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E:\Users\Alex\Documents\eagle\projects\USBPD Supply\"/>
    </mc:Choice>
  </mc:AlternateContent>
  <xr:revisionPtr revIDLastSave="0" documentId="13_ncr:1_{348E6F0B-515E-43ED-84BD-37836B37DBE7}"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minimized="1" xWindow="28695" yWindow="1215" windowWidth="19410" windowHeight="11385" firstSheet="1"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81029"/>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C52" i="14"/>
  <c r="B52" i="14"/>
  <c r="Q51" i="14"/>
  <c r="C51" i="14"/>
  <c r="D51" i="14" s="1"/>
  <c r="B51" i="14"/>
  <c r="Q50" i="14"/>
  <c r="B50" i="14"/>
  <c r="C50" i="14" s="1"/>
  <c r="Q49" i="14"/>
  <c r="B49" i="14"/>
  <c r="C49" i="14" s="1"/>
  <c r="D49" i="14" s="1"/>
  <c r="Q48" i="14"/>
  <c r="B48" i="14"/>
  <c r="C48" i="14" s="1"/>
  <c r="Q47" i="14"/>
  <c r="B47" i="14"/>
  <c r="C47" i="14" s="1"/>
  <c r="D47" i="14" s="1"/>
  <c r="Q46" i="14"/>
  <c r="B46" i="14"/>
  <c r="C46" i="14" s="1"/>
  <c r="Q45" i="14"/>
  <c r="C45" i="14"/>
  <c r="D45" i="14" s="1"/>
  <c r="B45" i="14"/>
  <c r="Q44" i="14"/>
  <c r="D44" i="14"/>
  <c r="C44" i="14"/>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C36" i="14"/>
  <c r="B36" i="14"/>
  <c r="Q35" i="14"/>
  <c r="C35" i="14"/>
  <c r="D35" i="14" s="1"/>
  <c r="N23" i="14" s="1"/>
  <c r="B35" i="14"/>
  <c r="R30" i="14"/>
  <c r="F30" i="14"/>
  <c r="R25" i="14"/>
  <c r="U4" i="14"/>
  <c r="I19" i="13"/>
  <c r="C101" i="14" s="1"/>
  <c r="I17" i="13"/>
  <c r="I18" i="13" s="1"/>
  <c r="P11" i="13"/>
  <c r="I10" i="13"/>
  <c r="I9" i="13"/>
  <c r="I8" i="13"/>
  <c r="D18" i="13" l="1"/>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243" i="14"/>
  <c r="O256" i="14"/>
  <c r="O327" i="14"/>
  <c r="O307" i="14"/>
  <c r="O314" i="14"/>
  <c r="O192" i="14"/>
  <c r="O176" i="14"/>
  <c r="O111" i="14"/>
  <c r="O199" i="14"/>
  <c r="O338" i="14"/>
  <c r="O295" i="14"/>
  <c r="O156" i="14"/>
  <c r="O129" i="14"/>
  <c r="O138" i="14"/>
  <c r="O179" i="14"/>
  <c r="O195" i="14"/>
  <c r="O142" i="14"/>
  <c r="O200" i="14"/>
  <c r="O169" i="14"/>
  <c r="O220" i="14"/>
  <c r="O155" i="14"/>
  <c r="O315" i="14"/>
  <c r="O250" i="14"/>
  <c r="O343" i="14"/>
  <c r="O215" i="14"/>
  <c r="O103" i="14"/>
  <c r="O239" i="14"/>
  <c r="O146" i="14"/>
  <c r="U21"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12" i="14"/>
  <c r="O334" i="14"/>
  <c r="O331" i="14"/>
  <c r="O119" i="14"/>
  <c r="O184" i="14"/>
  <c r="O168" i="14"/>
  <c r="O304" i="14"/>
  <c r="O309" i="14"/>
  <c r="O205" i="14"/>
  <c r="O201" i="14"/>
  <c r="O346" i="14"/>
  <c r="O344" i="14"/>
  <c r="O180" i="14"/>
  <c r="O340" i="14"/>
  <c r="O279" i="14"/>
  <c r="O233" i="14"/>
  <c r="O348" i="14"/>
  <c r="O234" i="14"/>
  <c r="O153" i="14"/>
  <c r="O206" i="14"/>
  <c r="O264" i="14"/>
  <c r="O102" i="14"/>
  <c r="O185" i="14"/>
  <c r="O345" i="14"/>
  <c r="O114" i="14"/>
  <c r="O136" i="14"/>
  <c r="O241" i="14"/>
  <c r="O249" i="14"/>
  <c r="O286" i="14"/>
  <c r="O319" i="14"/>
  <c r="O277" i="14"/>
  <c r="O284" i="14"/>
  <c r="O321" i="14"/>
  <c r="O124" i="14"/>
  <c r="O288" i="14"/>
  <c r="O329" i="14"/>
  <c r="O211" i="14"/>
  <c r="O299" i="14"/>
  <c r="O294" i="14"/>
  <c r="O130" i="14"/>
  <c r="O227" i="14"/>
  <c r="O353" i="14"/>
  <c r="O210" i="14"/>
  <c r="O182" i="14"/>
  <c r="O282" i="14"/>
  <c r="O322" i="14"/>
  <c r="O113" i="14"/>
  <c r="O238" i="14"/>
  <c r="O161" i="14"/>
  <c r="O165" i="14"/>
  <c r="O148" i="14"/>
  <c r="O122" i="14"/>
  <c r="O242" i="14"/>
  <c r="O336" i="14"/>
  <c r="O306" i="14"/>
  <c r="O191" i="14"/>
  <c r="O247" i="14"/>
  <c r="O209" i="14"/>
  <c r="O253" i="14"/>
  <c r="O308" i="14"/>
  <c r="O278" i="14"/>
  <c r="O134" i="14"/>
  <c r="O325" i="14"/>
  <c r="O135" i="14"/>
  <c r="O116" i="14"/>
  <c r="O254" i="14"/>
  <c r="O301" i="14"/>
  <c r="O151" i="14"/>
  <c r="O354" i="14"/>
  <c r="O310" i="14"/>
  <c r="O342" i="14"/>
  <c r="O147" i="14"/>
  <c r="O160" i="14"/>
  <c r="O297" i="14"/>
  <c r="O141" i="14"/>
  <c r="O351" i="14"/>
  <c r="O245" i="14"/>
  <c r="O123" i="14"/>
  <c r="O224" i="14"/>
  <c r="O270" i="14"/>
  <c r="O120" i="14"/>
  <c r="O225" i="14"/>
  <c r="O222" i="14"/>
  <c r="O244" i="14"/>
  <c r="O265" i="14"/>
  <c r="O228" i="14"/>
  <c r="O251" i="14"/>
  <c r="O230" i="14"/>
  <c r="O207" i="14"/>
  <c r="O172" i="14"/>
  <c r="O166" i="14"/>
  <c r="O283" i="14"/>
  <c r="O118" i="14"/>
  <c r="O259" i="14"/>
  <c r="O311" i="14"/>
  <c r="O273" i="14"/>
  <c r="O298" i="14"/>
  <c r="O312" i="14"/>
  <c r="O214" i="14"/>
  <c r="O285" i="14"/>
  <c r="O204" i="14"/>
  <c r="O140" i="14"/>
  <c r="O167" i="14"/>
  <c r="O174" i="14"/>
  <c r="O255" i="14"/>
  <c r="O101" i="14"/>
  <c r="O350" i="14"/>
  <c r="O177" i="14"/>
  <c r="O317" i="14"/>
  <c r="O171" i="14"/>
  <c r="O292" i="14"/>
  <c r="O175" i="14"/>
  <c r="O106" i="14"/>
  <c r="O237" i="14"/>
  <c r="O217" i="14"/>
  <c r="O181" i="14"/>
  <c r="O257" i="14"/>
  <c r="O246" i="14"/>
  <c r="O108" i="14"/>
  <c r="O190" i="14"/>
  <c r="O143" i="14"/>
  <c r="O258" i="14"/>
  <c r="O110" i="14"/>
  <c r="O128" i="14"/>
  <c r="O197" i="14"/>
  <c r="O352" i="14"/>
  <c r="O328" i="14"/>
  <c r="O291" i="14"/>
  <c r="O339" i="14"/>
  <c r="O223" i="14"/>
  <c r="O320" i="14"/>
  <c r="O162" i="14"/>
  <c r="O221" i="14"/>
  <c r="O236" i="14"/>
  <c r="O107" i="14"/>
  <c r="O240" i="14"/>
  <c r="O226" i="14"/>
  <c r="O186" i="14"/>
  <c r="O105" i="14"/>
  <c r="O164" i="14"/>
  <c r="O183" i="14"/>
  <c r="O158" i="14"/>
  <c r="O323" i="14"/>
  <c r="O218" i="14"/>
  <c r="O104" i="14"/>
  <c r="O341" i="14"/>
  <c r="O289" i="14"/>
  <c r="O149" i="14"/>
  <c r="O117" i="14"/>
  <c r="O281" i="14"/>
  <c r="O125" i="14"/>
  <c r="O219" i="14"/>
  <c r="O275" i="14"/>
  <c r="O235" i="14"/>
  <c r="O313" i="14"/>
  <c r="O145" i="14"/>
  <c r="O216" i="14"/>
  <c r="O302" i="14"/>
  <c r="O229" i="14"/>
  <c r="O109" i="14"/>
  <c r="O337" i="14"/>
  <c r="O269" i="14"/>
  <c r="O203" i="14"/>
  <c r="O300" i="14"/>
  <c r="O326" i="14"/>
  <c r="O261" i="14"/>
  <c r="O157" i="14"/>
  <c r="O324" i="14"/>
  <c r="O276" i="14"/>
  <c r="O316" i="14"/>
  <c r="O330" i="14"/>
  <c r="O194" i="14"/>
  <c r="O262" i="14"/>
  <c r="O159" i="14"/>
  <c r="O137" i="14"/>
  <c r="O333" i="14"/>
  <c r="O208" i="14"/>
  <c r="O349" i="14"/>
  <c r="O280" i="14"/>
  <c r="O133" i="14"/>
  <c r="O139" i="14"/>
  <c r="O335" i="14"/>
  <c r="O268" i="14"/>
  <c r="O318" i="14"/>
  <c r="O178" i="14"/>
  <c r="O266" i="14"/>
  <c r="O293" i="14"/>
  <c r="O154" i="14"/>
  <c r="O213" i="14"/>
  <c r="O187" i="14"/>
  <c r="O263" i="14"/>
  <c r="O231" i="14"/>
  <c r="O332" i="14"/>
  <c r="O196" i="14"/>
  <c r="O202" i="14"/>
  <c r="O163" i="14"/>
  <c r="O115" i="14"/>
  <c r="O287" i="14"/>
  <c r="O290" i="14"/>
  <c r="O260" i="14"/>
  <c r="O347" i="14"/>
  <c r="O198" i="14"/>
  <c r="O303" i="14"/>
  <c r="O126" i="14"/>
  <c r="O267" i="14"/>
  <c r="O252" i="14"/>
  <c r="O305" i="14"/>
  <c r="O173" i="14"/>
  <c r="O112" i="14"/>
  <c r="O131" i="14"/>
  <c r="O152" i="14"/>
  <c r="O232" i="14"/>
  <c r="O296" i="14"/>
  <c r="O150" i="14"/>
  <c r="O355" i="14"/>
  <c r="O274" i="14"/>
  <c r="O144" i="14"/>
  <c r="O272" i="14"/>
  <c r="O248" i="14"/>
  <c r="O121" i="14"/>
  <c r="O189" i="14"/>
  <c r="O271" i="14"/>
  <c r="O193" i="14"/>
  <c r="O132" i="14"/>
  <c r="O170" i="14"/>
  <c r="O188" i="14"/>
  <c r="O127" i="14"/>
  <c r="M82" i="14" l="1"/>
  <c r="U12" i="14"/>
  <c r="U13" i="14"/>
  <c r="U30" i="14"/>
  <c r="U28" i="14"/>
  <c r="U29" i="14"/>
  <c r="U27" i="14"/>
  <c r="U26"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U25" i="14" l="1"/>
  <c r="N92" i="14" s="1"/>
  <c r="N91" i="14"/>
  <c r="N58" i="14"/>
  <c r="F39" i="14"/>
  <c r="H39" i="14" s="1"/>
  <c r="N50" i="14"/>
  <c r="F51" i="14"/>
  <c r="N41" i="14"/>
  <c r="P41" i="14" s="1"/>
  <c r="N90" i="14"/>
  <c r="J88" i="14"/>
  <c r="L88" i="14" s="1"/>
  <c r="F626" i="14"/>
  <c r="N65" i="14"/>
  <c r="N43" i="14"/>
  <c r="F94" i="14"/>
  <c r="F60" i="14"/>
  <c r="J41" i="14"/>
  <c r="N55" i="14"/>
  <c r="P55" i="14" s="1"/>
  <c r="J75" i="14"/>
  <c r="L75" i="14" s="1"/>
  <c r="F83" i="14"/>
  <c r="H83" i="14" s="1"/>
  <c r="G31" i="14"/>
  <c r="N36" i="14"/>
  <c r="P36" i="14" s="1"/>
  <c r="J46" i="14"/>
  <c r="L46" i="14" s="1"/>
  <c r="F89" i="14"/>
  <c r="U89" i="14" s="1"/>
  <c r="N68" i="14"/>
  <c r="J73" i="14"/>
  <c r="L73" i="14" s="1"/>
  <c r="F85" i="14"/>
  <c r="U85" i="14" s="1"/>
  <c r="N40" i="14"/>
  <c r="F101" i="14"/>
  <c r="F91" i="14"/>
  <c r="N72" i="14"/>
  <c r="N69" i="14"/>
  <c r="P69" i="14" s="1"/>
  <c r="F47" i="14"/>
  <c r="F65" i="14"/>
  <c r="N46" i="14"/>
  <c r="O46" i="14" s="1"/>
  <c r="N70" i="14"/>
  <c r="N48" i="14"/>
  <c r="O48" i="14" s="1"/>
  <c r="J87" i="14"/>
  <c r="L87" i="14" s="1"/>
  <c r="N93" i="14"/>
  <c r="P93" i="14" s="1"/>
  <c r="N63" i="14"/>
  <c r="P63" i="14" s="1"/>
  <c r="J39" i="14"/>
  <c r="L39" i="14" s="1"/>
  <c r="F71" i="14"/>
  <c r="N76" i="14"/>
  <c r="N35" i="14"/>
  <c r="P35" i="14" s="1"/>
  <c r="N37" i="14"/>
  <c r="J92" i="14"/>
  <c r="F52" i="14"/>
  <c r="J86" i="14"/>
  <c r="F57" i="14"/>
  <c r="H626" i="14"/>
  <c r="J70" i="14"/>
  <c r="K70" i="14" s="1"/>
  <c r="J50" i="14"/>
  <c r="J78" i="14"/>
  <c r="K78" i="14" s="1"/>
  <c r="J85" i="14"/>
  <c r="K85" i="14" s="1"/>
  <c r="F86" i="14"/>
  <c r="J84" i="14"/>
  <c r="L84" i="14" s="1"/>
  <c r="F38" i="14"/>
  <c r="U38" i="14" s="1"/>
  <c r="N81" i="14"/>
  <c r="P81" i="14" s="1"/>
  <c r="N77" i="14"/>
  <c r="O77" i="14" s="1"/>
  <c r="N52" i="14"/>
  <c r="N47" i="14"/>
  <c r="P47" i="14" s="1"/>
  <c r="N54" i="14"/>
  <c r="O54" i="14" s="1"/>
  <c r="J54" i="14"/>
  <c r="J82" i="14"/>
  <c r="K82" i="14" s="1"/>
  <c r="F37" i="14"/>
  <c r="J61" i="14"/>
  <c r="K61" i="14" s="1"/>
  <c r="F46" i="14"/>
  <c r="U46" i="14" s="1"/>
  <c r="J79" i="14"/>
  <c r="F49" i="14"/>
  <c r="J80" i="14"/>
  <c r="F78" i="14"/>
  <c r="N71" i="14"/>
  <c r="O71" i="14" s="1"/>
  <c r="N62" i="14"/>
  <c r="N57" i="14"/>
  <c r="N64" i="14"/>
  <c r="P64" i="14" s="1"/>
  <c r="N59" i="14"/>
  <c r="F56" i="14"/>
  <c r="U56" i="14" s="1"/>
  <c r="J56" i="14"/>
  <c r="L56" i="14" s="1"/>
  <c r="J63" i="14"/>
  <c r="L63" i="14" s="1"/>
  <c r="F53" i="14"/>
  <c r="G53" i="14" s="1"/>
  <c r="F55" i="14"/>
  <c r="H55" i="14" s="1"/>
  <c r="J81" i="14"/>
  <c r="K81" i="14" s="1"/>
  <c r="F36" i="14"/>
  <c r="U36" i="14" s="1"/>
  <c r="F102" i="14"/>
  <c r="N87" i="14"/>
  <c r="N78" i="14"/>
  <c r="N42" i="14"/>
  <c r="N80" i="14"/>
  <c r="N75" i="14"/>
  <c r="J44" i="14"/>
  <c r="L44" i="14" s="1"/>
  <c r="F41" i="14"/>
  <c r="G41" i="14" s="1"/>
  <c r="F44" i="14"/>
  <c r="F70" i="14"/>
  <c r="F35" i="14"/>
  <c r="F62" i="14"/>
  <c r="H62" i="14" s="1"/>
  <c r="J67" i="14"/>
  <c r="L67" i="14" s="1"/>
  <c r="F627" i="14"/>
  <c r="J37" i="14"/>
  <c r="K37" i="14" s="1"/>
  <c r="N49" i="14"/>
  <c r="P49" i="14" s="1"/>
  <c r="N56" i="14"/>
  <c r="O56" i="14" s="1"/>
  <c r="N83" i="14"/>
  <c r="P83" i="14" s="1"/>
  <c r="N74" i="14"/>
  <c r="P74" i="14" s="1"/>
  <c r="N53" i="14"/>
  <c r="P53" i="14" s="1"/>
  <c r="J62" i="14"/>
  <c r="L62" i="14" s="1"/>
  <c r="F50" i="14"/>
  <c r="U50" i="14" s="1"/>
  <c r="J38" i="14"/>
  <c r="J65" i="14"/>
  <c r="K65" i="14" s="1"/>
  <c r="N66" i="14"/>
  <c r="O66" i="14" s="1"/>
  <c r="J57" i="14"/>
  <c r="K57" i="14" s="1"/>
  <c r="G102" i="14"/>
  <c r="F72" i="14"/>
  <c r="H72" i="14" s="1"/>
  <c r="F59" i="14"/>
  <c r="F61" i="14"/>
  <c r="J68" i="14"/>
  <c r="L68" i="14" s="1"/>
  <c r="N84" i="14"/>
  <c r="P84" i="14" s="1"/>
  <c r="F69" i="14"/>
  <c r="F80" i="14"/>
  <c r="G80" i="14" s="1"/>
  <c r="J71" i="14"/>
  <c r="L71" i="14" s="1"/>
  <c r="N88" i="14"/>
  <c r="P88" i="14" s="1"/>
  <c r="J52" i="14"/>
  <c r="L52" i="14" s="1"/>
  <c r="F68" i="14"/>
  <c r="H68" i="14" s="1"/>
  <c r="J89" i="14"/>
  <c r="J66" i="14"/>
  <c r="K66" i="14" s="1"/>
  <c r="J64" i="14"/>
  <c r="K64" i="14" s="1"/>
  <c r="J40" i="14"/>
  <c r="P92" i="14"/>
  <c r="O92" i="14"/>
  <c r="J69" i="14"/>
  <c r="L69" i="14" s="1"/>
  <c r="J93" i="14"/>
  <c r="L93" i="14" s="1"/>
  <c r="J74" i="14"/>
  <c r="J76" i="14"/>
  <c r="L76" i="14" s="1"/>
  <c r="F42" i="14"/>
  <c r="N44" i="14"/>
  <c r="N82" i="14"/>
  <c r="P82" i="14" s="1"/>
  <c r="N45" i="14"/>
  <c r="P45" i="14" s="1"/>
  <c r="N51" i="14"/>
  <c r="P51" i="14" s="1"/>
  <c r="N73" i="14"/>
  <c r="P73" i="14" s="1"/>
  <c r="N79" i="14"/>
  <c r="P79" i="14" s="1"/>
  <c r="N85" i="14"/>
  <c r="P85" i="14" s="1"/>
  <c r="N94" i="14"/>
  <c r="O94" i="14" s="1"/>
  <c r="F54" i="14"/>
  <c r="G54" i="14" s="1"/>
  <c r="F45" i="14"/>
  <c r="H45" i="14" s="1"/>
  <c r="F74" i="14"/>
  <c r="U74" i="14" s="1"/>
  <c r="J36" i="14"/>
  <c r="L36" i="14" s="1"/>
  <c r="J72" i="14"/>
  <c r="J53" i="14"/>
  <c r="L53" i="14" s="1"/>
  <c r="J60" i="14"/>
  <c r="L60" i="14" s="1"/>
  <c r="F73" i="14"/>
  <c r="F75" i="14"/>
  <c r="U75" i="14" s="1"/>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O38" i="14" s="1"/>
  <c r="J51" i="14"/>
  <c r="K51" i="14" s="1"/>
  <c r="J77" i="14"/>
  <c r="K77" i="14" s="1"/>
  <c r="F58" i="14"/>
  <c r="F43" i="14"/>
  <c r="J35" i="14"/>
  <c r="J55" i="14"/>
  <c r="K55" i="14" s="1"/>
  <c r="F63" i="14"/>
  <c r="F66" i="14"/>
  <c r="U66" i="14" s="1"/>
  <c r="J59" i="14"/>
  <c r="L59" i="14" s="1"/>
  <c r="F90" i="14"/>
  <c r="H90" i="14" s="1"/>
  <c r="F76" i="14"/>
  <c r="G76" i="14" s="1"/>
  <c r="J45" i="14"/>
  <c r="K45" i="14" s="1"/>
  <c r="J83" i="14"/>
  <c r="F88" i="14"/>
  <c r="G88" i="14" s="1"/>
  <c r="F79" i="14"/>
  <c r="X79" i="14" s="1"/>
  <c r="F48" i="14"/>
  <c r="J90" i="14"/>
  <c r="F93" i="14"/>
  <c r="J42" i="14"/>
  <c r="F81" i="14"/>
  <c r="F92" i="14"/>
  <c r="X92" i="14" s="1"/>
  <c r="N86" i="14"/>
  <c r="H101" i="14"/>
  <c r="F87" i="14"/>
  <c r="F67" i="14"/>
  <c r="J94" i="14"/>
  <c r="J48" i="14"/>
  <c r="J58" i="14"/>
  <c r="J43" i="14"/>
  <c r="J47" i="14"/>
  <c r="X47" i="14" s="1"/>
  <c r="L78" i="14"/>
  <c r="H89" i="14"/>
  <c r="G89" i="14"/>
  <c r="O35" i="14"/>
  <c r="P91" i="14"/>
  <c r="O91" i="14"/>
  <c r="AA91"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82"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L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O42" i="14"/>
  <c r="P42" i="14"/>
  <c r="X58" i="14"/>
  <c r="H58" i="14"/>
  <c r="G58" i="14"/>
  <c r="U58" i="14"/>
  <c r="H70" i="14"/>
  <c r="G70" i="14"/>
  <c r="U70" i="14"/>
  <c r="L58" i="14"/>
  <c r="K58"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AA58" i="14"/>
  <c r="P58" i="14"/>
  <c r="O58" i="14"/>
  <c r="AA70" i="14"/>
  <c r="P70" i="14"/>
  <c r="O70" i="14"/>
  <c r="H59" i="14"/>
  <c r="G59" i="14"/>
  <c r="U59"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P65" i="14"/>
  <c r="O65" i="14"/>
  <c r="P87" i="14"/>
  <c r="O87" i="14"/>
  <c r="P80" i="14"/>
  <c r="O80" i="14"/>
  <c r="P43" i="14"/>
  <c r="O43" i="14"/>
  <c r="L92" i="14"/>
  <c r="K92" i="14"/>
  <c r="L72" i="14"/>
  <c r="K72" i="14"/>
  <c r="H47" i="14"/>
  <c r="G47" i="14"/>
  <c r="U47" i="14"/>
  <c r="G44" i="14"/>
  <c r="H44" i="14"/>
  <c r="U44" i="14"/>
  <c r="H60" i="14"/>
  <c r="U60" i="14"/>
  <c r="L40" i="14"/>
  <c r="K40"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H91" i="14"/>
  <c r="G91" i="14"/>
  <c r="U91" i="14"/>
  <c r="D629" i="14"/>
  <c r="C630" i="14"/>
  <c r="O40" i="14"/>
  <c r="P40" i="14"/>
  <c r="P62" i="14"/>
  <c r="O62" i="14"/>
  <c r="P68" i="14"/>
  <c r="O68" i="14"/>
  <c r="P37" i="14"/>
  <c r="O37" i="14"/>
  <c r="AA37" i="14"/>
  <c r="P59" i="14"/>
  <c r="O59" i="14"/>
  <c r="AA59" i="14"/>
  <c r="L86" i="14"/>
  <c r="K86" i="14"/>
  <c r="U57"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P75" i="14"/>
  <c r="O75" i="14"/>
  <c r="AA75" i="14"/>
  <c r="G52" i="14"/>
  <c r="H52" i="14"/>
  <c r="U52" i="14"/>
  <c r="H37" i="14"/>
  <c r="G37" i="14"/>
  <c r="U37" i="14"/>
  <c r="K41" i="14"/>
  <c r="L41" i="14"/>
  <c r="U73"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87" i="14" l="1"/>
  <c r="AB87" i="14" s="1"/>
  <c r="AA43" i="14"/>
  <c r="AC43" i="14" s="1"/>
  <c r="O69" i="14"/>
  <c r="K84" i="14"/>
  <c r="K67" i="14"/>
  <c r="P56" i="14"/>
  <c r="X49" i="14"/>
  <c r="Z49" i="14" s="1"/>
  <c r="X57" i="14"/>
  <c r="Z57" i="14" s="1"/>
  <c r="G75" i="14"/>
  <c r="H75" i="14"/>
  <c r="U43" i="14"/>
  <c r="W43" i="14" s="1"/>
  <c r="G43" i="14"/>
  <c r="H43" i="14"/>
  <c r="K93" i="14"/>
  <c r="G57" i="14"/>
  <c r="U49" i="14"/>
  <c r="W49" i="14" s="1"/>
  <c r="H57" i="14"/>
  <c r="G49" i="14"/>
  <c r="X86" i="14"/>
  <c r="Z86" i="14" s="1"/>
  <c r="H49" i="14"/>
  <c r="L57" i="14"/>
  <c r="I101" i="14"/>
  <c r="K101" i="14" s="1"/>
  <c r="HN362" i="14" s="1"/>
  <c r="O41" i="14"/>
  <c r="AA41" i="14"/>
  <c r="AB41" i="14" s="1"/>
  <c r="X94" i="14"/>
  <c r="Y94" i="14" s="1"/>
  <c r="G86" i="14"/>
  <c r="H86" i="14"/>
  <c r="X62" i="14"/>
  <c r="Z62" i="14" s="1"/>
  <c r="U94" i="14"/>
  <c r="W94" i="14" s="1"/>
  <c r="G94" i="14"/>
  <c r="H94" i="14"/>
  <c r="I102" i="14"/>
  <c r="K102" i="14" s="1"/>
  <c r="P48" i="14"/>
  <c r="AA93" i="14"/>
  <c r="AC93" i="14" s="1"/>
  <c r="AA69" i="14"/>
  <c r="AC69" i="14" s="1"/>
  <c r="AA44" i="14"/>
  <c r="AB44" i="14" s="1"/>
  <c r="K56" i="14"/>
  <c r="O51" i="14"/>
  <c r="AA52" i="14"/>
  <c r="AB52" i="14" s="1"/>
  <c r="K87" i="14"/>
  <c r="K52" i="14"/>
  <c r="AA51" i="14"/>
  <c r="AC51" i="14" s="1"/>
  <c r="K62" i="14"/>
  <c r="AA35" i="14"/>
  <c r="AC35" i="14" s="1"/>
  <c r="X82" i="14"/>
  <c r="Z82" i="14" s="1"/>
  <c r="AA78" i="14"/>
  <c r="AC78" i="14" s="1"/>
  <c r="AA48" i="14"/>
  <c r="AB48" i="14" s="1"/>
  <c r="O78" i="14"/>
  <c r="X51" i="14"/>
  <c r="Z51" i="14" s="1"/>
  <c r="P78" i="14"/>
  <c r="U39" i="14"/>
  <c r="V39" i="14" s="1"/>
  <c r="G39" i="14"/>
  <c r="K71" i="14"/>
  <c r="O44" i="14"/>
  <c r="P44" i="14"/>
  <c r="O73" i="14"/>
  <c r="P52" i="14"/>
  <c r="O52" i="14"/>
  <c r="X52" i="14"/>
  <c r="Z52" i="14" s="1"/>
  <c r="U83" i="14"/>
  <c r="V83" i="14" s="1"/>
  <c r="G83" i="14"/>
  <c r="AA68" i="14"/>
  <c r="AB68" i="14" s="1"/>
  <c r="AA38" i="14"/>
  <c r="AB38" i="14" s="1"/>
  <c r="U80" i="14"/>
  <c r="W80" i="14" s="1"/>
  <c r="AA39" i="14"/>
  <c r="AB39" i="14" s="1"/>
  <c r="O39" i="14"/>
  <c r="U53" i="14"/>
  <c r="W53" i="14" s="1"/>
  <c r="H53" i="14"/>
  <c r="H66" i="14"/>
  <c r="G66" i="14"/>
  <c r="X83" i="14"/>
  <c r="Y83" i="14" s="1"/>
  <c r="X54" i="14"/>
  <c r="Y54" i="14" s="1"/>
  <c r="AA80" i="14"/>
  <c r="AB80" i="14" s="1"/>
  <c r="AA83" i="14"/>
  <c r="AC83" i="14" s="1"/>
  <c r="U55" i="14"/>
  <c r="V55" i="14" s="1"/>
  <c r="O83" i="14"/>
  <c r="X39" i="14"/>
  <c r="Z39" i="14" s="1"/>
  <c r="G55" i="14"/>
  <c r="H54" i="14"/>
  <c r="U54" i="14"/>
  <c r="W54" i="14" s="1"/>
  <c r="U68" i="14"/>
  <c r="V68" i="14" s="1"/>
  <c r="G68" i="14"/>
  <c r="O47" i="14"/>
  <c r="AA47" i="14"/>
  <c r="AB47" i="14" s="1"/>
  <c r="K39" i="14"/>
  <c r="K69" i="14"/>
  <c r="AA61" i="14"/>
  <c r="AB61" i="14" s="1"/>
  <c r="U35" i="14"/>
  <c r="W35" i="14" s="1"/>
  <c r="G35" i="14"/>
  <c r="H35" i="14"/>
  <c r="O63" i="14"/>
  <c r="O61" i="14"/>
  <c r="AA56" i="14"/>
  <c r="AB56" i="14" s="1"/>
  <c r="AA45" i="14"/>
  <c r="AC45" i="14" s="1"/>
  <c r="P54" i="14"/>
  <c r="AA54" i="14"/>
  <c r="AB54" i="14" s="1"/>
  <c r="P66" i="14"/>
  <c r="H50" i="14"/>
  <c r="G50" i="14"/>
  <c r="AA66" i="14"/>
  <c r="AB66" i="14" s="1"/>
  <c r="O74" i="14"/>
  <c r="U45" i="14"/>
  <c r="W45" i="14" s="1"/>
  <c r="G45" i="14"/>
  <c r="X45" i="14"/>
  <c r="Y45" i="14" s="1"/>
  <c r="X95" i="14"/>
  <c r="Y95" i="14" s="1"/>
  <c r="AA53" i="14"/>
  <c r="AB53" i="14" s="1"/>
  <c r="AA60" i="14"/>
  <c r="AB60" i="14" s="1"/>
  <c r="K95" i="14"/>
  <c r="O88" i="14"/>
  <c r="O36" i="14"/>
  <c r="AA42" i="14"/>
  <c r="AB42" i="14" s="1"/>
  <c r="G74" i="14"/>
  <c r="O93" i="14"/>
  <c r="AA73" i="14"/>
  <c r="AC73" i="14" s="1"/>
  <c r="O60" i="14"/>
  <c r="H56" i="14"/>
  <c r="G38" i="14"/>
  <c r="X56" i="14"/>
  <c r="Z56" i="14" s="1"/>
  <c r="H38" i="14"/>
  <c r="G56" i="14"/>
  <c r="AA94" i="14"/>
  <c r="AB94" i="14" s="1"/>
  <c r="H80" i="14"/>
  <c r="X80" i="14"/>
  <c r="Z80" i="14" s="1"/>
  <c r="G60" i="14"/>
  <c r="I627" i="14"/>
  <c r="AA40" i="14"/>
  <c r="AB40" i="14" s="1"/>
  <c r="X35" i="14"/>
  <c r="Y35" i="14" s="1"/>
  <c r="I626" i="14"/>
  <c r="U95" i="14"/>
  <c r="W95" i="14" s="1"/>
  <c r="AA86" i="14"/>
  <c r="AB86" i="14" s="1"/>
  <c r="G95" i="14"/>
  <c r="H95" i="14"/>
  <c r="H74" i="14"/>
  <c r="O53" i="14"/>
  <c r="K46" i="14"/>
  <c r="K54" i="14"/>
  <c r="L54" i="14"/>
  <c r="AA74" i="14"/>
  <c r="AB74" i="14" s="1"/>
  <c r="AA82" i="14"/>
  <c r="AC82" i="14" s="1"/>
  <c r="X72" i="14"/>
  <c r="Z72" i="14" s="1"/>
  <c r="AA72" i="14"/>
  <c r="AB72" i="14" s="1"/>
  <c r="K63" i="14"/>
  <c r="U62" i="14"/>
  <c r="V62" i="14" s="1"/>
  <c r="G62" i="14"/>
  <c r="AA62" i="14"/>
  <c r="AB62" i="14" s="1"/>
  <c r="L51" i="14"/>
  <c r="O45" i="14"/>
  <c r="U72" i="14"/>
  <c r="W72" i="14" s="1"/>
  <c r="G72" i="14"/>
  <c r="O82" i="14"/>
  <c r="X63" i="14"/>
  <c r="Z63" i="14" s="1"/>
  <c r="X59" i="14"/>
  <c r="Y59" i="14" s="1"/>
  <c r="O72" i="14"/>
  <c r="P72" i="14"/>
  <c r="X50" i="14"/>
  <c r="Y50"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Y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Z92" i="14"/>
  <c r="Y92"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Y49" i="14"/>
  <c r="Z58" i="14"/>
  <c r="Y58" i="14"/>
  <c r="W66" i="14"/>
  <c r="V66" i="14"/>
  <c r="W73" i="14"/>
  <c r="V73" i="14"/>
  <c r="W61" i="14"/>
  <c r="V61" i="14"/>
  <c r="AC59" i="14"/>
  <c r="AB59" i="14"/>
  <c r="E629" i="14"/>
  <c r="G629" i="14" s="1"/>
  <c r="F629" i="14"/>
  <c r="Y47" i="14"/>
  <c r="Z47" i="14"/>
  <c r="AB58" i="14"/>
  <c r="AC58" i="14"/>
  <c r="AC91" i="14"/>
  <c r="AB91" i="14"/>
  <c r="W91" i="14"/>
  <c r="V91" i="14"/>
  <c r="W86" i="14"/>
  <c r="V86" i="14"/>
  <c r="W38" i="14"/>
  <c r="V38" i="14"/>
  <c r="J230" i="14"/>
  <c r="J228" i="14"/>
  <c r="J226" i="14"/>
  <c r="J224" i="14"/>
  <c r="J222" i="14"/>
  <c r="J220" i="14"/>
  <c r="N629" i="14"/>
  <c r="A630" i="14"/>
  <c r="W50" i="14"/>
  <c r="V50" i="14"/>
  <c r="W74" i="14"/>
  <c r="V74" i="14"/>
  <c r="W78" i="14"/>
  <c r="V78"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37" i="14"/>
  <c r="V37" i="14"/>
  <c r="W56" i="14"/>
  <c r="V56" i="14"/>
  <c r="AB50" i="14"/>
  <c r="AC50" i="14"/>
  <c r="AC37" i="14"/>
  <c r="AB37" i="14"/>
  <c r="W51" i="14"/>
  <c r="V51" i="14"/>
  <c r="W44" i="14"/>
  <c r="V44" i="14"/>
  <c r="E104" i="14"/>
  <c r="H104" i="14" s="1"/>
  <c r="W75" i="14"/>
  <c r="V75" i="14"/>
  <c r="Z91" i="14"/>
  <c r="Y91" i="14"/>
  <c r="AC87" i="14"/>
  <c r="W70" i="14"/>
  <c r="V70" i="14"/>
  <c r="W58" i="14"/>
  <c r="V58" i="14"/>
  <c r="D105" i="14"/>
  <c r="C106" i="14"/>
  <c r="W47" i="14"/>
  <c r="V47" i="14"/>
  <c r="Z78" i="14"/>
  <c r="Y78" i="14"/>
  <c r="W85" i="14"/>
  <c r="V85" i="14"/>
  <c r="W57" i="14"/>
  <c r="V57" i="14"/>
  <c r="W59" i="14"/>
  <c r="V59" i="14"/>
  <c r="Z79" i="14"/>
  <c r="Y79" i="14"/>
  <c r="D29" i="11"/>
  <c r="G29" i="11" s="1"/>
  <c r="E28" i="11"/>
  <c r="F28" i="11" s="1"/>
  <c r="AB43" i="14" l="1"/>
  <c r="Y86" i="14"/>
  <c r="Y57" i="14"/>
  <c r="Z94" i="14"/>
  <c r="V94" i="14"/>
  <c r="V49" i="14"/>
  <c r="V43" i="14"/>
  <c r="AC41" i="14"/>
  <c r="Y62" i="14"/>
  <c r="AC44" i="14"/>
  <c r="AB69" i="14"/>
  <c r="AB93" i="14"/>
  <c r="AB35" i="14"/>
  <c r="AB78" i="14"/>
  <c r="Y82" i="14"/>
  <c r="AC52" i="14"/>
  <c r="AC48" i="14"/>
  <c r="W39" i="14"/>
  <c r="AB51" i="14"/>
  <c r="Y51" i="14"/>
  <c r="Y52" i="14"/>
  <c r="AB82" i="14"/>
  <c r="Y56" i="14"/>
  <c r="W55" i="14"/>
  <c r="W68" i="14"/>
  <c r="Y39" i="14"/>
  <c r="Z45" i="14"/>
  <c r="AC47" i="14"/>
  <c r="AC39" i="14"/>
  <c r="W83" i="14"/>
  <c r="V80" i="14"/>
  <c r="AC53" i="14"/>
  <c r="AC68" i="14"/>
  <c r="V54" i="14"/>
  <c r="Z83" i="14"/>
  <c r="Y88" i="14"/>
  <c r="AC62" i="14"/>
  <c r="Z54" i="14"/>
  <c r="AC80" i="14"/>
  <c r="Z95" i="14"/>
  <c r="AC74" i="14"/>
  <c r="V53" i="14"/>
  <c r="AC38" i="14"/>
  <c r="AC61" i="14"/>
  <c r="AC54" i="14"/>
  <c r="AB73" i="14"/>
  <c r="V35" i="14"/>
  <c r="Y74" i="14"/>
  <c r="V95" i="14"/>
  <c r="AB45" i="14"/>
  <c r="AB83" i="14"/>
  <c r="V45" i="14"/>
  <c r="AC72" i="14"/>
  <c r="Y80" i="14"/>
  <c r="AC56" i="14"/>
  <c r="AC94" i="14"/>
  <c r="Z35" i="14"/>
  <c r="AC42" i="14"/>
  <c r="AC86" i="14"/>
  <c r="AC66" i="14"/>
  <c r="AC60" i="14"/>
  <c r="AB67" i="14"/>
  <c r="W62" i="14"/>
  <c r="V41" i="14"/>
  <c r="Y72" i="14"/>
  <c r="Y77" i="14"/>
  <c r="AC40" i="14"/>
  <c r="AC88" i="14"/>
  <c r="AB46" i="14"/>
  <c r="Y63" i="14"/>
  <c r="Z50" i="14"/>
  <c r="AB85" i="14"/>
  <c r="Z59" i="14"/>
  <c r="Y84" i="14"/>
  <c r="V72" i="14"/>
  <c r="Z55" i="14"/>
  <c r="Z43"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DM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AH365" i="14" l="1"/>
  <c r="BS365" i="14"/>
  <c r="R365" i="14"/>
  <c r="HR365" i="14"/>
  <c r="HZ365" i="14"/>
  <c r="ET365" i="14"/>
  <c r="CY365" i="14"/>
  <c r="X365" i="14"/>
  <c r="GR365" i="14"/>
  <c r="DQ365" i="14"/>
  <c r="AX365" i="14"/>
  <c r="IP365" i="14"/>
  <c r="GE365" i="14"/>
  <c r="EB365" i="14"/>
  <c r="DU365" i="14"/>
  <c r="FL365" i="14"/>
  <c r="FT365" i="14"/>
  <c r="DA365" i="14"/>
  <c r="FO365" i="14"/>
  <c r="GJ365" i="14"/>
  <c r="DE365" i="14"/>
  <c r="GM365" i="14"/>
  <c r="IM365" i="14"/>
  <c r="H365" i="14"/>
  <c r="DG365" i="14"/>
  <c r="EC365" i="14"/>
  <c r="AN365" i="14"/>
  <c r="EK365" i="14"/>
  <c r="HB365" i="14"/>
  <c r="GZ365" i="14"/>
  <c r="EJ365" i="14"/>
  <c r="DO365" i="14"/>
  <c r="ER365" i="14"/>
  <c r="DN365" i="14"/>
  <c r="CP365" i="14"/>
  <c r="DW365" i="14"/>
  <c r="AV365" i="14"/>
  <c r="HP365" i="14"/>
  <c r="EO365" i="14"/>
  <c r="CL365" i="14"/>
  <c r="S365" i="14"/>
  <c r="HC365" i="14"/>
  <c r="FH365" i="14"/>
  <c r="ES365" i="14"/>
  <c r="EL365" i="14"/>
  <c r="EY365" i="14"/>
  <c r="CH365" i="14"/>
  <c r="AT365" i="14"/>
  <c r="FA365" i="14"/>
  <c r="FG365" i="14"/>
  <c r="CG365" i="14"/>
  <c r="P365" i="14"/>
  <c r="FW365" i="14"/>
  <c r="IL365" i="14"/>
  <c r="BN365" i="14"/>
  <c r="GU365" i="14"/>
  <c r="BD365" i="14"/>
  <c r="HN365" i="14"/>
  <c r="FI365" i="14"/>
  <c r="CK365" i="14"/>
  <c r="CV365" i="14"/>
  <c r="BA365" i="14"/>
  <c r="CS365" i="14"/>
  <c r="V365" i="14"/>
  <c r="DI365" i="14"/>
  <c r="DT365" i="14"/>
  <c r="FZ365" i="14"/>
  <c r="DY365" i="14"/>
  <c r="BB365" i="14"/>
  <c r="BV365" i="14"/>
  <c r="FE365" i="14"/>
  <c r="FX365" i="14"/>
  <c r="IF365" i="14"/>
  <c r="AI365" i="14"/>
  <c r="IV365" i="14"/>
  <c r="AQ365" i="14"/>
  <c r="GV365" i="14"/>
  <c r="ID365" i="14"/>
  <c r="CX365" i="14"/>
  <c r="FC365" i="14"/>
  <c r="CB365" i="14"/>
  <c r="I365" i="14"/>
  <c r="GK365" i="14"/>
  <c r="DR365" i="14"/>
  <c r="AY365" i="14"/>
  <c r="II365" i="14"/>
  <c r="HL365" i="14"/>
  <c r="FY365" i="14"/>
  <c r="CN365" i="14"/>
  <c r="AF365" i="14"/>
  <c r="BJ365" i="14"/>
  <c r="FJ365" i="14"/>
  <c r="FK365" i="14"/>
  <c r="CR365" i="14"/>
  <c r="Y365" i="14"/>
  <c r="GS365" i="14"/>
  <c r="DZ365" i="14"/>
  <c r="BG365" i="14"/>
  <c r="IY365" i="14"/>
  <c r="HT365" i="14"/>
  <c r="GG365" i="14"/>
  <c r="J365" i="14"/>
  <c r="IU365" i="14"/>
  <c r="GB365" i="14"/>
  <c r="DL365" i="14"/>
  <c r="CQ365" i="14"/>
  <c r="EG365" i="14"/>
  <c r="HX365" i="14"/>
  <c r="HK365" i="14"/>
  <c r="BL365" i="14"/>
  <c r="HS365" i="14"/>
  <c r="EU365" i="14"/>
  <c r="DJ365" i="14"/>
  <c r="IA365" i="14"/>
  <c r="FQ365" i="14"/>
  <c r="DV365" i="14"/>
  <c r="HV365" i="14"/>
  <c r="FS365" i="14"/>
  <c r="CZ365" i="14"/>
  <c r="AG365" i="14"/>
  <c r="HA365" i="14"/>
  <c r="EH365" i="14"/>
  <c r="BO365" i="14"/>
  <c r="T365" i="14"/>
  <c r="IB365" i="14"/>
  <c r="GO365" i="14"/>
  <c r="GH365" i="14"/>
  <c r="G365" i="14"/>
  <c r="GI365" i="14"/>
  <c r="DP365" i="14"/>
  <c r="AO365" i="14"/>
  <c r="HI365" i="14"/>
  <c r="EP365" i="14"/>
  <c r="BW365" i="14"/>
  <c r="AJ365" i="14"/>
  <c r="IJ365" i="14"/>
  <c r="GW365" i="14"/>
  <c r="O365" i="14"/>
  <c r="HQ365" i="14"/>
  <c r="AR365" i="14"/>
  <c r="HE365" i="14"/>
  <c r="GX365" i="14"/>
  <c r="BQ365" i="14"/>
  <c r="AD365" i="14"/>
  <c r="K365" i="14"/>
  <c r="EE365" i="14"/>
  <c r="AA365" i="14"/>
  <c r="EM365" i="14"/>
  <c r="FM365" i="14"/>
  <c r="DB365" i="14"/>
  <c r="AL365" i="14"/>
  <c r="GC365" i="14"/>
  <c r="GQ365" i="14"/>
  <c r="AW365" i="14"/>
  <c r="EX365" i="14"/>
  <c r="CE365" i="14"/>
  <c r="IR365" i="14"/>
  <c r="BR365" i="14"/>
  <c r="AE365" i="14"/>
  <c r="HG365" i="14"/>
  <c r="EF365" i="14"/>
  <c r="BE365" i="14"/>
  <c r="HY365" i="14"/>
  <c r="FF365" i="14"/>
  <c r="CU365" i="14"/>
  <c r="BH365" i="14"/>
  <c r="IZ365" i="14"/>
  <c r="HU365" i="14"/>
  <c r="CA365" i="14"/>
  <c r="Z365" i="14"/>
  <c r="HH365" i="14"/>
  <c r="FB365" i="14"/>
  <c r="CT365" i="14"/>
  <c r="DF365" i="14"/>
  <c r="GN365" i="14"/>
  <c r="FR365" i="14"/>
  <c r="BT365" i="14"/>
  <c r="IT365" i="14"/>
  <c r="DX365" i="14"/>
  <c r="ED365" i="14"/>
  <c r="AM365" i="14"/>
  <c r="HO365" i="14"/>
  <c r="EN365" i="14"/>
  <c r="BM365" i="14"/>
  <c r="IG365" i="14"/>
  <c r="FN365" i="14"/>
  <c r="DK365" i="14"/>
  <c r="BP365" i="14"/>
  <c r="M365" i="14"/>
  <c r="IK365" i="14"/>
  <c r="GL365" i="14"/>
  <c r="CI365" i="14"/>
  <c r="HF365" i="14"/>
  <c r="IX365" i="14"/>
  <c r="JB365" i="14"/>
  <c r="BC365" i="14"/>
  <c r="HW365" i="14"/>
  <c r="EV365" i="14"/>
  <c r="BU365" i="14"/>
  <c r="IO365" i="14"/>
  <c r="FV365" i="14"/>
  <c r="EA365" i="14"/>
  <c r="BX365" i="14"/>
  <c r="U365" i="14"/>
  <c r="N365" i="14"/>
  <c r="BK365" i="14"/>
  <c r="IE365" i="14"/>
  <c r="FD365" i="14"/>
  <c r="CC365" i="14"/>
  <c r="IW365" i="14"/>
  <c r="GD365" i="14"/>
  <c r="EI365" i="14"/>
  <c r="CF365" i="14"/>
  <c r="AC365" i="14"/>
  <c r="AK365" i="14"/>
  <c r="DD365" i="14"/>
  <c r="AS365" i="14"/>
  <c r="CM365" i="14"/>
  <c r="IQ365" i="14"/>
  <c r="EZ365" i="14"/>
  <c r="BI365" i="14"/>
  <c r="HM365" i="14"/>
  <c r="AP365" i="14"/>
  <c r="GT365" i="14"/>
  <c r="DC365" i="14"/>
  <c r="L365" i="14"/>
  <c r="FP365" i="14"/>
  <c r="BY365" i="14"/>
  <c r="IC365" i="14"/>
  <c r="GP365" i="14"/>
  <c r="W365" i="14"/>
  <c r="GA365" i="14"/>
  <c r="CJ365" i="14"/>
  <c r="IN365" i="14"/>
  <c r="EW365" i="14"/>
  <c r="BF365" i="14"/>
  <c r="HJ365" i="14"/>
  <c r="DS365" i="14"/>
  <c r="AB365" i="14"/>
  <c r="GF365" i="14"/>
  <c r="CO365" i="14"/>
  <c r="IS365" i="14"/>
  <c r="CW365" i="14"/>
  <c r="JA365" i="14"/>
  <c r="BZ365" i="14"/>
  <c r="AU365" i="14"/>
  <c r="GY365" i="14"/>
  <c r="DH365" i="14"/>
  <c r="Q365" i="14"/>
  <c r="FU365" i="14"/>
  <c r="CD365" i="14"/>
  <c r="IH365" i="14"/>
  <c r="EQ365" i="14"/>
  <c r="AZ365" i="14"/>
  <c r="HD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AD368" i="14" l="1"/>
  <c r="IV368" i="14"/>
  <c r="CK368" i="14"/>
  <c r="AP368" i="14"/>
  <c r="DA368" i="14"/>
  <c r="CX368" i="14"/>
  <c r="AT368" i="14"/>
  <c r="AU368" i="14"/>
  <c r="DZ368" i="14"/>
  <c r="CL368" i="14"/>
  <c r="FN368" i="14"/>
  <c r="FV368" i="14"/>
  <c r="AK368" i="14"/>
  <c r="AS368" i="14"/>
  <c r="HJ368" i="14"/>
  <c r="U368" i="14"/>
  <c r="HZ368" i="14"/>
  <c r="CO368" i="14"/>
  <c r="FO368" i="14"/>
  <c r="GM368" i="14"/>
  <c r="DL368" i="14"/>
  <c r="BB368" i="14"/>
  <c r="BZ368" i="14"/>
  <c r="DF368" i="14"/>
  <c r="DG368" i="14"/>
  <c r="EE368" i="14"/>
  <c r="FS368" i="14"/>
  <c r="HG368" i="14"/>
  <c r="CN368" i="14"/>
  <c r="W368" i="14"/>
  <c r="HW368" i="14"/>
  <c r="FQ368" i="14"/>
  <c r="EV368" i="14"/>
  <c r="IC368" i="14"/>
  <c r="FT368" i="14"/>
  <c r="FI368" i="14"/>
  <c r="AO368" i="14"/>
  <c r="HU368" i="14"/>
  <c r="AW368" i="14"/>
  <c r="AL368" i="14"/>
  <c r="DW368" i="14"/>
  <c r="I368" i="14"/>
  <c r="EX368" i="14"/>
  <c r="DD368" i="14"/>
  <c r="EB368" i="14"/>
  <c r="EJ368" i="14"/>
  <c r="EZ368" i="14"/>
  <c r="FP368" i="14"/>
  <c r="FX368" i="14"/>
  <c r="GN368" i="14"/>
  <c r="GV368" i="14"/>
  <c r="HL368" i="14"/>
  <c r="ED368" i="14"/>
  <c r="H368" i="14"/>
  <c r="FB368" i="14"/>
  <c r="BQ368" i="14"/>
  <c r="GX368" i="14"/>
  <c r="CZ368" i="14"/>
  <c r="GS368" i="14"/>
  <c r="DK368" i="14"/>
  <c r="IB368" i="14"/>
  <c r="IK368" i="14"/>
  <c r="FU368" i="14"/>
  <c r="BI368" i="14"/>
  <c r="CJ368" i="14"/>
  <c r="GK368" i="14"/>
  <c r="HN368" i="14"/>
  <c r="IZ368" i="14"/>
  <c r="BA368" i="14"/>
  <c r="DN368" i="14"/>
  <c r="EW368" i="14"/>
  <c r="FY368" i="14"/>
  <c r="AY368" i="14"/>
  <c r="GO368" i="14"/>
  <c r="DH368" i="14"/>
  <c r="HY368" i="14"/>
  <c r="EA368" i="14"/>
  <c r="JA368" i="14"/>
  <c r="JB368" i="14"/>
  <c r="DX368" i="14"/>
  <c r="J368" i="14"/>
  <c r="EI368" i="14"/>
  <c r="IE368" i="14"/>
  <c r="DI368" i="14"/>
  <c r="IX368" i="14"/>
  <c r="IU368" i="14"/>
  <c r="AQ368" i="14"/>
  <c r="FM368" i="14"/>
  <c r="X368" i="14"/>
  <c r="CM368" i="14"/>
  <c r="GP368" i="14"/>
  <c r="DC368" i="14"/>
  <c r="BY368" i="14"/>
  <c r="G368" i="14"/>
  <c r="EF368" i="14"/>
  <c r="Z368" i="14"/>
  <c r="EY368" i="14"/>
  <c r="AC368" i="14"/>
  <c r="AM368" i="14"/>
  <c r="FL368" i="14"/>
  <c r="AX368" i="14"/>
  <c r="FW368" i="14"/>
  <c r="CI368" i="14"/>
  <c r="GU368" i="14"/>
  <c r="HM368" i="14"/>
  <c r="GR368" i="14"/>
  <c r="DB368" i="14"/>
  <c r="N368" i="14"/>
  <c r="CY368" i="14"/>
  <c r="IF368" i="14"/>
  <c r="DJ368" i="14"/>
  <c r="HK368" i="14"/>
  <c r="CW368" i="14"/>
  <c r="BR368" i="14"/>
  <c r="EU368" i="14"/>
  <c r="Y368" i="14"/>
  <c r="EH368" i="14"/>
  <c r="IA368" i="14"/>
  <c r="II368" i="14"/>
  <c r="ES368" i="14"/>
  <c r="ID368" i="14"/>
  <c r="AN368" i="14"/>
  <c r="DY368" i="14"/>
  <c r="GL368" i="14"/>
  <c r="IY368" i="14"/>
  <c r="HE368" i="14"/>
  <c r="IL368" i="14"/>
  <c r="AV368" i="14"/>
  <c r="EG368" i="14"/>
  <c r="GT368" i="14"/>
  <c r="AB368" i="14"/>
  <c r="M368" i="14"/>
  <c r="EL368" i="14"/>
  <c r="FK368" i="14"/>
  <c r="GJ368" i="14"/>
  <c r="HI368" i="14"/>
  <c r="IH368" i="14"/>
  <c r="L368" i="14"/>
  <c r="GW368" i="14"/>
  <c r="FR368" i="14"/>
  <c r="GI368" i="14"/>
  <c r="HH368" i="14"/>
  <c r="IG368" i="14"/>
  <c r="K368" i="14"/>
  <c r="AR368" i="14"/>
  <c r="FZ368" i="14"/>
  <c r="GQ368" i="14"/>
  <c r="HX368" i="14"/>
  <c r="IW368" i="14"/>
  <c r="AA368" i="14"/>
  <c r="AZ368" i="14"/>
  <c r="DU368" i="14"/>
  <c r="BK368" i="14"/>
  <c r="BL368" i="14"/>
  <c r="BM368" i="14"/>
  <c r="BN368" i="14"/>
  <c r="BO368" i="14"/>
  <c r="BP368" i="14"/>
  <c r="IS368" i="14"/>
  <c r="CP368" i="14"/>
  <c r="BS368" i="14"/>
  <c r="BT368" i="14"/>
  <c r="BU368" i="14"/>
  <c r="BV368" i="14"/>
  <c r="BW368" i="14"/>
  <c r="B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I110" i="14" l="1"/>
  <c r="K110" i="14" s="1"/>
  <c r="HM371" i="14" s="1"/>
  <c r="J35" i="11"/>
  <c r="K35" i="11" s="1"/>
  <c r="H35" i="11"/>
  <c r="I35" i="11" s="1"/>
  <c r="I635" i="14"/>
  <c r="H111" i="14"/>
  <c r="G111" i="14"/>
  <c r="D638" i="14"/>
  <c r="C639" i="14"/>
  <c r="H636" i="14"/>
  <c r="E637" i="14"/>
  <c r="G637" i="14" s="1"/>
  <c r="G636" i="14"/>
  <c r="E112" i="14"/>
  <c r="G112" i="14" s="1"/>
  <c r="D113" i="14"/>
  <c r="C114" i="14"/>
  <c r="N637" i="14"/>
  <c r="A638"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HU371" i="14" l="1"/>
  <c r="IK371" i="14"/>
  <c r="IC371" i="14"/>
  <c r="IS371" i="14"/>
  <c r="JA371" i="14"/>
  <c r="EH371" i="14"/>
  <c r="HP371" i="14"/>
  <c r="ET371" i="14"/>
  <c r="BL371" i="14"/>
  <c r="J371" i="14"/>
  <c r="BC371" i="14"/>
  <c r="BM371" i="14"/>
  <c r="HG371" i="14"/>
  <c r="GM371" i="14"/>
  <c r="BF371" i="14"/>
  <c r="GU371" i="14"/>
  <c r="GY371" i="14"/>
  <c r="CL371" i="14"/>
  <c r="BW371" i="14"/>
  <c r="FS371" i="14"/>
  <c r="CB371" i="14"/>
  <c r="CX371" i="14"/>
  <c r="DH371" i="14"/>
  <c r="ED371" i="14"/>
  <c r="EN371" i="14"/>
  <c r="HK371" i="14"/>
  <c r="DF371" i="14"/>
  <c r="FU371" i="14"/>
  <c r="GQ371" i="14"/>
  <c r="HA371" i="14"/>
  <c r="DP371" i="14"/>
  <c r="H371" i="14"/>
  <c r="FR371" i="14"/>
  <c r="DX371" i="14"/>
  <c r="GR371" i="14"/>
  <c r="IQ371" i="14"/>
  <c r="HB371" i="14"/>
  <c r="BZ371" i="14"/>
  <c r="CJ371" i="14"/>
  <c r="CT371" i="14"/>
  <c r="FF371" i="14"/>
  <c r="AN371" i="14"/>
  <c r="GB371" i="14"/>
  <c r="HF371" i="14"/>
  <c r="GL371" i="14"/>
  <c r="BB371" i="14"/>
  <c r="GX371" i="14"/>
  <c r="IH371" i="14"/>
  <c r="CR371" i="14"/>
  <c r="HI371" i="14"/>
  <c r="BK371" i="14"/>
  <c r="AO371" i="14"/>
  <c r="AQ371" i="14"/>
  <c r="AV371" i="14"/>
  <c r="BX371" i="14"/>
  <c r="HH371" i="14"/>
  <c r="HJ371" i="14"/>
  <c r="CQ371" i="14"/>
  <c r="CS371" i="14"/>
  <c r="DA371" i="14"/>
  <c r="DO371" i="14"/>
  <c r="EG371" i="14"/>
  <c r="JB371" i="14"/>
  <c r="BG371" i="14"/>
  <c r="HR371" i="14"/>
  <c r="AI371" i="14"/>
  <c r="DY371" i="14"/>
  <c r="AU371" i="14"/>
  <c r="CC371" i="14"/>
  <c r="GS371" i="14"/>
  <c r="EI371" i="14"/>
  <c r="BE371" i="14"/>
  <c r="CM371" i="14"/>
  <c r="HC371" i="14"/>
  <c r="AF371" i="14"/>
  <c r="EU371" i="14"/>
  <c r="EM371" i="14"/>
  <c r="DS371" i="14"/>
  <c r="IU371" i="14"/>
  <c r="GT371" i="14"/>
  <c r="GA371" i="14"/>
  <c r="EW371" i="14"/>
  <c r="EY371" i="14"/>
  <c r="AB371" i="14"/>
  <c r="AP371" i="14"/>
  <c r="GK371" i="14"/>
  <c r="FG371" i="14"/>
  <c r="FK371" i="14"/>
  <c r="AJ371" i="14"/>
  <c r="CN371" i="14"/>
  <c r="BO371" i="14"/>
  <c r="CV371" i="14"/>
  <c r="BV371" i="14"/>
  <c r="IA371" i="14"/>
  <c r="CA371" i="14"/>
  <c r="FJ371" i="14"/>
  <c r="EF371" i="14"/>
  <c r="DD371" i="14"/>
  <c r="HZ371" i="14"/>
  <c r="DV371" i="14"/>
  <c r="AH371" i="14"/>
  <c r="FT371" i="14"/>
  <c r="EP371" i="14"/>
  <c r="FN371" i="14"/>
  <c r="AT371" i="14"/>
  <c r="DG371" i="14"/>
  <c r="GD371" i="14"/>
  <c r="FB371" i="14"/>
  <c r="EB371" i="14"/>
  <c r="HQ371" i="14"/>
  <c r="EX371" i="14"/>
  <c r="CH371" i="14"/>
  <c r="CK371" i="14"/>
  <c r="DT371" i="14"/>
  <c r="IV371" i="14"/>
  <c r="BD371" i="14"/>
  <c r="DQ371" i="14"/>
  <c r="GZ371" i="14"/>
  <c r="FV371" i="14"/>
  <c r="FH371" i="14"/>
  <c r="FP371" i="14"/>
  <c r="GJ371" i="14"/>
  <c r="CI371" i="14"/>
  <c r="EL371" i="14"/>
  <c r="GC371" i="14"/>
  <c r="BS371" i="14"/>
  <c r="HN371" i="14"/>
  <c r="GN371" i="14"/>
  <c r="AL371" i="14"/>
  <c r="CY371" i="14"/>
  <c r="S371" i="14"/>
  <c r="HD371" i="14"/>
  <c r="R371" i="14"/>
  <c r="DK371" i="14"/>
  <c r="GV371" i="14"/>
  <c r="DN371" i="14"/>
  <c r="FZ371" i="14"/>
  <c r="IM371" i="14"/>
  <c r="ID371" i="14"/>
  <c r="HS371" i="14"/>
  <c r="G371" i="14"/>
  <c r="AX371" i="14"/>
  <c r="EQ371" i="14"/>
  <c r="IB371" i="14"/>
  <c r="W371" i="14"/>
  <c r="IR371" i="14"/>
  <c r="K371" i="14"/>
  <c r="IW371" i="14"/>
  <c r="IN371" i="14"/>
  <c r="IO371" i="14"/>
  <c r="Q371" i="14"/>
  <c r="BJ371" i="14"/>
  <c r="FC371" i="14"/>
  <c r="IJ371" i="14"/>
  <c r="V371" i="14"/>
  <c r="N371" i="14"/>
  <c r="IX371" i="14"/>
  <c r="P371" i="14"/>
  <c r="AA371" i="14"/>
  <c r="CD371" i="14"/>
  <c r="FW371" i="14"/>
  <c r="DB371" i="14"/>
  <c r="AG371" i="14"/>
  <c r="X371" i="14"/>
  <c r="O371" i="14"/>
  <c r="Z371" i="14"/>
  <c r="AW371" i="14"/>
  <c r="CP371" i="14"/>
  <c r="GI371" i="14"/>
  <c r="M371" i="14"/>
  <c r="IZ371" i="14"/>
  <c r="L371" i="14"/>
  <c r="AC371" i="14"/>
  <c r="FD371" i="14"/>
  <c r="FO371" i="14"/>
  <c r="EV371" i="14"/>
  <c r="EA371" i="14"/>
  <c r="DR371" i="14"/>
  <c r="EE371" i="14"/>
  <c r="GH371" i="14"/>
  <c r="T371" i="14"/>
  <c r="AK371" i="14"/>
  <c r="IF371" i="14"/>
  <c r="HW371" i="14"/>
  <c r="IT371" i="14"/>
  <c r="BH371" i="14"/>
  <c r="AS371" i="14"/>
  <c r="IY371" i="14"/>
  <c r="IP371" i="14"/>
  <c r="IG371" i="14"/>
  <c r="I371" i="14"/>
  <c r="BP371" i="14"/>
  <c r="BQ371" i="14"/>
  <c r="IL371" i="14"/>
  <c r="FE371" i="14"/>
  <c r="DZ371" i="14"/>
  <c r="CU371" i="14"/>
  <c r="BR371" i="14"/>
  <c r="AM371" i="14"/>
  <c r="AD371" i="14"/>
  <c r="AY371" i="14"/>
  <c r="CF371" i="14"/>
  <c r="BY371" i="14"/>
  <c r="CG371" i="14"/>
  <c r="CO371" i="14"/>
  <c r="DI371" i="14"/>
  <c r="CZ371" i="14"/>
  <c r="DW371" i="14"/>
  <c r="DL371" i="14"/>
  <c r="CW371" i="14"/>
  <c r="DE371" i="14"/>
  <c r="HV371" i="14"/>
  <c r="GE371" i="14"/>
  <c r="FL371" i="14"/>
  <c r="FM371" i="14"/>
  <c r="EJ371" i="14"/>
  <c r="DM371" i="14"/>
  <c r="FX371" i="14"/>
  <c r="DU371" i="14"/>
  <c r="HX371" i="14"/>
  <c r="HO371" i="14"/>
  <c r="GF371" i="14"/>
  <c r="EK371" i="14"/>
  <c r="EC371" i="14"/>
  <c r="BU371" i="14"/>
  <c r="AR371" i="14"/>
  <c r="HL371" i="14"/>
  <c r="ES371" i="14"/>
  <c r="DC371" i="14"/>
  <c r="BN371" i="14"/>
  <c r="Y371" i="14"/>
  <c r="IE371" i="14"/>
  <c r="GP371" i="14"/>
  <c r="EO371" i="14"/>
  <c r="DJ371" i="14"/>
  <c r="CE371" i="14"/>
  <c r="AZ371" i="14"/>
  <c r="HT371" i="14"/>
  <c r="FI371" i="14"/>
  <c r="FQ371" i="14"/>
  <c r="FY371" i="14"/>
  <c r="FA371" i="14"/>
  <c r="GG371" i="14"/>
  <c r="U371" i="14"/>
  <c r="GW371" i="14"/>
  <c r="GO371" i="14"/>
  <c r="HY371" i="14"/>
  <c r="ER371" i="14"/>
  <c r="BA371" i="14"/>
  <c r="HE371" i="14"/>
  <c r="BT371" i="14"/>
  <c r="AE371" i="14"/>
  <c r="II371" i="14"/>
  <c r="EZ371" i="14"/>
  <c r="BI371" i="14"/>
  <c r="J36" i="1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AZ402" i="14" l="1"/>
  <c r="BN402" i="14"/>
  <c r="BZ402" i="14"/>
  <c r="O402" i="14"/>
  <c r="AU402" i="14"/>
  <c r="GZ402" i="14"/>
  <c r="FV402" i="14"/>
  <c r="FX402" i="14"/>
  <c r="HF402" i="14"/>
  <c r="GV402" i="14"/>
  <c r="JA402" i="14"/>
  <c r="AX402" i="14"/>
  <c r="BR402" i="14"/>
  <c r="BX402" i="14"/>
  <c r="CV402" i="14"/>
  <c r="ER402" i="14"/>
  <c r="FF402" i="14"/>
  <c r="Q402" i="14"/>
  <c r="EN402" i="14"/>
  <c r="AE402" i="14"/>
  <c r="AG402" i="14"/>
  <c r="IX402" i="14"/>
  <c r="IZ402" i="14"/>
  <c r="M402" i="14"/>
  <c r="DO402" i="14"/>
  <c r="K402" i="14"/>
  <c r="DW402" i="14"/>
  <c r="DG402" i="14"/>
  <c r="EM402" i="14"/>
  <c r="AY402" i="14"/>
  <c r="GY402" i="14"/>
  <c r="GR402" i="14"/>
  <c r="BK402" i="14"/>
  <c r="AW402" i="14"/>
  <c r="BM402" i="14"/>
  <c r="CU402" i="14"/>
  <c r="DM402" i="14"/>
  <c r="BL402" i="14"/>
  <c r="DX402" i="14"/>
  <c r="CT402" i="14"/>
  <c r="EP402" i="14"/>
  <c r="FH402" i="14"/>
  <c r="GT402" i="14"/>
  <c r="S402" i="14"/>
  <c r="BA402" i="14"/>
  <c r="CW402" i="14"/>
  <c r="GQ402" i="14"/>
  <c r="DK402" i="14"/>
  <c r="EO402" i="14"/>
  <c r="P402" i="14"/>
  <c r="GS402" i="14"/>
  <c r="GU402" i="14"/>
  <c r="GW402" i="14"/>
  <c r="IW402" i="14"/>
  <c r="DH402" i="14"/>
  <c r="DP402" i="14"/>
  <c r="GJ402" i="14"/>
  <c r="GP402" i="14"/>
  <c r="GX402" i="14"/>
  <c r="IF402" i="14"/>
  <c r="U402" i="14"/>
  <c r="DQ402" i="14"/>
  <c r="EA402" i="14"/>
  <c r="ES402" i="14"/>
  <c r="HE402" i="14"/>
  <c r="IY402" i="14"/>
  <c r="BB402" i="14"/>
  <c r="BP402" i="14"/>
  <c r="BV402" i="14"/>
  <c r="DN402" i="14"/>
  <c r="GI402" i="14"/>
  <c r="DI402" i="14"/>
  <c r="DY402" i="14"/>
  <c r="EC402" i="14"/>
  <c r="IE402" i="14"/>
  <c r="EQ402" i="14"/>
  <c r="AF402" i="14"/>
  <c r="HA402" i="14"/>
  <c r="HC402" i="14"/>
  <c r="AV402" i="14"/>
  <c r="HQ402" i="14"/>
  <c r="HS402" i="14"/>
  <c r="HU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IR414" i="14" s="1"/>
  <c r="M349" i="2"/>
  <c r="K310" i="2"/>
  <c r="L310" i="2" s="1"/>
  <c r="K388" i="2"/>
  <c r="L388" i="2" s="1"/>
  <c r="L349" i="2"/>
  <c r="K349" i="2"/>
  <c r="N349" i="2" s="1"/>
  <c r="J78" i="11"/>
  <c r="K78" i="11" s="1"/>
  <c r="H78" i="11"/>
  <c r="I78" i="11" s="1"/>
  <c r="O348" i="2"/>
  <c r="P348" i="2"/>
  <c r="N387" i="2"/>
  <c r="M387" i="2"/>
  <c r="H154" i="14"/>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CA414" i="14" l="1"/>
  <c r="CV414" i="14"/>
  <c r="CF414" i="14"/>
  <c r="BY414" i="14"/>
  <c r="ED414" i="14"/>
  <c r="BM414" i="14"/>
  <c r="BG414" i="14"/>
  <c r="BA414" i="14"/>
  <c r="GE414" i="14"/>
  <c r="BB414" i="14"/>
  <c r="AA414" i="14"/>
  <c r="AJ414" i="14"/>
  <c r="T414" i="14"/>
  <c r="M414" i="14"/>
  <c r="BR414" i="14"/>
  <c r="HX414" i="14"/>
  <c r="BF414" i="14"/>
  <c r="AZ414" i="14"/>
  <c r="HC414" i="14"/>
  <c r="ER414" i="14"/>
  <c r="GP414" i="14"/>
  <c r="EN414" i="14"/>
  <c r="EQ414" i="14"/>
  <c r="EJ414" i="14"/>
  <c r="GO414" i="14"/>
  <c r="FK414" i="14"/>
  <c r="FV414" i="14"/>
  <c r="HP414" i="14"/>
  <c r="HN414" i="14"/>
  <c r="FD414" i="14"/>
  <c r="FG414" i="14"/>
  <c r="EC414" i="14"/>
  <c r="AM414" i="14"/>
  <c r="AX414" i="14"/>
  <c r="AF414" i="14"/>
  <c r="AI414" i="14"/>
  <c r="P414" i="14"/>
  <c r="S414" i="14"/>
  <c r="L414" i="14"/>
  <c r="BQ414" i="14"/>
  <c r="FR414" i="14"/>
  <c r="FU414" i="14"/>
  <c r="GB414" i="14"/>
  <c r="HD414" i="14"/>
  <c r="FH414" i="14"/>
  <c r="CU414" i="14"/>
  <c r="CB414" i="14"/>
  <c r="GR414" i="14"/>
  <c r="GU414" i="14"/>
  <c r="IZ414" i="14"/>
  <c r="FQ414" i="14"/>
  <c r="AW414" i="14"/>
  <c r="HG414" i="14"/>
  <c r="FF414" i="14"/>
  <c r="EF414" i="14"/>
  <c r="EI414" i="14"/>
  <c r="EB414" i="14"/>
  <c r="AS414" i="14"/>
  <c r="AD414" i="14"/>
  <c r="GZ414" i="14"/>
  <c r="CL414" i="14"/>
  <c r="CT414" i="14"/>
  <c r="CJ414" i="14"/>
  <c r="BT414" i="14"/>
  <c r="BW414" i="14"/>
  <c r="BP414" i="14"/>
  <c r="FP414" i="14"/>
  <c r="EP414" i="14"/>
  <c r="CQ414" i="14"/>
  <c r="X414" i="14"/>
  <c r="IY414" i="14"/>
  <c r="AR414" i="14"/>
  <c r="IN414" i="14"/>
  <c r="AV414" i="14"/>
  <c r="CR414" i="14"/>
  <c r="CD414" i="14"/>
  <c r="AE414" i="14"/>
  <c r="HF414" i="14"/>
  <c r="HA414" i="14"/>
  <c r="GT414" i="14"/>
  <c r="IV414" i="14"/>
  <c r="GM414" i="14"/>
  <c r="FO414" i="14"/>
  <c r="CZ414" i="14"/>
  <c r="O414" i="14"/>
  <c r="GQ414" i="14"/>
  <c r="FJ414" i="14"/>
  <c r="FE414" i="14"/>
  <c r="ET414" i="14"/>
  <c r="EO414" i="14"/>
  <c r="EE414" i="14"/>
  <c r="EH414" i="14"/>
  <c r="GJ414" i="14"/>
  <c r="EA414" i="14"/>
  <c r="AQ414" i="14"/>
  <c r="GA414" i="14"/>
  <c r="HT414" i="14"/>
  <c r="HS414" i="14"/>
  <c r="CX414" i="14"/>
  <c r="CS414" i="14"/>
  <c r="CH414" i="14"/>
  <c r="CC414" i="14"/>
  <c r="BS414" i="14"/>
  <c r="BV414" i="14"/>
  <c r="DX414" i="14"/>
  <c r="BO414" i="14"/>
  <c r="FN414" i="14"/>
  <c r="BC414" i="14"/>
  <c r="JA414" i="14"/>
  <c r="AL414" i="14"/>
  <c r="AG414" i="14"/>
  <c r="V414" i="14"/>
  <c r="Q414" i="14"/>
  <c r="G414" i="14"/>
  <c r="J414" i="14"/>
  <c r="BL414" i="14"/>
  <c r="IX414" i="14"/>
  <c r="AP414" i="14"/>
  <c r="GH414" i="14"/>
  <c r="HH414" i="14"/>
  <c r="EM414" i="14"/>
  <c r="HU414" i="14"/>
  <c r="HE414" i="14"/>
  <c r="GX414" i="14"/>
  <c r="GS414" i="14"/>
  <c r="IU414" i="14"/>
  <c r="GL414" i="14"/>
  <c r="FM414" i="14"/>
  <c r="BJ414" i="14"/>
  <c r="AY414" i="14"/>
  <c r="BX414" i="14"/>
  <c r="HR414" i="14"/>
  <c r="HB414" i="14"/>
  <c r="AH414" i="14"/>
  <c r="HQ414" i="14"/>
  <c r="FI414" i="14"/>
  <c r="ES414" i="14"/>
  <c r="EL414" i="14"/>
  <c r="EG414" i="14"/>
  <c r="GI414" i="14"/>
  <c r="DZ414" i="14"/>
  <c r="AO414" i="14"/>
  <c r="GG414" i="14"/>
  <c r="IF414" i="14"/>
  <c r="DY414" i="14"/>
  <c r="GV414" i="14"/>
  <c r="BE414" i="14"/>
  <c r="CE414" i="14"/>
  <c r="R414" i="14"/>
  <c r="H414" i="14"/>
  <c r="HV414" i="14"/>
  <c r="CW414" i="14"/>
  <c r="CG414" i="14"/>
  <c r="BZ414" i="14"/>
  <c r="BU414" i="14"/>
  <c r="DW414" i="14"/>
  <c r="BN414" i="14"/>
  <c r="FT414" i="14"/>
  <c r="BI414" i="14"/>
  <c r="BD414" i="14"/>
  <c r="EK414" i="14"/>
  <c r="HO414" i="14"/>
  <c r="GY414" i="14"/>
  <c r="FC414" i="14"/>
  <c r="EV414" i="14"/>
  <c r="K414" i="14"/>
  <c r="AK414" i="14"/>
  <c r="U414" i="14"/>
  <c r="N414" i="14"/>
  <c r="I414" i="14"/>
  <c r="BK414" i="14"/>
  <c r="IW414" i="14"/>
  <c r="GF414" i="14"/>
  <c r="FS414" i="14"/>
  <c r="GW414" i="14"/>
  <c r="JB414" i="14"/>
  <c r="GK414" i="14"/>
  <c r="BH414" i="14"/>
  <c r="AU414" i="14"/>
  <c r="CP414" i="14"/>
  <c r="FL414" i="14"/>
  <c r="EU414" i="14"/>
  <c r="CO414" i="14"/>
  <c r="DL414" i="14"/>
  <c r="EY414" i="14"/>
  <c r="IL414" i="14"/>
  <c r="HZ414" i="14"/>
  <c r="AN414" i="14"/>
  <c r="IO414" i="14"/>
  <c r="W414" i="14"/>
  <c r="DE414" i="14"/>
  <c r="CK414" i="14"/>
  <c r="DT414" i="14"/>
  <c r="HK414" i="14"/>
  <c r="Z414" i="14"/>
  <c r="IK414" i="14"/>
  <c r="IH414" i="14"/>
  <c r="DA414" i="14"/>
  <c r="IJ414" i="14"/>
  <c r="HI414" i="14"/>
  <c r="I154" i="14"/>
  <c r="K154" i="14" s="1"/>
  <c r="JA415" i="14" s="1"/>
  <c r="GD414" i="14"/>
  <c r="FZ414" i="14"/>
  <c r="DK414" i="14"/>
  <c r="IG414" i="14"/>
  <c r="GC414" i="14"/>
  <c r="FY414" i="14"/>
  <c r="GN414" i="14"/>
  <c r="AT414" i="14"/>
  <c r="FX414" i="14"/>
  <c r="FW414" i="14"/>
  <c r="EW414" i="14"/>
  <c r="HY414" i="14"/>
  <c r="DV414" i="14"/>
  <c r="IE414" i="14"/>
  <c r="DC414" i="14"/>
  <c r="HM414" i="14"/>
  <c r="CM414" i="14"/>
  <c r="DR414" i="14"/>
  <c r="DQ414" i="14"/>
  <c r="DH414" i="14"/>
  <c r="DP414" i="14"/>
  <c r="EZ414" i="14"/>
  <c r="Y414" i="14"/>
  <c r="DD414" i="14"/>
  <c r="IP414" i="14"/>
  <c r="IM414" i="14"/>
  <c r="DG414" i="14"/>
  <c r="IT414" i="14"/>
  <c r="EX414" i="14"/>
  <c r="DO414" i="14"/>
  <c r="AB414" i="14"/>
  <c r="CN414" i="14"/>
  <c r="DJ414" i="14"/>
  <c r="CY414" i="14"/>
  <c r="IQ414" i="14"/>
  <c r="II414" i="14"/>
  <c r="HL414" i="14"/>
  <c r="CI414" i="14"/>
  <c r="DI414" i="14"/>
  <c r="HJ414" i="14"/>
  <c r="DS414" i="14"/>
  <c r="DM414" i="14"/>
  <c r="DN414" i="14"/>
  <c r="DB414" i="14"/>
  <c r="IC414" i="14"/>
  <c r="FA414" i="14"/>
  <c r="ID414" i="14"/>
  <c r="IB414" i="14"/>
  <c r="HW414" i="14"/>
  <c r="FB414" i="14"/>
  <c r="DU414" i="14"/>
  <c r="IS414" i="14"/>
  <c r="IA414" i="14"/>
  <c r="DF414" i="14"/>
  <c r="AC414" i="14"/>
  <c r="I679" i="14"/>
  <c r="K679" i="14" s="1"/>
  <c r="L679" i="14" s="1"/>
  <c r="M350" i="2"/>
  <c r="K350" i="2"/>
  <c r="N350" i="2" s="1"/>
  <c r="L350" i="2"/>
  <c r="K311" i="2"/>
  <c r="L311" i="2" s="1"/>
  <c r="K389" i="2"/>
  <c r="L389" i="2" s="1"/>
  <c r="P349" i="2"/>
  <c r="O349" i="2"/>
  <c r="J79" i="11"/>
  <c r="K79" i="11" s="1"/>
  <c r="H79" i="11"/>
  <c r="I79" i="11" s="1"/>
  <c r="M388" i="2"/>
  <c r="N388" i="2"/>
  <c r="F155" i="14"/>
  <c r="H155" i="14"/>
  <c r="H680"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BR415" i="14" l="1"/>
  <c r="GP415" i="14"/>
  <c r="DO415" i="14"/>
  <c r="IT415" i="14"/>
  <c r="O415" i="14"/>
  <c r="CH415" i="14"/>
  <c r="IM415" i="14"/>
  <c r="FL415" i="14"/>
  <c r="FZ415" i="14"/>
  <c r="FP415" i="14"/>
  <c r="DD415" i="14"/>
  <c r="AR415" i="14"/>
  <c r="IA415" i="14"/>
  <c r="GO415" i="14"/>
  <c r="CY415" i="14"/>
  <c r="G415" i="14"/>
  <c r="GA415" i="14"/>
  <c r="EC415" i="14"/>
  <c r="GN415" i="14"/>
  <c r="AT415" i="14"/>
  <c r="GJ415" i="14"/>
  <c r="BA415" i="14"/>
  <c r="BC415" i="14"/>
  <c r="DX415" i="14"/>
  <c r="HD415" i="14"/>
  <c r="FJ415" i="14"/>
  <c r="DW415" i="14"/>
  <c r="CR415" i="14"/>
  <c r="ED415" i="14"/>
  <c r="JB415" i="14"/>
  <c r="DG415" i="14"/>
  <c r="IS415" i="14"/>
  <c r="CT415" i="14"/>
  <c r="J415" i="14"/>
  <c r="AK415" i="14"/>
  <c r="DP415" i="14"/>
  <c r="GG415" i="14"/>
  <c r="IR415" i="14"/>
  <c r="GV415" i="14"/>
  <c r="BD415" i="14"/>
  <c r="BW415" i="14"/>
  <c r="II415" i="14"/>
  <c r="IQ415" i="14"/>
  <c r="HZ415" i="14"/>
  <c r="CL415" i="14"/>
  <c r="GL415" i="14"/>
  <c r="IG415" i="14"/>
  <c r="EA415" i="14"/>
  <c r="DS415" i="14"/>
  <c r="FN415" i="14"/>
  <c r="DZ415" i="14"/>
  <c r="BG415" i="14"/>
  <c r="DB415" i="14"/>
  <c r="EO415" i="14"/>
  <c r="GC415" i="14"/>
  <c r="DT415" i="14"/>
  <c r="EB415" i="14"/>
  <c r="BH415" i="14"/>
  <c r="BO415" i="14"/>
  <c r="BN415" i="14"/>
  <c r="AP415" i="14"/>
  <c r="IW415" i="14"/>
  <c r="HY415" i="14"/>
  <c r="GK415" i="14"/>
  <c r="BE415" i="14"/>
  <c r="EK415" i="14"/>
  <c r="IN415" i="14"/>
  <c r="DA415" i="14"/>
  <c r="FX415" i="14"/>
  <c r="CN415" i="14"/>
  <c r="FO415" i="14"/>
  <c r="AG415" i="14"/>
  <c r="DQ415" i="14"/>
  <c r="GR415" i="14"/>
  <c r="FM415" i="14"/>
  <c r="DY415" i="14"/>
  <c r="BM415" i="14"/>
  <c r="GB415" i="14"/>
  <c r="HX415" i="14"/>
  <c r="Y415" i="14"/>
  <c r="FR415" i="14"/>
  <c r="AA415" i="14"/>
  <c r="DF415" i="14"/>
  <c r="EG415" i="14"/>
  <c r="IY415" i="14"/>
  <c r="DU415" i="14"/>
  <c r="GH415" i="14"/>
  <c r="FT415" i="14"/>
  <c r="GM415" i="14"/>
  <c r="BI415" i="14"/>
  <c r="IC415" i="14"/>
  <c r="FA415" i="14"/>
  <c r="CB415" i="14"/>
  <c r="CV415" i="14"/>
  <c r="Q415" i="14"/>
  <c r="AY415" i="14"/>
  <c r="FD415" i="14"/>
  <c r="HE415" i="14"/>
  <c r="ES415" i="14"/>
  <c r="CW415" i="14"/>
  <c r="M415" i="14"/>
  <c r="EZ415" i="14"/>
  <c r="HC415" i="14"/>
  <c r="GT415" i="14"/>
  <c r="CU415" i="14"/>
  <c r="K415" i="14"/>
  <c r="AX415" i="14"/>
  <c r="IH415" i="14"/>
  <c r="EP415" i="14"/>
  <c r="AH415" i="14"/>
  <c r="GS415" i="14"/>
  <c r="EN415" i="14"/>
  <c r="FV415" i="14"/>
  <c r="AF415" i="14"/>
  <c r="FY415" i="14"/>
  <c r="HT415" i="14"/>
  <c r="DM415" i="14"/>
  <c r="EF415" i="14"/>
  <c r="U415" i="14"/>
  <c r="HJ415" i="14"/>
  <c r="GQ415" i="14"/>
  <c r="CI415" i="14"/>
  <c r="IL415" i="14"/>
  <c r="DJ415" i="14"/>
  <c r="CA415" i="14"/>
  <c r="AZ415" i="14"/>
  <c r="AD415" i="14"/>
  <c r="HV415" i="14"/>
  <c r="EX415" i="14"/>
  <c r="EL415" i="14"/>
  <c r="IO415" i="14"/>
  <c r="DC415" i="14"/>
  <c r="L415" i="14"/>
  <c r="CD415" i="14"/>
  <c r="HA415" i="14"/>
  <c r="X415" i="14"/>
  <c r="AQ415" i="14"/>
  <c r="EY415" i="14"/>
  <c r="HQ415" i="14"/>
  <c r="GW415" i="14"/>
  <c r="P415" i="14"/>
  <c r="V415" i="14"/>
  <c r="HL415" i="14"/>
  <c r="AM415" i="14"/>
  <c r="EQ415" i="14"/>
  <c r="FH415" i="14"/>
  <c r="CK415" i="14"/>
  <c r="EU415" i="14"/>
  <c r="IX415" i="14"/>
  <c r="GF415" i="14"/>
  <c r="BJ415" i="14"/>
  <c r="ID415" i="14"/>
  <c r="AI415" i="14"/>
  <c r="S415" i="14"/>
  <c r="IF415" i="14"/>
  <c r="HF415" i="14"/>
  <c r="DL415" i="14"/>
  <c r="BU415" i="14"/>
  <c r="FW415" i="14"/>
  <c r="H415" i="14"/>
  <c r="EH415" i="14"/>
  <c r="EM415" i="14"/>
  <c r="AE415" i="14"/>
  <c r="BT415" i="14"/>
  <c r="CP415" i="14"/>
  <c r="GX415" i="14"/>
  <c r="HO415" i="14"/>
  <c r="GU415" i="14"/>
  <c r="ET415" i="14"/>
  <c r="T415" i="14"/>
  <c r="HM415" i="14"/>
  <c r="CM415" i="14"/>
  <c r="AL415" i="14"/>
  <c r="EE415" i="14"/>
  <c r="CJ415" i="14"/>
  <c r="BX415" i="14"/>
  <c r="CS415" i="14"/>
  <c r="CE415" i="14"/>
  <c r="BY415" i="14"/>
  <c r="HH415" i="14"/>
  <c r="IV415" i="14"/>
  <c r="GE415" i="14"/>
  <c r="DV415" i="14"/>
  <c r="AO415" i="14"/>
  <c r="HB415" i="14"/>
  <c r="HU415" i="14"/>
  <c r="HK415" i="14"/>
  <c r="EV415" i="14"/>
  <c r="HR415" i="14"/>
  <c r="R415" i="14"/>
  <c r="IE415" i="14"/>
  <c r="FF415" i="14"/>
  <c r="CO415" i="14"/>
  <c r="Z415" i="14"/>
  <c r="FC415" i="14"/>
  <c r="FG415" i="14"/>
  <c r="BL415" i="14"/>
  <c r="FQ415" i="14"/>
  <c r="AW415" i="14"/>
  <c r="CF415" i="14"/>
  <c r="IJ415" i="14"/>
  <c r="FU415" i="14"/>
  <c r="DH415" i="14"/>
  <c r="IU415" i="14"/>
  <c r="GD415" i="14"/>
  <c r="DE415" i="14"/>
  <c r="HW415" i="14"/>
  <c r="GZ415" i="14"/>
  <c r="HS415" i="14"/>
  <c r="HI415" i="14"/>
  <c r="ER415" i="14"/>
  <c r="CC415" i="14"/>
  <c r="HN415" i="14"/>
  <c r="HG415" i="14"/>
  <c r="IP415" i="14"/>
  <c r="CZ415" i="14"/>
  <c r="BV415" i="14"/>
  <c r="BS415" i="14"/>
  <c r="BQ415" i="14"/>
  <c r="IZ415" i="14"/>
  <c r="GI415" i="14"/>
  <c r="DR415" i="14"/>
  <c r="IB415" i="14"/>
  <c r="FK415" i="14"/>
  <c r="IK415" i="14"/>
  <c r="EI415" i="14"/>
  <c r="DI415" i="14"/>
  <c r="AJ415" i="14"/>
  <c r="HP415" i="14"/>
  <c r="DN415" i="14"/>
  <c r="GY415" i="14"/>
  <c r="FB415" i="14"/>
  <c r="FE415" i="14"/>
  <c r="BZ415" i="14"/>
  <c r="CG415" i="14"/>
  <c r="FI415" i="14"/>
  <c r="AU415" i="14"/>
  <c r="CQ415" i="14"/>
  <c r="BP415" i="14"/>
  <c r="BK415" i="14"/>
  <c r="BF415" i="14"/>
  <c r="AS415" i="14"/>
  <c r="AN415" i="14"/>
  <c r="EW415" i="14"/>
  <c r="AC415" i="14"/>
  <c r="DK415" i="14"/>
  <c r="I415" i="14"/>
  <c r="EJ415" i="14"/>
  <c r="AV415" i="14"/>
  <c r="CX415" i="14"/>
  <c r="W415" i="14"/>
  <c r="AB415" i="14"/>
  <c r="FS415" i="14"/>
  <c r="N415" i="14"/>
  <c r="BB415" i="14"/>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H71" i="2" l="1"/>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IM486"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DY486" i="14" l="1"/>
  <c r="ED486" i="14"/>
  <c r="BM486" i="14"/>
  <c r="BR486" i="14"/>
  <c r="DZ486" i="14"/>
  <c r="DW486" i="14"/>
  <c r="GI486" i="14"/>
  <c r="IX486" i="14"/>
  <c r="IU486" i="14"/>
  <c r="BK486" i="14"/>
  <c r="GM486" i="14"/>
  <c r="IY486" i="14"/>
  <c r="IW486" i="14"/>
  <c r="EA486" i="14"/>
  <c r="GL486" i="14"/>
  <c r="GK486" i="14"/>
  <c r="IZ486" i="14"/>
  <c r="GP486" i="14"/>
  <c r="BL486" i="14"/>
  <c r="BQ486" i="14"/>
  <c r="BN486" i="14"/>
  <c r="GN486" i="14"/>
  <c r="DX486" i="14"/>
  <c r="EC486" i="14"/>
  <c r="GJ486" i="14"/>
  <c r="GO486" i="14"/>
  <c r="JB486" i="14"/>
  <c r="BO486" i="14"/>
  <c r="BP486" i="14"/>
  <c r="EB486" i="14"/>
  <c r="IV486" i="14"/>
  <c r="JA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227" i="14" s="1"/>
  <c r="K227" i="14" s="1"/>
  <c r="JB488" i="14" s="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<sst xmlns="http://schemas.openxmlformats.org/spreadsheetml/2006/main" count="1354" uniqueCount="902">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</sst>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cellXfs>
  <cellStyles count="9">
    <cellStyle name="Calculation 2" xfId="7" xr:uid="{00000000-0005-0000-0000-000000000000}"/>
    <cellStyle name="Link"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Standard"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DE"/>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-230.90796811501943</c:v>
                </c:pt>
                <c:pt idx="1">
                  <c:v>-216.92856802829905</c:v>
                </c:pt>
                <c:pt idx="2">
                  <c:v>-220.45039320941268</c:v>
                </c:pt>
                <c:pt idx="3">
                  <c:v>-222.94916794157871</c:v>
                </c:pt>
                <c:pt idx="4">
                  <c:v>-224.88736820173983</c:v>
                </c:pt>
                <c:pt idx="5">
                  <c:v>-226.47099312269231</c:v>
                </c:pt>
                <c:pt idx="6">
                  <c:v>-227.80992891530457</c:v>
                </c:pt>
                <c:pt idx="7">
                  <c:v>-228.9697678548583</c:v>
                </c:pt>
                <c:pt idx="8">
                  <c:v>-229.99281830380593</c:v>
                </c:pt>
                <c:pt idx="9">
                  <c:v>-230.90796811501943</c:v>
                </c:pt>
                <c:pt idx="10">
                  <c:v>-216.92856802829905</c:v>
                </c:pt>
                <c:pt idx="11">
                  <c:v>-220.45039320941268</c:v>
                </c:pt>
                <c:pt idx="12">
                  <c:v>-222.94916794157871</c:v>
                </c:pt>
                <c:pt idx="13">
                  <c:v>-224.88736820173983</c:v>
                </c:pt>
                <c:pt idx="14">
                  <c:v>-226.47099312269231</c:v>
                </c:pt>
                <c:pt idx="15">
                  <c:v>-227.80992891530457</c:v>
                </c:pt>
                <c:pt idx="16">
                  <c:v>-228.9697678548583</c:v>
                </c:pt>
                <c:pt idx="17">
                  <c:v>-229.99281830380593</c:v>
                </c:pt>
                <c:pt idx="18">
                  <c:v>-230.90796811501943</c:v>
                </c:pt>
                <c:pt idx="19">
                  <c:v>-216.92856802829905</c:v>
                </c:pt>
                <c:pt idx="20">
                  <c:v>-220.45039320941268</c:v>
                </c:pt>
                <c:pt idx="21">
                  <c:v>-222.94916794157871</c:v>
                </c:pt>
                <c:pt idx="22">
                  <c:v>-224.88736820173983</c:v>
                </c:pt>
                <c:pt idx="23">
                  <c:v>-226.47099312269231</c:v>
                </c:pt>
                <c:pt idx="24">
                  <c:v>-227.80992891530457</c:v>
                </c:pt>
                <c:pt idx="25">
                  <c:v>-228.9697678548583</c:v>
                </c:pt>
                <c:pt idx="26">
                  <c:v>-229.99281830380593</c:v>
                </c:pt>
                <c:pt idx="27">
                  <c:v>-230.90796811501943</c:v>
                </c:pt>
                <c:pt idx="28">
                  <c:v>-216.92856802829905</c:v>
                </c:pt>
                <c:pt idx="29">
                  <c:v>-220.45039320941268</c:v>
                </c:pt>
                <c:pt idx="30">
                  <c:v>-222.94916794157871</c:v>
                </c:pt>
                <c:pt idx="31">
                  <c:v>-224.88736820173983</c:v>
                </c:pt>
                <c:pt idx="32">
                  <c:v>-226.47099312269231</c:v>
                </c:pt>
                <c:pt idx="33">
                  <c:v>-227.80992891530457</c:v>
                </c:pt>
                <c:pt idx="34">
                  <c:v>-228.9697678548583</c:v>
                </c:pt>
                <c:pt idx="35">
                  <c:v>-229.99281830380593</c:v>
                </c:pt>
                <c:pt idx="36">
                  <c:v>-230.90796811501943</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-89.999999999908653</c:v>
                </c:pt>
                <c:pt idx="1">
                  <c:v>-89.999999999543192</c:v>
                </c:pt>
                <c:pt idx="2">
                  <c:v>-89.999999999695461</c:v>
                </c:pt>
                <c:pt idx="3">
                  <c:v>-89.999999999771603</c:v>
                </c:pt>
                <c:pt idx="4">
                  <c:v>-89.999999999817291</c:v>
                </c:pt>
                <c:pt idx="5">
                  <c:v>-89.999999999847731</c:v>
                </c:pt>
                <c:pt idx="6">
                  <c:v>-89.999999999869488</c:v>
                </c:pt>
                <c:pt idx="7">
                  <c:v>-89.999999999885816</c:v>
                </c:pt>
                <c:pt idx="8">
                  <c:v>-89.999999999898492</c:v>
                </c:pt>
                <c:pt idx="9">
                  <c:v>-89.999999999908653</c:v>
                </c:pt>
                <c:pt idx="10">
                  <c:v>-89.999999999543192</c:v>
                </c:pt>
                <c:pt idx="11">
                  <c:v>-89.999999999695461</c:v>
                </c:pt>
                <c:pt idx="12">
                  <c:v>-89.999999999771603</c:v>
                </c:pt>
                <c:pt idx="13">
                  <c:v>-89.999999999817291</c:v>
                </c:pt>
                <c:pt idx="14">
                  <c:v>-89.999999999847731</c:v>
                </c:pt>
                <c:pt idx="15">
                  <c:v>-89.999999999869488</c:v>
                </c:pt>
                <c:pt idx="16">
                  <c:v>-89.999999999885816</c:v>
                </c:pt>
                <c:pt idx="17">
                  <c:v>-89.999999999898492</c:v>
                </c:pt>
                <c:pt idx="18">
                  <c:v>-89.999999999908653</c:v>
                </c:pt>
                <c:pt idx="19">
                  <c:v>-89.999999999543192</c:v>
                </c:pt>
                <c:pt idx="20">
                  <c:v>-89.999999999695461</c:v>
                </c:pt>
                <c:pt idx="21">
                  <c:v>-89.999999999771603</c:v>
                </c:pt>
                <c:pt idx="22">
                  <c:v>-89.999999999817291</c:v>
                </c:pt>
                <c:pt idx="23">
                  <c:v>-89.999999999847731</c:v>
                </c:pt>
                <c:pt idx="24">
                  <c:v>-89.999999999869488</c:v>
                </c:pt>
                <c:pt idx="25">
                  <c:v>-89.999999999885816</c:v>
                </c:pt>
                <c:pt idx="26">
                  <c:v>-89.999999999898492</c:v>
                </c:pt>
                <c:pt idx="27">
                  <c:v>-89.999999999908653</c:v>
                </c:pt>
                <c:pt idx="28">
                  <c:v>-89.999999999543192</c:v>
                </c:pt>
                <c:pt idx="29">
                  <c:v>-89.999999999695461</c:v>
                </c:pt>
                <c:pt idx="30">
                  <c:v>-89.999999999771603</c:v>
                </c:pt>
                <c:pt idx="31">
                  <c:v>-89.999999999817291</c:v>
                </c:pt>
                <c:pt idx="32">
                  <c:v>-89.999999999847731</c:v>
                </c:pt>
                <c:pt idx="33">
                  <c:v>-89.999999999869488</c:v>
                </c:pt>
                <c:pt idx="34">
                  <c:v>-89.999999999885816</c:v>
                </c:pt>
                <c:pt idx="35">
                  <c:v>-89.999999999898492</c:v>
                </c:pt>
                <c:pt idx="36">
                  <c:v>-89.999999999908653</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1.6425502116674942E-2</c:v>
                </c:pt>
                <c:pt idx="2">
                  <c:v>6.8169397570965892E-2</c:v>
                </c:pt>
                <c:pt idx="3">
                  <c:v>0.16302888799633194</c:v>
                </c:pt>
                <c:pt idx="4">
                  <c:v>0.3146336639597288</c:v>
                </c:pt>
                <c:pt idx="5">
                  <c:v>0.53900502697616104</c:v>
                </c:pt>
                <c:pt idx="6">
                  <c:v>0.8337830611892687</c:v>
                </c:pt>
                <c:pt idx="7">
                  <c:v>1.1317200135482444</c:v>
                </c:pt>
                <c:pt idx="8">
                  <c:v>1.3167813812606963</c:v>
                </c:pt>
                <c:pt idx="11">
                  <c:v>1.3616677833706305</c:v>
                </c:pt>
                <c:pt idx="12">
                  <c:v>1.3306151768933967</c:v>
                </c:pt>
                <c:pt idx="15">
                  <c:v>1.2775703775644289</c:v>
                </c:pt>
                <c:pt idx="16">
                  <c:v>1.2248413281025665</c:v>
                </c:pt>
                <c:pt idx="17">
                  <c:v>1.1786484646230604</c:v>
                </c:pt>
                <c:pt idx="18">
                  <c:v>1.1396060244456523</c:v>
                </c:pt>
                <c:pt idx="19">
                  <c:v>1.1067736346418777</c:v>
                </c:pt>
                <c:pt idx="20">
                  <c:v>1.0789711375531763</c:v>
                </c:pt>
                <c:pt idx="21">
                  <c:v>1.0551498210762893</c:v>
                </c:pt>
                <c:pt idx="22">
                  <c:v>1.0344631144446002</c:v>
                </c:pt>
                <c:pt idx="23">
                  <c:v>1.0162500873748475</c:v>
                </c:pt>
                <c:pt idx="24">
                  <c:v>1</c:v>
                </c:pt>
                <c:pt idx="25">
                  <c:v>0.98531829422439898</c:v>
                </c:pt>
                <c:pt idx="26">
                  <c:v>0.97189889518304906</c:v>
                </c:pt>
                <c:pt idx="27">
                  <c:v>0.95950291996279424</c:v>
                </c:pt>
                <c:pt idx="28">
                  <c:v>0.94794266616810052</c:v>
                </c:pt>
                <c:pt idx="29">
                  <c:v>0.93706964801218851</c:v>
                </c:pt>
                <c:pt idx="30">
                  <c:v>0.9267656471850515</c:v>
                </c:pt>
                <c:pt idx="31">
                  <c:v>0.91693598612269311</c:v>
                </c:pt>
                <c:pt idx="32">
                  <c:v>0.90750443726679242</c:v>
                </c:pt>
                <c:pt idx="33">
                  <c:v>0.89840934057290067</c:v>
                </c:pt>
                <c:pt idx="34">
                  <c:v>0.88960061851800154</c:v>
                </c:pt>
                <c:pt idx="35">
                  <c:v>0.88103746251954562</c:v>
                </c:pt>
                <c:pt idx="36">
                  <c:v>0.87268652553287052</c:v>
                </c:pt>
                <c:pt idx="37">
                  <c:v>0.864520499320796</c:v>
                </c:pt>
                <c:pt idx="38">
                  <c:v>0.85651698640922158</c:v>
                </c:pt>
                <c:pt idx="39">
                  <c:v>0.84865759958185771</c:v>
                </c:pt>
                <c:pt idx="40">
                  <c:v>0.84092723842198314</c:v>
                </c:pt>
                <c:pt idx="41">
                  <c:v>0.83331350463879938</c:v>
                </c:pt>
                <c:pt idx="42">
                  <c:v>0.82580622696191375</c:v>
                </c:pt>
                <c:pt idx="43">
                  <c:v>0.8183970731278668</c:v>
                </c:pt>
                <c:pt idx="44">
                  <c:v>0.81107923154219586</c:v>
                </c:pt>
                <c:pt idx="45">
                  <c:v>0.80384714902595145</c:v>
                </c:pt>
                <c:pt idx="46">
                  <c:v>0.7966963139685368</c:v>
                </c:pt>
                <c:pt idx="47">
                  <c:v>0.7896230764422566</c:v>
                </c:pt>
                <c:pt idx="48">
                  <c:v>0.78262449855811489</c:v>
                </c:pt>
                <c:pt idx="49">
                  <c:v>0.77569822968208424</c:v>
                </c:pt>
                <c:pt idx="50">
                  <c:v>0.76884240217863842</c:v>
                </c:pt>
                <c:pt idx="51">
                  <c:v>0.76205554417258403</c:v>
                </c:pt>
                <c:pt idx="52">
                  <c:v>0.75533650647259987</c:v>
                </c:pt>
                <c:pt idx="53">
                  <c:v>0.74868440131930136</c:v>
                </c:pt>
                <c:pt idx="54">
                  <c:v>0.74209855103639855</c:v>
                </c:pt>
                <c:pt idx="55">
                  <c:v>0.73557844499827429</c:v>
                </c:pt>
                <c:pt idx="56">
                  <c:v>0.72912370359808865</c:v>
                </c:pt>
                <c:pt idx="57">
                  <c:v>0.72273404812080366</c:v>
                </c:pt>
                <c:pt idx="58">
                  <c:v>0.71640927560554146</c:v>
                </c:pt>
                <c:pt idx="59">
                  <c:v>0.71014923792943596</c:v>
                </c:pt>
                <c:pt idx="60">
                  <c:v>0.70395382446712862</c:v>
                </c:pt>
                <c:pt idx="61">
                  <c:v>0.69782294778094167</c:v>
                </c:pt>
                <c:pt idx="62">
                  <c:v>0.69175653188082997</c:v>
                </c:pt>
                <c:pt idx="63">
                  <c:v>0.68575450266326432</c:v>
                </c:pt>
                <c:pt idx="64">
                  <c:v>0.67981678019698832</c:v>
                </c:pt>
                <c:pt idx="65">
                  <c:v>0.67394327257301689</c:v>
                </c:pt>
                <c:pt idx="66">
                  <c:v>0.66813387107787259</c:v>
                </c:pt>
                <c:pt idx="67">
                  <c:v>0.66238844648437312</c:v>
                </c:pt>
                <c:pt idx="68">
                  <c:v>0.65670684628417475</c:v>
                </c:pt>
                <c:pt idx="69">
                  <c:v>0.65108889271172488</c:v>
                </c:pt>
                <c:pt idx="70">
                  <c:v>0.64553438143099973</c:v>
                </c:pt>
                <c:pt idx="71">
                  <c:v>0.64004308077490213</c:v>
                </c:pt>
                <c:pt idx="72">
                  <c:v>0.63461473144310432</c:v>
                </c:pt>
                <c:pt idx="73">
                  <c:v>0.62924904657769176</c:v>
                </c:pt>
                <c:pt idx="74">
                  <c:v>0.62394571214765548</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1.1154411764705883</c:v>
                </c:pt>
                <c:pt idx="1">
                  <c:v>1.1154411764705883</c:v>
                </c:pt>
                <c:pt idx="2">
                  <c:v>1.1154411764705883</c:v>
                </c:pt>
                <c:pt idx="3">
                  <c:v>1.1154411764705883</c:v>
                </c:pt>
                <c:pt idx="4">
                  <c:v>1.1154411764705883</c:v>
                </c:pt>
                <c:pt idx="5">
                  <c:v>1.1154411764705883</c:v>
                </c:pt>
                <c:pt idx="6">
                  <c:v>1.1154411764705883</c:v>
                </c:pt>
                <c:pt idx="7">
                  <c:v>1.1154411764705883</c:v>
                </c:pt>
                <c:pt idx="8">
                  <c:v>1.1154411764705883</c:v>
                </c:pt>
                <c:pt idx="11">
                  <c:v>1.1154411764705883</c:v>
                </c:pt>
                <c:pt idx="12">
                  <c:v>1.1154411764705883</c:v>
                </c:pt>
                <c:pt idx="15">
                  <c:v>1.1154411764705883</c:v>
                </c:pt>
                <c:pt idx="16">
                  <c:v>1.1154411764705883</c:v>
                </c:pt>
                <c:pt idx="17">
                  <c:v>1.1154411764705883</c:v>
                </c:pt>
                <c:pt idx="18">
                  <c:v>1.1154411764705883</c:v>
                </c:pt>
                <c:pt idx="19">
                  <c:v>1.1154411764705883</c:v>
                </c:pt>
                <c:pt idx="20">
                  <c:v>1.1154411764705883</c:v>
                </c:pt>
                <c:pt idx="21">
                  <c:v>1.1154411764705883</c:v>
                </c:pt>
                <c:pt idx="22">
                  <c:v>1.1154411764705883</c:v>
                </c:pt>
                <c:pt idx="23">
                  <c:v>1.1154411764705883</c:v>
                </c:pt>
                <c:pt idx="24">
                  <c:v>1.1154411764705883</c:v>
                </c:pt>
                <c:pt idx="25">
                  <c:v>1.1154411764705883</c:v>
                </c:pt>
                <c:pt idx="26">
                  <c:v>1.1154411764705883</c:v>
                </c:pt>
                <c:pt idx="27">
                  <c:v>1.1154411764705883</c:v>
                </c:pt>
                <c:pt idx="28">
                  <c:v>1.1154411764705883</c:v>
                </c:pt>
                <c:pt idx="29">
                  <c:v>1.1154411764705883</c:v>
                </c:pt>
                <c:pt idx="30">
                  <c:v>1.1154411764705883</c:v>
                </c:pt>
                <c:pt idx="31">
                  <c:v>1.1154411764705883</c:v>
                </c:pt>
                <c:pt idx="32">
                  <c:v>1.1154411764705883</c:v>
                </c:pt>
                <c:pt idx="33">
                  <c:v>1.1154411764705883</c:v>
                </c:pt>
                <c:pt idx="34">
                  <c:v>1.1154411764705883</c:v>
                </c:pt>
                <c:pt idx="35">
                  <c:v>1.1154411764705883</c:v>
                </c:pt>
                <c:pt idx="36">
                  <c:v>1.1154411764705883</c:v>
                </c:pt>
                <c:pt idx="37">
                  <c:v>1.1154411764705883</c:v>
                </c:pt>
                <c:pt idx="38">
                  <c:v>1.1154411764705883</c:v>
                </c:pt>
                <c:pt idx="39">
                  <c:v>1.1154411764705883</c:v>
                </c:pt>
                <c:pt idx="40">
                  <c:v>1.1154411764705883</c:v>
                </c:pt>
                <c:pt idx="41">
                  <c:v>1.1154411764705883</c:v>
                </c:pt>
                <c:pt idx="42">
                  <c:v>1.1154411764705883</c:v>
                </c:pt>
                <c:pt idx="43">
                  <c:v>1.1154411764705883</c:v>
                </c:pt>
                <c:pt idx="44">
                  <c:v>1.1154411764705883</c:v>
                </c:pt>
                <c:pt idx="45">
                  <c:v>1.1154411764705883</c:v>
                </c:pt>
                <c:pt idx="46">
                  <c:v>1.1154411764705883</c:v>
                </c:pt>
                <c:pt idx="47">
                  <c:v>1.1154411764705883</c:v>
                </c:pt>
                <c:pt idx="48">
                  <c:v>1.1154411764705883</c:v>
                </c:pt>
                <c:pt idx="49">
                  <c:v>1.1154411764705883</c:v>
                </c:pt>
                <c:pt idx="50">
                  <c:v>1.1154411764705883</c:v>
                </c:pt>
                <c:pt idx="51">
                  <c:v>1.1154411764705883</c:v>
                </c:pt>
                <c:pt idx="52">
                  <c:v>1.1154411764705883</c:v>
                </c:pt>
                <c:pt idx="53">
                  <c:v>1.1154411764705883</c:v>
                </c:pt>
                <c:pt idx="54">
                  <c:v>1.1154411764705883</c:v>
                </c:pt>
                <c:pt idx="55">
                  <c:v>1.1154411764705883</c:v>
                </c:pt>
                <c:pt idx="56">
                  <c:v>1.1154411764705883</c:v>
                </c:pt>
                <c:pt idx="57">
                  <c:v>1.1154411764705883</c:v>
                </c:pt>
                <c:pt idx="58">
                  <c:v>1.1154411764705883</c:v>
                </c:pt>
                <c:pt idx="59">
                  <c:v>1.1154411764705883</c:v>
                </c:pt>
                <c:pt idx="60">
                  <c:v>1.1154411764705883</c:v>
                </c:pt>
                <c:pt idx="61">
                  <c:v>1.1154411764705883</c:v>
                </c:pt>
                <c:pt idx="62">
                  <c:v>1.1154411764705883</c:v>
                </c:pt>
                <c:pt idx="63">
                  <c:v>1.1154411764705883</c:v>
                </c:pt>
                <c:pt idx="64">
                  <c:v>1.1154411764705883</c:v>
                </c:pt>
                <c:pt idx="65">
                  <c:v>1.1154411764705883</c:v>
                </c:pt>
                <c:pt idx="66">
                  <c:v>1.1154411764705883</c:v>
                </c:pt>
                <c:pt idx="67">
                  <c:v>1.1154411764705883</c:v>
                </c:pt>
                <c:pt idx="68">
                  <c:v>1.1154411764705883</c:v>
                </c:pt>
                <c:pt idx="69">
                  <c:v>1.1154411764705883</c:v>
                </c:pt>
                <c:pt idx="70">
                  <c:v>1.1154411764705883</c:v>
                </c:pt>
                <c:pt idx="71">
                  <c:v>1.1154411764705883</c:v>
                </c:pt>
                <c:pt idx="72">
                  <c:v>1.1154411764705883</c:v>
                </c:pt>
                <c:pt idx="73">
                  <c:v>1.1154411764705883</c:v>
                </c:pt>
                <c:pt idx="74">
                  <c:v>1.1154411764705883</c:v>
                </c:pt>
                <c:pt idx="75">
                  <c:v>1.1154411764705883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0.948125</c:v>
                </c:pt>
                <c:pt idx="1">
                  <c:v>0.948125</c:v>
                </c:pt>
                <c:pt idx="2">
                  <c:v>0.948125</c:v>
                </c:pt>
                <c:pt idx="3">
                  <c:v>0.948125</c:v>
                </c:pt>
                <c:pt idx="4">
                  <c:v>0.948125</c:v>
                </c:pt>
                <c:pt idx="5">
                  <c:v>0.948125</c:v>
                </c:pt>
                <c:pt idx="6">
                  <c:v>0.948125</c:v>
                </c:pt>
                <c:pt idx="7">
                  <c:v>0.948125</c:v>
                </c:pt>
                <c:pt idx="8">
                  <c:v>0.948125</c:v>
                </c:pt>
                <c:pt idx="11">
                  <c:v>0.948125</c:v>
                </c:pt>
                <c:pt idx="12">
                  <c:v>0.948125</c:v>
                </c:pt>
                <c:pt idx="15">
                  <c:v>0.948125</c:v>
                </c:pt>
                <c:pt idx="16">
                  <c:v>0.948125</c:v>
                </c:pt>
                <c:pt idx="17">
                  <c:v>0.948125</c:v>
                </c:pt>
                <c:pt idx="18">
                  <c:v>0.948125</c:v>
                </c:pt>
                <c:pt idx="19">
                  <c:v>0.948125</c:v>
                </c:pt>
                <c:pt idx="20">
                  <c:v>0.948125</c:v>
                </c:pt>
                <c:pt idx="21">
                  <c:v>0.948125</c:v>
                </c:pt>
                <c:pt idx="22">
                  <c:v>0.948125</c:v>
                </c:pt>
                <c:pt idx="23">
                  <c:v>0.948125</c:v>
                </c:pt>
                <c:pt idx="24">
                  <c:v>0.948125</c:v>
                </c:pt>
                <c:pt idx="25">
                  <c:v>0.948125</c:v>
                </c:pt>
                <c:pt idx="26">
                  <c:v>0.948125</c:v>
                </c:pt>
                <c:pt idx="27">
                  <c:v>0.948125</c:v>
                </c:pt>
                <c:pt idx="28">
                  <c:v>0.948125</c:v>
                </c:pt>
                <c:pt idx="29">
                  <c:v>0.948125</c:v>
                </c:pt>
                <c:pt idx="30">
                  <c:v>0.948125</c:v>
                </c:pt>
                <c:pt idx="31">
                  <c:v>0.948125</c:v>
                </c:pt>
                <c:pt idx="32">
                  <c:v>0.948125</c:v>
                </c:pt>
                <c:pt idx="33">
                  <c:v>0.948125</c:v>
                </c:pt>
                <c:pt idx="34">
                  <c:v>0.948125</c:v>
                </c:pt>
                <c:pt idx="35">
                  <c:v>0.948125</c:v>
                </c:pt>
                <c:pt idx="36">
                  <c:v>0.948125</c:v>
                </c:pt>
                <c:pt idx="37">
                  <c:v>0.948125</c:v>
                </c:pt>
                <c:pt idx="38">
                  <c:v>0.948125</c:v>
                </c:pt>
                <c:pt idx="39">
                  <c:v>0.948125</c:v>
                </c:pt>
                <c:pt idx="40">
                  <c:v>0.948125</c:v>
                </c:pt>
                <c:pt idx="41">
                  <c:v>0.948125</c:v>
                </c:pt>
                <c:pt idx="42">
                  <c:v>0.948125</c:v>
                </c:pt>
                <c:pt idx="43">
                  <c:v>0.948125</c:v>
                </c:pt>
                <c:pt idx="44">
                  <c:v>0.948125</c:v>
                </c:pt>
                <c:pt idx="45">
                  <c:v>0.948125</c:v>
                </c:pt>
                <c:pt idx="46">
                  <c:v>0.948125</c:v>
                </c:pt>
                <c:pt idx="47">
                  <c:v>0.948125</c:v>
                </c:pt>
                <c:pt idx="48">
                  <c:v>0.948125</c:v>
                </c:pt>
                <c:pt idx="49">
                  <c:v>0.948125</c:v>
                </c:pt>
                <c:pt idx="50">
                  <c:v>0.948125</c:v>
                </c:pt>
                <c:pt idx="51">
                  <c:v>0.948125</c:v>
                </c:pt>
                <c:pt idx="52">
                  <c:v>0.948125</c:v>
                </c:pt>
                <c:pt idx="53">
                  <c:v>0.948125</c:v>
                </c:pt>
                <c:pt idx="54">
                  <c:v>0.948125</c:v>
                </c:pt>
                <c:pt idx="55">
                  <c:v>0.948125</c:v>
                </c:pt>
                <c:pt idx="56">
                  <c:v>0.948125</c:v>
                </c:pt>
                <c:pt idx="57">
                  <c:v>0.948125</c:v>
                </c:pt>
                <c:pt idx="58">
                  <c:v>0.948125</c:v>
                </c:pt>
                <c:pt idx="59">
                  <c:v>0.948125</c:v>
                </c:pt>
                <c:pt idx="60">
                  <c:v>0.948125</c:v>
                </c:pt>
                <c:pt idx="61">
                  <c:v>0.948125</c:v>
                </c:pt>
                <c:pt idx="62">
                  <c:v>0.948125</c:v>
                </c:pt>
                <c:pt idx="63">
                  <c:v>0.948125</c:v>
                </c:pt>
                <c:pt idx="64">
                  <c:v>0.948125</c:v>
                </c:pt>
                <c:pt idx="65">
                  <c:v>0.948125</c:v>
                </c:pt>
                <c:pt idx="66">
                  <c:v>0.948125</c:v>
                </c:pt>
                <c:pt idx="67">
                  <c:v>0.948125</c:v>
                </c:pt>
                <c:pt idx="68">
                  <c:v>0.948125</c:v>
                </c:pt>
                <c:pt idx="69">
                  <c:v>0.948125</c:v>
                </c:pt>
                <c:pt idx="70">
                  <c:v>0.948125</c:v>
                </c:pt>
                <c:pt idx="71">
                  <c:v>0.948125</c:v>
                </c:pt>
                <c:pt idx="72">
                  <c:v>0.948125</c:v>
                </c:pt>
                <c:pt idx="73">
                  <c:v>0.948125</c:v>
                </c:pt>
                <c:pt idx="74">
                  <c:v>0.948125</c:v>
                </c:pt>
                <c:pt idx="75">
                  <c:v>0.948125</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1.653460968359418E-2</c:v>
                </c:pt>
                <c:pt idx="2">
                  <c:v>7.015456096316329E-2</c:v>
                </c:pt>
                <c:pt idx="3">
                  <c:v>0.17562152123379146</c:v>
                </c:pt>
                <c:pt idx="4">
                  <c:v>0.37064475893705179</c:v>
                </c:pt>
                <c:pt idx="5">
                  <c:v>0.76262907870270114</c:v>
                </c:pt>
                <c:pt idx="6">
                  <c:v>1.7922410811764284</c:v>
                </c:pt>
                <c:pt idx="7">
                  <c:v>9.6367738234578333</c:v>
                </c:pt>
                <c:pt idx="8">
                  <c:v>5.2335548577073991</c:v>
                </c:pt>
                <c:pt idx="11">
                  <c:v>2.5433482988678597</c:v>
                </c:pt>
                <c:pt idx="12">
                  <c:v>1.859591619380246</c:v>
                </c:pt>
                <c:pt idx="15">
                  <c:v>1.551064569260356</c:v>
                </c:pt>
                <c:pt idx="16">
                  <c:v>1.3772680256860315</c:v>
                </c:pt>
                <c:pt idx="17">
                  <c:v>1.2668013828695572</c:v>
                </c:pt>
                <c:pt idx="18">
                  <c:v>1.1910036338563148</c:v>
                </c:pt>
                <c:pt idx="19">
                  <c:v>1.1361600305714419</c:v>
                </c:pt>
                <c:pt idx="20">
                  <c:v>1.0948965351757922</c:v>
                </c:pt>
                <c:pt idx="21">
                  <c:v>1.0629033537583317</c:v>
                </c:pt>
                <c:pt idx="22">
                  <c:v>1.0374982482198849</c:v>
                </c:pt>
                <c:pt idx="23">
                  <c:v>1.0169278859839719</c:v>
                </c:pt>
                <c:pt idx="24">
                  <c:v>1</c:v>
                </c:pt>
                <c:pt idx="25">
                  <c:v>0.9858771125750011</c:v>
                </c:pt>
                <c:pt idx="26">
                  <c:v>0.97395476370199285</c:v>
                </c:pt>
                <c:pt idx="27">
                  <c:v>0.96378649057761823</c:v>
                </c:pt>
                <c:pt idx="28">
                  <c:v>0.95503591266693899</c:v>
                </c:pt>
                <c:pt idx="29">
                  <c:v>0.94744516936370771</c:v>
                </c:pt>
                <c:pt idx="30">
                  <c:v>0.940813565891779</c:v>
                </c:pt>
                <c:pt idx="31">
                  <c:v>0.93498278379094335</c:v>
                </c:pt>
                <c:pt idx="32">
                  <c:v>0.92982642425675766</c:v>
                </c:pt>
                <c:pt idx="33">
                  <c:v>0.92524247796681169</c:v>
                </c:pt>
                <c:pt idx="34">
                  <c:v>0.92114781250729094</c:v>
                </c:pt>
                <c:pt idx="35">
                  <c:v>0.91747407663895175</c:v>
                </c:pt>
                <c:pt idx="36">
                  <c:v>0.91416461618943035</c:v>
                </c:pt>
                <c:pt idx="37">
                  <c:v>0.91117212321118868</c:v>
                </c:pt>
                <c:pt idx="38">
                  <c:v>0.90845682398292027</c:v>
                </c:pt>
                <c:pt idx="39">
                  <c:v>0.9059850679860314</c:v>
                </c:pt>
                <c:pt idx="40">
                  <c:v>0.90372821872444464</c:v>
                </c:pt>
                <c:pt idx="41">
                  <c:v>0.90166177419311266</c:v>
                </c:pt>
                <c:pt idx="42">
                  <c:v>0.89976466379499975</c:v>
                </c:pt>
                <c:pt idx="43">
                  <c:v>0.89801868207342239</c:v>
                </c:pt>
                <c:pt idx="44">
                  <c:v>0.8964080294333181</c:v>
                </c:pt>
                <c:pt idx="45">
                  <c:v>0.89491893719259263</c:v>
                </c:pt>
                <c:pt idx="46">
                  <c:v>0.89353935959759745</c:v>
                </c:pt>
                <c:pt idx="47">
                  <c:v>0.89225871938337287</c:v>
                </c:pt>
                <c:pt idx="48">
                  <c:v>0.89106769642846839</c:v>
                </c:pt>
                <c:pt idx="49">
                  <c:v>0.88995805130722916</c:v>
                </c:pt>
                <c:pt idx="50">
                  <c:v>0.88892247726555096</c:v>
                </c:pt>
                <c:pt idx="51">
                  <c:v>0.88795447547404072</c:v>
                </c:pt>
                <c:pt idx="52">
                  <c:v>0.88704824944300897</c:v>
                </c:pt>
                <c:pt idx="53">
                  <c:v>0.88619861528889077</c:v>
                </c:pt>
                <c:pt idx="54">
                  <c:v>0.88540092517470237</c:v>
                </c:pt>
                <c:pt idx="55">
                  <c:v>0.88465100174789224</c:v>
                </c:pt>
                <c:pt idx="56">
                  <c:v>0.88394508179725895</c:v>
                </c:pt>
                <c:pt idx="57">
                  <c:v>0.88327976766919303</c:v>
                </c:pt>
                <c:pt idx="58">
                  <c:v>0.88265198523972177</c:v>
                </c:pt>
                <c:pt idx="59">
                  <c:v>0.88205894744568247</c:v>
                </c:pt>
                <c:pt idx="60">
                  <c:v>0.88149812254644866</c:v>
                </c:pt>
                <c:pt idx="61">
                  <c:v>0.88096720642456527</c:v>
                </c:pt>
                <c:pt idx="62">
                  <c:v>0.88046409834585093</c:v>
                </c:pt>
                <c:pt idx="63">
                  <c:v>0.87998687969175449</c:v>
                </c:pt>
                <c:pt idx="64">
                  <c:v>0.87953379525293773</c:v>
                </c:pt>
                <c:pt idx="65">
                  <c:v>0.8791032367361199</c:v>
                </c:pt>
                <c:pt idx="66">
                  <c:v>0.87869372818875369</c:v>
                </c:pt>
                <c:pt idx="67">
                  <c:v>0.87830391308984845</c:v>
                </c:pt>
                <c:pt idx="68">
                  <c:v>0.8779325428919913</c:v>
                </c:pt>
                <c:pt idx="69">
                  <c:v>0.87757846683039431</c:v>
                </c:pt>
                <c:pt idx="70">
                  <c:v>0.87724062284077298</c:v>
                </c:pt>
                <c:pt idx="71">
                  <c:v>0.87691802944983765</c:v>
                </c:pt>
                <c:pt idx="72">
                  <c:v>0.87660977852073585</c:v>
                </c:pt>
                <c:pt idx="73">
                  <c:v>0.8763150287516418</c:v>
                </c:pt>
                <c:pt idx="74">
                  <c:v>0.87603299983916638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1.1948329990052187E-2</c:v>
                </c:pt>
                <c:pt idx="2">
                  <c:v>4.9098570485857744E-2</c:v>
                </c:pt>
                <c:pt idx="3">
                  <c:v>0.11559193793776758</c:v>
                </c:pt>
                <c:pt idx="4">
                  <c:v>0.21902478515192528</c:v>
                </c:pt>
                <c:pt idx="5">
                  <c:v>0.37101948716377514</c:v>
                </c:pt>
                <c:pt idx="6">
                  <c:v>0.58563871053219874</c:v>
                </c:pt>
                <c:pt idx="7">
                  <c:v>0.86859083553898453</c:v>
                </c:pt>
                <c:pt idx="8">
                  <c:v>1.1864915695438758</c:v>
                </c:pt>
                <c:pt idx="9">
                  <c:v>1.4438308106929112</c:v>
                </c:pt>
                <c:pt idx="10">
                  <c:v>1.5590991010042285</c:v>
                </c:pt>
                <c:pt idx="11">
                  <c:v>1.5542090880679211</c:v>
                </c:pt>
                <c:pt idx="12">
                  <c:v>1.495083435064972</c:v>
                </c:pt>
                <c:pt idx="13">
                  <c:v>1.4238748807779982</c:v>
                </c:pt>
                <c:pt idx="14">
                  <c:v>1.3570033592954414</c:v>
                </c:pt>
                <c:pt idx="15">
                  <c:v>1.2987374024436671</c:v>
                </c:pt>
                <c:pt idx="16">
                  <c:v>1.249047415691307</c:v>
                </c:pt>
                <c:pt idx="17">
                  <c:v>1.2067106735252791</c:v>
                </c:pt>
                <c:pt idx="18">
                  <c:v>1.1703660815976473</c:v>
                </c:pt>
                <c:pt idx="19">
                  <c:v>1.1388217865819632</c:v>
                </c:pt>
                <c:pt idx="20">
                  <c:v>1.1111111111111107</c:v>
                </c:pt>
                <c:pt idx="21">
                  <c:v>1.0864719225233601</c:v>
                </c:pt>
                <c:pt idx="22">
                  <c:v>1.0643088245058401</c:v>
                </c:pt>
                <c:pt idx="23">
                  <c:v>1.0441569195646094</c:v>
                </c:pt>
                <c:pt idx="24">
                  <c:v>1.0256519201815191</c:v>
                </c:pt>
                <c:pt idx="25">
                  <c:v>1.0085068310068712</c:v>
                </c:pt>
                <c:pt idx="26">
                  <c:v>0.9924941568250546</c:v>
                </c:pt>
                <c:pt idx="27">
                  <c:v>0.97743242664073315</c:v>
                </c:pt>
                <c:pt idx="28">
                  <c:v>0.96317598755053668</c:v>
                </c:pt>
                <c:pt idx="29">
                  <c:v>0.94960724622263271</c:v>
                </c:pt>
                <c:pt idx="30">
                  <c:v>0.93663073738405522</c:v>
                </c:pt>
                <c:pt idx="31">
                  <c:v>0.92416855884956584</c:v>
                </c:pt>
                <c:pt idx="32">
                  <c:v>0.9121568334808916</c:v>
                </c:pt>
                <c:pt idx="33">
                  <c:v>0.90054294760846376</c:v>
                </c:pt>
                <c:pt idx="34">
                  <c:v>0.88928338058136647</c:v>
                </c:pt>
                <c:pt idx="35">
                  <c:v>0.87834198759183835</c:v>
                </c:pt>
                <c:pt idx="36">
                  <c:v>0.86768863259207729</c:v>
                </c:pt>
                <c:pt idx="37">
                  <c:v>0.85729809354202091</c:v>
                </c:pt>
                <c:pt idx="38">
                  <c:v>0.84714918096699743</c:v>
                </c:pt>
                <c:pt idx="39">
                  <c:v>0.83722402470596291</c:v>
                </c:pt>
                <c:pt idx="40">
                  <c:v>0.82750749411276148</c:v>
                </c:pt>
                <c:pt idx="41">
                  <c:v>0.81798672477944678</c:v>
                </c:pt>
                <c:pt idx="42">
                  <c:v>0.80865073076181238</c:v>
                </c:pt>
                <c:pt idx="43">
                  <c:v>0.79949008579417835</c:v>
                </c:pt>
                <c:pt idx="44">
                  <c:v>0.79049666044016453</c:v>
                </c:pt>
                <c:pt idx="45">
                  <c:v>0.78166340479968432</c:v>
                </c:pt>
                <c:pt idx="46">
                  <c:v>0.77298416847176854</c:v>
                </c:pt>
                <c:pt idx="47">
                  <c:v>0.7644535511002275</c:v>
                </c:pt>
                <c:pt idx="48">
                  <c:v>0.75606677811055756</c:v>
                </c:pt>
                <c:pt idx="49">
                  <c:v>0.74781959726130554</c:v>
                </c:pt>
                <c:pt idx="50">
                  <c:v>0.73970819244127328</c:v>
                </c:pt>
                <c:pt idx="51">
                  <c:v>0.73172911179096867</c:v>
                </c:pt>
                <c:pt idx="52">
                  <c:v>0.72387920774735903</c:v>
                </c:pt>
                <c:pt idx="53">
                  <c:v>0.7161555870319376</c:v>
                </c:pt>
                <c:pt idx="54">
                  <c:v>0.70855556894403149</c:v>
                </c:pt>
                <c:pt idx="55">
                  <c:v>0.70107665060017976</c:v>
                </c:pt>
                <c:pt idx="56">
                  <c:v>0.69371647798883096</c:v>
                </c:pt>
                <c:pt idx="57">
                  <c:v>0.68647282189739234</c:v>
                </c:pt>
                <c:pt idx="58">
                  <c:v>0.67934355792358259</c:v>
                </c:pt>
                <c:pt idx="59">
                  <c:v>0.67232664991126145</c:v>
                </c:pt>
                <c:pt idx="60">
                  <c:v>0.66542013625736818</c:v>
                </c:pt>
                <c:pt idx="61">
                  <c:v>0.65862211862521824</c:v>
                </c:pt>
                <c:pt idx="62">
                  <c:v>0.65193075267337841</c:v>
                </c:pt>
                <c:pt idx="63">
                  <c:v>0.64534424047122796</c:v>
                </c:pt>
                <c:pt idx="64">
                  <c:v>0.63886082432418145</c:v>
                </c:pt>
                <c:pt idx="65">
                  <c:v>0.6324787817751385</c:v>
                </c:pt>
                <c:pt idx="66">
                  <c:v>0.62619642158538014</c:v>
                </c:pt>
                <c:pt idx="67">
                  <c:v>0.62001208052902979</c:v>
                </c:pt>
                <c:pt idx="68">
                  <c:v>0.61392412086126213</c:v>
                </c:pt>
                <c:pt idx="69">
                  <c:v>0.60793092834246321</c:v>
                </c:pt>
                <c:pt idx="70">
                  <c:v>0.6020309107191546</c:v>
                </c:pt>
                <c:pt idx="71">
                  <c:v>0.59622249657824788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-626.16347397287041</c:v>
                </c:pt>
                <c:pt idx="1">
                  <c:v>-632.16346317492901</c:v>
                </c:pt>
                <c:pt idx="2">
                  <c:v>-638.16344606140024</c:v>
                </c:pt>
                <c:pt idx="3">
                  <c:v>-584.16341893842286</c:v>
                </c:pt>
                <c:pt idx="4">
                  <c:v>-590.16337595174696</c:v>
                </c:pt>
                <c:pt idx="5">
                  <c:v>-596.16330782332705</c:v>
                </c:pt>
                <c:pt idx="6">
                  <c:v>-602.16319984924348</c:v>
                </c:pt>
                <c:pt idx="7">
                  <c:v>-608.16302872734263</c:v>
                </c:pt>
                <c:pt idx="8">
                  <c:v>-614.16275753119362</c:v>
                </c:pt>
                <c:pt idx="9">
                  <c:v>-560.16232774888988</c:v>
                </c:pt>
                <c:pt idx="10">
                  <c:v>-626.16164667680141</c:v>
                </c:pt>
                <c:pt idx="11">
                  <c:v>-632.16056746864353</c:v>
                </c:pt>
                <c:pt idx="12">
                  <c:v>-638.15885758718025</c:v>
                </c:pt>
                <c:pt idx="13">
                  <c:v>-584.15614898354386</c:v>
                </c:pt>
                <c:pt idx="14">
                  <c:v>-590.15185958745667</c:v>
                </c:pt>
                <c:pt idx="15">
                  <c:v>-596.14507000395201</c:v>
                </c:pt>
                <c:pt idx="16">
                  <c:v>-602.13433089738589</c:v>
                </c:pt>
                <c:pt idx="17">
                  <c:v>-608.11736467609239</c:v>
                </c:pt>
                <c:pt idx="18">
                  <c:v>-494.09060982868334</c:v>
                </c:pt>
                <c:pt idx="19">
                  <c:v>-560.04854043029707</c:v>
                </c:pt>
                <c:pt idx="20">
                  <c:v>-625.98268716883899</c:v>
                </c:pt>
                <c:pt idx="21">
                  <c:v>-631.88031653604173</c:v>
                </c:pt>
                <c:pt idx="22">
                  <c:v>-637.72284800936404</c:v>
                </c:pt>
                <c:pt idx="23">
                  <c:v>-583.48439379071908</c:v>
                </c:pt>
                <c:pt idx="24">
                  <c:v>-589.13135237527899</c:v>
                </c:pt>
                <c:pt idx="25">
                  <c:v>-594.62458988247738</c:v>
                </c:pt>
                <c:pt idx="26">
                  <c:v>-599.92563652967056</c:v>
                </c:pt>
                <c:pt idx="27">
                  <c:v>-605.00638080193096</c:v>
                </c:pt>
                <c:pt idx="28">
                  <c:v>-489.85824326475404</c:v>
                </c:pt>
                <c:pt idx="29">
                  <c:v>-554.49517032616689</c:v>
                </c:pt>
                <c:pt idx="30">
                  <c:v>-618.94827139497227</c:v>
                </c:pt>
                <c:pt idx="31">
                  <c:v>-623.25570984437809</c:v>
                </c:pt>
                <c:pt idx="32">
                  <c:v>-627.45345919332385</c:v>
                </c:pt>
                <c:pt idx="33">
                  <c:v>-571.56989521100104</c:v>
                </c:pt>
                <c:pt idx="34">
                  <c:v>-575.62390597395131</c:v>
                </c:pt>
                <c:pt idx="35">
                  <c:v>-579.62484543620815</c:v>
                </c:pt>
                <c:pt idx="36">
                  <c:v>-583.57287974384326</c:v>
                </c:pt>
                <c:pt idx="37">
                  <c:v>-587.45899563108185</c:v>
                </c:pt>
                <c:pt idx="38">
                  <c:v>-471.26465814111407</c:v>
                </c:pt>
                <c:pt idx="39">
                  <c:v>-534.96182114926137</c:v>
                </c:pt>
                <c:pt idx="40">
                  <c:v>-598.51471868896317</c:v>
                </c:pt>
                <c:pt idx="41">
                  <c:v>-601.88512396624481</c:v>
                </c:pt>
                <c:pt idx="42">
                  <c:v>-605.04148205736021</c:v>
                </c:pt>
                <c:pt idx="43">
                  <c:v>-547.96908017856049</c:v>
                </c:pt>
                <c:pt idx="44">
                  <c:v>-550.67567650361991</c:v>
                </c:pt>
                <c:pt idx="45">
                  <c:v>-553.18880934483047</c:v>
                </c:pt>
                <c:pt idx="46">
                  <c:v>-555.54675405583214</c:v>
                </c:pt>
                <c:pt idx="47">
                  <c:v>-557.78875581944044</c:v>
                </c:pt>
                <c:pt idx="48">
                  <c:v>-439.94867758120176</c:v>
                </c:pt>
                <c:pt idx="49">
                  <c:v>-562.05269212292467</c:v>
                </c:pt>
                <c:pt idx="50">
                  <c:v>-564.11962384670369</c:v>
                </c:pt>
                <c:pt idx="51">
                  <c:v>-566.16239094145794</c:v>
                </c:pt>
                <c:pt idx="52">
                  <c:v>-568.18959308365481</c:v>
                </c:pt>
                <c:pt idx="53">
                  <c:v>-510.20684440337982</c:v>
                </c:pt>
                <c:pt idx="54">
                  <c:v>-512.21776455380416</c:v>
                </c:pt>
                <c:pt idx="55">
                  <c:v>-514.224668833338</c:v>
                </c:pt>
                <c:pt idx="56">
                  <c:v>-516.22903078381682</c:v>
                </c:pt>
                <c:pt idx="57">
                  <c:v>-518.23178524050093</c:v>
                </c:pt>
                <c:pt idx="58">
                  <c:v>-520.23352408292919</c:v>
                </c:pt>
                <c:pt idx="59">
                  <c:v>-522.23462157603865</c:v>
                </c:pt>
                <c:pt idx="60">
                  <c:v>-524.23531418985999</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90.121550627358644</c:v>
                </c:pt>
                <c:pt idx="1">
                  <c:v>90.153023012284947</c:v>
                </c:pt>
                <c:pt idx="2">
                  <c:v>90.192644282786304</c:v>
                </c:pt>
                <c:pt idx="3">
                  <c:v>90.242524639934061</c:v>
                </c:pt>
                <c:pt idx="4">
                  <c:v>90.305319262873738</c:v>
                </c:pt>
                <c:pt idx="5">
                  <c:v>90.384372075700952</c:v>
                </c:pt>
                <c:pt idx="6">
                  <c:v>90.483891760387337</c:v>
                </c:pt>
                <c:pt idx="7">
                  <c:v>90.609175771574485</c:v>
                </c:pt>
                <c:pt idx="8">
                  <c:v>90.766891288302034</c:v>
                </c:pt>
                <c:pt idx="9">
                  <c:v>90.965428889777115</c:v>
                </c:pt>
                <c:pt idx="10">
                  <c:v>91.215340071705754</c:v>
                </c:pt>
                <c:pt idx="11">
                  <c:v>91.529899445310932</c:v>
                </c:pt>
                <c:pt idx="12">
                  <c:v>91.925783902705106</c:v>
                </c:pt>
                <c:pt idx="13">
                  <c:v>92.423929388360492</c:v>
                </c:pt>
                <c:pt idx="14">
                  <c:v>93.050570869719962</c:v>
                </c:pt>
                <c:pt idx="15">
                  <c:v>93.838498146389469</c:v>
                </c:pt>
                <c:pt idx="16">
                  <c:v>94.828515534995447</c:v>
                </c:pt>
                <c:pt idx="17">
                  <c:v>96.071054192754914</c:v>
                </c:pt>
                <c:pt idx="18">
                  <c:v>97.627772759095876</c:v>
                </c:pt>
                <c:pt idx="19">
                  <c:v>99.572652809406307</c:v>
                </c:pt>
                <c:pt idx="20">
                  <c:v>101.99203045735059</c:v>
                </c:pt>
                <c:pt idx="21">
                  <c:v>104.98162450854572</c:v>
                </c:pt>
                <c:pt idx="22">
                  <c:v>108.63855320108662</c:v>
                </c:pt>
                <c:pt idx="23">
                  <c:v>113.0449578041321</c:v>
                </c:pt>
                <c:pt idx="24">
                  <c:v>118.24102212268248</c:v>
                </c:pt>
                <c:pt idx="25">
                  <c:v>124.19005054451712</c:v>
                </c:pt>
                <c:pt idx="26">
                  <c:v>130.74871698317659</c:v>
                </c:pt>
                <c:pt idx="27">
                  <c:v>137.66582289006936</c:v>
                </c:pt>
                <c:pt idx="28">
                  <c:v>144.62726301867687</c:v>
                </c:pt>
                <c:pt idx="29">
                  <c:v>151.33540218797083</c:v>
                </c:pt>
                <c:pt idx="30">
                  <c:v>157.58249403145822</c:v>
                </c:pt>
                <c:pt idx="31">
                  <c:v>163.28273378457425</c:v>
                </c:pt>
                <c:pt idx="32">
                  <c:v>168.4614881062169</c:v>
                </c:pt>
                <c:pt idx="33">
                  <c:v>173.22310985628414</c:v>
                </c:pt>
                <c:pt idx="34">
                  <c:v>177.71834794116836</c:v>
                </c:pt>
                <c:pt idx="35">
                  <c:v>-177.87958622725941</c:v>
                </c:pt>
                <c:pt idx="36">
                  <c:v>-173.39087523812</c:v>
                </c:pt>
                <c:pt idx="37">
                  <c:v>-168.64182463554081</c:v>
                </c:pt>
                <c:pt idx="38">
                  <c:v>-163.48048991578622</c:v>
                </c:pt>
                <c:pt idx="39">
                  <c:v>-157.80033025928924</c:v>
                </c:pt>
                <c:pt idx="40">
                  <c:v>-151.57244073836927</c:v>
                </c:pt>
                <c:pt idx="41">
                  <c:v>-144.87817141412935</c:v>
                </c:pt>
                <c:pt idx="42">
                  <c:v>-137.9211193870598</c:v>
                </c:pt>
                <c:pt idx="43">
                  <c:v>-130.99671364096596</c:v>
                </c:pt>
                <c:pt idx="44">
                  <c:v>-124.41997036422619</c:v>
                </c:pt>
                <c:pt idx="45">
                  <c:v>-118.44546574877124</c:v>
                </c:pt>
                <c:pt idx="46">
                  <c:v>-113.22069247687659</c:v>
                </c:pt>
                <c:pt idx="47">
                  <c:v>-108.78581189571909</c:v>
                </c:pt>
                <c:pt idx="48">
                  <c:v>-105.10279544308715</c:v>
                </c:pt>
                <c:pt idx="49">
                  <c:v>-102.0905323285796</c:v>
                </c:pt>
                <c:pt idx="50">
                  <c:v>-99.652063101903622</c:v>
                </c:pt>
                <c:pt idx="51">
                  <c:v>-97.691438835119627</c:v>
                </c:pt>
                <c:pt idx="52">
                  <c:v>-96.121941929596616</c:v>
                </c:pt>
                <c:pt idx="53">
                  <c:v>-94.869091470581381</c:v>
                </c:pt>
                <c:pt idx="54">
                  <c:v>-93.870806754163311</c:v>
                </c:pt>
                <c:pt idx="55">
                  <c:v>-93.076273686684289</c:v>
                </c:pt>
                <c:pt idx="56">
                  <c:v>-92.444365456002075</c:v>
                </c:pt>
                <c:pt idx="57">
                  <c:v>-91.942027036641278</c:v>
                </c:pt>
                <c:pt idx="58">
                  <c:v>-91.542806774370945</c:v>
                </c:pt>
                <c:pt idx="59">
                  <c:v>-91.225595191406555</c:v>
                </c:pt>
                <c:pt idx="60">
                  <c:v>-90.973575101160776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-240.26045588260007</c:v>
                </c:pt>
                <c:pt idx="1">
                  <c:v>-242.26044509397951</c:v>
                </c:pt>
                <c:pt idx="2">
                  <c:v>-244.26042799522318</c:v>
                </c:pt>
                <c:pt idx="3">
                  <c:v>-226.26040089565862</c:v>
                </c:pt>
                <c:pt idx="4">
                  <c:v>-228.26035794608939</c:v>
                </c:pt>
                <c:pt idx="5">
                  <c:v>-230.26028987647973</c:v>
                </c:pt>
                <c:pt idx="6">
                  <c:v>-232.26018199560406</c:v>
                </c:pt>
                <c:pt idx="7">
                  <c:v>-234.2600110214278</c:v>
                </c:pt>
                <c:pt idx="8">
                  <c:v>-236.25974005940657</c:v>
                </c:pt>
                <c:pt idx="9">
                  <c:v>-218.25931064817007</c:v>
                </c:pt>
                <c:pt idx="10">
                  <c:v>-240.25863016418381</c:v>
                </c:pt>
                <c:pt idx="11">
                  <c:v>-242.25755188810464</c:v>
                </c:pt>
                <c:pt idx="12">
                  <c:v>-244.25584348388634</c:v>
                </c:pt>
                <c:pt idx="13">
                  <c:v>-226.25313722152438</c:v>
                </c:pt>
                <c:pt idx="14">
                  <c:v>-228.2488515361045</c:v>
                </c:pt>
                <c:pt idx="15">
                  <c:v>-230.24206783360466</c:v>
                </c:pt>
                <c:pt idx="16">
                  <c:v>-232.23133804778666</c:v>
                </c:pt>
                <c:pt idx="17">
                  <c:v>-234.21438659884251</c:v>
                </c:pt>
                <c:pt idx="18">
                  <c:v>-196.18765516392648</c:v>
                </c:pt>
                <c:pt idx="19">
                  <c:v>-218.1456228715827</c:v>
                </c:pt>
                <c:pt idx="20">
                  <c:v>-240.0798284185891</c:v>
                </c:pt>
                <c:pt idx="21">
                  <c:v>-241.97755098929591</c:v>
                </c:pt>
                <c:pt idx="22">
                  <c:v>-243.82023017612002</c:v>
                </c:pt>
                <c:pt idx="23">
                  <c:v>-225.58201005730774</c:v>
                </c:pt>
                <c:pt idx="24">
                  <c:v>-227.2293396392524</c:v>
                </c:pt>
                <c:pt idx="25">
                  <c:v>-228.72316507276952</c:v>
                </c:pt>
                <c:pt idx="26">
                  <c:v>-230.02514335738087</c:v>
                </c:pt>
                <c:pt idx="27">
                  <c:v>-231.10736376618974</c:v>
                </c:pt>
                <c:pt idx="28">
                  <c:v>-191.96156472052908</c:v>
                </c:pt>
                <c:pt idx="29">
                  <c:v>-212.60219546386742</c:v>
                </c:pt>
                <c:pt idx="30">
                  <c:v>-233.06116001073082</c:v>
                </c:pt>
                <c:pt idx="31">
                  <c:v>-233.37787526114255</c:v>
                </c:pt>
                <c:pt idx="32">
                  <c:v>-233.59028687843389</c:v>
                </c:pt>
                <c:pt idx="33">
                  <c:v>-213.729860100477</c:v>
                </c:pt>
                <c:pt idx="34">
                  <c:v>-213.82029022224455</c:v>
                </c:pt>
                <c:pt idx="35">
                  <c:v>-213.87833208317909</c:v>
                </c:pt>
                <c:pt idx="36">
                  <c:v>-213.91535721340969</c:v>
                </c:pt>
                <c:pt idx="37">
                  <c:v>-213.93888195559992</c:v>
                </c:pt>
                <c:pt idx="38">
                  <c:v>-173.95379089929665</c:v>
                </c:pt>
                <c:pt idx="39">
                  <c:v>-193.96322420948425</c:v>
                </c:pt>
                <c:pt idx="40">
                  <c:v>-213.96918678593926</c:v>
                </c:pt>
                <c:pt idx="41">
                  <c:v>-213.97295313378666</c:v>
                </c:pt>
                <c:pt idx="42">
                  <c:v>-213.97533122034099</c:v>
                </c:pt>
                <c:pt idx="43">
                  <c:v>-193.9768323618087</c:v>
                </c:pt>
                <c:pt idx="44">
                  <c:v>-193.97777978508788</c:v>
                </c:pt>
                <c:pt idx="45">
                  <c:v>-193.97837767512667</c:v>
                </c:pt>
                <c:pt idx="46">
                  <c:v>-193.97875496059385</c:v>
                </c:pt>
                <c:pt idx="47">
                  <c:v>-193.97899302849572</c:v>
                </c:pt>
                <c:pt idx="48">
                  <c:v>-153.97914324590207</c:v>
                </c:pt>
                <c:pt idx="49">
                  <c:v>-193.97923802935122</c:v>
                </c:pt>
                <c:pt idx="50">
                  <c:v>-193.97929783472907</c:v>
                </c:pt>
                <c:pt idx="51">
                  <c:v>-193.97933556979521</c:v>
                </c:pt>
                <c:pt idx="52">
                  <c:v>-193.97935937918101</c:v>
                </c:pt>
                <c:pt idx="53">
                  <c:v>-173.97937440195503</c:v>
                </c:pt>
                <c:pt idx="54">
                  <c:v>-173.97938388071134</c:v>
                </c:pt>
                <c:pt idx="55">
                  <c:v>-173.97938986141287</c:v>
                </c:pt>
                <c:pt idx="56">
                  <c:v>-173.97939363498472</c:v>
                </c:pt>
                <c:pt idx="57">
                  <c:v>-173.97939601594928</c:v>
                </c:pt>
                <c:pt idx="58">
                  <c:v>-173.97939751823699</c:v>
                </c:pt>
                <c:pt idx="59">
                  <c:v>-173.97939846611675</c:v>
                </c:pt>
                <c:pt idx="60">
                  <c:v>-173.97939906418856</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-89.881920166421907</c:v>
                </c:pt>
                <c:pt idx="1">
                  <c:v>-89.851346420330032</c:v>
                </c:pt>
                <c:pt idx="2">
                  <c:v>-89.812856476879318</c:v>
                </c:pt>
                <c:pt idx="3">
                  <c:v>-89.76440074997096</c:v>
                </c:pt>
                <c:pt idx="4">
                  <c:v>-89.703399096633206</c:v>
                </c:pt>
                <c:pt idx="5">
                  <c:v>-89.626603537813509</c:v>
                </c:pt>
                <c:pt idx="6">
                  <c:v>-89.529925598517565</c:v>
                </c:pt>
                <c:pt idx="7">
                  <c:v>-89.408219157349095</c:v>
                </c:pt>
                <c:pt idx="8">
                  <c:v>-89.255007553799459</c:v>
                </c:pt>
                <c:pt idx="9">
                  <c:v>-89.06214098181016</c:v>
                </c:pt>
                <c:pt idx="10">
                  <c:v>-88.819367128268198</c:v>
                </c:pt>
                <c:pt idx="11">
                  <c:v>-88.513794289711356</c:v>
                </c:pt>
                <c:pt idx="12">
                  <c:v>-88.129223214331546</c:v>
                </c:pt>
                <c:pt idx="13">
                  <c:v>-87.645320800452552</c:v>
                </c:pt>
                <c:pt idx="14">
                  <c:v>-87.036609738112801</c:v>
                </c:pt>
                <c:pt idx="15">
                  <c:v>-86.271255535917405</c:v>
                </c:pt>
                <c:pt idx="16">
                  <c:v>-85.309655946092064</c:v>
                </c:pt>
                <c:pt idx="17">
                  <c:v>-84.102893103617944</c:v>
                </c:pt>
                <c:pt idx="18">
                  <c:v>-82.591226233501132</c:v>
                </c:pt>
                <c:pt idx="19">
                  <c:v>-80.703034564335269</c:v>
                </c:pt>
                <c:pt idx="20">
                  <c:v>-78.355036606191177</c:v>
                </c:pt>
                <c:pt idx="21">
                  <c:v>-75.455303873816518</c:v>
                </c:pt>
                <c:pt idx="22">
                  <c:v>-71.911500776225182</c:v>
                </c:pt>
                <c:pt idx="23">
                  <c:v>-67.647507027164764</c:v>
                </c:pt>
                <c:pt idx="24">
                  <c:v>-62.630714436648518</c:v>
                </c:pt>
                <c:pt idx="25">
                  <c:v>-56.907351088302754</c:v>
                </c:pt>
                <c:pt idx="26">
                  <c:v>-50.632730908246302</c:v>
                </c:pt>
                <c:pt idx="27">
                  <c:v>-44.073119821350012</c:v>
                </c:pt>
                <c:pt idx="28">
                  <c:v>-37.561555907426957</c:v>
                </c:pt>
                <c:pt idx="29">
                  <c:v>-31.419358943178597</c:v>
                </c:pt>
                <c:pt idx="30">
                  <c:v>-25.883982528674203</c:v>
                </c:pt>
                <c:pt idx="31">
                  <c:v>-21.07819347224887</c:v>
                </c:pt>
                <c:pt idx="32">
                  <c:v>-17.022412944654437</c:v>
                </c:pt>
                <c:pt idx="33">
                  <c:v>-13.668444317715618</c:v>
                </c:pt>
                <c:pt idx="34">
                  <c:v>-10.933326358833845</c:v>
                </c:pt>
                <c:pt idx="35">
                  <c:v>-8.7235802781786624</c:v>
                </c:pt>
                <c:pt idx="36">
                  <c:v>-6.9491559749532623</c:v>
                </c:pt>
                <c:pt idx="37">
                  <c:v>-5.5299025227412022</c:v>
                </c:pt>
                <c:pt idx="38">
                  <c:v>-4.3975919957839302</c:v>
                </c:pt>
                <c:pt idx="39">
                  <c:v>-3.4956632546328814</c:v>
                </c:pt>
                <c:pt idx="40">
                  <c:v>-2.7779755785261551</c:v>
                </c:pt>
                <c:pt idx="41">
                  <c:v>-2.2072625790966431</c:v>
                </c:pt>
                <c:pt idx="42">
                  <c:v>-1.7536110881428364</c:v>
                </c:pt>
                <c:pt idx="43">
                  <c:v>-1.3931033127585468</c:v>
                </c:pt>
                <c:pt idx="44">
                  <c:v>-1.1066617710527256</c:v>
                </c:pt>
                <c:pt idx="45">
                  <c:v>-0.8790930331132023</c:v>
                </c:pt>
                <c:pt idx="46">
                  <c:v>-0.69830863880895067</c:v>
                </c:pt>
                <c:pt idx="47">
                  <c:v>-0.5546964040561716</c:v>
                </c:pt>
                <c:pt idx="48">
                  <c:v>-0.44061597803097202</c:v>
                </c:pt>
                <c:pt idx="49">
                  <c:v>-0.34999635160172604</c:v>
                </c:pt>
                <c:pt idx="50">
                  <c:v>-0.27801326027546319</c:v>
                </c:pt>
                <c:pt idx="51">
                  <c:v>-0.22083442186211594</c:v>
                </c:pt>
                <c:pt idx="52">
                  <c:v>-0.17541533704495138</c:v>
                </c:pt>
                <c:pt idx="53">
                  <c:v>-0.13933751230056823</c:v>
                </c:pt>
                <c:pt idx="54">
                  <c:v>-0.11067980069853552</c:v>
                </c:pt>
                <c:pt idx="55">
                  <c:v>-8.7916131065161246E-2</c:v>
                </c:pt>
                <c:pt idx="56">
                  <c:v>-6.9834285419050332E-2</c:v>
                </c:pt>
                <c:pt idx="57">
                  <c:v>-5.5471354797302905E-2</c:v>
                </c:pt>
                <c:pt idx="58">
                  <c:v>-4.4062468414521667E-2</c:v>
                </c:pt>
                <c:pt idx="59">
                  <c:v>-3.500006529964219E-2</c:v>
                </c:pt>
                <c:pt idx="60">
                  <c:v>-2.7801541360893179E-2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-564.19325259017705</c:v>
                </c:pt>
                <c:pt idx="1">
                  <c:v>-570.19324293051545</c:v>
                </c:pt>
                <c:pt idx="2">
                  <c:v>-576.19322762103764</c:v>
                </c:pt>
                <c:pt idx="3">
                  <c:v>-522.19320335728696</c:v>
                </c:pt>
                <c:pt idx="4">
                  <c:v>-528.19316490217614</c:v>
                </c:pt>
                <c:pt idx="5">
                  <c:v>-534.1931039557935</c:v>
                </c:pt>
                <c:pt idx="6">
                  <c:v>-540.19300736444791</c:v>
                </c:pt>
                <c:pt idx="7">
                  <c:v>-546.19285428291096</c:v>
                </c:pt>
                <c:pt idx="8">
                  <c:v>-552.1926116786608</c:v>
                </c:pt>
                <c:pt idx="9">
                  <c:v>-498.19222721108355</c:v>
                </c:pt>
                <c:pt idx="10">
                  <c:v>-564.19161795704417</c:v>
                </c:pt>
                <c:pt idx="11">
                  <c:v>-570.19065257042962</c:v>
                </c:pt>
                <c:pt idx="12">
                  <c:v>-576.18912307794494</c:v>
                </c:pt>
                <c:pt idx="13">
                  <c:v>-522.1867003564746</c:v>
                </c:pt>
                <c:pt idx="14">
                  <c:v>-528.18286401516832</c:v>
                </c:pt>
                <c:pt idx="15">
                  <c:v>-534.17679237987591</c:v>
                </c:pt>
                <c:pt idx="16">
                  <c:v>-540.16719090543222</c:v>
                </c:pt>
                <c:pt idx="17">
                  <c:v>-546.15202710925769</c:v>
                </c:pt>
                <c:pt idx="18">
                  <c:v>-432.12812740661798</c:v>
                </c:pt>
                <c:pt idx="19">
                  <c:v>-498.09057932882968</c:v>
                </c:pt>
                <c:pt idx="20">
                  <c:v>-564.03188240632926</c:v>
                </c:pt>
                <c:pt idx="21">
                  <c:v>-569.94083009882968</c:v>
                </c:pt>
                <c:pt idx="22">
                  <c:v>-575.80124068679038</c:v>
                </c:pt>
                <c:pt idx="23">
                  <c:v>-521.59097549035198</c:v>
                </c:pt>
                <c:pt idx="24">
                  <c:v>-527.28224531282217</c:v>
                </c:pt>
                <c:pt idx="25">
                  <c:v>-532.84481329175208</c:v>
                </c:pt>
                <c:pt idx="26">
                  <c:v>-538.25356020084905</c:v>
                </c:pt>
                <c:pt idx="27">
                  <c:v>-543.49979784309437</c:v>
                </c:pt>
                <c:pt idx="28">
                  <c:v>-428.6018898896358</c:v>
                </c:pt>
                <c:pt idx="29">
                  <c:v>-493.60853334166558</c:v>
                </c:pt>
                <c:pt idx="30">
                  <c:v>-558.59096321678498</c:v>
                </c:pt>
                <c:pt idx="31">
                  <c:v>-563.62637758440189</c:v>
                </c:pt>
                <c:pt idx="32">
                  <c:v>-568.77904680966981</c:v>
                </c:pt>
                <c:pt idx="33">
                  <c:v>-514.0864571870369</c:v>
                </c:pt>
                <c:pt idx="34">
                  <c:v>-519.55578104566553</c:v>
                </c:pt>
                <c:pt idx="35">
                  <c:v>-525.17066256644216</c:v>
                </c:pt>
                <c:pt idx="36">
                  <c:v>-530.90285627496996</c:v>
                </c:pt>
                <c:pt idx="37">
                  <c:v>-536.72241931699989</c:v>
                </c:pt>
                <c:pt idx="38">
                  <c:v>-422.60352721779788</c:v>
                </c:pt>
                <c:pt idx="39">
                  <c:v>-488.52636624110397</c:v>
                </c:pt>
                <c:pt idx="40">
                  <c:v>-554.47678954899061</c:v>
                </c:pt>
                <c:pt idx="41">
                  <c:v>-560.44514397701244</c:v>
                </c:pt>
                <c:pt idx="42">
                  <c:v>-566.42502916468129</c:v>
                </c:pt>
                <c:pt idx="43">
                  <c:v>-512.41227807095731</c:v>
                </c:pt>
                <c:pt idx="44">
                  <c:v>-518.40420881665068</c:v>
                </c:pt>
                <c:pt idx="45">
                  <c:v>-524.39910792053229</c:v>
                </c:pt>
                <c:pt idx="46">
                  <c:v>-530.395885663581</c:v>
                </c:pt>
                <c:pt idx="47">
                  <c:v>-536.39385103774612</c:v>
                </c:pt>
                <c:pt idx="48">
                  <c:v>-422.39256666165591</c:v>
                </c:pt>
                <c:pt idx="49">
                  <c:v>-548.39175604779132</c:v>
                </c:pt>
                <c:pt idx="50">
                  <c:v>-554.39124448357938</c:v>
                </c:pt>
                <c:pt idx="51">
                  <c:v>-560.39092167012495</c:v>
                </c:pt>
                <c:pt idx="52">
                  <c:v>-566.39071797337169</c:v>
                </c:pt>
                <c:pt idx="53">
                  <c:v>-512.39058944258136</c:v>
                </c:pt>
                <c:pt idx="54">
                  <c:v>-518.39050834320904</c:v>
                </c:pt>
                <c:pt idx="55">
                  <c:v>-524.39045717201043</c:v>
                </c:pt>
                <c:pt idx="56">
                  <c:v>-530.39042488479367</c:v>
                </c:pt>
                <c:pt idx="57">
                  <c:v>-536.39040451280061</c:v>
                </c:pt>
                <c:pt idx="58">
                  <c:v>-542.39039165890392</c:v>
                </c:pt>
                <c:pt idx="59">
                  <c:v>-548.39038354864874</c:v>
                </c:pt>
                <c:pt idx="60">
                  <c:v>-554.3903784314515</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-89.920117265632058</c:v>
                </c:pt>
                <c:pt idx="1">
                  <c:v>-89.89943375286785</c:v>
                </c:pt>
                <c:pt idx="2">
                  <c:v>-89.873394863549748</c:v>
                </c:pt>
                <c:pt idx="3">
                  <c:v>-89.840613703134821</c:v>
                </c:pt>
                <c:pt idx="4">
                  <c:v>-89.799345676691118</c:v>
                </c:pt>
                <c:pt idx="5">
                  <c:v>-89.74739321027603</c:v>
                </c:pt>
                <c:pt idx="6">
                  <c:v>-89.681990774596599</c:v>
                </c:pt>
                <c:pt idx="7">
                  <c:v>-89.599657703938888</c:v>
                </c:pt>
                <c:pt idx="8">
                  <c:v>-89.496013955861486</c:v>
                </c:pt>
                <c:pt idx="9">
                  <c:v>-89.365548156018505</c:v>
                </c:pt>
                <c:pt idx="10">
                  <c:v>-89.201333251524176</c:v>
                </c:pt>
                <c:pt idx="11">
                  <c:v>-88.994657020047654</c:v>
                </c:pt>
                <c:pt idx="12">
                  <c:v>-88.734585242223886</c:v>
                </c:pt>
                <c:pt idx="13">
                  <c:v>-88.407409511569739</c:v>
                </c:pt>
                <c:pt idx="14">
                  <c:v>-87.995989683186153</c:v>
                </c:pt>
                <c:pt idx="15">
                  <c:v>-87.478977468179366</c:v>
                </c:pt>
                <c:pt idx="16">
                  <c:v>-86.829956221222915</c:v>
                </c:pt>
                <c:pt idx="17">
                  <c:v>-86.016575227332609</c:v>
                </c:pt>
                <c:pt idx="18">
                  <c:v>-84.999872917162548</c:v>
                </c:pt>
                <c:pt idx="19">
                  <c:v>-83.734312521340968</c:v>
                </c:pt>
                <c:pt idx="20">
                  <c:v>-82.169111359008525</c:v>
                </c:pt>
                <c:pt idx="21">
                  <c:v>-80.252801269336814</c:v>
                </c:pt>
                <c:pt idx="22">
                  <c:v>-77.942968237325559</c:v>
                </c:pt>
                <c:pt idx="23">
                  <c:v>-75.224368726692205</c:v>
                </c:pt>
                <c:pt idx="24">
                  <c:v>-72.137206356218513</c:v>
                </c:pt>
                <c:pt idx="25">
                  <c:v>-68.812038943510615</c:v>
                </c:pt>
                <c:pt idx="26">
                  <c:v>-65.49662599144493</c:v>
                </c:pt>
                <c:pt idx="27">
                  <c:v>-62.548872871626273</c:v>
                </c:pt>
                <c:pt idx="28">
                  <c:v>-60.375026191639662</c:v>
                </c:pt>
                <c:pt idx="29">
                  <c:v>-59.322911487663923</c:v>
                </c:pt>
                <c:pt idx="30">
                  <c:v>-59.574049973181076</c:v>
                </c:pt>
                <c:pt idx="31">
                  <c:v>-61.084378611316474</c:v>
                </c:pt>
                <c:pt idx="32">
                  <c:v>-63.598737925420913</c:v>
                </c:pt>
                <c:pt idx="33">
                  <c:v>-66.733299528119275</c:v>
                </c:pt>
                <c:pt idx="34">
                  <c:v>-70.089334573272055</c:v>
                </c:pt>
                <c:pt idx="35">
                  <c:v>-73.346646495386096</c:v>
                </c:pt>
                <c:pt idx="36">
                  <c:v>-76.303601357216451</c:v>
                </c:pt>
                <c:pt idx="37">
                  <c:v>-78.86802084485366</c:v>
                </c:pt>
                <c:pt idx="38">
                  <c:v>-81.024671110779579</c:v>
                </c:pt>
                <c:pt idx="39">
                  <c:v>-82.801921882242326</c:v>
                </c:pt>
                <c:pt idx="40">
                  <c:v>-84.247209887105257</c:v>
                </c:pt>
                <c:pt idx="41">
                  <c:v>-85.412547192056863</c:v>
                </c:pt>
                <c:pt idx="42">
                  <c:v>-86.347036693204572</c:v>
                </c:pt>
                <c:pt idx="43">
                  <c:v>-87.093803262827365</c:v>
                </c:pt>
                <c:pt idx="44">
                  <c:v>-87.689240676227314</c:v>
                </c:pt>
                <c:pt idx="45">
                  <c:v>-88.163350907596993</c:v>
                </c:pt>
                <c:pt idx="46">
                  <c:v>-88.540521784271348</c:v>
                </c:pt>
                <c:pt idx="47">
                  <c:v>-88.840406327599752</c:v>
                </c:pt>
                <c:pt idx="48">
                  <c:v>-89.078744228003373</c:v>
                </c:pt>
                <c:pt idx="49">
                  <c:v>-89.26815813941063</c:v>
                </c:pt>
                <c:pt idx="50">
                  <c:v>-89.41864093519311</c:v>
                </c:pt>
                <c:pt idx="51">
                  <c:v>-89.538191828874446</c:v>
                </c:pt>
                <c:pt idx="52">
                  <c:v>-89.633163582507336</c:v>
                </c:pt>
                <c:pt idx="53">
                  <c:v>-89.708606520650576</c:v>
                </c:pt>
                <c:pt idx="54">
                  <c:v>-89.768535634142069</c:v>
                </c:pt>
                <c:pt idx="55">
                  <c:v>-89.816140167446861</c:v>
                </c:pt>
                <c:pt idx="56">
                  <c:v>-89.853954366964572</c:v>
                </c:pt>
                <c:pt idx="57">
                  <c:v>-89.883991541357361</c:v>
                </c:pt>
                <c:pt idx="58">
                  <c:v>-89.907851061476734</c:v>
                </c:pt>
                <c:pt idx="59">
                  <c:v>-89.926803424377098</c:v>
                </c:pt>
                <c:pt idx="60">
                  <c:v>-89.941857857628577</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-590.21385057325949</c:v>
                </c:pt>
                <c:pt idx="1">
                  <c:v>-596.21383978463894</c:v>
                </c:pt>
                <c:pt idx="2">
                  <c:v>-602.21382268588263</c:v>
                </c:pt>
                <c:pt idx="3">
                  <c:v>-548.21379558631793</c:v>
                </c:pt>
                <c:pt idx="4">
                  <c:v>-554.21375263674872</c:v>
                </c:pt>
                <c:pt idx="5">
                  <c:v>-560.21368456713913</c:v>
                </c:pt>
                <c:pt idx="6">
                  <c:v>-566.21357668626342</c:v>
                </c:pt>
                <c:pt idx="7">
                  <c:v>-572.21340571208725</c:v>
                </c:pt>
                <c:pt idx="8">
                  <c:v>-578.21313475006582</c:v>
                </c:pt>
                <c:pt idx="9">
                  <c:v>-524.21270533882944</c:v>
                </c:pt>
                <c:pt idx="10">
                  <c:v>-590.21202485484321</c:v>
                </c:pt>
                <c:pt idx="11">
                  <c:v>-596.21094657876404</c:v>
                </c:pt>
                <c:pt idx="12">
                  <c:v>-602.2092381745457</c:v>
                </c:pt>
                <c:pt idx="13">
                  <c:v>-548.20653191218366</c:v>
                </c:pt>
                <c:pt idx="14">
                  <c:v>-554.2022462267638</c:v>
                </c:pt>
                <c:pt idx="15">
                  <c:v>-560.19546252426403</c:v>
                </c:pt>
                <c:pt idx="16">
                  <c:v>-566.18473273844609</c:v>
                </c:pt>
                <c:pt idx="17">
                  <c:v>-572.16778128950193</c:v>
                </c:pt>
                <c:pt idx="18">
                  <c:v>-458.1410498545859</c:v>
                </c:pt>
                <c:pt idx="19">
                  <c:v>-524.09901756224201</c:v>
                </c:pt>
                <c:pt idx="20">
                  <c:v>-590.03322310924852</c:v>
                </c:pt>
                <c:pt idx="21">
                  <c:v>-595.93094567995524</c:v>
                </c:pt>
                <c:pt idx="22">
                  <c:v>-601.77362486677941</c:v>
                </c:pt>
                <c:pt idx="23">
                  <c:v>-547.53540474796705</c:v>
                </c:pt>
                <c:pt idx="24">
                  <c:v>-553.1827343299118</c:v>
                </c:pt>
                <c:pt idx="25">
                  <c:v>-558.67655976342894</c:v>
                </c:pt>
                <c:pt idx="26">
                  <c:v>-563.97853804804026</c:v>
                </c:pt>
                <c:pt idx="27">
                  <c:v>-569.06075845684904</c:v>
                </c:pt>
                <c:pt idx="28">
                  <c:v>-453.91495941118853</c:v>
                </c:pt>
                <c:pt idx="29">
                  <c:v>-518.55559015452673</c:v>
                </c:pt>
                <c:pt idx="30">
                  <c:v>-583.01455470139024</c:v>
                </c:pt>
                <c:pt idx="31">
                  <c:v>-587.33126995180191</c:v>
                </c:pt>
                <c:pt idx="32">
                  <c:v>-591.54368156909322</c:v>
                </c:pt>
                <c:pt idx="33">
                  <c:v>-535.68325479113628</c:v>
                </c:pt>
                <c:pt idx="34">
                  <c:v>-539.77368491290395</c:v>
                </c:pt>
                <c:pt idx="35">
                  <c:v>-543.83172677383845</c:v>
                </c:pt>
                <c:pt idx="36">
                  <c:v>-547.86875190406909</c:v>
                </c:pt>
                <c:pt idx="37">
                  <c:v>-551.89227664625935</c:v>
                </c:pt>
                <c:pt idx="38">
                  <c:v>-435.9071855899561</c:v>
                </c:pt>
                <c:pt idx="39">
                  <c:v>-499.91661890014359</c:v>
                </c:pt>
                <c:pt idx="40">
                  <c:v>-563.92258147659868</c:v>
                </c:pt>
                <c:pt idx="41">
                  <c:v>-567.92634782444611</c:v>
                </c:pt>
                <c:pt idx="42">
                  <c:v>-571.92872591100036</c:v>
                </c:pt>
                <c:pt idx="43">
                  <c:v>-515.93022705246801</c:v>
                </c:pt>
                <c:pt idx="44">
                  <c:v>-519.9311744757473</c:v>
                </c:pt>
                <c:pt idx="45">
                  <c:v>-523.93177236578595</c:v>
                </c:pt>
                <c:pt idx="46">
                  <c:v>-527.93214965125321</c:v>
                </c:pt>
                <c:pt idx="47">
                  <c:v>-531.93238771915514</c:v>
                </c:pt>
                <c:pt idx="48">
                  <c:v>-415.93253793656146</c:v>
                </c:pt>
                <c:pt idx="49">
                  <c:v>-539.9326327200107</c:v>
                </c:pt>
                <c:pt idx="50">
                  <c:v>-543.93269252538846</c:v>
                </c:pt>
                <c:pt idx="51">
                  <c:v>-547.93273026045449</c:v>
                </c:pt>
                <c:pt idx="52">
                  <c:v>-551.93275406984037</c:v>
                </c:pt>
                <c:pt idx="53">
                  <c:v>-495.93276909261442</c:v>
                </c:pt>
                <c:pt idx="54">
                  <c:v>-499.93277857137082</c:v>
                </c:pt>
                <c:pt idx="55">
                  <c:v>-503.93278455207275</c:v>
                </c:pt>
                <c:pt idx="56">
                  <c:v>-507.93278832564408</c:v>
                </c:pt>
                <c:pt idx="57">
                  <c:v>-511.93279070660867</c:v>
                </c:pt>
                <c:pt idx="58">
                  <c:v>-515.93279220889679</c:v>
                </c:pt>
                <c:pt idx="59">
                  <c:v>-519.9327931567766</c:v>
                </c:pt>
                <c:pt idx="60">
                  <c:v>-523.93279375484838</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26.020597983082375</c:v>
                </c:pt>
                <c:pt idx="1">
                  <c:v>26.0205968541235</c:v>
                </c:pt>
                <c:pt idx="2">
                  <c:v>26.020595064844912</c:v>
                </c:pt>
                <c:pt idx="3">
                  <c:v>26.020592229030996</c:v>
                </c:pt>
                <c:pt idx="4">
                  <c:v>26.020587734572569</c:v>
                </c:pt>
                <c:pt idx="5">
                  <c:v>26.020580611345558</c:v>
                </c:pt>
                <c:pt idx="6">
                  <c:v>26.020569321815476</c:v>
                </c:pt>
                <c:pt idx="7">
                  <c:v>26.02055142917618</c:v>
                </c:pt>
                <c:pt idx="8">
                  <c:v>26.020523071405037</c:v>
                </c:pt>
                <c:pt idx="9">
                  <c:v>26.020478127745935</c:v>
                </c:pt>
                <c:pt idx="10">
                  <c:v>26.020406897799077</c:v>
                </c:pt>
                <c:pt idx="11">
                  <c:v>26.020294008334371</c:v>
                </c:pt>
                <c:pt idx="12">
                  <c:v>26.020115096600847</c:v>
                </c:pt>
                <c:pt idx="13">
                  <c:v>26.019831555709064</c:v>
                </c:pt>
                <c:pt idx="14">
                  <c:v>26.019382211595552</c:v>
                </c:pt>
                <c:pt idx="15">
                  <c:v>26.0186701443881</c:v>
                </c:pt>
                <c:pt idx="16">
                  <c:v>26.017541833013883</c:v>
                </c:pt>
                <c:pt idx="17">
                  <c:v>26.015754180244155</c:v>
                </c:pt>
                <c:pt idx="18">
                  <c:v>26.012922447968023</c:v>
                </c:pt>
                <c:pt idx="19">
                  <c:v>26.008438233412416</c:v>
                </c:pt>
                <c:pt idx="20">
                  <c:v>26.001340702919325</c:v>
                </c:pt>
                <c:pt idx="21">
                  <c:v>25.990115581125632</c:v>
                </c:pt>
                <c:pt idx="22">
                  <c:v>25.972384179989</c:v>
                </c:pt>
                <c:pt idx="23">
                  <c:v>25.94442925761502</c:v>
                </c:pt>
                <c:pt idx="24">
                  <c:v>25.900489017089576</c:v>
                </c:pt>
                <c:pt idx="25">
                  <c:v>25.831746471676759</c:v>
                </c:pt>
                <c:pt idx="26">
                  <c:v>25.724977847191081</c:v>
                </c:pt>
                <c:pt idx="27">
                  <c:v>25.56096061375478</c:v>
                </c:pt>
                <c:pt idx="28">
                  <c:v>25.313069521552784</c:v>
                </c:pt>
                <c:pt idx="29">
                  <c:v>24.947056812861238</c:v>
                </c:pt>
                <c:pt idx="30">
                  <c:v>24.423591484605343</c:v>
                </c:pt>
                <c:pt idx="31">
                  <c:v>23.70489236739996</c:v>
                </c:pt>
                <c:pt idx="32">
                  <c:v>22.764634759423398</c:v>
                </c:pt>
                <c:pt idx="33">
                  <c:v>21.5967976040995</c:v>
                </c:pt>
                <c:pt idx="34">
                  <c:v>20.217903867238416</c:v>
                </c:pt>
                <c:pt idx="35">
                  <c:v>18.661064207396333</c:v>
                </c:pt>
                <c:pt idx="36">
                  <c:v>16.965895629099116</c:v>
                </c:pt>
                <c:pt idx="37">
                  <c:v>15.169857329259379</c:v>
                </c:pt>
                <c:pt idx="38">
                  <c:v>13.303658372158257</c:v>
                </c:pt>
                <c:pt idx="39">
                  <c:v>11.390252659039602</c:v>
                </c:pt>
                <c:pt idx="40">
                  <c:v>9.4457919276080151</c:v>
                </c:pt>
                <c:pt idx="41">
                  <c:v>7.4812038474336102</c:v>
                </c:pt>
                <c:pt idx="42">
                  <c:v>5.5036967463191342</c:v>
                </c:pt>
                <c:pt idx="43">
                  <c:v>3.5179489815107305</c:v>
                </c:pt>
                <c:pt idx="44">
                  <c:v>1.5269656590966334</c:v>
                </c:pt>
                <c:pt idx="45">
                  <c:v>-0.46733555474626987</c:v>
                </c:pt>
                <c:pt idx="46">
                  <c:v>-2.4637360123277965</c:v>
                </c:pt>
                <c:pt idx="47">
                  <c:v>-4.4614633185908765</c:v>
                </c:pt>
                <c:pt idx="48">
                  <c:v>-6.4600287250943635</c:v>
                </c:pt>
                <c:pt idx="49">
                  <c:v>-8.4591233277805991</c:v>
                </c:pt>
                <c:pt idx="50">
                  <c:v>-10.458551958190998</c:v>
                </c:pt>
                <c:pt idx="51">
                  <c:v>-12.458191409670398</c:v>
                </c:pt>
                <c:pt idx="52">
                  <c:v>-14.457963903531306</c:v>
                </c:pt>
                <c:pt idx="53">
                  <c:v>-16.457820349966941</c:v>
                </c:pt>
                <c:pt idx="54">
                  <c:v>-18.457729771838189</c:v>
                </c:pt>
                <c:pt idx="55">
                  <c:v>-20.457672619937718</c:v>
                </c:pt>
                <c:pt idx="56">
                  <c:v>-22.457636559149563</c:v>
                </c:pt>
                <c:pt idx="57">
                  <c:v>-24.457613806191965</c:v>
                </c:pt>
                <c:pt idx="58">
                  <c:v>-26.457599450007216</c:v>
                </c:pt>
                <c:pt idx="59">
                  <c:v>-28.457590391872237</c:v>
                </c:pt>
                <c:pt idx="60">
                  <c:v>-30.457584676603112</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90.118079915092423</c:v>
                </c:pt>
                <c:pt idx="1">
                  <c:v>90.148653644419099</c:v>
                </c:pt>
                <c:pt idx="2">
                  <c:v>90.187143574552735</c:v>
                </c:pt>
                <c:pt idx="3">
                  <c:v>90.23559965856839</c:v>
                </c:pt>
                <c:pt idx="4">
                  <c:v>90.296601227881141</c:v>
                </c:pt>
                <c:pt idx="5">
                  <c:v>90.373396719957398</c:v>
                </c:pt>
                <c:pt idx="6">
                  <c:v>90.470074606237134</c:v>
                </c:pt>
                <c:pt idx="7">
                  <c:v>90.591781005293356</c:v>
                </c:pt>
                <c:pt idx="8">
                  <c:v>90.744992575392018</c:v>
                </c:pt>
                <c:pt idx="9">
                  <c:v>90.937860044394284</c:v>
                </c:pt>
                <c:pt idx="10">
                  <c:v>91.180632953246118</c:v>
                </c:pt>
                <c:pt idx="11">
                  <c:v>91.486205775037774</c:v>
                </c:pt>
                <c:pt idx="12">
                  <c:v>91.870776837100522</c:v>
                </c:pt>
                <c:pt idx="13">
                  <c:v>92.354679608086769</c:v>
                </c:pt>
                <c:pt idx="14">
                  <c:v>92.963390586401559</c:v>
                </c:pt>
                <c:pt idx="15">
                  <c:v>93.728744721853488</c:v>
                </c:pt>
                <c:pt idx="16">
                  <c:v>94.690344258662648</c:v>
                </c:pt>
                <c:pt idx="17">
                  <c:v>95.897107059024492</c:v>
                </c:pt>
                <c:pt idx="18">
                  <c:v>97.408786685647414</c:v>
                </c:pt>
                <c:pt idx="19">
                  <c:v>99.296966461869133</c:v>
                </c:pt>
                <c:pt idx="20">
                  <c:v>101.64496347532307</c:v>
                </c:pt>
                <c:pt idx="21">
                  <c:v>104.54469619093256</c:v>
                </c:pt>
                <c:pt idx="22">
                  <c:v>108.08849927520687</c:v>
                </c:pt>
                <c:pt idx="23">
                  <c:v>112.35249338137463</c:v>
                </c:pt>
                <c:pt idx="24">
                  <c:v>117.36928588786566</c:v>
                </c:pt>
                <c:pt idx="25">
                  <c:v>123.09264916946799</c:v>
                </c:pt>
                <c:pt idx="26">
                  <c:v>129.36726929650843</c:v>
                </c:pt>
                <c:pt idx="27">
                  <c:v>135.92688034129236</c:v>
                </c:pt>
                <c:pt idx="28">
                  <c:v>142.43845701172145</c:v>
                </c:pt>
                <c:pt idx="29">
                  <c:v>148.58064208302596</c:v>
                </c:pt>
                <c:pt idx="30">
                  <c:v>154.11601755284011</c:v>
                </c:pt>
                <c:pt idx="31">
                  <c:v>158.92180659250033</c:v>
                </c:pt>
                <c:pt idx="32">
                  <c:v>162.97758710677763</c:v>
                </c:pt>
                <c:pt idx="33">
                  <c:v>166.33155609082371</c:v>
                </c:pt>
                <c:pt idx="34">
                  <c:v>169.06667396568054</c:v>
                </c:pt>
                <c:pt idx="35">
                  <c:v>171.27641997959222</c:v>
                </c:pt>
                <c:pt idx="36">
                  <c:v>173.05084422980144</c:v>
                </c:pt>
                <c:pt idx="37">
                  <c:v>174.47009763990124</c:v>
                </c:pt>
                <c:pt idx="38">
                  <c:v>175.6024209233646</c:v>
                </c:pt>
                <c:pt idx="39">
                  <c:v>176.50433777157156</c:v>
                </c:pt>
                <c:pt idx="40">
                  <c:v>177.22202450298821</c:v>
                </c:pt>
                <c:pt idx="41">
                  <c:v>177.79273748565248</c:v>
                </c:pt>
                <c:pt idx="42">
                  <c:v>178.24638896328923</c:v>
                </c:pt>
                <c:pt idx="43">
                  <c:v>178.60689709578077</c:v>
                </c:pt>
                <c:pt idx="44">
                  <c:v>178.8933385534616</c:v>
                </c:pt>
                <c:pt idx="45">
                  <c:v>179.12090722465769</c:v>
                </c:pt>
                <c:pt idx="46">
                  <c:v>179.30169156594576</c:v>
                </c:pt>
                <c:pt idx="47">
                  <c:v>179.44530375858628</c:v>
                </c:pt>
                <c:pt idx="48">
                  <c:v>179.5593969411176</c:v>
                </c:pt>
                <c:pt idx="49">
                  <c:v>179.65000375101872</c:v>
                </c:pt>
                <c:pt idx="50">
                  <c:v>179.72198682123883</c:v>
                </c:pt>
                <c:pt idx="51">
                  <c:v>179.77916564288702</c:v>
                </c:pt>
                <c:pt idx="52">
                  <c:v>179.8245847143871</c:v>
                </c:pt>
                <c:pt idx="53">
                  <c:v>179.86066289623878</c:v>
                </c:pt>
                <c:pt idx="54">
                  <c:v>179.8893205238158</c:v>
                </c:pt>
                <c:pt idx="55">
                  <c:v>179.91208412670574</c:v>
                </c:pt>
                <c:pt idx="56">
                  <c:v>179.93016591933565</c:v>
                </c:pt>
                <c:pt idx="57">
                  <c:v>179.94452880784513</c:v>
                </c:pt>
                <c:pt idx="58">
                  <c:v>179.95593766077698</c:v>
                </c:pt>
                <c:pt idx="59">
                  <c:v>179.96500003732081</c:v>
                </c:pt>
                <c:pt idx="60">
                  <c:v>179.97219854015341</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179.96180281927553</c:v>
                </c:pt>
                <c:pt idx="1">
                  <c:v>179.95191260271307</c:v>
                </c:pt>
                <c:pt idx="2">
                  <c:v>179.9394615618975</c:v>
                </c:pt>
                <c:pt idx="3">
                  <c:v>179.92378663829678</c:v>
                </c:pt>
                <c:pt idx="4">
                  <c:v>179.90405309542774</c:v>
                </c:pt>
                <c:pt idx="5">
                  <c:v>179.87921006976657</c:v>
                </c:pt>
                <c:pt idx="6">
                  <c:v>179.84793461916627</c:v>
                </c:pt>
                <c:pt idx="7">
                  <c:v>179.80856129076776</c:v>
                </c:pt>
                <c:pt idx="8">
                  <c:v>179.7589934687465</c:v>
                </c:pt>
                <c:pt idx="9">
                  <c:v>179.69659179958722</c:v>
                </c:pt>
                <c:pt idx="10">
                  <c:v>179.61803379522971</c:v>
                </c:pt>
                <c:pt idx="11">
                  <c:v>179.51913720491459</c:v>
                </c:pt>
                <c:pt idx="12">
                  <c:v>179.39463792067559</c:v>
                </c:pt>
                <c:pt idx="13">
                  <c:v>179.23791088034349</c:v>
                </c:pt>
                <c:pt idx="14">
                  <c:v>179.04061973041232</c:v>
                </c:pt>
                <c:pt idx="15">
                  <c:v>178.79227780996712</c:v>
                </c:pt>
                <c:pt idx="16">
                  <c:v>178.47969952011442</c:v>
                </c:pt>
                <c:pt idx="17">
                  <c:v>178.0863177136429</c:v>
                </c:pt>
                <c:pt idx="18">
                  <c:v>177.59134039719004</c:v>
                </c:pt>
                <c:pt idx="19">
                  <c:v>176.96872101678989</c:v>
                </c:pt>
                <c:pt idx="20">
                  <c:v>176.18592516566841</c:v>
                </c:pt>
                <c:pt idx="21">
                  <c:v>175.20250253973063</c:v>
                </c:pt>
                <c:pt idx="22">
                  <c:v>173.96853248746757</c:v>
                </c:pt>
                <c:pt idx="23">
                  <c:v>172.42313789193315</c:v>
                </c:pt>
                <c:pt idx="24">
                  <c:v>170.49350775591589</c:v>
                </c:pt>
                <c:pt idx="25">
                  <c:v>168.09531188702138</c:v>
                </c:pt>
                <c:pt idx="26">
                  <c:v>165.13610471204669</c:v>
                </c:pt>
                <c:pt idx="27">
                  <c:v>161.52424678708135</c:v>
                </c:pt>
                <c:pt idx="28">
                  <c:v>157.18651679663884</c:v>
                </c:pt>
                <c:pt idx="29">
                  <c:v>152.09644642931005</c:v>
                </c:pt>
                <c:pt idx="30">
                  <c:v>146.30993247397873</c:v>
                </c:pt>
                <c:pt idx="31">
                  <c:v>139.99381479618322</c:v>
                </c:pt>
                <c:pt idx="32">
                  <c:v>133.42367496780145</c:v>
                </c:pt>
                <c:pt idx="33">
                  <c:v>126.93514438105704</c:v>
                </c:pt>
                <c:pt idx="34">
                  <c:v>120.84399146104742</c:v>
                </c:pt>
                <c:pt idx="35">
                  <c:v>115.37693352502173</c:v>
                </c:pt>
                <c:pt idx="36">
                  <c:v>110.64555441298211</c:v>
                </c:pt>
                <c:pt idx="37">
                  <c:v>106.66188151524507</c:v>
                </c:pt>
                <c:pt idx="38">
                  <c:v>103.3729079658558</c:v>
                </c:pt>
                <c:pt idx="39">
                  <c:v>100.69374034618612</c:v>
                </c:pt>
                <c:pt idx="40">
                  <c:v>98.530765609906553</c:v>
                </c:pt>
                <c:pt idx="41">
                  <c:v>96.794715322290656</c:v>
                </c:pt>
                <c:pt idx="42">
                  <c:v>95.406574343506207</c:v>
                </c:pt>
                <c:pt idx="43">
                  <c:v>94.299299641391855</c:v>
                </c:pt>
                <c:pt idx="44">
                  <c:v>93.417420770311082</c:v>
                </c:pt>
                <c:pt idx="45">
                  <c:v>92.715741867745308</c:v>
                </c:pt>
                <c:pt idx="46">
                  <c:v>92.157786649782892</c:v>
                </c:pt>
                <c:pt idx="47">
                  <c:v>91.714289913813971</c:v>
                </c:pt>
                <c:pt idx="48">
                  <c:v>91.361858830879058</c:v>
                </c:pt>
                <c:pt idx="49">
                  <c:v>91.08183810957064</c:v>
                </c:pt>
                <c:pt idx="50">
                  <c:v>90.859372243568032</c:v>
                </c:pt>
                <c:pt idx="51">
                  <c:v>90.682642528238546</c:v>
                </c:pt>
                <c:pt idx="52">
                  <c:v>90.542251703105549</c:v>
                </c:pt>
                <c:pt idx="53">
                  <c:v>90.430730583110645</c:v>
                </c:pt>
                <c:pt idx="54">
                  <c:v>90.34214384204212</c:v>
                </c:pt>
                <c:pt idx="55">
                  <c:v>90.271775705847418</c:v>
                </c:pt>
                <c:pt idx="56">
                  <c:v>90.215879713699763</c:v>
                </c:pt>
                <c:pt idx="57">
                  <c:v>90.171479650797494</c:v>
                </c:pt>
                <c:pt idx="58">
                  <c:v>90.136211277746298</c:v>
                </c:pt>
                <c:pt idx="59">
                  <c:v>90.108196538302096</c:v>
                </c:pt>
                <c:pt idx="60">
                  <c:v>90.085943602217995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-626.16347397287041</c:v>
                </c:pt>
                <c:pt idx="1">
                  <c:v>-632.16346317492901</c:v>
                </c:pt>
                <c:pt idx="2">
                  <c:v>-638.16344606140024</c:v>
                </c:pt>
                <c:pt idx="3">
                  <c:v>-584.16341893842286</c:v>
                </c:pt>
                <c:pt idx="4">
                  <c:v>-590.16337595174696</c:v>
                </c:pt>
                <c:pt idx="5">
                  <c:v>-596.16330782332705</c:v>
                </c:pt>
                <c:pt idx="6">
                  <c:v>-602.16319984924348</c:v>
                </c:pt>
                <c:pt idx="7">
                  <c:v>-608.16302872734263</c:v>
                </c:pt>
                <c:pt idx="8">
                  <c:v>-614.16275753119362</c:v>
                </c:pt>
                <c:pt idx="9">
                  <c:v>-560.16232774888988</c:v>
                </c:pt>
                <c:pt idx="10">
                  <c:v>-626.16164667680141</c:v>
                </c:pt>
                <c:pt idx="11">
                  <c:v>-632.16056746864353</c:v>
                </c:pt>
                <c:pt idx="12">
                  <c:v>-638.15885758718025</c:v>
                </c:pt>
                <c:pt idx="13">
                  <c:v>-584.15614898354386</c:v>
                </c:pt>
                <c:pt idx="14">
                  <c:v>-590.15185958745667</c:v>
                </c:pt>
                <c:pt idx="15">
                  <c:v>-596.14507000395201</c:v>
                </c:pt>
                <c:pt idx="16">
                  <c:v>-602.13433089738589</c:v>
                </c:pt>
                <c:pt idx="17">
                  <c:v>-608.11736467609239</c:v>
                </c:pt>
                <c:pt idx="18">
                  <c:v>-494.09060982868334</c:v>
                </c:pt>
                <c:pt idx="19">
                  <c:v>-560.04854043029707</c:v>
                </c:pt>
                <c:pt idx="20">
                  <c:v>-625.98268716883899</c:v>
                </c:pt>
                <c:pt idx="21">
                  <c:v>-631.88031653604173</c:v>
                </c:pt>
                <c:pt idx="22">
                  <c:v>-637.72284800936404</c:v>
                </c:pt>
                <c:pt idx="23">
                  <c:v>-583.48439379071908</c:v>
                </c:pt>
                <c:pt idx="24">
                  <c:v>-589.13135237527899</c:v>
                </c:pt>
                <c:pt idx="25">
                  <c:v>-594.62458988247738</c:v>
                </c:pt>
                <c:pt idx="26">
                  <c:v>-599.92563652967056</c:v>
                </c:pt>
                <c:pt idx="27">
                  <c:v>-605.00638080193096</c:v>
                </c:pt>
                <c:pt idx="28">
                  <c:v>-489.85824326475404</c:v>
                </c:pt>
                <c:pt idx="29">
                  <c:v>-554.49517032616689</c:v>
                </c:pt>
                <c:pt idx="30">
                  <c:v>-618.94827139497227</c:v>
                </c:pt>
                <c:pt idx="31">
                  <c:v>-623.25570984437809</c:v>
                </c:pt>
                <c:pt idx="32">
                  <c:v>-627.45345919332385</c:v>
                </c:pt>
                <c:pt idx="33">
                  <c:v>-571.56989521100104</c:v>
                </c:pt>
                <c:pt idx="34">
                  <c:v>-575.62390597395131</c:v>
                </c:pt>
                <c:pt idx="35">
                  <c:v>-579.62484543620815</c:v>
                </c:pt>
                <c:pt idx="36">
                  <c:v>-583.57287974384326</c:v>
                </c:pt>
                <c:pt idx="37">
                  <c:v>-587.45899563108185</c:v>
                </c:pt>
                <c:pt idx="38">
                  <c:v>-471.26465814111407</c:v>
                </c:pt>
                <c:pt idx="39">
                  <c:v>-534.96182114926137</c:v>
                </c:pt>
                <c:pt idx="40">
                  <c:v>-598.51471868896317</c:v>
                </c:pt>
                <c:pt idx="41">
                  <c:v>-601.88512396624481</c:v>
                </c:pt>
                <c:pt idx="42">
                  <c:v>-605.04148205736021</c:v>
                </c:pt>
                <c:pt idx="43">
                  <c:v>-547.96908017856049</c:v>
                </c:pt>
                <c:pt idx="44">
                  <c:v>-550.67567650361991</c:v>
                </c:pt>
                <c:pt idx="45">
                  <c:v>-553.18880934483047</c:v>
                </c:pt>
                <c:pt idx="46">
                  <c:v>-555.54675405583214</c:v>
                </c:pt>
                <c:pt idx="47">
                  <c:v>-557.78875581944044</c:v>
                </c:pt>
                <c:pt idx="48">
                  <c:v>-439.94867758120176</c:v>
                </c:pt>
                <c:pt idx="49">
                  <c:v>-562.05269212292467</c:v>
                </c:pt>
                <c:pt idx="50">
                  <c:v>-564.11962384670369</c:v>
                </c:pt>
                <c:pt idx="51">
                  <c:v>-566.16239094145794</c:v>
                </c:pt>
                <c:pt idx="52">
                  <c:v>-568.18959308365481</c:v>
                </c:pt>
                <c:pt idx="53">
                  <c:v>-510.20684440337982</c:v>
                </c:pt>
                <c:pt idx="54">
                  <c:v>-512.21776455380416</c:v>
                </c:pt>
                <c:pt idx="55">
                  <c:v>-514.224668833338</c:v>
                </c:pt>
                <c:pt idx="56">
                  <c:v>-516.22903078381682</c:v>
                </c:pt>
                <c:pt idx="57">
                  <c:v>-518.23178524050093</c:v>
                </c:pt>
                <c:pt idx="58">
                  <c:v>-520.23352408292919</c:v>
                </c:pt>
                <c:pt idx="59">
                  <c:v>-522.23462157603865</c:v>
                </c:pt>
                <c:pt idx="60">
                  <c:v>-524.23531418985999</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90.121550627358644</c:v>
                </c:pt>
                <c:pt idx="1">
                  <c:v>90.153023012284947</c:v>
                </c:pt>
                <c:pt idx="2">
                  <c:v>90.192644282786304</c:v>
                </c:pt>
                <c:pt idx="3">
                  <c:v>90.242524639934061</c:v>
                </c:pt>
                <c:pt idx="4">
                  <c:v>90.305319262873738</c:v>
                </c:pt>
                <c:pt idx="5">
                  <c:v>90.384372075700952</c:v>
                </c:pt>
                <c:pt idx="6">
                  <c:v>90.483891760387337</c:v>
                </c:pt>
                <c:pt idx="7">
                  <c:v>90.609175771574485</c:v>
                </c:pt>
                <c:pt idx="8">
                  <c:v>90.766891288302034</c:v>
                </c:pt>
                <c:pt idx="9">
                  <c:v>90.965428889777115</c:v>
                </c:pt>
                <c:pt idx="10">
                  <c:v>91.215340071705754</c:v>
                </c:pt>
                <c:pt idx="11">
                  <c:v>91.529899445310932</c:v>
                </c:pt>
                <c:pt idx="12">
                  <c:v>91.925783902705106</c:v>
                </c:pt>
                <c:pt idx="13">
                  <c:v>92.423929388360492</c:v>
                </c:pt>
                <c:pt idx="14">
                  <c:v>93.050570869719962</c:v>
                </c:pt>
                <c:pt idx="15">
                  <c:v>93.838498146389469</c:v>
                </c:pt>
                <c:pt idx="16">
                  <c:v>94.828515534995447</c:v>
                </c:pt>
                <c:pt idx="17">
                  <c:v>96.071054192754914</c:v>
                </c:pt>
                <c:pt idx="18">
                  <c:v>97.627772759095876</c:v>
                </c:pt>
                <c:pt idx="19">
                  <c:v>99.572652809406307</c:v>
                </c:pt>
                <c:pt idx="20">
                  <c:v>101.99203045735059</c:v>
                </c:pt>
                <c:pt idx="21">
                  <c:v>104.98162450854572</c:v>
                </c:pt>
                <c:pt idx="22">
                  <c:v>108.63855320108662</c:v>
                </c:pt>
                <c:pt idx="23">
                  <c:v>113.0449578041321</c:v>
                </c:pt>
                <c:pt idx="24">
                  <c:v>118.24102212268248</c:v>
                </c:pt>
                <c:pt idx="25">
                  <c:v>124.19005054451712</c:v>
                </c:pt>
                <c:pt idx="26">
                  <c:v>130.74871698317659</c:v>
                </c:pt>
                <c:pt idx="27">
                  <c:v>137.66582289006936</c:v>
                </c:pt>
                <c:pt idx="28">
                  <c:v>144.62726301867687</c:v>
                </c:pt>
                <c:pt idx="29">
                  <c:v>151.33540218797083</c:v>
                </c:pt>
                <c:pt idx="30">
                  <c:v>157.58249403145822</c:v>
                </c:pt>
                <c:pt idx="31">
                  <c:v>163.28273378457425</c:v>
                </c:pt>
                <c:pt idx="32">
                  <c:v>168.4614881062169</c:v>
                </c:pt>
                <c:pt idx="33">
                  <c:v>173.22310985628414</c:v>
                </c:pt>
                <c:pt idx="34">
                  <c:v>177.71834794116836</c:v>
                </c:pt>
                <c:pt idx="35">
                  <c:v>-177.87958622725941</c:v>
                </c:pt>
                <c:pt idx="36">
                  <c:v>-173.39087523812</c:v>
                </c:pt>
                <c:pt idx="37">
                  <c:v>-168.64182463554081</c:v>
                </c:pt>
                <c:pt idx="38">
                  <c:v>-163.48048991578622</c:v>
                </c:pt>
                <c:pt idx="39">
                  <c:v>-157.80033025928924</c:v>
                </c:pt>
                <c:pt idx="40">
                  <c:v>-151.57244073836927</c:v>
                </c:pt>
                <c:pt idx="41">
                  <c:v>-144.87817141412935</c:v>
                </c:pt>
                <c:pt idx="42">
                  <c:v>-137.9211193870598</c:v>
                </c:pt>
                <c:pt idx="43">
                  <c:v>-130.99671364096596</c:v>
                </c:pt>
                <c:pt idx="44">
                  <c:v>-124.41997036422619</c:v>
                </c:pt>
                <c:pt idx="45">
                  <c:v>-118.44546574877124</c:v>
                </c:pt>
                <c:pt idx="46">
                  <c:v>-113.22069247687659</c:v>
                </c:pt>
                <c:pt idx="47">
                  <c:v>-108.78581189571909</c:v>
                </c:pt>
                <c:pt idx="48">
                  <c:v>-105.10279544308715</c:v>
                </c:pt>
                <c:pt idx="49">
                  <c:v>-102.0905323285796</c:v>
                </c:pt>
                <c:pt idx="50">
                  <c:v>-99.652063101903622</c:v>
                </c:pt>
                <c:pt idx="51">
                  <c:v>-97.691438835119627</c:v>
                </c:pt>
                <c:pt idx="52">
                  <c:v>-96.121941929596616</c:v>
                </c:pt>
                <c:pt idx="53">
                  <c:v>-94.869091470581381</c:v>
                </c:pt>
                <c:pt idx="54">
                  <c:v>-93.870806754163311</c:v>
                </c:pt>
                <c:pt idx="55">
                  <c:v>-93.076273686684289</c:v>
                </c:pt>
                <c:pt idx="56">
                  <c:v>-92.444365456002075</c:v>
                </c:pt>
                <c:pt idx="57">
                  <c:v>-91.942027036641278</c:v>
                </c:pt>
                <c:pt idx="58">
                  <c:v>-91.542806774370945</c:v>
                </c:pt>
                <c:pt idx="59">
                  <c:v>-91.225595191406555</c:v>
                </c:pt>
                <c:pt idx="60">
                  <c:v>-90.973575101160776</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-240.26045588260007</c:v>
                </c:pt>
                <c:pt idx="1">
                  <c:v>-242.26044509397951</c:v>
                </c:pt>
                <c:pt idx="2">
                  <c:v>-244.26042799522318</c:v>
                </c:pt>
                <c:pt idx="3">
                  <c:v>-226.26040089565862</c:v>
                </c:pt>
                <c:pt idx="4">
                  <c:v>-228.26035794608939</c:v>
                </c:pt>
                <c:pt idx="5">
                  <c:v>-230.26028987647973</c:v>
                </c:pt>
                <c:pt idx="6">
                  <c:v>-232.26018199560406</c:v>
                </c:pt>
                <c:pt idx="7">
                  <c:v>-234.2600110214278</c:v>
                </c:pt>
                <c:pt idx="8">
                  <c:v>-236.25974005940657</c:v>
                </c:pt>
                <c:pt idx="9">
                  <c:v>-218.25931064817007</c:v>
                </c:pt>
                <c:pt idx="10">
                  <c:v>-240.25863016418381</c:v>
                </c:pt>
                <c:pt idx="11">
                  <c:v>-242.25755188810464</c:v>
                </c:pt>
                <c:pt idx="12">
                  <c:v>-244.25584348388634</c:v>
                </c:pt>
                <c:pt idx="13">
                  <c:v>-226.25313722152438</c:v>
                </c:pt>
                <c:pt idx="14">
                  <c:v>-228.2488515361045</c:v>
                </c:pt>
                <c:pt idx="15">
                  <c:v>-230.24206783360466</c:v>
                </c:pt>
                <c:pt idx="16">
                  <c:v>-232.23133804778666</c:v>
                </c:pt>
                <c:pt idx="17">
                  <c:v>-234.21438659884251</c:v>
                </c:pt>
                <c:pt idx="18">
                  <c:v>-196.18765516392648</c:v>
                </c:pt>
                <c:pt idx="19">
                  <c:v>-218.1456228715827</c:v>
                </c:pt>
                <c:pt idx="20">
                  <c:v>-240.0798284185891</c:v>
                </c:pt>
                <c:pt idx="21">
                  <c:v>-241.97755098929591</c:v>
                </c:pt>
                <c:pt idx="22">
                  <c:v>-243.82023017612002</c:v>
                </c:pt>
                <c:pt idx="23">
                  <c:v>-225.58201005730774</c:v>
                </c:pt>
                <c:pt idx="24">
                  <c:v>-227.2293396392524</c:v>
                </c:pt>
                <c:pt idx="25">
                  <c:v>-228.72316507276952</c:v>
                </c:pt>
                <c:pt idx="26">
                  <c:v>-230.02514335738087</c:v>
                </c:pt>
                <c:pt idx="27">
                  <c:v>-231.10736376618974</c:v>
                </c:pt>
                <c:pt idx="28">
                  <c:v>-191.96156472052908</c:v>
                </c:pt>
                <c:pt idx="29">
                  <c:v>-212.60219546386742</c:v>
                </c:pt>
                <c:pt idx="30">
                  <c:v>-233.06116001073082</c:v>
                </c:pt>
                <c:pt idx="31">
                  <c:v>-233.37787526114255</c:v>
                </c:pt>
                <c:pt idx="32">
                  <c:v>-233.59028687843389</c:v>
                </c:pt>
                <c:pt idx="33">
                  <c:v>-213.729860100477</c:v>
                </c:pt>
                <c:pt idx="34">
                  <c:v>-213.82029022224455</c:v>
                </c:pt>
                <c:pt idx="35">
                  <c:v>-213.87833208317909</c:v>
                </c:pt>
                <c:pt idx="36">
                  <c:v>-213.91535721340969</c:v>
                </c:pt>
                <c:pt idx="37">
                  <c:v>-213.93888195559992</c:v>
                </c:pt>
                <c:pt idx="38">
                  <c:v>-173.95379089929665</c:v>
                </c:pt>
                <c:pt idx="39">
                  <c:v>-193.96322420948425</c:v>
                </c:pt>
                <c:pt idx="40">
                  <c:v>-213.96918678593926</c:v>
                </c:pt>
                <c:pt idx="41">
                  <c:v>-213.97295313378666</c:v>
                </c:pt>
                <c:pt idx="42">
                  <c:v>-213.97533122034099</c:v>
                </c:pt>
                <c:pt idx="43">
                  <c:v>-193.9768323618087</c:v>
                </c:pt>
                <c:pt idx="44">
                  <c:v>-193.97777978508788</c:v>
                </c:pt>
                <c:pt idx="45">
                  <c:v>-193.97837767512667</c:v>
                </c:pt>
                <c:pt idx="46">
                  <c:v>-193.97875496059385</c:v>
                </c:pt>
                <c:pt idx="47">
                  <c:v>-193.97899302849572</c:v>
                </c:pt>
                <c:pt idx="48">
                  <c:v>-153.97914324590207</c:v>
                </c:pt>
                <c:pt idx="49">
                  <c:v>-193.97923802935122</c:v>
                </c:pt>
                <c:pt idx="50">
                  <c:v>-193.97929783472907</c:v>
                </c:pt>
                <c:pt idx="51">
                  <c:v>-193.97933556979521</c:v>
                </c:pt>
                <c:pt idx="52">
                  <c:v>-193.97935937918101</c:v>
                </c:pt>
                <c:pt idx="53">
                  <c:v>-173.97937440195503</c:v>
                </c:pt>
                <c:pt idx="54">
                  <c:v>-173.97938388071134</c:v>
                </c:pt>
                <c:pt idx="55">
                  <c:v>-173.97938986141287</c:v>
                </c:pt>
                <c:pt idx="56">
                  <c:v>-173.97939363498472</c:v>
                </c:pt>
                <c:pt idx="57">
                  <c:v>-173.97939601594928</c:v>
                </c:pt>
                <c:pt idx="58">
                  <c:v>-173.97939751823699</c:v>
                </c:pt>
                <c:pt idx="59">
                  <c:v>-173.97939846611675</c:v>
                </c:pt>
                <c:pt idx="60">
                  <c:v>-173.97939906418856</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-89.881920166421907</c:v>
                </c:pt>
                <c:pt idx="1">
                  <c:v>-89.851346420330032</c:v>
                </c:pt>
                <c:pt idx="2">
                  <c:v>-89.812856476879318</c:v>
                </c:pt>
                <c:pt idx="3">
                  <c:v>-89.76440074997096</c:v>
                </c:pt>
                <c:pt idx="4">
                  <c:v>-89.703399096633206</c:v>
                </c:pt>
                <c:pt idx="5">
                  <c:v>-89.626603537813509</c:v>
                </c:pt>
                <c:pt idx="6">
                  <c:v>-89.529925598517565</c:v>
                </c:pt>
                <c:pt idx="7">
                  <c:v>-89.408219157349095</c:v>
                </c:pt>
                <c:pt idx="8">
                  <c:v>-89.255007553799459</c:v>
                </c:pt>
                <c:pt idx="9">
                  <c:v>-89.06214098181016</c:v>
                </c:pt>
                <c:pt idx="10">
                  <c:v>-88.819367128268198</c:v>
                </c:pt>
                <c:pt idx="11">
                  <c:v>-88.513794289711356</c:v>
                </c:pt>
                <c:pt idx="12">
                  <c:v>-88.129223214331546</c:v>
                </c:pt>
                <c:pt idx="13">
                  <c:v>-87.645320800452552</c:v>
                </c:pt>
                <c:pt idx="14">
                  <c:v>-87.036609738112801</c:v>
                </c:pt>
                <c:pt idx="15">
                  <c:v>-86.271255535917405</c:v>
                </c:pt>
                <c:pt idx="16">
                  <c:v>-85.309655946092064</c:v>
                </c:pt>
                <c:pt idx="17">
                  <c:v>-84.102893103617944</c:v>
                </c:pt>
                <c:pt idx="18">
                  <c:v>-82.591226233501132</c:v>
                </c:pt>
                <c:pt idx="19">
                  <c:v>-80.703034564335269</c:v>
                </c:pt>
                <c:pt idx="20">
                  <c:v>-78.355036606191177</c:v>
                </c:pt>
                <c:pt idx="21">
                  <c:v>-75.455303873816518</c:v>
                </c:pt>
                <c:pt idx="22">
                  <c:v>-71.911500776225182</c:v>
                </c:pt>
                <c:pt idx="23">
                  <c:v>-67.647507027164764</c:v>
                </c:pt>
                <c:pt idx="24">
                  <c:v>-62.630714436648518</c:v>
                </c:pt>
                <c:pt idx="25">
                  <c:v>-56.907351088302754</c:v>
                </c:pt>
                <c:pt idx="26">
                  <c:v>-50.632730908246302</c:v>
                </c:pt>
                <c:pt idx="27">
                  <c:v>-44.073119821350012</c:v>
                </c:pt>
                <c:pt idx="28">
                  <c:v>-37.561555907426957</c:v>
                </c:pt>
                <c:pt idx="29">
                  <c:v>-31.419358943178597</c:v>
                </c:pt>
                <c:pt idx="30">
                  <c:v>-25.883982528674203</c:v>
                </c:pt>
                <c:pt idx="31">
                  <c:v>-21.07819347224887</c:v>
                </c:pt>
                <c:pt idx="32">
                  <c:v>-17.022412944654437</c:v>
                </c:pt>
                <c:pt idx="33">
                  <c:v>-13.668444317715618</c:v>
                </c:pt>
                <c:pt idx="34">
                  <c:v>-10.933326358833845</c:v>
                </c:pt>
                <c:pt idx="35">
                  <c:v>-8.7235802781786624</c:v>
                </c:pt>
                <c:pt idx="36">
                  <c:v>-6.9491559749532623</c:v>
                </c:pt>
                <c:pt idx="37">
                  <c:v>-5.5299025227412022</c:v>
                </c:pt>
                <c:pt idx="38">
                  <c:v>-4.3975919957839302</c:v>
                </c:pt>
                <c:pt idx="39">
                  <c:v>-3.4956632546328814</c:v>
                </c:pt>
                <c:pt idx="40">
                  <c:v>-2.7779755785261551</c:v>
                </c:pt>
                <c:pt idx="41">
                  <c:v>-2.2072625790966431</c:v>
                </c:pt>
                <c:pt idx="42">
                  <c:v>-1.7536110881428364</c:v>
                </c:pt>
                <c:pt idx="43">
                  <c:v>-1.3931033127585468</c:v>
                </c:pt>
                <c:pt idx="44">
                  <c:v>-1.1066617710527256</c:v>
                </c:pt>
                <c:pt idx="45">
                  <c:v>-0.8790930331132023</c:v>
                </c:pt>
                <c:pt idx="46">
                  <c:v>-0.69830863880895067</c:v>
                </c:pt>
                <c:pt idx="47">
                  <c:v>-0.5546964040561716</c:v>
                </c:pt>
                <c:pt idx="48">
                  <c:v>-0.44061597803097202</c:v>
                </c:pt>
                <c:pt idx="49">
                  <c:v>-0.34999635160172604</c:v>
                </c:pt>
                <c:pt idx="50">
                  <c:v>-0.27801326027546319</c:v>
                </c:pt>
                <c:pt idx="51">
                  <c:v>-0.22083442186211594</c:v>
                </c:pt>
                <c:pt idx="52">
                  <c:v>-0.17541533704495138</c:v>
                </c:pt>
                <c:pt idx="53">
                  <c:v>-0.13933751230056823</c:v>
                </c:pt>
                <c:pt idx="54">
                  <c:v>-0.11067980069853552</c:v>
                </c:pt>
                <c:pt idx="55">
                  <c:v>-8.7916131065161246E-2</c:v>
                </c:pt>
                <c:pt idx="56">
                  <c:v>-6.9834285419050332E-2</c:v>
                </c:pt>
                <c:pt idx="57">
                  <c:v>-5.5471354797302905E-2</c:v>
                </c:pt>
                <c:pt idx="58">
                  <c:v>-4.4062468414521667E-2</c:v>
                </c:pt>
                <c:pt idx="59">
                  <c:v>-3.500006529964219E-2</c:v>
                </c:pt>
                <c:pt idx="60">
                  <c:v>-2.7801541360893179E-2</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4.509607360082919</c:v>
                </c:pt>
                <c:pt idx="1">
                  <c:v>4.5096138151480085</c:v>
                </c:pt>
                <c:pt idx="2">
                  <c:v>4.5096254981158799</c:v>
                </c:pt>
                <c:pt idx="3">
                  <c:v>4.5096424468093055</c:v>
                </c:pt>
                <c:pt idx="4">
                  <c:v>4.5096647152262257</c:v>
                </c:pt>
                <c:pt idx="5">
                  <c:v>4.5096923739466916</c:v>
                </c:pt>
                <c:pt idx="6">
                  <c:v>4.509725510667808</c:v>
                </c:pt>
                <c:pt idx="7">
                  <c:v>4.5097642308743691</c:v>
                </c:pt>
                <c:pt idx="8">
                  <c:v>4.5098086586549275</c:v>
                </c:pt>
                <c:pt idx="9">
                  <c:v>4.5098589376750056</c:v>
                </c:pt>
                <c:pt idx="10">
                  <c:v>4.5099152323219389</c:v>
                </c:pt>
                <c:pt idx="11">
                  <c:v>4.5099777290387255</c:v>
                </c:pt>
                <c:pt idx="12">
                  <c:v>4.5100466378674202</c:v>
                </c:pt>
                <c:pt idx="13">
                  <c:v>4.5101221942270211</c:v>
                </c:pt>
                <c:pt idx="14">
                  <c:v>4.51020466095407</c:v>
                </c:pt>
                <c:pt idx="15">
                  <c:v>4.5102943306413401</c:v>
                </c:pt>
                <c:pt idx="16">
                  <c:v>4.510391528314015</c:v>
                </c:pt>
                <c:pt idx="17">
                  <c:v>4.51049661449251</c:v>
                </c:pt>
                <c:pt idx="18">
                  <c:v>4.5106099886978015</c:v>
                </c:pt>
                <c:pt idx="19">
                  <c:v>4.5107320934674719</c:v>
                </c:pt>
                <c:pt idx="20">
                  <c:v>4.5108634189624857</c:v>
                </c:pt>
                <c:pt idx="21">
                  <c:v>4.5110045082607062</c:v>
                </c:pt>
                <c:pt idx="22">
                  <c:v>4.511155963451932</c:v>
                </c:pt>
                <c:pt idx="23">
                  <c:v>4.5113184526727554</c:v>
                </c:pt>
                <c:pt idx="24">
                  <c:v>4.5114927182474602</c:v>
                </c:pt>
                <c:pt idx="25">
                  <c:v>4.51167958613701</c:v>
                </c:pt>
                <c:pt idx="26">
                  <c:v>4.5118799769417635</c:v>
                </c:pt>
                <c:pt idx="27">
                  <c:v>4.5120949187579438</c:v>
                </c:pt>
                <c:pt idx="28">
                  <c:v>4.5123255622574661</c:v>
                </c:pt>
                <c:pt idx="29">
                  <c:v>4.5125731984465602</c:v>
                </c:pt>
                <c:pt idx="30">
                  <c:v>4.5128392796705743</c:v>
                </c:pt>
                <c:pt idx="31">
                  <c:v>4.5131254445726707</c:v>
                </c:pt>
                <c:pt idx="32">
                  <c:v>4.5134335478983516</c:v>
                </c:pt>
                <c:pt idx="33">
                  <c:v>4.5137656962745591</c:v>
                </c:pt>
                <c:pt idx="34">
                  <c:v>4.5141242914035331</c:v>
                </c:pt>
                <c:pt idx="35">
                  <c:v>4.5145120825234812</c:v>
                </c:pt>
                <c:pt idx="36">
                  <c:v>4.514932230536064</c:v>
                </c:pt>
                <c:pt idx="37">
                  <c:v>4.5153883869394225</c:v>
                </c:pt>
                <c:pt idx="38">
                  <c:v>4.5158847917084382</c:v>
                </c:pt>
                <c:pt idx="39">
                  <c:v>4.5164263956446131</c:v>
                </c:pt>
                <c:pt idx="40">
                  <c:v>4.517019014636495</c:v>
                </c:pt>
                <c:pt idx="41">
                  <c:v>4.5176695259755677</c:v>
                </c:pt>
                <c:pt idx="42">
                  <c:v>4.5183861207342275</c:v>
                </c:pt>
                <c:pt idx="43">
                  <c:v>4.5191786318089964</c:v>
                </c:pt>
                <c:pt idx="44">
                  <c:v>4.5200589654773822</c:v>
                </c:pt>
                <c:pt idx="45">
                  <c:v>4.521041676679932</c:v>
                </c:pt>
                <c:pt idx="46">
                  <c:v>4.5221447471360197</c:v>
                </c:pt>
                <c:pt idx="47">
                  <c:v>4.5233906549130038</c:v>
                </c:pt>
                <c:pt idx="48">
                  <c:v>4.5248078712551996</c:v>
                </c:pt>
                <c:pt idx="49">
                  <c:v>4.5264329979347906</c:v>
                </c:pt>
                <c:pt idx="50">
                  <c:v>4.5283138893479418</c:v>
                </c:pt>
                <c:pt idx="51">
                  <c:v>4.530514332493274</c:v>
                </c:pt>
                <c:pt idx="52">
                  <c:v>4.5331212736042961</c:v>
                </c:pt>
                <c:pt idx="53">
                  <c:v>4.5362563685470114</c:v>
                </c:pt>
                <c:pt idx="54">
                  <c:v>4.5400952073421816</c:v>
                </c:pt>
                <c:pt idx="55">
                  <c:v>4.5449008969356477</c:v>
                </c:pt>
                <c:pt idx="56">
                  <c:v>4.5510862780183228</c:v>
                </c:pt>
                <c:pt idx="57">
                  <c:v>4.5593379341685054</c:v>
                </c:pt>
                <c:pt idx="58">
                  <c:v>4.5708876370340583</c:v>
                </c:pt>
                <c:pt idx="59">
                  <c:v>4.5881855607794453</c:v>
                </c:pt>
                <c:pt idx="60">
                  <c:v>4.6168919783988027</c:v>
                </c:pt>
                <c:pt idx="61">
                  <c:v>4.6736191484081733</c:v>
                </c:pt>
                <c:pt idx="62">
                  <c:v>4.8357969566010972</c:v>
                </c:pt>
                <c:pt idx="63">
                  <c:v>8.3766339508616703</c:v>
                </c:pt>
                <c:pt idx="64">
                  <c:v>11.165953957869549</c:v>
                </c:pt>
                <c:pt idx="65">
                  <c:v>11.32828238991933</c:v>
                </c:pt>
                <c:pt idx="66">
                  <c:v>11.385037439866771</c:v>
                </c:pt>
                <c:pt idx="67">
                  <c:v>11.413753614475119</c:v>
                </c:pt>
                <c:pt idx="68">
                  <c:v>11.431056054135958</c:v>
                </c:pt>
                <c:pt idx="69">
                  <c:v>11.442608210041763</c:v>
                </c:pt>
                <c:pt idx="70">
                  <c:v>11.4508613452783</c:v>
                </c:pt>
                <c:pt idx="71">
                  <c:v>11.457047686334619</c:v>
                </c:pt>
                <c:pt idx="72">
                  <c:v>11.461854034075859</c:v>
                </c:pt>
                <c:pt idx="73">
                  <c:v>11.465693343634618</c:v>
                </c:pt>
                <c:pt idx="74">
                  <c:v>11.468828786884073</c:v>
                </c:pt>
                <c:pt idx="75">
                  <c:v>11.471435992906123</c:v>
                </c:pt>
                <c:pt idx="76">
                  <c:v>11.473636642209836</c:v>
                </c:pt>
                <c:pt idx="77">
                  <c:v>11.475517697198704</c:v>
                </c:pt>
                <c:pt idx="78">
                  <c:v>11.477142955838197</c:v>
                </c:pt>
                <c:pt idx="79">
                  <c:v>11.478560280175159</c:v>
                </c:pt>
                <c:pt idx="80">
                  <c:v>11.47980627745094</c:v>
                </c:pt>
                <c:pt idx="81">
                  <c:v>11.480909422903059</c:v>
                </c:pt>
                <c:pt idx="82">
                  <c:v>11.481892197570044</c:v>
                </c:pt>
                <c:pt idx="83">
                  <c:v>11.482772585418429</c:v>
                </c:pt>
                <c:pt idx="84">
                  <c:v>11.483565143114147</c:v>
                </c:pt>
                <c:pt idx="85">
                  <c:v>11.484281778277124</c:v>
                </c:pt>
                <c:pt idx="86">
                  <c:v>11.484932324860823</c:v>
                </c:pt>
                <c:pt idx="87">
                  <c:v>11.485524974779151</c:v>
                </c:pt>
                <c:pt idx="88">
                  <c:v>11.486066606000273</c:v>
                </c:pt>
                <c:pt idx="89">
                  <c:v>11.486563034961744</c:v>
                </c:pt>
                <c:pt idx="90">
                  <c:v>11.487019212914316</c:v>
                </c:pt>
                <c:pt idx="91">
                  <c:v>11.487439380203476</c:v>
                </c:pt>
                <c:pt idx="92">
                  <c:v>11.487827188635077</c:v>
                </c:pt>
                <c:pt idx="93">
                  <c:v>11.488185799368148</c:v>
                </c:pt>
                <c:pt idx="94">
                  <c:v>11.488517961857349</c:v>
                </c:pt>
                <c:pt idx="95">
                  <c:v>11.488826077988106</c:v>
                </c:pt>
                <c:pt idx="96">
                  <c:v>11.489112254543166</c:v>
                </c:pt>
                <c:pt idx="97">
                  <c:v>11.489378346401395</c:v>
                </c:pt>
                <c:pt idx="98">
                  <c:v>11.489625992320505</c:v>
                </c:pt>
                <c:pt idx="99">
                  <c:v>11.489856644744513</c:v>
                </c:pt>
                <c:pt idx="100">
                  <c:v>11.490071594765366</c:v>
                </c:pt>
                <c:pt idx="101">
                  <c:v>11.490271993129429</c:v>
                </c:pt>
                <c:pt idx="102">
                  <c:v>11.490458867998054</c:v>
                </c:pt>
                <c:pt idx="103">
                  <c:v>11.490633140028578</c:v>
                </c:pt>
                <c:pt idx="104">
                  <c:v>11.490795635232162</c:v>
                </c:pt>
                <c:pt idx="105">
                  <c:v>11.49094709597729</c:v>
                </c:pt>
                <c:pt idx="106">
                  <c:v>11.491088190439703</c:v>
                </c:pt>
                <c:pt idx="107">
                  <c:v>11.491219520743963</c:v>
                </c:pt>
                <c:pt idx="108">
                  <c:v>11.491341629998811</c:v>
                </c:pt>
                <c:pt idx="109">
                  <c:v>11.491455008392744</c:v>
                </c:pt>
                <c:pt idx="110">
                  <c:v>11.491560098488069</c:v>
                </c:pt>
                <c:pt idx="111">
                  <c:v>11.491657299827828</c:v>
                </c:pt>
                <c:pt idx="112">
                  <c:v>11.491746972952239</c:v>
                </c:pt>
                <c:pt idx="113">
                  <c:v>11.491829442904457</c:v>
                </c:pt>
                <c:pt idx="114">
                  <c:v>11.491905002293212</c:v>
                </c:pt>
                <c:pt idx="115">
                  <c:v>11.491973913969801</c:v>
                </c:pt>
                <c:pt idx="116">
                  <c:v>11.492036413366217</c:v>
                </c:pt>
                <c:pt idx="117">
                  <c:v>11.492092710536594</c:v>
                </c:pt>
                <c:pt idx="118">
                  <c:v>11.492142991934795</c:v>
                </c:pt>
                <c:pt idx="119">
                  <c:v>11.49218742195796</c:v>
                </c:pt>
                <c:pt idx="120">
                  <c:v>11.49222614428056</c:v>
                </c:pt>
                <c:pt idx="121">
                  <c:v>11.492259282999377</c:v>
                </c:pt>
                <c:pt idx="122">
                  <c:v>11.492286943606739</c:v>
                </c:pt>
                <c:pt idx="123">
                  <c:v>11.492309213806518</c:v>
                </c:pt>
                <c:pt idx="124">
                  <c:v>11.492326164185011</c:v>
                </c:pt>
                <c:pt idx="125">
                  <c:v>11.492337848745867</c:v>
                </c:pt>
                <c:pt idx="126">
                  <c:v>11.492344305317072</c:v>
                </c:pt>
                <c:pt idx="127">
                  <c:v>11.492345555835382</c:v>
                </c:pt>
                <c:pt idx="128">
                  <c:v>11.492341606512316</c:v>
                </c:pt>
                <c:pt idx="129">
                  <c:v>11.492332447884133</c:v>
                </c:pt>
                <c:pt idx="130">
                  <c:v>11.492318054746066</c:v>
                </c:pt>
                <c:pt idx="131">
                  <c:v>11.492298385970738</c:v>
                </c:pt>
                <c:pt idx="132">
                  <c:v>11.492273384207165</c:v>
                </c:pt>
                <c:pt idx="133">
                  <c:v>11.492242975457458</c:v>
                </c:pt>
                <c:pt idx="134">
                  <c:v>11.492207068524253</c:v>
                </c:pt>
                <c:pt idx="135">
                  <c:v>11.492165554321828</c:v>
                </c:pt>
                <c:pt idx="136">
                  <c:v>11.492118305040783</c:v>
                </c:pt>
                <c:pt idx="137">
                  <c:v>11.492065173154046</c:v>
                </c:pt>
                <c:pt idx="138">
                  <c:v>11.492005990249819</c:v>
                </c:pt>
                <c:pt idx="139">
                  <c:v>11.49194056567374</c:v>
                </c:pt>
                <c:pt idx="140">
                  <c:v>11.491868684959076</c:v>
                </c:pt>
                <c:pt idx="141">
                  <c:v>11.491790108020362</c:v>
                </c:pt>
                <c:pt idx="142">
                  <c:v>11.491704567080809</c:v>
                </c:pt>
                <c:pt idx="143">
                  <c:v>11.491611764298572</c:v>
                </c:pt>
                <c:pt idx="144">
                  <c:v>11.491511369051544</c:v>
                </c:pt>
                <c:pt idx="145">
                  <c:v>11.491403014830787</c:v>
                </c:pt>
                <c:pt idx="146">
                  <c:v>11.491286295685784</c:v>
                </c:pt>
                <c:pt idx="147">
                  <c:v>11.491160762153335</c:v>
                </c:pt>
                <c:pt idx="148">
                  <c:v>11.491025916587716</c:v>
                </c:pt>
                <c:pt idx="149">
                  <c:v>11.490881207795955</c:v>
                </c:pt>
                <c:pt idx="150">
                  <c:v>11.49072602486104</c:v>
                </c:pt>
                <c:pt idx="151">
                  <c:v>11.490559690013892</c:v>
                </c:pt>
                <c:pt idx="152">
                  <c:v>11.490381450384881</c:v>
                </c:pt>
                <c:pt idx="153">
                  <c:v>11.490190468430622</c:v>
                </c:pt>
                <c:pt idx="154">
                  <c:v>11.489985810787214</c:v>
                </c:pt>
                <c:pt idx="155">
                  <c:v>11.489766435246024</c:v>
                </c:pt>
                <c:pt idx="156">
                  <c:v>11.489531175477428</c:v>
                </c:pt>
                <c:pt idx="157">
                  <c:v>11.489278723041489</c:v>
                </c:pt>
                <c:pt idx="158">
                  <c:v>11.489007606110439</c:v>
                </c:pt>
                <c:pt idx="159">
                  <c:v>11.488716164186863</c:v>
                </c:pt>
                <c:pt idx="160">
                  <c:v>11.488402517912773</c:v>
                </c:pt>
                <c:pt idx="161">
                  <c:v>11.488064532827885</c:v>
                </c:pt>
                <c:pt idx="162">
                  <c:v>11.487699775617127</c:v>
                </c:pt>
                <c:pt idx="163">
                  <c:v>11.487305460971822</c:v>
                </c:pt>
                <c:pt idx="164">
                  <c:v>11.486878386632814</c:v>
                </c:pt>
                <c:pt idx="165">
                  <c:v>11.486414853437893</c:v>
                </c:pt>
                <c:pt idx="166">
                  <c:v>11.485910566176063</c:v>
                </c:pt>
                <c:pt idx="167">
                  <c:v>11.485360509656227</c:v>
                </c:pt>
                <c:pt idx="168">
                  <c:v>11.484758792452517</c:v>
                </c:pt>
                <c:pt idx="169">
                  <c:v>11.484098448049686</c:v>
                </c:pt>
                <c:pt idx="170">
                  <c:v>11.48337117920042</c:v>
                </c:pt>
                <c:pt idx="171">
                  <c:v>11.482567025637188</c:v>
                </c:pt>
                <c:pt idx="172">
                  <c:v>11.481673926928</c:v>
                </c:pt>
                <c:pt idx="173">
                  <c:v>11.480677139742719</c:v>
                </c:pt>
                <c:pt idx="174">
                  <c:v>11.479558449651885</c:v>
                </c:pt>
                <c:pt idx="175">
                  <c:v>11.478295087684318</c:v>
                </c:pt>
                <c:pt idx="176">
                  <c:v>11.476858214067573</c:v>
                </c:pt>
                <c:pt idx="177">
                  <c:v>11.475210753104518</c:v>
                </c:pt>
                <c:pt idx="178">
                  <c:v>11.473304230463491</c:v>
                </c:pt>
                <c:pt idx="179">
                  <c:v>11.471074032238867</c:v>
                </c:pt>
                <c:pt idx="180">
                  <c:v>11.468432084034319</c:v>
                </c:pt>
                <c:pt idx="181">
                  <c:v>11.465255149575077</c:v>
                </c:pt>
                <c:pt idx="182">
                  <c:v>11.461365354268716</c:v>
                </c:pt>
                <c:pt idx="183">
                  <c:v>11.456496161015503</c:v>
                </c:pt>
                <c:pt idx="184">
                  <c:v>11.450229332318088</c:v>
                </c:pt>
                <c:pt idx="185">
                  <c:v>11.441869275726756</c:v>
                </c:pt>
                <c:pt idx="186">
                  <c:v>11.430167969303302</c:v>
                </c:pt>
                <c:pt idx="187">
                  <c:v>11.412642641213662</c:v>
                </c:pt>
                <c:pt idx="188">
                  <c:v>11.383556610058999</c:v>
                </c:pt>
                <c:pt idx="189">
                  <c:v>11.326066554954336</c:v>
                </c:pt>
                <c:pt idx="190">
                  <c:v>11.161564845272206</c:v>
                </c:pt>
                <c:pt idx="191">
                  <c:v>8.1263716871458715</c:v>
                </c:pt>
                <c:pt idx="192">
                  <c:v>4.8403734373954492</c:v>
                </c:pt>
                <c:pt idx="193">
                  <c:v>4.6758817913304416</c:v>
                </c:pt>
                <c:pt idx="194">
                  <c:v>4.6183935996255503</c:v>
                </c:pt>
                <c:pt idx="195">
                  <c:v>4.5893082206209534</c:v>
                </c:pt>
                <c:pt idx="196">
                  <c:v>4.5717831943545262</c:v>
                </c:pt>
                <c:pt idx="197">
                  <c:v>4.5600820518553924</c:v>
                </c:pt>
                <c:pt idx="198">
                  <c:v>4.5517220940756289</c:v>
                </c:pt>
                <c:pt idx="199">
                  <c:v>4.5454553294802391</c:v>
                </c:pt>
                <c:pt idx="200">
                  <c:v>4.5405861801437206</c:v>
                </c:pt>
                <c:pt idx="201">
                  <c:v>4.5366964162186436</c:v>
                </c:pt>
                <c:pt idx="202">
                  <c:v>4.5335195049453123</c:v>
                </c:pt>
                <c:pt idx="203">
                  <c:v>4.5308775743421901</c:v>
                </c:pt>
                <c:pt idx="204">
                  <c:v>4.5286473897817423</c:v>
                </c:pt>
                <c:pt idx="205">
                  <c:v>4.5267408779482938</c:v>
                </c:pt>
                <c:pt idx="206">
                  <c:v>4.5250934256691977</c:v>
                </c:pt>
                <c:pt idx="207">
                  <c:v>4.5236565591242286</c:v>
                </c:pt>
                <c:pt idx="208">
                  <c:v>4.5223932029813216</c:v>
                </c:pt>
                <c:pt idx="209">
                  <c:v>4.5212745177350522</c:v>
                </c:pt>
                <c:pt idx="210">
                  <c:v>4.5202777346124465</c:v>
                </c:pt>
                <c:pt idx="211">
                  <c:v>4.5193846393341044</c:v>
                </c:pt>
                <c:pt idx="212">
                  <c:v>4.5185804886849938</c:v>
                </c:pt>
                <c:pt idx="213">
                  <c:v>4.5178532223225289</c:v>
                </c:pt>
                <c:pt idx="214">
                  <c:v>4.5171928800496444</c:v>
                </c:pt>
                <c:pt idx="215">
                  <c:v>4.5165911646749421</c:v>
                </c:pt>
                <c:pt idx="216">
                  <c:v>4.5160411097279756</c:v>
                </c:pt>
                <c:pt idx="217">
                  <c:v>4.5155368238193603</c:v>
                </c:pt>
                <c:pt idx="218">
                  <c:v>4.5150732917876448</c:v>
                </c:pt>
                <c:pt idx="219">
                  <c:v>4.5146462184461651</c:v>
                </c:pt>
                <c:pt idx="220">
                  <c:v>4.5142519046527507</c:v>
                </c:pt>
                <c:pt idx="221">
                  <c:v>4.5138871481653666</c:v>
                </c:pt>
                <c:pt idx="222">
                  <c:v>4.5135491636890333</c:v>
                </c:pt>
                <c:pt idx="223">
                  <c:v>4.5132355179204451</c:v>
                </c:pt>
                <c:pt idx="224">
                  <c:v>4.5129440764093154</c:v>
                </c:pt>
                <c:pt idx="225">
                  <c:v>4.5126729598060598</c:v>
                </c:pt>
                <c:pt idx="226">
                  <c:v>4.5124205076200763</c:v>
                </c:pt>
                <c:pt idx="227">
                  <c:v>4.5121852480298248</c:v>
                </c:pt>
                <c:pt idx="228">
                  <c:v>4.5119658726002596</c:v>
                </c:pt>
                <c:pt idx="229">
                  <c:v>4.5117612150061737</c:v>
                </c:pt>
                <c:pt idx="230">
                  <c:v>4.511570233042379</c:v>
                </c:pt>
                <c:pt idx="231">
                  <c:v>4.5113919933480684</c:v>
                </c:pt>
                <c:pt idx="232">
                  <c:v>4.5112256583824015</c:v>
                </c:pt>
                <c:pt idx="233">
                  <c:v>4.5110704752777098</c:v>
                </c:pt>
                <c:pt idx="234">
                  <c:v>4.5109257662665687</c:v>
                </c:pt>
                <c:pt idx="235">
                  <c:v>4.5107909204334113</c:v>
                </c:pt>
                <c:pt idx="236">
                  <c:v>4.5106653865861279</c:v>
                </c:pt>
                <c:pt idx="237">
                  <c:v>4.5105486670797701</c:v>
                </c:pt>
                <c:pt idx="238">
                  <c:v>4.5104403124513901</c:v>
                </c:pt>
                <c:pt idx="239">
                  <c:v>4.5103399167508584</c:v>
                </c:pt>
                <c:pt idx="240">
                  <c:v>4.510247113469112</c:v>
                </c:pt>
                <c:pt idx="241">
                  <c:v>4.5101615719835904</c:v>
                </c:pt>
                <c:pt idx="242">
                  <c:v>4.5100829944521443</c:v>
                </c:pt>
                <c:pt idx="243">
                  <c:v>4.5100111130971747</c:v>
                </c:pt>
                <c:pt idx="244">
                  <c:v>4.5099456878323352</c:v>
                </c:pt>
                <c:pt idx="245">
                  <c:v>4.5098865041897067</c:v>
                </c:pt>
                <c:pt idx="246">
                  <c:v>4.5098333715135706</c:v>
                </c:pt>
                <c:pt idx="247">
                  <c:v>4.5097861213906851</c:v>
                </c:pt>
                <c:pt idx="248">
                  <c:v>4.5097446062921431</c:v>
                </c:pt>
                <c:pt idx="249">
                  <c:v>4.5097086984064969</c:v>
                </c:pt>
                <c:pt idx="250">
                  <c:v>4.5096782886458531</c:v>
                </c:pt>
                <c:pt idx="251">
                  <c:v>4.5096532858103222</c:v>
                </c:pt>
                <c:pt idx="252">
                  <c:v>4.5096336158992445</c:v>
                </c:pt>
                <c:pt idx="253">
                  <c:v>4.5096192215587321</c:v>
                </c:pt>
                <c:pt idx="254">
                  <c:v>4.5096100616580053</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1.6425502116674942E-2</c:v>
                </c:pt>
                <c:pt idx="2">
                  <c:v>6.8169397570965892E-2</c:v>
                </c:pt>
                <c:pt idx="3">
                  <c:v>0.16302888799633194</c:v>
                </c:pt>
                <c:pt idx="4">
                  <c:v>0.3146336639597288</c:v>
                </c:pt>
                <c:pt idx="5">
                  <c:v>0.53900502697616104</c:v>
                </c:pt>
                <c:pt idx="6">
                  <c:v>0.8337830611892687</c:v>
                </c:pt>
                <c:pt idx="7">
                  <c:v>1.1317200135482444</c:v>
                </c:pt>
                <c:pt idx="8">
                  <c:v>1.3167813812606963</c:v>
                </c:pt>
                <c:pt idx="9">
                  <c:v>1.3616677833706305</c:v>
                </c:pt>
                <c:pt idx="10">
                  <c:v>1.3306151768933967</c:v>
                </c:pt>
                <c:pt idx="11">
                  <c:v>1.2775703775644289</c:v>
                </c:pt>
                <c:pt idx="12">
                  <c:v>1.2248413281025665</c:v>
                </c:pt>
                <c:pt idx="13">
                  <c:v>1.1786484646230604</c:v>
                </c:pt>
                <c:pt idx="14">
                  <c:v>1.1396060244456523</c:v>
                </c:pt>
                <c:pt idx="15">
                  <c:v>1.1067736346418777</c:v>
                </c:pt>
                <c:pt idx="16">
                  <c:v>1.0789711375531763</c:v>
                </c:pt>
                <c:pt idx="17">
                  <c:v>1.0551498210762893</c:v>
                </c:pt>
                <c:pt idx="18">
                  <c:v>1.0344631144446002</c:v>
                </c:pt>
                <c:pt idx="19">
                  <c:v>1.0162500873748475</c:v>
                </c:pt>
                <c:pt idx="20">
                  <c:v>1</c:v>
                </c:pt>
                <c:pt idx="21">
                  <c:v>0.98531829422439898</c:v>
                </c:pt>
                <c:pt idx="22">
                  <c:v>0.97189889518304906</c:v>
                </c:pt>
                <c:pt idx="23">
                  <c:v>0.95950291996279424</c:v>
                </c:pt>
                <c:pt idx="24">
                  <c:v>0.94794266616810052</c:v>
                </c:pt>
                <c:pt idx="25">
                  <c:v>0.93706964801218851</c:v>
                </c:pt>
                <c:pt idx="26">
                  <c:v>0.9267656471850515</c:v>
                </c:pt>
                <c:pt idx="27">
                  <c:v>0.91693598612269311</c:v>
                </c:pt>
                <c:pt idx="28">
                  <c:v>0.90750443726679242</c:v>
                </c:pt>
                <c:pt idx="29">
                  <c:v>0.89840934057290067</c:v>
                </c:pt>
                <c:pt idx="30">
                  <c:v>0.88960061851800154</c:v>
                </c:pt>
                <c:pt idx="31">
                  <c:v>0.88103746251954562</c:v>
                </c:pt>
                <c:pt idx="32">
                  <c:v>0.87268652553287052</c:v>
                </c:pt>
                <c:pt idx="33">
                  <c:v>0.864520499320796</c:v>
                </c:pt>
                <c:pt idx="34">
                  <c:v>0.85651698640922158</c:v>
                </c:pt>
                <c:pt idx="35">
                  <c:v>0.84865759958185771</c:v>
                </c:pt>
                <c:pt idx="36">
                  <c:v>0.84092723842198314</c:v>
                </c:pt>
                <c:pt idx="37">
                  <c:v>0.83331350463879938</c:v>
                </c:pt>
                <c:pt idx="38">
                  <c:v>0.82580622696191375</c:v>
                </c:pt>
                <c:pt idx="39">
                  <c:v>0.8183970731278668</c:v>
                </c:pt>
                <c:pt idx="40">
                  <c:v>0.81107923154219586</c:v>
                </c:pt>
                <c:pt idx="41">
                  <c:v>0.80384714902595145</c:v>
                </c:pt>
                <c:pt idx="42">
                  <c:v>0.7966963139685368</c:v>
                </c:pt>
                <c:pt idx="43">
                  <c:v>0.7896230764422566</c:v>
                </c:pt>
                <c:pt idx="44">
                  <c:v>0.78262449855811489</c:v>
                </c:pt>
                <c:pt idx="45">
                  <c:v>0.77569822968208424</c:v>
                </c:pt>
                <c:pt idx="46">
                  <c:v>0.76884240217863842</c:v>
                </c:pt>
                <c:pt idx="47">
                  <c:v>0.76205554417258403</c:v>
                </c:pt>
                <c:pt idx="48">
                  <c:v>0.75533650647259987</c:v>
                </c:pt>
                <c:pt idx="49">
                  <c:v>0.74868440131930136</c:v>
                </c:pt>
                <c:pt idx="50">
                  <c:v>0.74209855103639855</c:v>
                </c:pt>
                <c:pt idx="51">
                  <c:v>0.73557844499827429</c:v>
                </c:pt>
                <c:pt idx="52">
                  <c:v>0.72912370359808865</c:v>
                </c:pt>
                <c:pt idx="53">
                  <c:v>0.72273404812080366</c:v>
                </c:pt>
                <c:pt idx="54">
                  <c:v>0.71640927560554146</c:v>
                </c:pt>
                <c:pt idx="55">
                  <c:v>0.71014923792943596</c:v>
                </c:pt>
                <c:pt idx="56">
                  <c:v>0.70395382446712862</c:v>
                </c:pt>
                <c:pt idx="57">
                  <c:v>0.69782294778094167</c:v>
                </c:pt>
                <c:pt idx="58">
                  <c:v>0.69175653188082997</c:v>
                </c:pt>
                <c:pt idx="59">
                  <c:v>0.68575450266326432</c:v>
                </c:pt>
                <c:pt idx="60">
                  <c:v>0.67981678019698832</c:v>
                </c:pt>
                <c:pt idx="61">
                  <c:v>0.67394327257301689</c:v>
                </c:pt>
                <c:pt idx="62">
                  <c:v>0.66813387107787259</c:v>
                </c:pt>
                <c:pt idx="63">
                  <c:v>0.66238844648437312</c:v>
                </c:pt>
                <c:pt idx="64">
                  <c:v>0.65670684628417475</c:v>
                </c:pt>
                <c:pt idx="65">
                  <c:v>0.65108889271172488</c:v>
                </c:pt>
                <c:pt idx="66">
                  <c:v>0.64553438143099973</c:v>
                </c:pt>
                <c:pt idx="67">
                  <c:v>0.64004308077490213</c:v>
                </c:pt>
                <c:pt idx="68">
                  <c:v>0.63461473144310432</c:v>
                </c:pt>
                <c:pt idx="69">
                  <c:v>0.62924904657769176</c:v>
                </c:pt>
                <c:pt idx="70">
                  <c:v>0.62394571214765548</c:v>
                </c:pt>
                <c:pt idx="71">
                  <c:v>0.61870438758333401</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1.1154411764705883</c:v>
                </c:pt>
                <c:pt idx="1">
                  <c:v>1.1154411764705883</c:v>
                </c:pt>
                <c:pt idx="2">
                  <c:v>1.1154411764705883</c:v>
                </c:pt>
                <c:pt idx="3">
                  <c:v>1.1154411764705883</c:v>
                </c:pt>
                <c:pt idx="4">
                  <c:v>1.1154411764705883</c:v>
                </c:pt>
                <c:pt idx="5">
                  <c:v>1.1154411764705883</c:v>
                </c:pt>
                <c:pt idx="6">
                  <c:v>1.1154411764705883</c:v>
                </c:pt>
                <c:pt idx="7">
                  <c:v>1.1154411764705883</c:v>
                </c:pt>
                <c:pt idx="8">
                  <c:v>1.1154411764705883</c:v>
                </c:pt>
                <c:pt idx="11">
                  <c:v>1.1154411764705883</c:v>
                </c:pt>
                <c:pt idx="12">
                  <c:v>1.1154411764705883</c:v>
                </c:pt>
                <c:pt idx="15">
                  <c:v>1.1154411764705883</c:v>
                </c:pt>
                <c:pt idx="16">
                  <c:v>1.1154411764705883</c:v>
                </c:pt>
                <c:pt idx="17">
                  <c:v>1.1154411764705883</c:v>
                </c:pt>
                <c:pt idx="18">
                  <c:v>1.1154411764705883</c:v>
                </c:pt>
                <c:pt idx="19">
                  <c:v>1.1154411764705883</c:v>
                </c:pt>
                <c:pt idx="20">
                  <c:v>1.1154411764705883</c:v>
                </c:pt>
                <c:pt idx="21">
                  <c:v>1.1154411764705883</c:v>
                </c:pt>
                <c:pt idx="22">
                  <c:v>1.1154411764705883</c:v>
                </c:pt>
                <c:pt idx="23">
                  <c:v>1.1154411764705883</c:v>
                </c:pt>
                <c:pt idx="24">
                  <c:v>1.1154411764705883</c:v>
                </c:pt>
                <c:pt idx="25">
                  <c:v>1.1154411764705883</c:v>
                </c:pt>
                <c:pt idx="26">
                  <c:v>1.1154411764705883</c:v>
                </c:pt>
                <c:pt idx="27">
                  <c:v>1.1154411764705883</c:v>
                </c:pt>
                <c:pt idx="28">
                  <c:v>1.1154411764705883</c:v>
                </c:pt>
                <c:pt idx="29">
                  <c:v>1.1154411764705883</c:v>
                </c:pt>
                <c:pt idx="30">
                  <c:v>1.1154411764705883</c:v>
                </c:pt>
                <c:pt idx="31">
                  <c:v>1.1154411764705883</c:v>
                </c:pt>
                <c:pt idx="32">
                  <c:v>1.1154411764705883</c:v>
                </c:pt>
                <c:pt idx="33">
                  <c:v>1.1154411764705883</c:v>
                </c:pt>
                <c:pt idx="34">
                  <c:v>1.1154411764705883</c:v>
                </c:pt>
                <c:pt idx="35">
                  <c:v>1.1154411764705883</c:v>
                </c:pt>
                <c:pt idx="36">
                  <c:v>1.1154411764705883</c:v>
                </c:pt>
                <c:pt idx="37">
                  <c:v>1.1154411764705883</c:v>
                </c:pt>
                <c:pt idx="38">
                  <c:v>1.1154411764705883</c:v>
                </c:pt>
                <c:pt idx="39">
                  <c:v>1.1154411764705883</c:v>
                </c:pt>
                <c:pt idx="40">
                  <c:v>1.1154411764705883</c:v>
                </c:pt>
                <c:pt idx="41">
                  <c:v>1.1154411764705883</c:v>
                </c:pt>
                <c:pt idx="42">
                  <c:v>1.1154411764705883</c:v>
                </c:pt>
                <c:pt idx="43">
                  <c:v>1.1154411764705883</c:v>
                </c:pt>
                <c:pt idx="44">
                  <c:v>1.1154411764705883</c:v>
                </c:pt>
                <c:pt idx="45">
                  <c:v>1.1154411764705883</c:v>
                </c:pt>
                <c:pt idx="46">
                  <c:v>1.1154411764705883</c:v>
                </c:pt>
                <c:pt idx="47">
                  <c:v>1.1154411764705883</c:v>
                </c:pt>
                <c:pt idx="48">
                  <c:v>1.1154411764705883</c:v>
                </c:pt>
                <c:pt idx="49">
                  <c:v>1.1154411764705883</c:v>
                </c:pt>
                <c:pt idx="50">
                  <c:v>1.1154411764705883</c:v>
                </c:pt>
                <c:pt idx="51">
                  <c:v>1.1154411764705883</c:v>
                </c:pt>
                <c:pt idx="52">
                  <c:v>1.1154411764705883</c:v>
                </c:pt>
                <c:pt idx="53">
                  <c:v>1.1154411764705883</c:v>
                </c:pt>
                <c:pt idx="54">
                  <c:v>1.1154411764705883</c:v>
                </c:pt>
                <c:pt idx="55">
                  <c:v>1.1154411764705883</c:v>
                </c:pt>
                <c:pt idx="56">
                  <c:v>1.1154411764705883</c:v>
                </c:pt>
                <c:pt idx="57">
                  <c:v>1.1154411764705883</c:v>
                </c:pt>
                <c:pt idx="58">
                  <c:v>1.1154411764705883</c:v>
                </c:pt>
                <c:pt idx="59">
                  <c:v>1.1154411764705883</c:v>
                </c:pt>
                <c:pt idx="60">
                  <c:v>1.1154411764705883</c:v>
                </c:pt>
                <c:pt idx="61">
                  <c:v>1.1154411764705883</c:v>
                </c:pt>
                <c:pt idx="62">
                  <c:v>1.1154411764705883</c:v>
                </c:pt>
                <c:pt idx="63">
                  <c:v>1.1154411764705883</c:v>
                </c:pt>
                <c:pt idx="64">
                  <c:v>1.1154411764705883</c:v>
                </c:pt>
                <c:pt idx="65">
                  <c:v>1.1154411764705883</c:v>
                </c:pt>
                <c:pt idx="66">
                  <c:v>1.1154411764705883</c:v>
                </c:pt>
                <c:pt idx="67">
                  <c:v>1.1154411764705883</c:v>
                </c:pt>
                <c:pt idx="68">
                  <c:v>1.1154411764705883</c:v>
                </c:pt>
                <c:pt idx="69">
                  <c:v>1.1154411764705883</c:v>
                </c:pt>
                <c:pt idx="70">
                  <c:v>1.1154411764705883</c:v>
                </c:pt>
                <c:pt idx="71">
                  <c:v>1.1154411764705883</c:v>
                </c:pt>
                <c:pt idx="72">
                  <c:v>1.1154411764705883</c:v>
                </c:pt>
                <c:pt idx="73">
                  <c:v>1.1154411764705883</c:v>
                </c:pt>
                <c:pt idx="74">
                  <c:v>1.1154411764705883</c:v>
                </c:pt>
                <c:pt idx="75">
                  <c:v>1.1154411764705883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0.948125</c:v>
                </c:pt>
                <c:pt idx="1">
                  <c:v>0.948125</c:v>
                </c:pt>
                <c:pt idx="2">
                  <c:v>0.948125</c:v>
                </c:pt>
                <c:pt idx="3">
                  <c:v>0.948125</c:v>
                </c:pt>
                <c:pt idx="4">
                  <c:v>0.948125</c:v>
                </c:pt>
                <c:pt idx="5">
                  <c:v>0.948125</c:v>
                </c:pt>
                <c:pt idx="6">
                  <c:v>0.948125</c:v>
                </c:pt>
                <c:pt idx="7">
                  <c:v>0.948125</c:v>
                </c:pt>
                <c:pt idx="8">
                  <c:v>0.948125</c:v>
                </c:pt>
                <c:pt idx="11">
                  <c:v>0.948125</c:v>
                </c:pt>
                <c:pt idx="12">
                  <c:v>0.948125</c:v>
                </c:pt>
                <c:pt idx="15">
                  <c:v>0.948125</c:v>
                </c:pt>
                <c:pt idx="16">
                  <c:v>0.948125</c:v>
                </c:pt>
                <c:pt idx="17">
                  <c:v>0.948125</c:v>
                </c:pt>
                <c:pt idx="18">
                  <c:v>0.948125</c:v>
                </c:pt>
                <c:pt idx="19">
                  <c:v>0.948125</c:v>
                </c:pt>
                <c:pt idx="20">
                  <c:v>0.948125</c:v>
                </c:pt>
                <c:pt idx="21">
                  <c:v>0.948125</c:v>
                </c:pt>
                <c:pt idx="22">
                  <c:v>0.948125</c:v>
                </c:pt>
                <c:pt idx="23">
                  <c:v>0.948125</c:v>
                </c:pt>
                <c:pt idx="24">
                  <c:v>0.948125</c:v>
                </c:pt>
                <c:pt idx="25">
                  <c:v>0.948125</c:v>
                </c:pt>
                <c:pt idx="26">
                  <c:v>0.948125</c:v>
                </c:pt>
                <c:pt idx="27">
                  <c:v>0.948125</c:v>
                </c:pt>
                <c:pt idx="28">
                  <c:v>0.948125</c:v>
                </c:pt>
                <c:pt idx="29">
                  <c:v>0.948125</c:v>
                </c:pt>
                <c:pt idx="30">
                  <c:v>0.948125</c:v>
                </c:pt>
                <c:pt idx="31">
                  <c:v>0.948125</c:v>
                </c:pt>
                <c:pt idx="32">
                  <c:v>0.948125</c:v>
                </c:pt>
                <c:pt idx="33">
                  <c:v>0.948125</c:v>
                </c:pt>
                <c:pt idx="34">
                  <c:v>0.948125</c:v>
                </c:pt>
                <c:pt idx="35">
                  <c:v>0.948125</c:v>
                </c:pt>
                <c:pt idx="36">
                  <c:v>0.948125</c:v>
                </c:pt>
                <c:pt idx="37">
                  <c:v>0.948125</c:v>
                </c:pt>
                <c:pt idx="38">
                  <c:v>0.948125</c:v>
                </c:pt>
                <c:pt idx="39">
                  <c:v>0.948125</c:v>
                </c:pt>
                <c:pt idx="40">
                  <c:v>0.948125</c:v>
                </c:pt>
                <c:pt idx="41">
                  <c:v>0.948125</c:v>
                </c:pt>
                <c:pt idx="42">
                  <c:v>0.948125</c:v>
                </c:pt>
                <c:pt idx="43">
                  <c:v>0.948125</c:v>
                </c:pt>
                <c:pt idx="44">
                  <c:v>0.948125</c:v>
                </c:pt>
                <c:pt idx="45">
                  <c:v>0.948125</c:v>
                </c:pt>
                <c:pt idx="46">
                  <c:v>0.948125</c:v>
                </c:pt>
                <c:pt idx="47">
                  <c:v>0.948125</c:v>
                </c:pt>
                <c:pt idx="48">
                  <c:v>0.948125</c:v>
                </c:pt>
                <c:pt idx="49">
                  <c:v>0.948125</c:v>
                </c:pt>
                <c:pt idx="50">
                  <c:v>0.948125</c:v>
                </c:pt>
                <c:pt idx="51">
                  <c:v>0.948125</c:v>
                </c:pt>
                <c:pt idx="52">
                  <c:v>0.948125</c:v>
                </c:pt>
                <c:pt idx="53">
                  <c:v>0.948125</c:v>
                </c:pt>
                <c:pt idx="54">
                  <c:v>0.948125</c:v>
                </c:pt>
                <c:pt idx="55">
                  <c:v>0.948125</c:v>
                </c:pt>
                <c:pt idx="56">
                  <c:v>0.948125</c:v>
                </c:pt>
                <c:pt idx="57">
                  <c:v>0.948125</c:v>
                </c:pt>
                <c:pt idx="58">
                  <c:v>0.948125</c:v>
                </c:pt>
                <c:pt idx="59">
                  <c:v>0.948125</c:v>
                </c:pt>
                <c:pt idx="60">
                  <c:v>0.948125</c:v>
                </c:pt>
                <c:pt idx="61">
                  <c:v>0.948125</c:v>
                </c:pt>
                <c:pt idx="62">
                  <c:v>0.948125</c:v>
                </c:pt>
                <c:pt idx="63">
                  <c:v>0.948125</c:v>
                </c:pt>
                <c:pt idx="64">
                  <c:v>0.948125</c:v>
                </c:pt>
                <c:pt idx="65">
                  <c:v>0.948125</c:v>
                </c:pt>
                <c:pt idx="66">
                  <c:v>0.948125</c:v>
                </c:pt>
                <c:pt idx="67">
                  <c:v>0.948125</c:v>
                </c:pt>
                <c:pt idx="68">
                  <c:v>0.948125</c:v>
                </c:pt>
                <c:pt idx="69">
                  <c:v>0.948125</c:v>
                </c:pt>
                <c:pt idx="70">
                  <c:v>0.948125</c:v>
                </c:pt>
                <c:pt idx="71">
                  <c:v>0.948125</c:v>
                </c:pt>
                <c:pt idx="72">
                  <c:v>0.948125</c:v>
                </c:pt>
                <c:pt idx="73">
                  <c:v>0.948125</c:v>
                </c:pt>
                <c:pt idx="74">
                  <c:v>0.948125</c:v>
                </c:pt>
                <c:pt idx="75">
                  <c:v>0.948125</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1.653460968359418E-2</c:v>
                </c:pt>
                <c:pt idx="2">
                  <c:v>7.015456096316329E-2</c:v>
                </c:pt>
                <c:pt idx="3">
                  <c:v>0.17562152123379146</c:v>
                </c:pt>
                <c:pt idx="4">
                  <c:v>0.37064475893705179</c:v>
                </c:pt>
                <c:pt idx="5">
                  <c:v>0.76262907870270114</c:v>
                </c:pt>
                <c:pt idx="6">
                  <c:v>1.7922410811764284</c:v>
                </c:pt>
                <c:pt idx="7">
                  <c:v>9.6367738234578333</c:v>
                </c:pt>
                <c:pt idx="8">
                  <c:v>5.2335548577073991</c:v>
                </c:pt>
                <c:pt idx="9">
                  <c:v>2.5433482988678597</c:v>
                </c:pt>
                <c:pt idx="10">
                  <c:v>1.859591619380246</c:v>
                </c:pt>
                <c:pt idx="11">
                  <c:v>1.551064569260356</c:v>
                </c:pt>
                <c:pt idx="12">
                  <c:v>1.3772680256860315</c:v>
                </c:pt>
                <c:pt idx="13">
                  <c:v>1.2668013828695572</c:v>
                </c:pt>
                <c:pt idx="14">
                  <c:v>1.1910036338563148</c:v>
                </c:pt>
                <c:pt idx="15">
                  <c:v>1.1361600305714419</c:v>
                </c:pt>
                <c:pt idx="16">
                  <c:v>1.0948965351757922</c:v>
                </c:pt>
                <c:pt idx="17">
                  <c:v>1.0629033537583317</c:v>
                </c:pt>
                <c:pt idx="18">
                  <c:v>1.0374982482198849</c:v>
                </c:pt>
                <c:pt idx="19">
                  <c:v>1.0169278859839719</c:v>
                </c:pt>
                <c:pt idx="20">
                  <c:v>1</c:v>
                </c:pt>
                <c:pt idx="21">
                  <c:v>0.9858771125750011</c:v>
                </c:pt>
                <c:pt idx="22">
                  <c:v>0.97395476370199285</c:v>
                </c:pt>
                <c:pt idx="23">
                  <c:v>0.96378649057761823</c:v>
                </c:pt>
                <c:pt idx="24">
                  <c:v>0.95503591266693899</c:v>
                </c:pt>
                <c:pt idx="25">
                  <c:v>0.94744516936370771</c:v>
                </c:pt>
                <c:pt idx="26">
                  <c:v>0.940813565891779</c:v>
                </c:pt>
                <c:pt idx="27">
                  <c:v>0.93498278379094335</c:v>
                </c:pt>
                <c:pt idx="28">
                  <c:v>0.92982642425675766</c:v>
                </c:pt>
                <c:pt idx="29">
                  <c:v>0.92524247796681169</c:v>
                </c:pt>
                <c:pt idx="30">
                  <c:v>0.92114781250729094</c:v>
                </c:pt>
                <c:pt idx="31">
                  <c:v>0.91747407663895175</c:v>
                </c:pt>
                <c:pt idx="32">
                  <c:v>0.91416461618943035</c:v>
                </c:pt>
                <c:pt idx="33">
                  <c:v>0.91117212321118868</c:v>
                </c:pt>
                <c:pt idx="34">
                  <c:v>0.90845682398292027</c:v>
                </c:pt>
                <c:pt idx="35">
                  <c:v>0.9059850679860314</c:v>
                </c:pt>
                <c:pt idx="36">
                  <c:v>0.90372821872444464</c:v>
                </c:pt>
                <c:pt idx="37">
                  <c:v>0.90166177419311266</c:v>
                </c:pt>
                <c:pt idx="38">
                  <c:v>0.89976466379499975</c:v>
                </c:pt>
                <c:pt idx="39">
                  <c:v>0.89801868207342239</c:v>
                </c:pt>
                <c:pt idx="40">
                  <c:v>0.8964080294333181</c:v>
                </c:pt>
                <c:pt idx="41">
                  <c:v>0.89491893719259263</c:v>
                </c:pt>
                <c:pt idx="42">
                  <c:v>0.89353935959759745</c:v>
                </c:pt>
                <c:pt idx="43">
                  <c:v>0.89225871938337287</c:v>
                </c:pt>
                <c:pt idx="44">
                  <c:v>0.89106769642846839</c:v>
                </c:pt>
                <c:pt idx="45">
                  <c:v>0.88995805130722916</c:v>
                </c:pt>
                <c:pt idx="46">
                  <c:v>0.88892247726555096</c:v>
                </c:pt>
                <c:pt idx="47">
                  <c:v>0.88795447547404072</c:v>
                </c:pt>
                <c:pt idx="48">
                  <c:v>0.88704824944300897</c:v>
                </c:pt>
                <c:pt idx="49">
                  <c:v>0.88619861528889077</c:v>
                </c:pt>
                <c:pt idx="50">
                  <c:v>0.88540092517470237</c:v>
                </c:pt>
                <c:pt idx="51">
                  <c:v>0.88465100174789224</c:v>
                </c:pt>
                <c:pt idx="52">
                  <c:v>0.88394508179725895</c:v>
                </c:pt>
                <c:pt idx="53">
                  <c:v>0.88327976766919303</c:v>
                </c:pt>
                <c:pt idx="54">
                  <c:v>0.88265198523972177</c:v>
                </c:pt>
                <c:pt idx="55">
                  <c:v>0.88205894744568247</c:v>
                </c:pt>
                <c:pt idx="56">
                  <c:v>0.88149812254644866</c:v>
                </c:pt>
                <c:pt idx="57">
                  <c:v>0.88096720642456527</c:v>
                </c:pt>
                <c:pt idx="58">
                  <c:v>0.88046409834585093</c:v>
                </c:pt>
                <c:pt idx="59">
                  <c:v>0.87998687969175449</c:v>
                </c:pt>
                <c:pt idx="60">
                  <c:v>0.87953379525293773</c:v>
                </c:pt>
                <c:pt idx="61">
                  <c:v>0.8791032367361199</c:v>
                </c:pt>
                <c:pt idx="62">
                  <c:v>0.87869372818875369</c:v>
                </c:pt>
                <c:pt idx="63">
                  <c:v>0.87830391308984845</c:v>
                </c:pt>
                <c:pt idx="64">
                  <c:v>0.8779325428919913</c:v>
                </c:pt>
                <c:pt idx="65">
                  <c:v>0.87757846683039431</c:v>
                </c:pt>
                <c:pt idx="66">
                  <c:v>0.87724062284077298</c:v>
                </c:pt>
                <c:pt idx="67">
                  <c:v>0.87691802944983765</c:v>
                </c:pt>
                <c:pt idx="68">
                  <c:v>0.87660977852073585</c:v>
                </c:pt>
                <c:pt idx="69">
                  <c:v>0.8763150287516418</c:v>
                </c:pt>
                <c:pt idx="70">
                  <c:v>0.87603299983916638</c:v>
                </c:pt>
                <c:pt idx="71">
                  <c:v>0.87576296722976765</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18.000000000036383</c:v>
                </c:pt>
                <c:pt idx="1">
                  <c:v>17.999999999978307</c:v>
                </c:pt>
                <c:pt idx="2">
                  <c:v>18.000000000008505</c:v>
                </c:pt>
                <c:pt idx="3">
                  <c:v>17.999999999998838</c:v>
                </c:pt>
                <c:pt idx="4">
                  <c:v>18.000000000009891</c:v>
                </c:pt>
                <c:pt idx="5">
                  <c:v>17.999999999993253</c:v>
                </c:pt>
                <c:pt idx="6">
                  <c:v>18.00000000001377</c:v>
                </c:pt>
                <c:pt idx="7">
                  <c:v>18.000000000000004</c:v>
                </c:pt>
                <c:pt idx="8">
                  <c:v>18.000000000004874</c:v>
                </c:pt>
                <c:pt idx="9">
                  <c:v>18.000000000009653</c:v>
                </c:pt>
                <c:pt idx="10">
                  <c:v>17.999999999999606</c:v>
                </c:pt>
                <c:pt idx="11">
                  <c:v>18.000000000013753</c:v>
                </c:pt>
                <c:pt idx="12">
                  <c:v>18.000000000001073</c:v>
                </c:pt>
                <c:pt idx="13">
                  <c:v>18.000000000012115</c:v>
                </c:pt>
                <c:pt idx="14">
                  <c:v>18.00000000000701</c:v>
                </c:pt>
                <c:pt idx="15">
                  <c:v>18.000000000004736</c:v>
                </c:pt>
                <c:pt idx="16">
                  <c:v>18.000000000013515</c:v>
                </c:pt>
                <c:pt idx="17">
                  <c:v>18.000000000004359</c:v>
                </c:pt>
                <c:pt idx="18">
                  <c:v>18.000000000009901</c:v>
                </c:pt>
                <c:pt idx="19">
                  <c:v>18.000000000009312</c:v>
                </c:pt>
                <c:pt idx="20">
                  <c:v>18.000000000005226</c:v>
                </c:pt>
                <c:pt idx="21">
                  <c:v>18.000000000004569</c:v>
                </c:pt>
                <c:pt idx="22">
                  <c:v>18.000000000007962</c:v>
                </c:pt>
                <c:pt idx="23">
                  <c:v>18.000000000007919</c:v>
                </c:pt>
                <c:pt idx="24">
                  <c:v>18.000000000009514</c:v>
                </c:pt>
                <c:pt idx="25">
                  <c:v>18.000000000009656</c:v>
                </c:pt>
                <c:pt idx="26">
                  <c:v>18.000000000007955</c:v>
                </c:pt>
                <c:pt idx="27">
                  <c:v>18.000000000015493</c:v>
                </c:pt>
                <c:pt idx="28">
                  <c:v>18.000000000004807</c:v>
                </c:pt>
                <c:pt idx="29">
                  <c:v>18.000000000022126</c:v>
                </c:pt>
                <c:pt idx="30">
                  <c:v>18.000000000007709</c:v>
                </c:pt>
                <c:pt idx="31">
                  <c:v>18.000000000017891</c:v>
                </c:pt>
                <c:pt idx="32">
                  <c:v>18.000000000017948</c:v>
                </c:pt>
                <c:pt idx="33">
                  <c:v>18.000000000013557</c:v>
                </c:pt>
                <c:pt idx="34">
                  <c:v>18.000000000021615</c:v>
                </c:pt>
                <c:pt idx="35">
                  <c:v>18.000000000015827</c:v>
                </c:pt>
                <c:pt idx="36">
                  <c:v>18.000000000018336</c:v>
                </c:pt>
                <c:pt idx="37">
                  <c:v>18.000000000023512</c:v>
                </c:pt>
                <c:pt idx="38">
                  <c:v>18.000000000016275</c:v>
                </c:pt>
                <c:pt idx="39">
                  <c:v>18.0000000000245</c:v>
                </c:pt>
                <c:pt idx="40">
                  <c:v>18.000000000019686</c:v>
                </c:pt>
                <c:pt idx="41">
                  <c:v>18.000000000020609</c:v>
                </c:pt>
                <c:pt idx="42">
                  <c:v>18.000000000011937</c:v>
                </c:pt>
                <c:pt idx="43">
                  <c:v>18.000000000024347</c:v>
                </c:pt>
                <c:pt idx="44">
                  <c:v>18.000000000003162</c:v>
                </c:pt>
                <c:pt idx="45">
                  <c:v>18.000000000038295</c:v>
                </c:pt>
                <c:pt idx="46">
                  <c:v>17.999999999994653</c:v>
                </c:pt>
                <c:pt idx="47">
                  <c:v>18.00000000003763</c:v>
                </c:pt>
                <c:pt idx="48">
                  <c:v>18.000000000002697</c:v>
                </c:pt>
                <c:pt idx="49">
                  <c:v>18.000000000027509</c:v>
                </c:pt>
                <c:pt idx="50">
                  <c:v>18.000000000011131</c:v>
                </c:pt>
                <c:pt idx="51">
                  <c:v>18.000000000024663</c:v>
                </c:pt>
                <c:pt idx="52">
                  <c:v>18.000000000009834</c:v>
                </c:pt>
                <c:pt idx="53">
                  <c:v>18.000000000026311</c:v>
                </c:pt>
                <c:pt idx="54">
                  <c:v>18.000000000016424</c:v>
                </c:pt>
                <c:pt idx="55">
                  <c:v>18.000000000020229</c:v>
                </c:pt>
                <c:pt idx="56">
                  <c:v>18.000000000029882</c:v>
                </c:pt>
                <c:pt idx="57">
                  <c:v>18.000000000015184</c:v>
                </c:pt>
                <c:pt idx="58">
                  <c:v>18.000000000041748</c:v>
                </c:pt>
                <c:pt idx="59">
                  <c:v>18.000000000017124</c:v>
                </c:pt>
                <c:pt idx="60">
                  <c:v>18.000000000047486</c:v>
                </c:pt>
                <c:pt idx="61">
                  <c:v>18.000000000026073</c:v>
                </c:pt>
                <c:pt idx="62">
                  <c:v>18.00000000004874</c:v>
                </c:pt>
                <c:pt idx="63">
                  <c:v>18.000000000029178</c:v>
                </c:pt>
                <c:pt idx="64">
                  <c:v>18.000000000023313</c:v>
                </c:pt>
                <c:pt idx="65">
                  <c:v>18.000000000027327</c:v>
                </c:pt>
                <c:pt idx="66">
                  <c:v>18.000000000023807</c:v>
                </c:pt>
                <c:pt idx="67">
                  <c:v>18.000000000018769</c:v>
                </c:pt>
                <c:pt idx="68">
                  <c:v>18.00000000002067</c:v>
                </c:pt>
                <c:pt idx="69">
                  <c:v>18.000000000021206</c:v>
                </c:pt>
                <c:pt idx="70">
                  <c:v>18.000000000011937</c:v>
                </c:pt>
                <c:pt idx="71">
                  <c:v>18.000000000024265</c:v>
                </c:pt>
                <c:pt idx="72">
                  <c:v>18.000000000014094</c:v>
                </c:pt>
                <c:pt idx="73">
                  <c:v>18.000000000016673</c:v>
                </c:pt>
                <c:pt idx="74">
                  <c:v>18.000000000022826</c:v>
                </c:pt>
                <c:pt idx="75">
                  <c:v>18.000000000013394</c:v>
                </c:pt>
                <c:pt idx="76">
                  <c:v>18.000000000025569</c:v>
                </c:pt>
                <c:pt idx="77">
                  <c:v>18.000000000012733</c:v>
                </c:pt>
                <c:pt idx="78">
                  <c:v>18.000000000024958</c:v>
                </c:pt>
                <c:pt idx="79">
                  <c:v>18.000000000017302</c:v>
                </c:pt>
                <c:pt idx="80">
                  <c:v>18.000000000021274</c:v>
                </c:pt>
                <c:pt idx="81">
                  <c:v>18.000000000020197</c:v>
                </c:pt>
                <c:pt idx="82">
                  <c:v>18.000000000023089</c:v>
                </c:pt>
                <c:pt idx="83">
                  <c:v>18.000000000017813</c:v>
                </c:pt>
                <c:pt idx="84">
                  <c:v>18.000000000023409</c:v>
                </c:pt>
                <c:pt idx="85">
                  <c:v>18.000000000009557</c:v>
                </c:pt>
                <c:pt idx="86">
                  <c:v>18.000000000019554</c:v>
                </c:pt>
                <c:pt idx="87">
                  <c:v>18.000000000018755</c:v>
                </c:pt>
                <c:pt idx="88">
                  <c:v>18.000000000014786</c:v>
                </c:pt>
                <c:pt idx="89">
                  <c:v>18.000000000014449</c:v>
                </c:pt>
                <c:pt idx="90">
                  <c:v>18.00000000002068</c:v>
                </c:pt>
                <c:pt idx="91">
                  <c:v>18.000000000005461</c:v>
                </c:pt>
                <c:pt idx="92">
                  <c:v>18.00000000002926</c:v>
                </c:pt>
                <c:pt idx="93">
                  <c:v>17.999999999996241</c:v>
                </c:pt>
                <c:pt idx="94">
                  <c:v>18.000000000031015</c:v>
                </c:pt>
                <c:pt idx="95">
                  <c:v>17.999999999997033</c:v>
                </c:pt>
                <c:pt idx="96">
                  <c:v>18.000000000022705</c:v>
                </c:pt>
                <c:pt idx="97">
                  <c:v>18.000000000002924</c:v>
                </c:pt>
                <c:pt idx="98">
                  <c:v>18.000000000017952</c:v>
                </c:pt>
                <c:pt idx="99">
                  <c:v>17.999999999999382</c:v>
                </c:pt>
                <c:pt idx="100">
                  <c:v>18.000000000022538</c:v>
                </c:pt>
                <c:pt idx="101">
                  <c:v>18.000000000000323</c:v>
                </c:pt>
                <c:pt idx="102">
                  <c:v>18.000000000011955</c:v>
                </c:pt>
                <c:pt idx="103">
                  <c:v>18.000000000013998</c:v>
                </c:pt>
                <c:pt idx="104">
                  <c:v>17.999999999998856</c:v>
                </c:pt>
                <c:pt idx="105">
                  <c:v>18.000000000020552</c:v>
                </c:pt>
                <c:pt idx="106">
                  <c:v>17.99999999998629</c:v>
                </c:pt>
                <c:pt idx="107">
                  <c:v>18.000000000018403</c:v>
                </c:pt>
                <c:pt idx="108">
                  <c:v>17.999999999995076</c:v>
                </c:pt>
                <c:pt idx="109">
                  <c:v>18.000000000015369</c:v>
                </c:pt>
                <c:pt idx="110">
                  <c:v>17.999999999996973</c:v>
                </c:pt>
                <c:pt idx="111">
                  <c:v>18.000000000015312</c:v>
                </c:pt>
                <c:pt idx="112">
                  <c:v>17.999999999996017</c:v>
                </c:pt>
                <c:pt idx="113">
                  <c:v>18.000000000016719</c:v>
                </c:pt>
                <c:pt idx="114">
                  <c:v>17.999999999996877</c:v>
                </c:pt>
                <c:pt idx="115">
                  <c:v>18.0000000000094</c:v>
                </c:pt>
                <c:pt idx="116">
                  <c:v>18.000000000006647</c:v>
                </c:pt>
                <c:pt idx="117">
                  <c:v>18.00000000000172</c:v>
                </c:pt>
                <c:pt idx="118">
                  <c:v>18.000000000010086</c:v>
                </c:pt>
                <c:pt idx="119">
                  <c:v>18.000000000002373</c:v>
                </c:pt>
                <c:pt idx="120">
                  <c:v>18.000000000004768</c:v>
                </c:pt>
                <c:pt idx="121">
                  <c:v>18.000000000007159</c:v>
                </c:pt>
                <c:pt idx="122">
                  <c:v>17.999999999999449</c:v>
                </c:pt>
                <c:pt idx="123">
                  <c:v>18.000000000007553</c:v>
                </c:pt>
                <c:pt idx="124">
                  <c:v>17.999999999996383</c:v>
                </c:pt>
                <c:pt idx="125">
                  <c:v>18.000000000007706</c:v>
                </c:pt>
                <c:pt idx="126">
                  <c:v>17.999999999997115</c:v>
                </c:pt>
                <c:pt idx="127">
                  <c:v>17.999999999997144</c:v>
                </c:pt>
                <c:pt idx="128">
                  <c:v>17.999999999991942</c:v>
                </c:pt>
                <c:pt idx="129">
                  <c:v>18.000000000002391</c:v>
                </c:pt>
                <c:pt idx="130">
                  <c:v>17.999999999990088</c:v>
                </c:pt>
                <c:pt idx="131">
                  <c:v>17.999999999999968</c:v>
                </c:pt>
                <c:pt idx="132">
                  <c:v>17.999999999990202</c:v>
                </c:pt>
                <c:pt idx="133">
                  <c:v>17.99999999999654</c:v>
                </c:pt>
                <c:pt idx="134">
                  <c:v>17.999999999995353</c:v>
                </c:pt>
                <c:pt idx="135">
                  <c:v>17.999999999990308</c:v>
                </c:pt>
                <c:pt idx="136">
                  <c:v>17.999999999998455</c:v>
                </c:pt>
                <c:pt idx="137">
                  <c:v>17.999999999992571</c:v>
                </c:pt>
                <c:pt idx="138">
                  <c:v>17.999999999991406</c:v>
                </c:pt>
                <c:pt idx="139">
                  <c:v>18.000000000002309</c:v>
                </c:pt>
                <c:pt idx="140">
                  <c:v>17.999999999982229</c:v>
                </c:pt>
                <c:pt idx="141">
                  <c:v>18.00000000000486</c:v>
                </c:pt>
                <c:pt idx="142">
                  <c:v>17.999999999985508</c:v>
                </c:pt>
                <c:pt idx="143">
                  <c:v>18.000000000001638</c:v>
                </c:pt>
                <c:pt idx="144">
                  <c:v>17.999999999986972</c:v>
                </c:pt>
                <c:pt idx="145">
                  <c:v>18.000000000003531</c:v>
                </c:pt>
                <c:pt idx="146">
                  <c:v>17.999999999984464</c:v>
                </c:pt>
                <c:pt idx="147">
                  <c:v>18.000000000008065</c:v>
                </c:pt>
                <c:pt idx="148">
                  <c:v>17.999999999976403</c:v>
                </c:pt>
                <c:pt idx="149">
                  <c:v>17.999999999997129</c:v>
                </c:pt>
                <c:pt idx="150">
                  <c:v>17.999999999987619</c:v>
                </c:pt>
                <c:pt idx="151">
                  <c:v>17.999999999985967</c:v>
                </c:pt>
                <c:pt idx="152">
                  <c:v>17.999999999999915</c:v>
                </c:pt>
                <c:pt idx="153">
                  <c:v>17.999999999974982</c:v>
                </c:pt>
                <c:pt idx="154">
                  <c:v>18.000000000003016</c:v>
                </c:pt>
                <c:pt idx="155">
                  <c:v>17.99999999997787</c:v>
                </c:pt>
                <c:pt idx="156">
                  <c:v>17.999999999996493</c:v>
                </c:pt>
                <c:pt idx="157">
                  <c:v>17.999999999975525</c:v>
                </c:pt>
                <c:pt idx="158">
                  <c:v>18.000000000000892</c:v>
                </c:pt>
                <c:pt idx="159">
                  <c:v>17.999999999967461</c:v>
                </c:pt>
                <c:pt idx="160">
                  <c:v>18.00000000000211</c:v>
                </c:pt>
                <c:pt idx="161">
                  <c:v>17.999999999969514</c:v>
                </c:pt>
                <c:pt idx="162">
                  <c:v>17.99999999999347</c:v>
                </c:pt>
                <c:pt idx="163">
                  <c:v>17.999999999978769</c:v>
                </c:pt>
                <c:pt idx="164">
                  <c:v>17.9999999999845</c:v>
                </c:pt>
                <c:pt idx="165">
                  <c:v>17.999999999983618</c:v>
                </c:pt>
                <c:pt idx="166">
                  <c:v>17.999999999979508</c:v>
                </c:pt>
                <c:pt idx="167">
                  <c:v>17.999999999983164</c:v>
                </c:pt>
                <c:pt idx="168">
                  <c:v>17.999999999985274</c:v>
                </c:pt>
                <c:pt idx="169">
                  <c:v>17.999999999973706</c:v>
                </c:pt>
                <c:pt idx="170">
                  <c:v>17.999999999980741</c:v>
                </c:pt>
                <c:pt idx="171">
                  <c:v>17.999999999977167</c:v>
                </c:pt>
                <c:pt idx="172">
                  <c:v>17.999999999981334</c:v>
                </c:pt>
                <c:pt idx="173">
                  <c:v>17.999999999979341</c:v>
                </c:pt>
                <c:pt idx="174">
                  <c:v>17.999999999982851</c:v>
                </c:pt>
                <c:pt idx="175">
                  <c:v>17.999999999976847</c:v>
                </c:pt>
                <c:pt idx="176">
                  <c:v>17.999999999987242</c:v>
                </c:pt>
                <c:pt idx="177">
                  <c:v>17.999999999974857</c:v>
                </c:pt>
                <c:pt idx="178">
                  <c:v>17.999999999987811</c:v>
                </c:pt>
                <c:pt idx="179">
                  <c:v>17.999999999976854</c:v>
                </c:pt>
                <c:pt idx="180">
                  <c:v>17.999999999985604</c:v>
                </c:pt>
                <c:pt idx="181">
                  <c:v>17.999999999982688</c:v>
                </c:pt>
                <c:pt idx="182">
                  <c:v>17.999999999975323</c:v>
                </c:pt>
                <c:pt idx="183">
                  <c:v>17.999999999987043</c:v>
                </c:pt>
                <c:pt idx="184">
                  <c:v>17.99999999997361</c:v>
                </c:pt>
                <c:pt idx="185">
                  <c:v>17.999999999976609</c:v>
                </c:pt>
                <c:pt idx="186">
                  <c:v>17.999999999977199</c:v>
                </c:pt>
                <c:pt idx="187">
                  <c:v>17.999999999968669</c:v>
                </c:pt>
                <c:pt idx="188">
                  <c:v>17.999999999969155</c:v>
                </c:pt>
                <c:pt idx="189">
                  <c:v>17.999999999970179</c:v>
                </c:pt>
                <c:pt idx="190">
                  <c:v>17.999999999958725</c:v>
                </c:pt>
                <c:pt idx="191">
                  <c:v>17.999999999956884</c:v>
                </c:pt>
                <c:pt idx="192">
                  <c:v>17.999999999977742</c:v>
                </c:pt>
                <c:pt idx="193">
                  <c:v>17.999999999960828</c:v>
                </c:pt>
                <c:pt idx="194">
                  <c:v>17.999999999988155</c:v>
                </c:pt>
                <c:pt idx="195">
                  <c:v>17.999999999964796</c:v>
                </c:pt>
                <c:pt idx="196">
                  <c:v>17.999999999988262</c:v>
                </c:pt>
                <c:pt idx="197">
                  <c:v>17.999999999976019</c:v>
                </c:pt>
                <c:pt idx="198">
                  <c:v>17.999999999980794</c:v>
                </c:pt>
                <c:pt idx="199">
                  <c:v>17.999999999987406</c:v>
                </c:pt>
                <c:pt idx="200">
                  <c:v>17.999999999973934</c:v>
                </c:pt>
                <c:pt idx="201">
                  <c:v>17.999999999992799</c:v>
                </c:pt>
                <c:pt idx="202">
                  <c:v>17.99999999997312</c:v>
                </c:pt>
                <c:pt idx="203">
                  <c:v>17.999999999990564</c:v>
                </c:pt>
                <c:pt idx="204">
                  <c:v>17.999999999972378</c:v>
                </c:pt>
                <c:pt idx="205">
                  <c:v>17.999999999997087</c:v>
                </c:pt>
                <c:pt idx="206">
                  <c:v>17.999999999963197</c:v>
                </c:pt>
                <c:pt idx="207">
                  <c:v>18.00000000000469</c:v>
                </c:pt>
                <c:pt idx="208">
                  <c:v>17.999999999961393</c:v>
                </c:pt>
                <c:pt idx="209">
                  <c:v>17.999999999998114</c:v>
                </c:pt>
                <c:pt idx="210">
                  <c:v>17.999999999974552</c:v>
                </c:pt>
                <c:pt idx="211">
                  <c:v>17.999999999984563</c:v>
                </c:pt>
                <c:pt idx="212">
                  <c:v>17.999999999976993</c:v>
                </c:pt>
                <c:pt idx="213">
                  <c:v>17.999999999978474</c:v>
                </c:pt>
                <c:pt idx="214">
                  <c:v>17.999999999978563</c:v>
                </c:pt>
                <c:pt idx="215">
                  <c:v>17.999999999983263</c:v>
                </c:pt>
                <c:pt idx="216">
                  <c:v>17.999999999980052</c:v>
                </c:pt>
                <c:pt idx="217">
                  <c:v>17.999999999982858</c:v>
                </c:pt>
                <c:pt idx="218">
                  <c:v>17.99999999998581</c:v>
                </c:pt>
                <c:pt idx="219">
                  <c:v>17.99999999997992</c:v>
                </c:pt>
                <c:pt idx="220">
                  <c:v>17.999999999988678</c:v>
                </c:pt>
                <c:pt idx="221">
                  <c:v>17.999999999983288</c:v>
                </c:pt>
                <c:pt idx="222">
                  <c:v>17.999999999986688</c:v>
                </c:pt>
                <c:pt idx="223">
                  <c:v>17.999999999992298</c:v>
                </c:pt>
                <c:pt idx="224">
                  <c:v>17.999999999981718</c:v>
                </c:pt>
                <c:pt idx="225">
                  <c:v>17.999999999997932</c:v>
                </c:pt>
                <c:pt idx="226">
                  <c:v>17.9999999999857</c:v>
                </c:pt>
                <c:pt idx="227">
                  <c:v>17.999999999994397</c:v>
                </c:pt>
                <c:pt idx="228">
                  <c:v>17.999999999991186</c:v>
                </c:pt>
                <c:pt idx="229">
                  <c:v>17.999999999991644</c:v>
                </c:pt>
                <c:pt idx="230">
                  <c:v>17.999999999994859</c:v>
                </c:pt>
                <c:pt idx="231">
                  <c:v>17.999999999992436</c:v>
                </c:pt>
                <c:pt idx="232">
                  <c:v>17.99999999998624</c:v>
                </c:pt>
                <c:pt idx="233">
                  <c:v>17.999999999991843</c:v>
                </c:pt>
                <c:pt idx="234">
                  <c:v>17.99999999998893</c:v>
                </c:pt>
                <c:pt idx="235">
                  <c:v>17.999999999991669</c:v>
                </c:pt>
                <c:pt idx="236">
                  <c:v>17.999999999994873</c:v>
                </c:pt>
                <c:pt idx="237">
                  <c:v>17.999999999986905</c:v>
                </c:pt>
                <c:pt idx="238">
                  <c:v>17.999999999997815</c:v>
                </c:pt>
                <c:pt idx="239">
                  <c:v>17.999999999991243</c:v>
                </c:pt>
                <c:pt idx="240">
                  <c:v>17.999999999990056</c:v>
                </c:pt>
                <c:pt idx="241">
                  <c:v>18.000000000000092</c:v>
                </c:pt>
                <c:pt idx="242">
                  <c:v>17.999999999987697</c:v>
                </c:pt>
                <c:pt idx="243">
                  <c:v>18.000000000001261</c:v>
                </c:pt>
                <c:pt idx="244">
                  <c:v>17.999999999992145</c:v>
                </c:pt>
                <c:pt idx="245">
                  <c:v>17.999999999995374</c:v>
                </c:pt>
                <c:pt idx="246">
                  <c:v>18.000000000001858</c:v>
                </c:pt>
                <c:pt idx="247">
                  <c:v>17.999999999987338</c:v>
                </c:pt>
                <c:pt idx="248">
                  <c:v>18.000000000010729</c:v>
                </c:pt>
                <c:pt idx="249">
                  <c:v>17.99999999998812</c:v>
                </c:pt>
                <c:pt idx="250">
                  <c:v>18.000000000007837</c:v>
                </c:pt>
                <c:pt idx="251">
                  <c:v>17.999999999993626</c:v>
                </c:pt>
                <c:pt idx="252">
                  <c:v>18.000000000021341</c:v>
                </c:pt>
                <c:pt idx="253">
                  <c:v>17.999999999968715</c:v>
                </c:pt>
                <c:pt idx="254">
                  <c:v>18.000000000052385</c:v>
                </c:pt>
                <c:pt idx="255">
                  <c:v>17.999999999939853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370.49008570164779</c:v>
                </c:pt>
                <c:pt idx="1">
                  <c:v>370.97545161008065</c:v>
                </c:pt>
                <c:pt idx="2">
                  <c:v>371.45142338627232</c:v>
                </c:pt>
                <c:pt idx="3">
                  <c:v>371.91341716182546</c:v>
                </c:pt>
                <c:pt idx="4">
                  <c:v>372.35698368413</c:v>
                </c:pt>
                <c:pt idx="5">
                  <c:v>372.77785116509801</c:v>
                </c:pt>
                <c:pt idx="6">
                  <c:v>373.17196642081825</c:v>
                </c:pt>
                <c:pt idx="7">
                  <c:v>373.53553390593271</c:v>
                </c:pt>
                <c:pt idx="8">
                  <c:v>373.86505226681368</c:v>
                </c:pt>
                <c:pt idx="9">
                  <c:v>374.15734806151272</c:v>
                </c:pt>
                <c:pt idx="10">
                  <c:v>374.40960632174176</c:v>
                </c:pt>
                <c:pt idx="11">
                  <c:v>374.61939766255642</c:v>
                </c:pt>
                <c:pt idx="12">
                  <c:v>374.78470167866107</c:v>
                </c:pt>
                <c:pt idx="13">
                  <c:v>374.90392640201617</c:v>
                </c:pt>
                <c:pt idx="14">
                  <c:v>374.97592363336099</c:v>
                </c:pt>
                <c:pt idx="15">
                  <c:v>375</c:v>
                </c:pt>
                <c:pt idx="16">
                  <c:v>374.97592363336099</c:v>
                </c:pt>
                <c:pt idx="17">
                  <c:v>374.90392640201617</c:v>
                </c:pt>
                <c:pt idx="18">
                  <c:v>374.78470167866107</c:v>
                </c:pt>
                <c:pt idx="19">
                  <c:v>374.61939766255642</c:v>
                </c:pt>
                <c:pt idx="20">
                  <c:v>374.40960632174176</c:v>
                </c:pt>
                <c:pt idx="21">
                  <c:v>374.15734806151272</c:v>
                </c:pt>
                <c:pt idx="22">
                  <c:v>373.86505226681368</c:v>
                </c:pt>
                <c:pt idx="23">
                  <c:v>373.53553390593271</c:v>
                </c:pt>
                <c:pt idx="24">
                  <c:v>373.17196642081825</c:v>
                </c:pt>
                <c:pt idx="25">
                  <c:v>372.77785116509801</c:v>
                </c:pt>
                <c:pt idx="26">
                  <c:v>372.35698368413</c:v>
                </c:pt>
                <c:pt idx="27">
                  <c:v>371.91341716182546</c:v>
                </c:pt>
                <c:pt idx="28">
                  <c:v>371.45142338627232</c:v>
                </c:pt>
                <c:pt idx="29">
                  <c:v>370.97545161008065</c:v>
                </c:pt>
                <c:pt idx="30">
                  <c:v>370.49008570164779</c:v>
                </c:pt>
                <c:pt idx="31">
                  <c:v>370</c:v>
                </c:pt>
                <c:pt idx="32">
                  <c:v>369.50991429835221</c:v>
                </c:pt>
                <c:pt idx="33">
                  <c:v>369.02454838991935</c:v>
                </c:pt>
                <c:pt idx="34">
                  <c:v>368.54857661372768</c:v>
                </c:pt>
                <c:pt idx="35">
                  <c:v>368.08658283817454</c:v>
                </c:pt>
                <c:pt idx="36">
                  <c:v>367.64301631587</c:v>
                </c:pt>
                <c:pt idx="37">
                  <c:v>367.22214883490199</c:v>
                </c:pt>
                <c:pt idx="38">
                  <c:v>366.82803357918175</c:v>
                </c:pt>
                <c:pt idx="39">
                  <c:v>366.46446609406723</c:v>
                </c:pt>
                <c:pt idx="40">
                  <c:v>366.13494773318632</c:v>
                </c:pt>
                <c:pt idx="41">
                  <c:v>365.84265193848728</c:v>
                </c:pt>
                <c:pt idx="42">
                  <c:v>365.59039367825824</c:v>
                </c:pt>
                <c:pt idx="43">
                  <c:v>365.38060233744358</c:v>
                </c:pt>
                <c:pt idx="44">
                  <c:v>365.21529832133893</c:v>
                </c:pt>
                <c:pt idx="45">
                  <c:v>365.09607359798383</c:v>
                </c:pt>
                <c:pt idx="46">
                  <c:v>365.02407636663901</c:v>
                </c:pt>
                <c:pt idx="47">
                  <c:v>365</c:v>
                </c:pt>
                <c:pt idx="48">
                  <c:v>365.02407636663901</c:v>
                </c:pt>
                <c:pt idx="49">
                  <c:v>365.09607359798383</c:v>
                </c:pt>
                <c:pt idx="50">
                  <c:v>365.21529832133893</c:v>
                </c:pt>
                <c:pt idx="51">
                  <c:v>365.38060233744358</c:v>
                </c:pt>
                <c:pt idx="52">
                  <c:v>365.59039367825824</c:v>
                </c:pt>
                <c:pt idx="53">
                  <c:v>365.84265193848728</c:v>
                </c:pt>
                <c:pt idx="54">
                  <c:v>366.13494773318632</c:v>
                </c:pt>
                <c:pt idx="55">
                  <c:v>366.46446609406729</c:v>
                </c:pt>
                <c:pt idx="56">
                  <c:v>366.82803357918181</c:v>
                </c:pt>
                <c:pt idx="57">
                  <c:v>367.22214883490199</c:v>
                </c:pt>
                <c:pt idx="58">
                  <c:v>367.64301631587</c:v>
                </c:pt>
                <c:pt idx="59">
                  <c:v>368.08658283817454</c:v>
                </c:pt>
                <c:pt idx="60">
                  <c:v>368.54857661372773</c:v>
                </c:pt>
                <c:pt idx="61">
                  <c:v>369.02454838991935</c:v>
                </c:pt>
                <c:pt idx="62">
                  <c:v>369.50991429835221</c:v>
                </c:pt>
                <c:pt idx="63">
                  <c:v>370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DE"/>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DE"/>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D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1.6425502116674942E-2</c:v>
                </c:pt>
                <c:pt idx="2">
                  <c:v>6.8169397570965892E-2</c:v>
                </c:pt>
                <c:pt idx="3">
                  <c:v>0.16302888799633194</c:v>
                </c:pt>
                <c:pt idx="4">
                  <c:v>0.3146336639597288</c:v>
                </c:pt>
                <c:pt idx="5">
                  <c:v>0.53900502697616104</c:v>
                </c:pt>
                <c:pt idx="6">
                  <c:v>0.8337830611892687</c:v>
                </c:pt>
                <c:pt idx="7">
                  <c:v>1.1317200135482444</c:v>
                </c:pt>
                <c:pt idx="8">
                  <c:v>1.3167813812606963</c:v>
                </c:pt>
                <c:pt idx="11">
                  <c:v>1.3616677833706305</c:v>
                </c:pt>
                <c:pt idx="12">
                  <c:v>1.3306151768933967</c:v>
                </c:pt>
                <c:pt idx="15">
                  <c:v>1.2775703775644289</c:v>
                </c:pt>
                <c:pt idx="16">
                  <c:v>1.2248413281025665</c:v>
                </c:pt>
                <c:pt idx="17">
                  <c:v>1.1786484646230604</c:v>
                </c:pt>
                <c:pt idx="18">
                  <c:v>1.1396060244456523</c:v>
                </c:pt>
                <c:pt idx="19">
                  <c:v>1.1067736346418777</c:v>
                </c:pt>
                <c:pt idx="20">
                  <c:v>1.0789711375531763</c:v>
                </c:pt>
                <c:pt idx="21">
                  <c:v>1.0551498210762893</c:v>
                </c:pt>
                <c:pt idx="22">
                  <c:v>1.0344631144446002</c:v>
                </c:pt>
                <c:pt idx="23">
                  <c:v>1.0162500873748475</c:v>
                </c:pt>
                <c:pt idx="24">
                  <c:v>1</c:v>
                </c:pt>
                <c:pt idx="25">
                  <c:v>0.98531829422439898</c:v>
                </c:pt>
                <c:pt idx="26">
                  <c:v>0.97189889518304906</c:v>
                </c:pt>
                <c:pt idx="27">
                  <c:v>0.95950291996279424</c:v>
                </c:pt>
                <c:pt idx="28">
                  <c:v>0.94794266616810052</c:v>
                </c:pt>
                <c:pt idx="29">
                  <c:v>0.93706964801218851</c:v>
                </c:pt>
                <c:pt idx="30">
                  <c:v>0.9267656471850515</c:v>
                </c:pt>
                <c:pt idx="31">
                  <c:v>0.91693598612269311</c:v>
                </c:pt>
                <c:pt idx="32">
                  <c:v>0.90750443726679242</c:v>
                </c:pt>
                <c:pt idx="33">
                  <c:v>0.89840934057290067</c:v>
                </c:pt>
                <c:pt idx="34">
                  <c:v>0.88960061851800154</c:v>
                </c:pt>
                <c:pt idx="35">
                  <c:v>0.88103746251954562</c:v>
                </c:pt>
                <c:pt idx="36">
                  <c:v>0.87268652553287052</c:v>
                </c:pt>
                <c:pt idx="37">
                  <c:v>0.864520499320796</c:v>
                </c:pt>
                <c:pt idx="38">
                  <c:v>0.85651698640922158</c:v>
                </c:pt>
                <c:pt idx="39">
                  <c:v>0.84865759958185771</c:v>
                </c:pt>
                <c:pt idx="40">
                  <c:v>0.84092723842198314</c:v>
                </c:pt>
                <c:pt idx="41">
                  <c:v>0.83331350463879938</c:v>
                </c:pt>
                <c:pt idx="42">
                  <c:v>0.82580622696191375</c:v>
                </c:pt>
                <c:pt idx="43">
                  <c:v>0.8183970731278668</c:v>
                </c:pt>
                <c:pt idx="44">
                  <c:v>0.81107923154219586</c:v>
                </c:pt>
                <c:pt idx="45">
                  <c:v>0.80384714902595145</c:v>
                </c:pt>
                <c:pt idx="46">
                  <c:v>0.7966963139685368</c:v>
                </c:pt>
                <c:pt idx="47">
                  <c:v>0.7896230764422566</c:v>
                </c:pt>
                <c:pt idx="48">
                  <c:v>0.78262449855811489</c:v>
                </c:pt>
                <c:pt idx="49">
                  <c:v>0.77569822968208424</c:v>
                </c:pt>
                <c:pt idx="50">
                  <c:v>0.76884240217863842</c:v>
                </c:pt>
                <c:pt idx="51">
                  <c:v>0.76205554417258403</c:v>
                </c:pt>
                <c:pt idx="52">
                  <c:v>0.75533650647259987</c:v>
                </c:pt>
                <c:pt idx="53">
                  <c:v>0.74868440131930136</c:v>
                </c:pt>
                <c:pt idx="54">
                  <c:v>0.74209855103639855</c:v>
                </c:pt>
                <c:pt idx="55">
                  <c:v>0.73557844499827429</c:v>
                </c:pt>
                <c:pt idx="56">
                  <c:v>0.72912370359808865</c:v>
                </c:pt>
                <c:pt idx="57">
                  <c:v>0.72273404812080366</c:v>
                </c:pt>
                <c:pt idx="58">
                  <c:v>0.71640927560554146</c:v>
                </c:pt>
                <c:pt idx="59">
                  <c:v>0.71014923792943596</c:v>
                </c:pt>
                <c:pt idx="60">
                  <c:v>0.70395382446712862</c:v>
                </c:pt>
                <c:pt idx="61">
                  <c:v>0.69782294778094167</c:v>
                </c:pt>
                <c:pt idx="62">
                  <c:v>0.69175653188082997</c:v>
                </c:pt>
                <c:pt idx="63">
                  <c:v>0.68575450266326432</c:v>
                </c:pt>
                <c:pt idx="64">
                  <c:v>0.67981678019698832</c:v>
                </c:pt>
                <c:pt idx="65">
                  <c:v>0.67394327257301689</c:v>
                </c:pt>
                <c:pt idx="66">
                  <c:v>0.66813387107787259</c:v>
                </c:pt>
                <c:pt idx="67">
                  <c:v>0.66238844648437312</c:v>
                </c:pt>
                <c:pt idx="68">
                  <c:v>0.65670684628417475</c:v>
                </c:pt>
                <c:pt idx="69">
                  <c:v>0.65108889271172488</c:v>
                </c:pt>
                <c:pt idx="70">
                  <c:v>0.64553438143099973</c:v>
                </c:pt>
                <c:pt idx="71">
                  <c:v>0.64004308077490213</c:v>
                </c:pt>
                <c:pt idx="72">
                  <c:v>0.63461473144310432</c:v>
                </c:pt>
                <c:pt idx="73">
                  <c:v>0.62924904657769176</c:v>
                </c:pt>
                <c:pt idx="74">
                  <c:v>0.62394571214765548</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1.1154411764705883</c:v>
                </c:pt>
                <c:pt idx="1">
                  <c:v>1.1154411764705883</c:v>
                </c:pt>
                <c:pt idx="2">
                  <c:v>1.1154411764705883</c:v>
                </c:pt>
                <c:pt idx="3">
                  <c:v>1.1154411764705883</c:v>
                </c:pt>
                <c:pt idx="4">
                  <c:v>1.1154411764705883</c:v>
                </c:pt>
                <c:pt idx="5">
                  <c:v>1.1154411764705883</c:v>
                </c:pt>
                <c:pt idx="6">
                  <c:v>1.1154411764705883</c:v>
                </c:pt>
                <c:pt idx="7">
                  <c:v>1.1154411764705883</c:v>
                </c:pt>
                <c:pt idx="8">
                  <c:v>1.1154411764705883</c:v>
                </c:pt>
                <c:pt idx="11">
                  <c:v>1.1154411764705883</c:v>
                </c:pt>
                <c:pt idx="12">
                  <c:v>1.1154411764705883</c:v>
                </c:pt>
                <c:pt idx="15">
                  <c:v>1.1154411764705883</c:v>
                </c:pt>
                <c:pt idx="16">
                  <c:v>1.1154411764705883</c:v>
                </c:pt>
                <c:pt idx="17">
                  <c:v>1.1154411764705883</c:v>
                </c:pt>
                <c:pt idx="18">
                  <c:v>1.1154411764705883</c:v>
                </c:pt>
                <c:pt idx="19">
                  <c:v>1.1154411764705883</c:v>
                </c:pt>
                <c:pt idx="20">
                  <c:v>1.1154411764705883</c:v>
                </c:pt>
                <c:pt idx="21">
                  <c:v>1.1154411764705883</c:v>
                </c:pt>
                <c:pt idx="22">
                  <c:v>1.1154411764705883</c:v>
                </c:pt>
                <c:pt idx="23">
                  <c:v>1.1154411764705883</c:v>
                </c:pt>
                <c:pt idx="24">
                  <c:v>1.1154411764705883</c:v>
                </c:pt>
                <c:pt idx="25">
                  <c:v>1.1154411764705883</c:v>
                </c:pt>
                <c:pt idx="26">
                  <c:v>1.1154411764705883</c:v>
                </c:pt>
                <c:pt idx="27">
                  <c:v>1.1154411764705883</c:v>
                </c:pt>
                <c:pt idx="28">
                  <c:v>1.1154411764705883</c:v>
                </c:pt>
                <c:pt idx="29">
                  <c:v>1.1154411764705883</c:v>
                </c:pt>
                <c:pt idx="30">
                  <c:v>1.1154411764705883</c:v>
                </c:pt>
                <c:pt idx="31">
                  <c:v>1.1154411764705883</c:v>
                </c:pt>
                <c:pt idx="32">
                  <c:v>1.1154411764705883</c:v>
                </c:pt>
                <c:pt idx="33">
                  <c:v>1.1154411764705883</c:v>
                </c:pt>
                <c:pt idx="34">
                  <c:v>1.1154411764705883</c:v>
                </c:pt>
                <c:pt idx="35">
                  <c:v>1.1154411764705883</c:v>
                </c:pt>
                <c:pt idx="36">
                  <c:v>1.1154411764705883</c:v>
                </c:pt>
                <c:pt idx="37">
                  <c:v>1.1154411764705883</c:v>
                </c:pt>
                <c:pt idx="38">
                  <c:v>1.1154411764705883</c:v>
                </c:pt>
                <c:pt idx="39">
                  <c:v>1.1154411764705883</c:v>
                </c:pt>
                <c:pt idx="40">
                  <c:v>1.1154411764705883</c:v>
                </c:pt>
                <c:pt idx="41">
                  <c:v>1.1154411764705883</c:v>
                </c:pt>
                <c:pt idx="42">
                  <c:v>1.1154411764705883</c:v>
                </c:pt>
                <c:pt idx="43">
                  <c:v>1.1154411764705883</c:v>
                </c:pt>
                <c:pt idx="44">
                  <c:v>1.1154411764705883</c:v>
                </c:pt>
                <c:pt idx="45">
                  <c:v>1.1154411764705883</c:v>
                </c:pt>
                <c:pt idx="46">
                  <c:v>1.1154411764705883</c:v>
                </c:pt>
                <c:pt idx="47">
                  <c:v>1.1154411764705883</c:v>
                </c:pt>
                <c:pt idx="48">
                  <c:v>1.1154411764705883</c:v>
                </c:pt>
                <c:pt idx="49">
                  <c:v>1.1154411764705883</c:v>
                </c:pt>
                <c:pt idx="50">
                  <c:v>1.1154411764705883</c:v>
                </c:pt>
                <c:pt idx="51">
                  <c:v>1.1154411764705883</c:v>
                </c:pt>
                <c:pt idx="52">
                  <c:v>1.1154411764705883</c:v>
                </c:pt>
                <c:pt idx="53">
                  <c:v>1.1154411764705883</c:v>
                </c:pt>
                <c:pt idx="54">
                  <c:v>1.1154411764705883</c:v>
                </c:pt>
                <c:pt idx="55">
                  <c:v>1.1154411764705883</c:v>
                </c:pt>
                <c:pt idx="56">
                  <c:v>1.1154411764705883</c:v>
                </c:pt>
                <c:pt idx="57">
                  <c:v>1.1154411764705883</c:v>
                </c:pt>
                <c:pt idx="58">
                  <c:v>1.1154411764705883</c:v>
                </c:pt>
                <c:pt idx="59">
                  <c:v>1.1154411764705883</c:v>
                </c:pt>
                <c:pt idx="60">
                  <c:v>1.1154411764705883</c:v>
                </c:pt>
                <c:pt idx="61">
                  <c:v>1.1154411764705883</c:v>
                </c:pt>
                <c:pt idx="62">
                  <c:v>1.1154411764705883</c:v>
                </c:pt>
                <c:pt idx="63">
                  <c:v>1.1154411764705883</c:v>
                </c:pt>
                <c:pt idx="64">
                  <c:v>1.1154411764705883</c:v>
                </c:pt>
                <c:pt idx="65">
                  <c:v>1.1154411764705883</c:v>
                </c:pt>
                <c:pt idx="66">
                  <c:v>1.1154411764705883</c:v>
                </c:pt>
                <c:pt idx="67">
                  <c:v>1.1154411764705883</c:v>
                </c:pt>
                <c:pt idx="68">
                  <c:v>1.1154411764705883</c:v>
                </c:pt>
                <c:pt idx="69">
                  <c:v>1.1154411764705883</c:v>
                </c:pt>
                <c:pt idx="70">
                  <c:v>1.1154411764705883</c:v>
                </c:pt>
                <c:pt idx="71">
                  <c:v>1.1154411764705883</c:v>
                </c:pt>
                <c:pt idx="72">
                  <c:v>1.1154411764705883</c:v>
                </c:pt>
                <c:pt idx="73">
                  <c:v>1.1154411764705883</c:v>
                </c:pt>
                <c:pt idx="74">
                  <c:v>1.1154411764705883</c:v>
                </c:pt>
                <c:pt idx="75">
                  <c:v>1.1154411764705883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0.948125</c:v>
                </c:pt>
                <c:pt idx="1">
                  <c:v>0.948125</c:v>
                </c:pt>
                <c:pt idx="2">
                  <c:v>0.948125</c:v>
                </c:pt>
                <c:pt idx="3">
                  <c:v>0.948125</c:v>
                </c:pt>
                <c:pt idx="4">
                  <c:v>0.948125</c:v>
                </c:pt>
                <c:pt idx="5">
                  <c:v>0.948125</c:v>
                </c:pt>
                <c:pt idx="6">
                  <c:v>0.948125</c:v>
                </c:pt>
                <c:pt idx="7">
                  <c:v>0.948125</c:v>
                </c:pt>
                <c:pt idx="8">
                  <c:v>0.948125</c:v>
                </c:pt>
                <c:pt idx="11">
                  <c:v>0.948125</c:v>
                </c:pt>
                <c:pt idx="12">
                  <c:v>0.948125</c:v>
                </c:pt>
                <c:pt idx="15">
                  <c:v>0.948125</c:v>
                </c:pt>
                <c:pt idx="16">
                  <c:v>0.948125</c:v>
                </c:pt>
                <c:pt idx="17">
                  <c:v>0.948125</c:v>
                </c:pt>
                <c:pt idx="18">
                  <c:v>0.948125</c:v>
                </c:pt>
                <c:pt idx="19">
                  <c:v>0.948125</c:v>
                </c:pt>
                <c:pt idx="20">
                  <c:v>0.948125</c:v>
                </c:pt>
                <c:pt idx="21">
                  <c:v>0.948125</c:v>
                </c:pt>
                <c:pt idx="22">
                  <c:v>0.948125</c:v>
                </c:pt>
                <c:pt idx="23">
                  <c:v>0.948125</c:v>
                </c:pt>
                <c:pt idx="24">
                  <c:v>0.948125</c:v>
                </c:pt>
                <c:pt idx="25">
                  <c:v>0.948125</c:v>
                </c:pt>
                <c:pt idx="26">
                  <c:v>0.948125</c:v>
                </c:pt>
                <c:pt idx="27">
                  <c:v>0.948125</c:v>
                </c:pt>
                <c:pt idx="28">
                  <c:v>0.948125</c:v>
                </c:pt>
                <c:pt idx="29">
                  <c:v>0.948125</c:v>
                </c:pt>
                <c:pt idx="30">
                  <c:v>0.948125</c:v>
                </c:pt>
                <c:pt idx="31">
                  <c:v>0.948125</c:v>
                </c:pt>
                <c:pt idx="32">
                  <c:v>0.948125</c:v>
                </c:pt>
                <c:pt idx="33">
                  <c:v>0.948125</c:v>
                </c:pt>
                <c:pt idx="34">
                  <c:v>0.948125</c:v>
                </c:pt>
                <c:pt idx="35">
                  <c:v>0.948125</c:v>
                </c:pt>
                <c:pt idx="36">
                  <c:v>0.948125</c:v>
                </c:pt>
                <c:pt idx="37">
                  <c:v>0.948125</c:v>
                </c:pt>
                <c:pt idx="38">
                  <c:v>0.948125</c:v>
                </c:pt>
                <c:pt idx="39">
                  <c:v>0.948125</c:v>
                </c:pt>
                <c:pt idx="40">
                  <c:v>0.948125</c:v>
                </c:pt>
                <c:pt idx="41">
                  <c:v>0.948125</c:v>
                </c:pt>
                <c:pt idx="42">
                  <c:v>0.948125</c:v>
                </c:pt>
                <c:pt idx="43">
                  <c:v>0.948125</c:v>
                </c:pt>
                <c:pt idx="44">
                  <c:v>0.948125</c:v>
                </c:pt>
                <c:pt idx="45">
                  <c:v>0.948125</c:v>
                </c:pt>
                <c:pt idx="46">
                  <c:v>0.948125</c:v>
                </c:pt>
                <c:pt idx="47">
                  <c:v>0.948125</c:v>
                </c:pt>
                <c:pt idx="48">
                  <c:v>0.948125</c:v>
                </c:pt>
                <c:pt idx="49">
                  <c:v>0.948125</c:v>
                </c:pt>
                <c:pt idx="50">
                  <c:v>0.948125</c:v>
                </c:pt>
                <c:pt idx="51">
                  <c:v>0.948125</c:v>
                </c:pt>
                <c:pt idx="52">
                  <c:v>0.948125</c:v>
                </c:pt>
                <c:pt idx="53">
                  <c:v>0.948125</c:v>
                </c:pt>
                <c:pt idx="54">
                  <c:v>0.948125</c:v>
                </c:pt>
                <c:pt idx="55">
                  <c:v>0.948125</c:v>
                </c:pt>
                <c:pt idx="56">
                  <c:v>0.948125</c:v>
                </c:pt>
                <c:pt idx="57">
                  <c:v>0.948125</c:v>
                </c:pt>
                <c:pt idx="58">
                  <c:v>0.948125</c:v>
                </c:pt>
                <c:pt idx="59">
                  <c:v>0.948125</c:v>
                </c:pt>
                <c:pt idx="60">
                  <c:v>0.948125</c:v>
                </c:pt>
                <c:pt idx="61">
                  <c:v>0.948125</c:v>
                </c:pt>
                <c:pt idx="62">
                  <c:v>0.948125</c:v>
                </c:pt>
                <c:pt idx="63">
                  <c:v>0.948125</c:v>
                </c:pt>
                <c:pt idx="64">
                  <c:v>0.948125</c:v>
                </c:pt>
                <c:pt idx="65">
                  <c:v>0.948125</c:v>
                </c:pt>
                <c:pt idx="66">
                  <c:v>0.948125</c:v>
                </c:pt>
                <c:pt idx="67">
                  <c:v>0.948125</c:v>
                </c:pt>
                <c:pt idx="68">
                  <c:v>0.948125</c:v>
                </c:pt>
                <c:pt idx="69">
                  <c:v>0.948125</c:v>
                </c:pt>
                <c:pt idx="70">
                  <c:v>0.948125</c:v>
                </c:pt>
                <c:pt idx="71">
                  <c:v>0.948125</c:v>
                </c:pt>
                <c:pt idx="72">
                  <c:v>0.948125</c:v>
                </c:pt>
                <c:pt idx="73">
                  <c:v>0.948125</c:v>
                </c:pt>
                <c:pt idx="74">
                  <c:v>0.948125</c:v>
                </c:pt>
                <c:pt idx="75">
                  <c:v>0.948125</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1.653460968359418E-2</c:v>
                </c:pt>
                <c:pt idx="2">
                  <c:v>7.015456096316329E-2</c:v>
                </c:pt>
                <c:pt idx="3">
                  <c:v>0.17562152123379146</c:v>
                </c:pt>
                <c:pt idx="4">
                  <c:v>0.37064475893705179</c:v>
                </c:pt>
                <c:pt idx="5">
                  <c:v>0.76262907870270114</c:v>
                </c:pt>
                <c:pt idx="6">
                  <c:v>1.7922410811764284</c:v>
                </c:pt>
                <c:pt idx="7">
                  <c:v>9.6367738234578333</c:v>
                </c:pt>
                <c:pt idx="8">
                  <c:v>5.2335548577073991</c:v>
                </c:pt>
                <c:pt idx="11">
                  <c:v>2.5433482988678597</c:v>
                </c:pt>
                <c:pt idx="12">
                  <c:v>1.859591619380246</c:v>
                </c:pt>
                <c:pt idx="15">
                  <c:v>1.551064569260356</c:v>
                </c:pt>
                <c:pt idx="16">
                  <c:v>1.3772680256860315</c:v>
                </c:pt>
                <c:pt idx="17">
                  <c:v>1.2668013828695572</c:v>
                </c:pt>
                <c:pt idx="18">
                  <c:v>1.1910036338563148</c:v>
                </c:pt>
                <c:pt idx="19">
                  <c:v>1.1361600305714419</c:v>
                </c:pt>
                <c:pt idx="20">
                  <c:v>1.0948965351757922</c:v>
                </c:pt>
                <c:pt idx="21">
                  <c:v>1.0629033537583317</c:v>
                </c:pt>
                <c:pt idx="22">
                  <c:v>1.0374982482198849</c:v>
                </c:pt>
                <c:pt idx="23">
                  <c:v>1.0169278859839719</c:v>
                </c:pt>
                <c:pt idx="24">
                  <c:v>1</c:v>
                </c:pt>
                <c:pt idx="25">
                  <c:v>0.9858771125750011</c:v>
                </c:pt>
                <c:pt idx="26">
                  <c:v>0.97395476370199285</c:v>
                </c:pt>
                <c:pt idx="27">
                  <c:v>0.96378649057761823</c:v>
                </c:pt>
                <c:pt idx="28">
                  <c:v>0.95503591266693899</c:v>
                </c:pt>
                <c:pt idx="29">
                  <c:v>0.94744516936370771</c:v>
                </c:pt>
                <c:pt idx="30">
                  <c:v>0.940813565891779</c:v>
                </c:pt>
                <c:pt idx="31">
                  <c:v>0.93498278379094335</c:v>
                </c:pt>
                <c:pt idx="32">
                  <c:v>0.92982642425675766</c:v>
                </c:pt>
                <c:pt idx="33">
                  <c:v>0.92524247796681169</c:v>
                </c:pt>
                <c:pt idx="34">
                  <c:v>0.92114781250729094</c:v>
                </c:pt>
                <c:pt idx="35">
                  <c:v>0.91747407663895175</c:v>
                </c:pt>
                <c:pt idx="36">
                  <c:v>0.91416461618943035</c:v>
                </c:pt>
                <c:pt idx="37">
                  <c:v>0.91117212321118868</c:v>
                </c:pt>
                <c:pt idx="38">
                  <c:v>0.90845682398292027</c:v>
                </c:pt>
                <c:pt idx="39">
                  <c:v>0.9059850679860314</c:v>
                </c:pt>
                <c:pt idx="40">
                  <c:v>0.90372821872444464</c:v>
                </c:pt>
                <c:pt idx="41">
                  <c:v>0.90166177419311266</c:v>
                </c:pt>
                <c:pt idx="42">
                  <c:v>0.89976466379499975</c:v>
                </c:pt>
                <c:pt idx="43">
                  <c:v>0.89801868207342239</c:v>
                </c:pt>
                <c:pt idx="44">
                  <c:v>0.8964080294333181</c:v>
                </c:pt>
                <c:pt idx="45">
                  <c:v>0.89491893719259263</c:v>
                </c:pt>
                <c:pt idx="46">
                  <c:v>0.89353935959759745</c:v>
                </c:pt>
                <c:pt idx="47">
                  <c:v>0.89225871938337287</c:v>
                </c:pt>
                <c:pt idx="48">
                  <c:v>0.89106769642846839</c:v>
                </c:pt>
                <c:pt idx="49">
                  <c:v>0.88995805130722916</c:v>
                </c:pt>
                <c:pt idx="50">
                  <c:v>0.88892247726555096</c:v>
                </c:pt>
                <c:pt idx="51">
                  <c:v>0.88795447547404072</c:v>
                </c:pt>
                <c:pt idx="52">
                  <c:v>0.88704824944300897</c:v>
                </c:pt>
                <c:pt idx="53">
                  <c:v>0.88619861528889077</c:v>
                </c:pt>
                <c:pt idx="54">
                  <c:v>0.88540092517470237</c:v>
                </c:pt>
                <c:pt idx="55">
                  <c:v>0.88465100174789224</c:v>
                </c:pt>
                <c:pt idx="56">
                  <c:v>0.88394508179725895</c:v>
                </c:pt>
                <c:pt idx="57">
                  <c:v>0.88327976766919303</c:v>
                </c:pt>
                <c:pt idx="58">
                  <c:v>0.88265198523972177</c:v>
                </c:pt>
                <c:pt idx="59">
                  <c:v>0.88205894744568247</c:v>
                </c:pt>
                <c:pt idx="60">
                  <c:v>0.88149812254644866</c:v>
                </c:pt>
                <c:pt idx="61">
                  <c:v>0.88096720642456527</c:v>
                </c:pt>
                <c:pt idx="62">
                  <c:v>0.88046409834585093</c:v>
                </c:pt>
                <c:pt idx="63">
                  <c:v>0.87998687969175449</c:v>
                </c:pt>
                <c:pt idx="64">
                  <c:v>0.87953379525293773</c:v>
                </c:pt>
                <c:pt idx="65">
                  <c:v>0.8791032367361199</c:v>
                </c:pt>
                <c:pt idx="66">
                  <c:v>0.87869372818875369</c:v>
                </c:pt>
                <c:pt idx="67">
                  <c:v>0.87830391308984845</c:v>
                </c:pt>
                <c:pt idx="68">
                  <c:v>0.8779325428919913</c:v>
                </c:pt>
                <c:pt idx="69">
                  <c:v>0.87757846683039431</c:v>
                </c:pt>
                <c:pt idx="70">
                  <c:v>0.87724062284077298</c:v>
                </c:pt>
                <c:pt idx="71">
                  <c:v>0.87691802944983765</c:v>
                </c:pt>
                <c:pt idx="72">
                  <c:v>0.87660977852073585</c:v>
                </c:pt>
                <c:pt idx="73">
                  <c:v>0.8763150287516418</c:v>
                </c:pt>
                <c:pt idx="74">
                  <c:v>0.87603299983916638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DE"/>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1.6425502116674942E-2</c:v>
                </c:pt>
                <c:pt idx="2">
                  <c:v>6.8169397570965892E-2</c:v>
                </c:pt>
                <c:pt idx="3">
                  <c:v>0.16302888799633194</c:v>
                </c:pt>
                <c:pt idx="4">
                  <c:v>0.3146336639597288</c:v>
                </c:pt>
                <c:pt idx="5">
                  <c:v>0.53900502697616104</c:v>
                </c:pt>
                <c:pt idx="6">
                  <c:v>0.8337830611892687</c:v>
                </c:pt>
                <c:pt idx="7">
                  <c:v>1.1317200135482444</c:v>
                </c:pt>
                <c:pt idx="8">
                  <c:v>1.3167813812606963</c:v>
                </c:pt>
                <c:pt idx="11">
                  <c:v>1.3616677833706305</c:v>
                </c:pt>
                <c:pt idx="12">
                  <c:v>1.3306151768933967</c:v>
                </c:pt>
                <c:pt idx="15">
                  <c:v>1.2775703775644289</c:v>
                </c:pt>
                <c:pt idx="16">
                  <c:v>1.2248413281025665</c:v>
                </c:pt>
                <c:pt idx="17">
                  <c:v>1.1786484646230604</c:v>
                </c:pt>
                <c:pt idx="18">
                  <c:v>1.1396060244456523</c:v>
                </c:pt>
                <c:pt idx="19">
                  <c:v>1.1067736346418777</c:v>
                </c:pt>
                <c:pt idx="20">
                  <c:v>1.0789711375531763</c:v>
                </c:pt>
                <c:pt idx="21">
                  <c:v>1.0551498210762893</c:v>
                </c:pt>
                <c:pt idx="22">
                  <c:v>1.0344631144446002</c:v>
                </c:pt>
                <c:pt idx="23">
                  <c:v>1.0162500873748475</c:v>
                </c:pt>
                <c:pt idx="24">
                  <c:v>1</c:v>
                </c:pt>
                <c:pt idx="25">
                  <c:v>0.98531829422439898</c:v>
                </c:pt>
                <c:pt idx="26">
                  <c:v>0.97189889518304906</c:v>
                </c:pt>
                <c:pt idx="27">
                  <c:v>0.95950291996279424</c:v>
                </c:pt>
                <c:pt idx="28">
                  <c:v>0.94794266616810052</c:v>
                </c:pt>
                <c:pt idx="29">
                  <c:v>0.93706964801218851</c:v>
                </c:pt>
                <c:pt idx="30">
                  <c:v>0.9267656471850515</c:v>
                </c:pt>
                <c:pt idx="31">
                  <c:v>0.91693598612269311</c:v>
                </c:pt>
                <c:pt idx="32">
                  <c:v>0.90750443726679242</c:v>
                </c:pt>
                <c:pt idx="33">
                  <c:v>0.89840934057290067</c:v>
                </c:pt>
                <c:pt idx="34">
                  <c:v>0.88960061851800154</c:v>
                </c:pt>
                <c:pt idx="35">
                  <c:v>0.88103746251954562</c:v>
                </c:pt>
                <c:pt idx="36">
                  <c:v>0.87268652553287052</c:v>
                </c:pt>
                <c:pt idx="37">
                  <c:v>0.864520499320796</c:v>
                </c:pt>
                <c:pt idx="38">
                  <c:v>0.85651698640922158</c:v>
                </c:pt>
                <c:pt idx="39">
                  <c:v>0.84865759958185771</c:v>
                </c:pt>
                <c:pt idx="40">
                  <c:v>0.84092723842198314</c:v>
                </c:pt>
                <c:pt idx="41">
                  <c:v>0.83331350463879938</c:v>
                </c:pt>
                <c:pt idx="42">
                  <c:v>0.82580622696191375</c:v>
                </c:pt>
                <c:pt idx="43">
                  <c:v>0.8183970731278668</c:v>
                </c:pt>
                <c:pt idx="44">
                  <c:v>0.81107923154219586</c:v>
                </c:pt>
                <c:pt idx="45">
                  <c:v>0.80384714902595145</c:v>
                </c:pt>
                <c:pt idx="46">
                  <c:v>0.7966963139685368</c:v>
                </c:pt>
                <c:pt idx="47">
                  <c:v>0.7896230764422566</c:v>
                </c:pt>
                <c:pt idx="48">
                  <c:v>0.78262449855811489</c:v>
                </c:pt>
                <c:pt idx="49">
                  <c:v>0.77569822968208424</c:v>
                </c:pt>
                <c:pt idx="50">
                  <c:v>0.76884240217863842</c:v>
                </c:pt>
                <c:pt idx="51">
                  <c:v>0.76205554417258403</c:v>
                </c:pt>
                <c:pt idx="52">
                  <c:v>0.75533650647259987</c:v>
                </c:pt>
                <c:pt idx="53">
                  <c:v>0.74868440131930136</c:v>
                </c:pt>
                <c:pt idx="54">
                  <c:v>0.74209855103639855</c:v>
                </c:pt>
                <c:pt idx="55">
                  <c:v>0.73557844499827429</c:v>
                </c:pt>
                <c:pt idx="56">
                  <c:v>0.72912370359808865</c:v>
                </c:pt>
                <c:pt idx="57">
                  <c:v>0.72273404812080366</c:v>
                </c:pt>
                <c:pt idx="58">
                  <c:v>0.71640927560554146</c:v>
                </c:pt>
                <c:pt idx="59">
                  <c:v>0.71014923792943596</c:v>
                </c:pt>
                <c:pt idx="60">
                  <c:v>0.70395382446712862</c:v>
                </c:pt>
                <c:pt idx="61">
                  <c:v>0.69782294778094167</c:v>
                </c:pt>
                <c:pt idx="62">
                  <c:v>0.69175653188082997</c:v>
                </c:pt>
                <c:pt idx="63">
                  <c:v>0.68575450266326432</c:v>
                </c:pt>
                <c:pt idx="64">
                  <c:v>0.67981678019698832</c:v>
                </c:pt>
                <c:pt idx="65">
                  <c:v>0.67394327257301689</c:v>
                </c:pt>
                <c:pt idx="66">
                  <c:v>0.66813387107787259</c:v>
                </c:pt>
                <c:pt idx="67">
                  <c:v>0.66238844648437312</c:v>
                </c:pt>
                <c:pt idx="68">
                  <c:v>0.65670684628417475</c:v>
                </c:pt>
                <c:pt idx="69">
                  <c:v>0.65108889271172488</c:v>
                </c:pt>
                <c:pt idx="70">
                  <c:v>0.64553438143099973</c:v>
                </c:pt>
                <c:pt idx="71">
                  <c:v>0.64004308077490213</c:v>
                </c:pt>
                <c:pt idx="72">
                  <c:v>0.63461473144310432</c:v>
                </c:pt>
                <c:pt idx="73">
                  <c:v>0.62924904657769176</c:v>
                </c:pt>
                <c:pt idx="74">
                  <c:v>0.62394571214765548</c:v>
                </c:pt>
                <c:pt idx="75">
                  <c:v>0.61870438758333401</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1.0249999999999999</c:v>
                </c:pt>
                <c:pt idx="1">
                  <c:v>1.0249999999999999</c:v>
                </c:pt>
                <c:pt idx="2">
                  <c:v>1.0249999999999999</c:v>
                </c:pt>
                <c:pt idx="3">
                  <c:v>1.0249999999999999</c:v>
                </c:pt>
                <c:pt idx="4">
                  <c:v>1.0249999999999999</c:v>
                </c:pt>
                <c:pt idx="5">
                  <c:v>1.0249999999999999</c:v>
                </c:pt>
                <c:pt idx="6">
                  <c:v>1.0249999999999999</c:v>
                </c:pt>
                <c:pt idx="7">
                  <c:v>1.0249999999999999</c:v>
                </c:pt>
                <c:pt idx="8">
                  <c:v>1.0249999999999999</c:v>
                </c:pt>
                <c:pt idx="11">
                  <c:v>1.0249999999999999</c:v>
                </c:pt>
                <c:pt idx="12">
                  <c:v>1.0249999999999999</c:v>
                </c:pt>
                <c:pt idx="15">
                  <c:v>1.0249999999999999</c:v>
                </c:pt>
                <c:pt idx="16">
                  <c:v>1.0249999999999999</c:v>
                </c:pt>
                <c:pt idx="17">
                  <c:v>1.0249999999999999</c:v>
                </c:pt>
                <c:pt idx="18">
                  <c:v>1.0249999999999999</c:v>
                </c:pt>
                <c:pt idx="19">
                  <c:v>1.0249999999999999</c:v>
                </c:pt>
                <c:pt idx="20">
                  <c:v>1.0249999999999999</c:v>
                </c:pt>
                <c:pt idx="21">
                  <c:v>1.0249999999999999</c:v>
                </c:pt>
                <c:pt idx="22">
                  <c:v>1.0249999999999999</c:v>
                </c:pt>
                <c:pt idx="23">
                  <c:v>1.0249999999999999</c:v>
                </c:pt>
                <c:pt idx="24">
                  <c:v>1.0249999999999999</c:v>
                </c:pt>
                <c:pt idx="25">
                  <c:v>1.0249999999999999</c:v>
                </c:pt>
                <c:pt idx="26">
                  <c:v>1.0249999999999999</c:v>
                </c:pt>
                <c:pt idx="27">
                  <c:v>1.0249999999999999</c:v>
                </c:pt>
                <c:pt idx="28">
                  <c:v>1.0249999999999999</c:v>
                </c:pt>
                <c:pt idx="29">
                  <c:v>1.0249999999999999</c:v>
                </c:pt>
                <c:pt idx="30">
                  <c:v>1.0249999999999999</c:v>
                </c:pt>
                <c:pt idx="31">
                  <c:v>1.0249999999999999</c:v>
                </c:pt>
                <c:pt idx="32">
                  <c:v>1.0249999999999999</c:v>
                </c:pt>
                <c:pt idx="33">
                  <c:v>1.0249999999999999</c:v>
                </c:pt>
                <c:pt idx="34">
                  <c:v>1.0249999999999999</c:v>
                </c:pt>
                <c:pt idx="35">
                  <c:v>1.0249999999999999</c:v>
                </c:pt>
                <c:pt idx="36">
                  <c:v>1.0249999999999999</c:v>
                </c:pt>
                <c:pt idx="37">
                  <c:v>1.0249999999999999</c:v>
                </c:pt>
                <c:pt idx="38">
                  <c:v>1.0249999999999999</c:v>
                </c:pt>
                <c:pt idx="39">
                  <c:v>1.0249999999999999</c:v>
                </c:pt>
                <c:pt idx="40">
                  <c:v>1.0249999999999999</c:v>
                </c:pt>
                <c:pt idx="41">
                  <c:v>1.0249999999999999</c:v>
                </c:pt>
                <c:pt idx="42">
                  <c:v>1.0249999999999999</c:v>
                </c:pt>
                <c:pt idx="43">
                  <c:v>1.0249999999999999</c:v>
                </c:pt>
                <c:pt idx="44">
                  <c:v>1.0249999999999999</c:v>
                </c:pt>
                <c:pt idx="45">
                  <c:v>1.0249999999999999</c:v>
                </c:pt>
                <c:pt idx="46">
                  <c:v>1.0249999999999999</c:v>
                </c:pt>
                <c:pt idx="47">
                  <c:v>1.0249999999999999</c:v>
                </c:pt>
                <c:pt idx="48">
                  <c:v>1.0249999999999999</c:v>
                </c:pt>
                <c:pt idx="49">
                  <c:v>1.0249999999999999</c:v>
                </c:pt>
                <c:pt idx="50">
                  <c:v>1.0249999999999999</c:v>
                </c:pt>
                <c:pt idx="51">
                  <c:v>1.0249999999999999</c:v>
                </c:pt>
                <c:pt idx="52">
                  <c:v>1.0249999999999999</c:v>
                </c:pt>
                <c:pt idx="53">
                  <c:v>1.0249999999999999</c:v>
                </c:pt>
                <c:pt idx="54">
                  <c:v>1.0249999999999999</c:v>
                </c:pt>
                <c:pt idx="55">
                  <c:v>1.0249999999999999</c:v>
                </c:pt>
                <c:pt idx="56">
                  <c:v>1.0249999999999999</c:v>
                </c:pt>
                <c:pt idx="57">
                  <c:v>1.0249999999999999</c:v>
                </c:pt>
                <c:pt idx="58">
                  <c:v>1.0249999999999999</c:v>
                </c:pt>
                <c:pt idx="59">
                  <c:v>1.0249999999999999</c:v>
                </c:pt>
                <c:pt idx="60">
                  <c:v>1.0249999999999999</c:v>
                </c:pt>
                <c:pt idx="61">
                  <c:v>1.0249999999999999</c:v>
                </c:pt>
                <c:pt idx="62">
                  <c:v>1.0249999999999999</c:v>
                </c:pt>
                <c:pt idx="63">
                  <c:v>1.0249999999999999</c:v>
                </c:pt>
                <c:pt idx="64">
                  <c:v>1.0249999999999999</c:v>
                </c:pt>
                <c:pt idx="65">
                  <c:v>1.0249999999999999</c:v>
                </c:pt>
                <c:pt idx="66">
                  <c:v>1.0249999999999999</c:v>
                </c:pt>
                <c:pt idx="67">
                  <c:v>1.0249999999999999</c:v>
                </c:pt>
                <c:pt idx="68">
                  <c:v>1.0249999999999999</c:v>
                </c:pt>
                <c:pt idx="69">
                  <c:v>1.0249999999999999</c:v>
                </c:pt>
                <c:pt idx="70">
                  <c:v>1.0249999999999999</c:v>
                </c:pt>
                <c:pt idx="71">
                  <c:v>1.0249999999999999</c:v>
                </c:pt>
                <c:pt idx="72">
                  <c:v>1.0249999999999999</c:v>
                </c:pt>
                <c:pt idx="73">
                  <c:v>1.0249999999999999</c:v>
                </c:pt>
                <c:pt idx="74">
                  <c:v>1.0249999999999999</c:v>
                </c:pt>
                <c:pt idx="75">
                  <c:v>1.0249999999999999</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-230.90796811501943</c:v>
                </c:pt>
                <c:pt idx="1">
                  <c:v>-216.92856802829905</c:v>
                </c:pt>
                <c:pt idx="2">
                  <c:v>-220.45039320941268</c:v>
                </c:pt>
                <c:pt idx="3">
                  <c:v>-222.94916794157871</c:v>
                </c:pt>
                <c:pt idx="4">
                  <c:v>-224.88736820173983</c:v>
                </c:pt>
                <c:pt idx="5">
                  <c:v>-226.47099312269231</c:v>
                </c:pt>
                <c:pt idx="6">
                  <c:v>-227.80992891530457</c:v>
                </c:pt>
                <c:pt idx="7">
                  <c:v>-228.9697678548583</c:v>
                </c:pt>
                <c:pt idx="8">
                  <c:v>-229.99281830380593</c:v>
                </c:pt>
                <c:pt idx="9">
                  <c:v>-230.90796811501943</c:v>
                </c:pt>
                <c:pt idx="10">
                  <c:v>-216.92856802829905</c:v>
                </c:pt>
                <c:pt idx="11">
                  <c:v>-220.45039320941268</c:v>
                </c:pt>
                <c:pt idx="12">
                  <c:v>-222.94916794157871</c:v>
                </c:pt>
                <c:pt idx="13">
                  <c:v>-224.88736820173983</c:v>
                </c:pt>
                <c:pt idx="14">
                  <c:v>-226.47099312269231</c:v>
                </c:pt>
                <c:pt idx="15">
                  <c:v>-227.80992891530457</c:v>
                </c:pt>
                <c:pt idx="16">
                  <c:v>-228.9697678548583</c:v>
                </c:pt>
                <c:pt idx="17">
                  <c:v>-229.99281830380593</c:v>
                </c:pt>
                <c:pt idx="18">
                  <c:v>-230.90796811501943</c:v>
                </c:pt>
                <c:pt idx="19">
                  <c:v>-216.92856802829905</c:v>
                </c:pt>
                <c:pt idx="20">
                  <c:v>-220.45039320941268</c:v>
                </c:pt>
                <c:pt idx="21">
                  <c:v>-222.94916794157871</c:v>
                </c:pt>
                <c:pt idx="22">
                  <c:v>-224.88736820173983</c:v>
                </c:pt>
                <c:pt idx="23">
                  <c:v>-226.47099312269231</c:v>
                </c:pt>
                <c:pt idx="24">
                  <c:v>-227.80992891530457</c:v>
                </c:pt>
                <c:pt idx="25">
                  <c:v>-228.9697678548583</c:v>
                </c:pt>
                <c:pt idx="26">
                  <c:v>-229.99281830380593</c:v>
                </c:pt>
                <c:pt idx="27">
                  <c:v>-230.90796811501943</c:v>
                </c:pt>
                <c:pt idx="28">
                  <c:v>-216.92856802829905</c:v>
                </c:pt>
                <c:pt idx="29">
                  <c:v>-220.45039320941268</c:v>
                </c:pt>
                <c:pt idx="30">
                  <c:v>-222.94916794157871</c:v>
                </c:pt>
                <c:pt idx="31">
                  <c:v>-224.88736820173983</c:v>
                </c:pt>
                <c:pt idx="32">
                  <c:v>-226.47099312269231</c:v>
                </c:pt>
                <c:pt idx="33">
                  <c:v>-227.80992891530457</c:v>
                </c:pt>
                <c:pt idx="34">
                  <c:v>-228.9697678548583</c:v>
                </c:pt>
                <c:pt idx="35">
                  <c:v>-229.99281830380593</c:v>
                </c:pt>
                <c:pt idx="36">
                  <c:v>-230.90796811501943</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60.791643699273791</c:v>
                </c:pt>
                <c:pt idx="1">
                  <c:v>72.979417081203309</c:v>
                </c:pt>
                <c:pt idx="2">
                  <c:v>78.727722150570798</c:v>
                </c:pt>
                <c:pt idx="3">
                  <c:v>74.071579188345538</c:v>
                </c:pt>
                <c:pt idx="4">
                  <c:v>70.597947927868731</c:v>
                </c:pt>
                <c:pt idx="5">
                  <c:v>67.876955628345584</c:v>
                </c:pt>
                <c:pt idx="6">
                  <c:v>65.673249048916702</c:v>
                </c:pt>
                <c:pt idx="7">
                  <c:v>63.843006710262145</c:v>
                </c:pt>
                <c:pt idx="8">
                  <c:v>62.291912705929811</c:v>
                </c:pt>
                <c:pt idx="9">
                  <c:v>60.95507394819451</c:v>
                </c:pt>
                <c:pt idx="10">
                  <c:v>73.207483986937021</c:v>
                </c:pt>
                <c:pt idx="11">
                  <c:v>61.340833818752394</c:v>
                </c:pt>
                <c:pt idx="12">
                  <c:v>66.550581849108227</c:v>
                </c:pt>
                <c:pt idx="13">
                  <c:v>64.481923653552073</c:v>
                </c:pt>
                <c:pt idx="14">
                  <c:v>62.154185920321929</c:v>
                </c:pt>
                <c:pt idx="15">
                  <c:v>61.343365583771586</c:v>
                </c:pt>
                <c:pt idx="16">
                  <c:v>60.075242392124579</c:v>
                </c:pt>
                <c:pt idx="17">
                  <c:v>58.938776140212994</c:v>
                </c:pt>
                <c:pt idx="18">
                  <c:v>57.90397372990347</c:v>
                </c:pt>
                <c:pt idx="19">
                  <c:v>70.39070025027624</c:v>
                </c:pt>
                <c:pt idx="20">
                  <c:v>65.16408357516498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-89.999999999908653</c:v>
                </c:pt>
                <c:pt idx="1">
                  <c:v>-89.999999999543192</c:v>
                </c:pt>
                <c:pt idx="2">
                  <c:v>-89.999999999695461</c:v>
                </c:pt>
                <c:pt idx="3">
                  <c:v>-89.999999999771603</c:v>
                </c:pt>
                <c:pt idx="4">
                  <c:v>-89.999999999817291</c:v>
                </c:pt>
                <c:pt idx="5">
                  <c:v>-89.999999999847731</c:v>
                </c:pt>
                <c:pt idx="6">
                  <c:v>-89.999999999869488</c:v>
                </c:pt>
                <c:pt idx="7">
                  <c:v>-89.999999999885816</c:v>
                </c:pt>
                <c:pt idx="8">
                  <c:v>-89.999999999898492</c:v>
                </c:pt>
                <c:pt idx="9">
                  <c:v>-89.999999999908653</c:v>
                </c:pt>
                <c:pt idx="10">
                  <c:v>-89.999999999543192</c:v>
                </c:pt>
                <c:pt idx="11">
                  <c:v>-89.999999999695461</c:v>
                </c:pt>
                <c:pt idx="12">
                  <c:v>-89.999999999771603</c:v>
                </c:pt>
                <c:pt idx="13">
                  <c:v>-89.999999999817291</c:v>
                </c:pt>
                <c:pt idx="14">
                  <c:v>-89.999999999847731</c:v>
                </c:pt>
                <c:pt idx="15">
                  <c:v>-89.999999999869488</c:v>
                </c:pt>
                <c:pt idx="16">
                  <c:v>-89.999999999885816</c:v>
                </c:pt>
                <c:pt idx="17">
                  <c:v>-89.999999999898492</c:v>
                </c:pt>
                <c:pt idx="18">
                  <c:v>-89.999999999908653</c:v>
                </c:pt>
                <c:pt idx="19">
                  <c:v>-89.999999999543192</c:v>
                </c:pt>
                <c:pt idx="20">
                  <c:v>-89.999999999695461</c:v>
                </c:pt>
                <c:pt idx="21">
                  <c:v>-89.999999999771603</c:v>
                </c:pt>
                <c:pt idx="22">
                  <c:v>-89.999999999817291</c:v>
                </c:pt>
                <c:pt idx="23">
                  <c:v>-89.999999999847731</c:v>
                </c:pt>
                <c:pt idx="24">
                  <c:v>-89.999999999869488</c:v>
                </c:pt>
                <c:pt idx="25">
                  <c:v>-89.999999999885816</c:v>
                </c:pt>
                <c:pt idx="26">
                  <c:v>-89.999999999898492</c:v>
                </c:pt>
                <c:pt idx="27">
                  <c:v>-89.999999999908653</c:v>
                </c:pt>
                <c:pt idx="28">
                  <c:v>-89.999999999543192</c:v>
                </c:pt>
                <c:pt idx="29">
                  <c:v>-89.999999999695461</c:v>
                </c:pt>
                <c:pt idx="30">
                  <c:v>-89.999999999771603</c:v>
                </c:pt>
                <c:pt idx="31">
                  <c:v>-89.999999999817291</c:v>
                </c:pt>
                <c:pt idx="32">
                  <c:v>-89.999999999847731</c:v>
                </c:pt>
                <c:pt idx="33">
                  <c:v>-89.999999999869488</c:v>
                </c:pt>
                <c:pt idx="34">
                  <c:v>-89.999999999885816</c:v>
                </c:pt>
                <c:pt idx="35">
                  <c:v>-89.999999999898492</c:v>
                </c:pt>
                <c:pt idx="36">
                  <c:v>-89.999999999908653</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47.80989775856915</c:v>
                </c:pt>
                <c:pt idx="1">
                  <c:v>65.589842457635797</c:v>
                </c:pt>
                <c:pt idx="2">
                  <c:v>18.250892879203008</c:v>
                </c:pt>
                <c:pt idx="3">
                  <c:v>23.66778219315006</c:v>
                </c:pt>
                <c:pt idx="4">
                  <c:v>28.619226481916058</c:v>
                </c:pt>
                <c:pt idx="5">
                  <c:v>33.08650653977196</c:v>
                </c:pt>
                <c:pt idx="6">
                  <c:v>37.080039388606025</c:v>
                </c:pt>
                <c:pt idx="7">
                  <c:v>40.628830274029696</c:v>
                </c:pt>
                <c:pt idx="8">
                  <c:v>43.771660339343299</c:v>
                </c:pt>
                <c:pt idx="9">
                  <c:v>46.550786982827333</c:v>
                </c:pt>
                <c:pt idx="10">
                  <c:v>61.829064214184868</c:v>
                </c:pt>
                <c:pt idx="11">
                  <c:v>13.215910062533567</c:v>
                </c:pt>
                <c:pt idx="12">
                  <c:v>68.61387735120843</c:v>
                </c:pt>
                <c:pt idx="13">
                  <c:v>68.811912494970045</c:v>
                </c:pt>
                <c:pt idx="14">
                  <c:v>87.716355432899249</c:v>
                </c:pt>
                <c:pt idx="15">
                  <c:v>67.286221411396539</c:v>
                </c:pt>
                <c:pt idx="16">
                  <c:v>66.066773170991496</c:v>
                </c:pt>
                <c:pt idx="17">
                  <c:v>64.699228883010875</c:v>
                </c:pt>
                <c:pt idx="18">
                  <c:v>63.244464833173097</c:v>
                </c:pt>
                <c:pt idx="19">
                  <c:v>48.71582286917851</c:v>
                </c:pt>
                <c:pt idx="20">
                  <c:v>37.707689243722427</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-230.90796811501943</c:v>
                </c:pt>
                <c:pt idx="1">
                  <c:v>-216.92856802829905</c:v>
                </c:pt>
                <c:pt idx="2">
                  <c:v>-220.45039320941268</c:v>
                </c:pt>
                <c:pt idx="3">
                  <c:v>-222.94916794157871</c:v>
                </c:pt>
                <c:pt idx="4">
                  <c:v>-224.88736820173983</c:v>
                </c:pt>
                <c:pt idx="5">
                  <c:v>-226.47099312269231</c:v>
                </c:pt>
                <c:pt idx="6">
                  <c:v>-227.80992891530457</c:v>
                </c:pt>
                <c:pt idx="7">
                  <c:v>-228.9697678548583</c:v>
                </c:pt>
                <c:pt idx="8">
                  <c:v>-229.99281830380593</c:v>
                </c:pt>
                <c:pt idx="9">
                  <c:v>-230.90796811501943</c:v>
                </c:pt>
                <c:pt idx="10">
                  <c:v>-216.92856802829905</c:v>
                </c:pt>
                <c:pt idx="11">
                  <c:v>-220.45039320941268</c:v>
                </c:pt>
                <c:pt idx="12">
                  <c:v>-222.94916794157871</c:v>
                </c:pt>
                <c:pt idx="13">
                  <c:v>-224.88736820173983</c:v>
                </c:pt>
                <c:pt idx="14">
                  <c:v>-226.47099312269231</c:v>
                </c:pt>
                <c:pt idx="15">
                  <c:v>-227.80992891530457</c:v>
                </c:pt>
                <c:pt idx="16">
                  <c:v>-228.9697678548583</c:v>
                </c:pt>
                <c:pt idx="17">
                  <c:v>-229.99281830380593</c:v>
                </c:pt>
                <c:pt idx="18">
                  <c:v>-230.90796811501943</c:v>
                </c:pt>
                <c:pt idx="19">
                  <c:v>-216.92856802829905</c:v>
                </c:pt>
                <c:pt idx="20">
                  <c:v>-220.45039320941268</c:v>
                </c:pt>
                <c:pt idx="21">
                  <c:v>-222.94916794157871</c:v>
                </c:pt>
                <c:pt idx="22">
                  <c:v>-224.88736820173983</c:v>
                </c:pt>
                <c:pt idx="23">
                  <c:v>-226.47099312269231</c:v>
                </c:pt>
                <c:pt idx="24">
                  <c:v>-227.80992891530457</c:v>
                </c:pt>
                <c:pt idx="25">
                  <c:v>-228.9697678548583</c:v>
                </c:pt>
                <c:pt idx="26">
                  <c:v>-229.99281830380593</c:v>
                </c:pt>
                <c:pt idx="27">
                  <c:v>-230.90796811501943</c:v>
                </c:pt>
                <c:pt idx="28">
                  <c:v>-216.92856802829905</c:v>
                </c:pt>
                <c:pt idx="29">
                  <c:v>-220.45039320941268</c:v>
                </c:pt>
                <c:pt idx="30">
                  <c:v>-222.94916794157871</c:v>
                </c:pt>
                <c:pt idx="31">
                  <c:v>-224.88736820173983</c:v>
                </c:pt>
                <c:pt idx="32">
                  <c:v>-226.47099312269231</c:v>
                </c:pt>
                <c:pt idx="33">
                  <c:v>-227.80992891530457</c:v>
                </c:pt>
                <c:pt idx="34">
                  <c:v>-228.9697678548583</c:v>
                </c:pt>
                <c:pt idx="35">
                  <c:v>-229.99281830380593</c:v>
                </c:pt>
                <c:pt idx="36">
                  <c:v>-230.90796811501943</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60.906394334274069</c:v>
                </c:pt>
                <c:pt idx="1">
                  <c:v>73.151854213601396</c:v>
                </c:pt>
                <c:pt idx="2">
                  <c:v>78.728078768480515</c:v>
                </c:pt>
                <c:pt idx="3">
                  <c:v>66.562479203191543</c:v>
                </c:pt>
                <c:pt idx="4">
                  <c:v>69.416197208080845</c:v>
                </c:pt>
                <c:pt idx="5">
                  <c:v>67.878381919401377</c:v>
                </c:pt>
                <c:pt idx="6">
                  <c:v>63.613975064340515</c:v>
                </c:pt>
                <c:pt idx="7">
                  <c:v>63.845542005991746</c:v>
                </c:pt>
                <c:pt idx="8">
                  <c:v>62.295121183919264</c:v>
                </c:pt>
                <c:pt idx="9">
                  <c:v>60.959034679436357</c:v>
                </c:pt>
                <c:pt idx="10">
                  <c:v>73.223304680091303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68.098648134888393</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-89.999999999908653</c:v>
                </c:pt>
                <c:pt idx="1">
                  <c:v>-89.999999999543192</c:v>
                </c:pt>
                <c:pt idx="2">
                  <c:v>-89.999999999695461</c:v>
                </c:pt>
                <c:pt idx="3">
                  <c:v>-89.999999999771603</c:v>
                </c:pt>
                <c:pt idx="4">
                  <c:v>-89.999999999817291</c:v>
                </c:pt>
                <c:pt idx="5">
                  <c:v>-89.999999999847731</c:v>
                </c:pt>
                <c:pt idx="6">
                  <c:v>-89.999999999869488</c:v>
                </c:pt>
                <c:pt idx="7">
                  <c:v>-89.999999999885816</c:v>
                </c:pt>
                <c:pt idx="8">
                  <c:v>-89.999999999898492</c:v>
                </c:pt>
                <c:pt idx="9">
                  <c:v>-89.999999999908653</c:v>
                </c:pt>
                <c:pt idx="10">
                  <c:v>-89.999999999543192</c:v>
                </c:pt>
                <c:pt idx="11">
                  <c:v>-89.999999999695461</c:v>
                </c:pt>
                <c:pt idx="12">
                  <c:v>-89.999999999771603</c:v>
                </c:pt>
                <c:pt idx="13">
                  <c:v>-89.999999999817291</c:v>
                </c:pt>
                <c:pt idx="14">
                  <c:v>-89.999999999847731</c:v>
                </c:pt>
                <c:pt idx="15">
                  <c:v>-89.999999999869488</c:v>
                </c:pt>
                <c:pt idx="16">
                  <c:v>-89.999999999885816</c:v>
                </c:pt>
                <c:pt idx="17">
                  <c:v>-89.999999999898492</c:v>
                </c:pt>
                <c:pt idx="18">
                  <c:v>-89.999999999908653</c:v>
                </c:pt>
                <c:pt idx="19">
                  <c:v>-89.999999999543192</c:v>
                </c:pt>
                <c:pt idx="20">
                  <c:v>-89.999999999695461</c:v>
                </c:pt>
                <c:pt idx="21">
                  <c:v>-89.999999999771603</c:v>
                </c:pt>
                <c:pt idx="22">
                  <c:v>-89.999999999817291</c:v>
                </c:pt>
                <c:pt idx="23">
                  <c:v>-89.999999999847731</c:v>
                </c:pt>
                <c:pt idx="24">
                  <c:v>-89.999999999869488</c:v>
                </c:pt>
                <c:pt idx="25">
                  <c:v>-89.999999999885816</c:v>
                </c:pt>
                <c:pt idx="26">
                  <c:v>-89.999999999898492</c:v>
                </c:pt>
                <c:pt idx="27">
                  <c:v>-89.999999999908653</c:v>
                </c:pt>
                <c:pt idx="28">
                  <c:v>-89.999999999543192</c:v>
                </c:pt>
                <c:pt idx="29">
                  <c:v>-89.999999999695461</c:v>
                </c:pt>
                <c:pt idx="30">
                  <c:v>-89.999999999771603</c:v>
                </c:pt>
                <c:pt idx="31">
                  <c:v>-89.999999999817291</c:v>
                </c:pt>
                <c:pt idx="32">
                  <c:v>-89.999999999847731</c:v>
                </c:pt>
                <c:pt idx="33">
                  <c:v>-89.999999999869488</c:v>
                </c:pt>
                <c:pt idx="34">
                  <c:v>-89.999999999885816</c:v>
                </c:pt>
                <c:pt idx="35">
                  <c:v>-89.999999999898492</c:v>
                </c:pt>
                <c:pt idx="36">
                  <c:v>-89.999999999908653</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48.502849528970387</c:v>
                </c:pt>
                <c:pt idx="1">
                  <c:v>66.129884536802678</c:v>
                </c:pt>
                <c:pt idx="2">
                  <c:v>18.712286792031477</c:v>
                </c:pt>
                <c:pt idx="3">
                  <c:v>77.502373781090881</c:v>
                </c:pt>
                <c:pt idx="4">
                  <c:v>3.2234879350788503</c:v>
                </c:pt>
                <c:pt idx="5">
                  <c:v>34.009207459794197</c:v>
                </c:pt>
                <c:pt idx="6">
                  <c:v>4.4924606675236021</c:v>
                </c:pt>
                <c:pt idx="7">
                  <c:v>41.858978038306049</c:v>
                </c:pt>
                <c:pt idx="8">
                  <c:v>45.155494542214882</c:v>
                </c:pt>
                <c:pt idx="9">
                  <c:v>48.088278692218182</c:v>
                </c:pt>
                <c:pt idx="10">
                  <c:v>64.900837025984075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47.277302610078294</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41"/>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K46" sqref="K46"/>
    </sheetView>
  </sheetViews>
  <sheetFormatPr baseColWidth="10" defaultColWidth="9.140625" defaultRowHeight="15"/>
  <sheetData>
    <row r="35" spans="2:4">
      <c r="B35" s="89" t="s">
        <v>192</v>
      </c>
      <c r="C35" s="89" t="s">
        <v>193</v>
      </c>
      <c r="D35" s="89" t="s">
        <v>194</v>
      </c>
    </row>
    <row r="36" spans="2:4" ht="18">
      <c r="B36" s="54" t="s">
        <v>190</v>
      </c>
      <c r="C36" s="54">
        <f>'DESIGN INPUTS AND CALCULATIONS'!C154</f>
        <v>15.03</v>
      </c>
      <c r="D36" s="55" t="s">
        <v>147</v>
      </c>
    </row>
    <row r="37" spans="2:4" ht="18">
      <c r="B37" s="54" t="s">
        <v>191</v>
      </c>
      <c r="C37" s="54">
        <f>'DESIGN INPUTS AND CALCULATIONS'!C152</f>
        <v>44.2</v>
      </c>
      <c r="D37" s="55" t="s">
        <v>148</v>
      </c>
    </row>
    <row r="38" spans="2:4" ht="18">
      <c r="B38" s="58" t="s">
        <v>174</v>
      </c>
      <c r="C38" s="88">
        <f>'DESIGN INPUTS AND CALCULATIONS'!C191</f>
        <v>30</v>
      </c>
      <c r="D38" s="58" t="s">
        <v>179</v>
      </c>
    </row>
    <row r="39" spans="2:4" ht="18">
      <c r="B39" s="58" t="s">
        <v>173</v>
      </c>
      <c r="C39" s="54">
        <f>'DESIGN INPUTS AND CALCULATIONS'!C189</f>
        <v>5.36</v>
      </c>
      <c r="D39" s="58" t="s">
        <v>179</v>
      </c>
    </row>
    <row r="40" spans="2:4" ht="18">
      <c r="B40" s="58" t="s">
        <v>175</v>
      </c>
      <c r="C40" s="54">
        <f>'DESIGN INPUTS AND CALCULATIONS'!C226</f>
        <v>150</v>
      </c>
      <c r="D40" s="58" t="s">
        <v>70</v>
      </c>
    </row>
    <row r="41" spans="2:4" ht="18">
      <c r="B41" s="58" t="s">
        <v>176</v>
      </c>
      <c r="C41" s="54">
        <f>'DESIGN INPUTS AND CALCULATIONS'!C228</f>
        <v>100</v>
      </c>
      <c r="D41" s="58" t="s">
        <v>155</v>
      </c>
    </row>
    <row r="42" spans="2:4" ht="18">
      <c r="B42" s="58" t="s">
        <v>188</v>
      </c>
      <c r="C42" s="54">
        <f>'DESIGN INPUTS AND CALCULATIONS'!C172</f>
        <v>82</v>
      </c>
      <c r="D42" s="58" t="s">
        <v>70</v>
      </c>
    </row>
    <row r="43" spans="2:4" ht="18">
      <c r="B43" s="58" t="s">
        <v>189</v>
      </c>
      <c r="C43" s="54">
        <f>'DESIGN INPUTS AND CALCULATIONS'!C170</f>
        <v>7500</v>
      </c>
      <c r="D43" s="58" t="s">
        <v>70</v>
      </c>
    </row>
    <row r="44" spans="2:4">
      <c r="B44" s="58" t="s">
        <v>195</v>
      </c>
      <c r="C44" s="54">
        <f>Lr</f>
        <v>108.81</v>
      </c>
      <c r="D44" s="58" t="s">
        <v>73</v>
      </c>
    </row>
    <row r="45" spans="2:4">
      <c r="B45" s="58" t="s">
        <v>196</v>
      </c>
      <c r="C45" s="54">
        <f>Lm</f>
        <v>706</v>
      </c>
      <c r="D45" s="58" t="s">
        <v>73</v>
      </c>
    </row>
    <row r="46" spans="2:4">
      <c r="B46" s="58" t="s">
        <v>197</v>
      </c>
      <c r="C46" s="54">
        <f>Cr</f>
        <v>2.4E-2</v>
      </c>
      <c r="D46" s="58" t="s">
        <v>198</v>
      </c>
    </row>
    <row r="47" spans="2:4" ht="18">
      <c r="B47" s="58" t="s">
        <v>168</v>
      </c>
      <c r="C47" s="61">
        <f>'DESIGN INPUTS AND CALCULATIONS'!$C$203</f>
        <v>100</v>
      </c>
      <c r="D47" s="58" t="s">
        <v>156</v>
      </c>
    </row>
    <row r="48" spans="2:4" ht="18">
      <c r="B48" s="60" t="s">
        <v>186</v>
      </c>
      <c r="C48" s="88">
        <f>'DESIGN INPUTS AND CALCULATIONS'!C209</f>
        <v>390</v>
      </c>
      <c r="D48" s="58" t="s">
        <v>179</v>
      </c>
    </row>
    <row r="49" spans="2:4" ht="18">
      <c r="B49" s="60" t="s">
        <v>187</v>
      </c>
      <c r="C49" s="88">
        <f>'DESIGN INPUTS AND CALCULATIONS'!C210</f>
        <v>866</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baseColWidth="10"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742</v>
      </c>
      <c r="U3" s="268">
        <f>(Lseries2*microhenry2/(res_cap2*nanoF2))^0.5*1/(rload2*ratio2^2)</f>
        <v>0.28483839857181442</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618813.7768807126</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6.4883742303097138</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1.0153596351476808</v>
      </c>
    </row>
    <row r="8" spans="2:25">
      <c r="B8" s="292"/>
      <c r="C8" s="296"/>
      <c r="D8" s="296"/>
      <c r="E8" s="296"/>
      <c r="G8" s="292"/>
      <c r="H8" s="296"/>
      <c r="I8" s="296"/>
      <c r="J8" s="296"/>
      <c r="O8" s="298" t="s">
        <v>674</v>
      </c>
      <c r="Q8" s="297" t="s">
        <v>154</v>
      </c>
      <c r="R8" s="294">
        <v>1E-3</v>
      </c>
      <c r="T8" s="293" t="s">
        <v>748</v>
      </c>
      <c r="U8" s="268">
        <f>8*ratio2^2*rload2/((PI())^2)</f>
        <v>191.61102341561602</v>
      </c>
    </row>
    <row r="9" spans="2:25">
      <c r="B9" s="292"/>
      <c r="C9" s="296"/>
      <c r="D9" s="296"/>
      <c r="E9" s="296"/>
      <c r="G9" s="292"/>
      <c r="H9" s="296"/>
      <c r="I9" s="296"/>
      <c r="J9" s="296"/>
      <c r="O9" s="298" t="s">
        <v>681</v>
      </c>
      <c r="Q9" s="297" t="s">
        <v>749</v>
      </c>
      <c r="R9" s="294">
        <v>1E-3</v>
      </c>
      <c r="T9" s="293" t="s">
        <v>750</v>
      </c>
      <c r="U9" s="268">
        <f>ohm_second*Lseries2*microhenry2-1/(ohm_second*res_cap2*nanoF2)</f>
        <v>2.0527797057980308</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2.1435289962743522E-4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51.707538948952688</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15564.399903147769</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15488.129974955255</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1.8966139297140374</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-5.6495142455580061E-5</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-4.8634263860605202E-5</v>
      </c>
    </row>
    <row r="17" spans="1:29">
      <c r="B17" s="292">
        <v>1</v>
      </c>
      <c r="C17" s="296"/>
      <c r="D17" s="296"/>
      <c r="E17" s="296"/>
      <c r="O17" s="298" t="s">
        <v>761</v>
      </c>
      <c r="Q17" s="297" t="s">
        <v>578</v>
      </c>
      <c r="R17" s="294">
        <v>9.9999999999999995E-7</v>
      </c>
      <c r="T17" s="293" t="s">
        <v>762</v>
      </c>
      <c r="U17" s="268">
        <f>Lnratio2/((1+Lnratio2-1/freq_ratio2^2)^2+((1/freq_ratio2-freq_ratio2)*PI()^2*Qfactor2*Lnratio2/8)^2)^0.5</f>
        <v>0.99533710248800655</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0.99562683530712337</v>
      </c>
    </row>
    <row r="19" spans="1:29">
      <c r="B19" s="292">
        <v>1</v>
      </c>
      <c r="C19" s="296"/>
      <c r="D19" s="296"/>
      <c r="E19" s="296"/>
      <c r="Q19" s="297" t="s">
        <v>576</v>
      </c>
      <c r="R19" s="294">
        <v>1.0000000000000001E-9</v>
      </c>
      <c r="T19" s="293" t="s">
        <v>764</v>
      </c>
      <c r="U19" s="268">
        <f>-1/rload2</f>
        <v>-0.44444444444444442</v>
      </c>
    </row>
    <row r="20" spans="1:29">
      <c r="B20" s="292">
        <v>1</v>
      </c>
      <c r="C20" s="296"/>
      <c r="D20" s="296"/>
      <c r="E20" s="296"/>
      <c r="Q20" s="297" t="s">
        <v>765</v>
      </c>
      <c r="R20" s="294">
        <v>1.0000000000000001E-9</v>
      </c>
      <c r="T20" s="293" t="s">
        <v>766</v>
      </c>
      <c r="U20" s="268">
        <f>2*Vinput2*res_cap2*nanoF2*switchingf2*kilihertz2/(Voutput2*lmabda2)</f>
        <v>9.1230569105691082</v>
      </c>
      <c r="W20" s="222" t="s">
        <v>900</v>
      </c>
      <c r="X20" s="222" t="e">
        <f>INDEX(B35:B95,MATCH(0,V35:V95,-1),1)</f>
        <v>#N/A</v>
      </c>
      <c r="Y20" s="222" t="e">
        <f>MATCH(0,V35:V95,-1)</f>
        <v>#N/A</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1.4585155718157183E-4</v>
      </c>
      <c r="W21" s="222" t="s">
        <v>901</v>
      </c>
      <c r="X21" s="222" t="e">
        <f>INDEX(W35:W95,MATCH(0,V35:V95,-1),1)</f>
        <v>#N/A</v>
      </c>
    </row>
    <row r="22" spans="1:29" ht="16.5">
      <c r="B22" s="292">
        <v>1</v>
      </c>
      <c r="C22" s="296"/>
      <c r="D22" s="296"/>
      <c r="E22" s="296"/>
      <c r="F22" s="222" t="str">
        <f>IMPRODUCT(Kth_2/(2/rload2-Kfeed2/Gdc_ccm2),IMDIV(COMPLEX(1,Rc_2*Coutput2*microF2*miliOhm2*C35),IMSUM(1,IMPRODUCT(D36,1/omega1_2),IMPRODUCT(D36,D36,1/omega2_2),IMPRODUCT(D36,D36,D36,1/omega3_2))))</f>
        <v>-3,18684177460641E-33+1,54634555060663E-30i</v>
      </c>
      <c r="Q22" s="295" t="s">
        <v>574</v>
      </c>
      <c r="R22" s="294">
        <v>1000000</v>
      </c>
      <c r="T22" s="293" t="s">
        <v>768</v>
      </c>
      <c r="U22" s="268">
        <f>Voutput2/(Vinput2*rload2)-2*Vinput2*junctioncap2*nanoF2*switchingf2*kilihertz2/Voutput2</f>
        <v>2.0084066066066067E-2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1-7,2015811359997E-13i</v>
      </c>
      <c r="Q23" s="295" t="s">
        <v>573</v>
      </c>
      <c r="R23" s="294">
        <v>1E-3</v>
      </c>
      <c r="T23" s="293" t="s">
        <v>769</v>
      </c>
      <c r="U23" s="268">
        <f>IF(freq_ratio2&gt;1,Gdc_ccm2,Gdc_dcm2)</f>
        <v>-5.6495142455580061E-5</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-19,9999911111151+0,01333332740741i</v>
      </c>
      <c r="Q24" s="295" t="s">
        <v>572</v>
      </c>
      <c r="R24" s="294">
        <v>1.0000000000000001E-9</v>
      </c>
      <c r="T24" s="268"/>
      <c r="U24" s="268"/>
    </row>
    <row r="25" spans="1:29">
      <c r="B25" s="292">
        <v>1</v>
      </c>
      <c r="C25" s="292"/>
      <c r="D25" s="292"/>
      <c r="E25" s="292"/>
      <c r="I25" s="222">
        <f>freq_ratio2</f>
        <v>1.0153596351476808</v>
      </c>
      <c r="Q25" s="295" t="s">
        <v>770</v>
      </c>
      <c r="R25" s="268">
        <f>2*miliampere2</f>
        <v>2E-3</v>
      </c>
      <c r="T25" s="293" t="s">
        <v>771</v>
      </c>
      <c r="U25" s="268">
        <f>(2/rload2-Kfeed2/GainDC2)/(Coutput2*microF2*(1+Rc_2*miliOhm2/rload2)-Kfeed2/(Gdc_dcm2*QpoleL2*omegapole0))</f>
        <v>1975.6443706622401</v>
      </c>
    </row>
    <row r="26" spans="1:29">
      <c r="B26" s="292">
        <v>1</v>
      </c>
      <c r="C26" s="292"/>
      <c r="D26" s="292"/>
      <c r="E26" s="292"/>
      <c r="I26" s="222">
        <f>(Kinput2-Kfeed2*Metccm2/(2*ratio2*Gdc_ccm2))/(2/rload2-Kfeed2/Gdc_ccm2)</f>
        <v>4.1904471248971002E-2</v>
      </c>
      <c r="Q26" s="295" t="s">
        <v>772</v>
      </c>
      <c r="R26" s="294">
        <v>256</v>
      </c>
      <c r="T26" s="293" t="s">
        <v>773</v>
      </c>
      <c r="U26" s="268">
        <f>(Xequiv2^2+Requiv2^2)*(2*Gdc_ccm2/(rload2*Kfeed2)-1)/((Xequiv2^2+Requiv2^2)*(1+Rc_2*miliOhm2/rload2)*(Coutput2*microF2*Gdc_ccm2/Kfeed2)-2*Requiv2*effectiveL2-rload2*Coutput2*Xequiv2^2*microF2-Rc_2*miliOhm2*Coutput2*Requiv2*microF2)</f>
        <v>2088.3197296041835</v>
      </c>
    </row>
    <row r="27" spans="1:29">
      <c r="B27" s="292">
        <v>1</v>
      </c>
      <c r="C27" s="292"/>
      <c r="D27" s="292"/>
      <c r="E27" s="292"/>
      <c r="K27" s="222">
        <f>freq_ratio2</f>
        <v>1.0153596351476808</v>
      </c>
      <c r="Q27" s="295" t="s">
        <v>774</v>
      </c>
      <c r="R27" s="268">
        <f>time_load2/Nt_load2</f>
        <v>1.953125E-5</v>
      </c>
      <c r="T27" s="293" t="s">
        <v>775</v>
      </c>
      <c r="U27" s="268">
        <f>(Xequiv2^2+Requiv2^2)*(1-2*Gdc_ccm2/(Kfeed2*rload2))/(effectiveL2^2+effectiveL2*rload2*Coutput2*Requiv2*microF2+effectiveL2*Rc_2*miliOhm2*Coutput2*Requiv2*microF2)</f>
        <v>322730244.60122508</v>
      </c>
    </row>
    <row r="28" spans="1:29">
      <c r="B28" s="292">
        <v>1</v>
      </c>
      <c r="C28" s="292"/>
      <c r="D28" s="292"/>
      <c r="E28" s="292"/>
      <c r="Q28" s="295" t="s">
        <v>776</v>
      </c>
      <c r="R28" s="294">
        <v>256</v>
      </c>
      <c r="T28" s="293" t="s">
        <v>777</v>
      </c>
      <c r="U28" s="268">
        <f>(Xequiv2^2+Requiv2^2)*(1-2*Gdc_ccm2/(Kfeed2*rload2))/(effectiveL2^2*rload2*Coutput2*microF2)</f>
        <v>291141837232049.19</v>
      </c>
    </row>
    <row r="29" spans="1:29">
      <c r="B29" s="292"/>
      <c r="C29" s="292"/>
      <c r="D29" s="292"/>
      <c r="E29" s="292"/>
      <c r="Q29" s="295" t="s">
        <v>778</v>
      </c>
      <c r="R29" s="268">
        <v>64</v>
      </c>
      <c r="T29" s="293" t="s">
        <v>779</v>
      </c>
      <c r="U29" s="268">
        <f>((Xequiv2^2+Requiv2^2)*Gdc_ccm2-Kfeed2*rload2*Xequiv2^2)/(-Kfeed2*rload2*effectiveL2*Requiv2)</f>
        <v>154009.63868613256</v>
      </c>
    </row>
    <row r="30" spans="1:29">
      <c r="B30" s="292"/>
      <c r="C30" s="292"/>
      <c r="D30" s="292"/>
      <c r="E30" s="292"/>
      <c r="F30" s="222">
        <f>Rc_2*Coutput2*microF2*miliOhm2</f>
        <v>3.2799999999999998E-5</v>
      </c>
      <c r="Q30" s="295" t="s">
        <v>780</v>
      </c>
      <c r="R30" s="294">
        <f>1/(Nt_input*Fline)</f>
        <v>3.1250000000000001E-4</v>
      </c>
      <c r="T30" s="293" t="s">
        <v>571</v>
      </c>
      <c r="U30" s="268">
        <f>((Xequiv2^2+Requiv2^2)*Gdc_ccm2-Kfeed2*rload2*Xequiv2^2)/(-Kfeed2*rload2*effectiveL2^2)</f>
        <v>137669910394.54129</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-3,18684177460641E-33+1,54634555060663E-30i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2.6287030913557095</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-6,35858620774122E-33+3,08536500304331E-30i</v>
      </c>
      <c r="G35" s="229">
        <f>20*LOG(IMABS(F35))</f>
        <v>-590.21385057325949</v>
      </c>
      <c r="H35" s="229">
        <f>(180/PI()*IMARGUMENT(F35))</f>
        <v>90.118079915092423</v>
      </c>
      <c r="I35" s="271">
        <f>IF(freq_ratio2&gt;1,(Kinput2-Kfeed2*Metccm2/(2*ratio2*Gdc_ccm2))/(2/rload2-Kfeed2/Gdc_ccm2),(Kinput2-Kfeed2*Metccm2/(2*ratio2*Gdc_dcm2))/(2/rload2-Kfeed2/Gdc_dcm2))</f>
        <v>4.1904471248971002E-2</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-1,04342334192899E-34+4,91841674121643E-32i</v>
      </c>
      <c r="K35" s="271">
        <f>20*LOG(IMABS(J35))</f>
        <v>-626.16347397287041</v>
      </c>
      <c r="L35" s="271">
        <f>(180/PI()*IMARGUMENT(J35))</f>
        <v>90.121550627358644</v>
      </c>
      <c r="M35" s="270">
        <f t="shared" ref="M35:M66" si="1">IF(freq_ratio2&gt;1,(1-Kfeed2*rload2*Xequiv2^2/(Gdc_ccm2*(Xequiv2^2+Requiv2^2)))/(2/rload2-Kfeed2/Gdc_ccm2),1/(2/rload2-Kfeed2/Gdc_dcm2))</f>
        <v>0.28833048562112984</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2,00000001269112E-15-9,70456970072507E-13i</v>
      </c>
      <c r="O35" s="270">
        <f>20*LOG(IMABS(N35))</f>
        <v>-240.26045588260007</v>
      </c>
      <c r="P35" s="270">
        <f>(180/PI()*IMARGUMENT(N35))</f>
        <v>-89.881920166421907</v>
      </c>
      <c r="Q35" s="229">
        <f t="shared" ref="Q35:Q66" si="3">-currentransferratio2*RFB_2/(Rfeedforward2*(Cvolt2*nanoF2+Cforward2*picoF2*alpha_Cf2)*Rupper2*kiliOhm2)</f>
        <v>-9090.9090909090901</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-19,9999911111151+0,0133333274218132i</v>
      </c>
      <c r="S35" s="229">
        <f>20*LOG(IMABS(R35))</f>
        <v>26.020597983082375</v>
      </c>
      <c r="T35" s="229">
        <f>(180/PI()*IMARGUMENT(R35))</f>
        <v>179.96180281927553</v>
      </c>
      <c r="U35" s="227" t="str">
        <f t="shared" ref="U35:U95" si="5">IMPRODUCT(F35,R35)</f>
        <v>8,60334858327034E-32-6,17073574165237E-29i</v>
      </c>
      <c r="V35" s="227">
        <f>20*LOG(IMABS(U35))</f>
        <v>-564.19325259017705</v>
      </c>
      <c r="W35" s="227">
        <f>(180/PI()*IMARGUMENT(U35))</f>
        <v>-89.920117265632058</v>
      </c>
      <c r="X35" s="269" t="str">
        <f t="shared" ref="X35:X95" si="6">IMDIV(J35,IMSUM(1,IMPRODUCT(F35,R35,-1)))</f>
        <v>-1,04342334192899E-34+4,91841674121643E-32i</v>
      </c>
      <c r="Y35" s="269">
        <f>20*LOG(IMABS(X35))</f>
        <v>-626.16347397287041</v>
      </c>
      <c r="Z35" s="269">
        <f>(180/PI()*IMARGUMENT(X35))</f>
        <v>90.121550627358644</v>
      </c>
      <c r="AA35" s="268" t="str">
        <f t="shared" ref="AA35:AA95" si="7">IMDIV(IMPRODUCT(1,N35),IMSUM(1,IMPRODUCT(F35,R35,-1)))</f>
        <v>2,00000001269112E-15-9,70456970072507E-13i</v>
      </c>
      <c r="AB35" s="268">
        <f>20*LOG(IMABS(AA35))</f>
        <v>-240.26045588260007</v>
      </c>
      <c r="AC35" s="268">
        <f>(180/PI()*IMARGUMENT(AA35))</f>
        <v>-89.881920166421907</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2.6287030913557095</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-4,01199563678728E-33+1,54634555060569E-30i</v>
      </c>
      <c r="G36" s="229">
        <f t="shared" ref="G36:G95" si="12">20*LOG(IMABS(F36))</f>
        <v>-596.21383978463894</v>
      </c>
      <c r="H36" s="229">
        <f t="shared" ref="H36:H95" si="13">(180/PI()*IMARGUMENT(F36))</f>
        <v>90.148653644419099</v>
      </c>
      <c r="I36" s="271">
        <f t="shared" ref="I36:I66" si="14">IF(freq_ratio2&gt;1,(Kinput2-Kfeed2*Metccm2/(2*ratio2*Gdc_ccm2))/(2/rload2-Kfeed2/Gdc_ccm2),(Kinput2-Kfeed2*Metccm2/(2*ratio2*Gdc_dcm2))/(2/rload2-Kfeed2/Gdc_dcm2))</f>
        <v>4.1904471248971002E-2</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-6,5835545655991E-35+2,465047500365E-32i</v>
      </c>
      <c r="K36" s="271">
        <f t="shared" ref="K36:K95" si="16">20*LOG(IMABS(J36))</f>
        <v>-632.16346317492901</v>
      </c>
      <c r="L36" s="271">
        <f t="shared" ref="L36:L95" si="17">(180/PI()*IMARGUMENT(J36))</f>
        <v>90.153023012284947</v>
      </c>
      <c r="M36" s="270">
        <f t="shared" si="1"/>
        <v>0.28833048562112984</v>
      </c>
      <c r="N36" s="270" t="str">
        <f t="shared" si="2"/>
        <v>2,00000000800756E-15-7,70861371913571E-13i</v>
      </c>
      <c r="O36" s="270">
        <f t="shared" ref="O36:O95" si="18">20*LOG(IMABS(N36))</f>
        <v>-242.26044509397951</v>
      </c>
      <c r="P36" s="270">
        <f t="shared" ref="P36:P95" si="19">(180/PI()*IMARGUMENT(N36))</f>
        <v>-89.851346420330032</v>
      </c>
      <c r="Q36" s="229">
        <f t="shared" si="3"/>
        <v>-9090.9090909090901</v>
      </c>
      <c r="R36" s="229" t="str">
        <f t="shared" si="4"/>
        <v>-19,9999859120704+0,016785660344928i</v>
      </c>
      <c r="S36" s="229">
        <f t="shared" ref="S36:S95" si="20">20*LOG(IMABS(R36))</f>
        <v>26.0205968541235</v>
      </c>
      <c r="T36" s="229">
        <f t="shared" ref="T36:T95" si="21">(180/PI()*IMARGUMENT(R36))</f>
        <v>179.95191260271307</v>
      </c>
      <c r="U36" s="227" t="str">
        <f t="shared" si="5"/>
        <v>5,42834250266757E-32-3,09269565713026E-29i</v>
      </c>
      <c r="V36" s="227">
        <f t="shared" ref="V36:V95" si="22">20*LOG(IMABS(U36))</f>
        <v>-570.19324293051545</v>
      </c>
      <c r="W36" s="227">
        <f t="shared" ref="W36:W95" si="23">(180/PI()*IMARGUMENT(U36))</f>
        <v>-89.89943375286785</v>
      </c>
      <c r="X36" s="269" t="str">
        <f t="shared" si="6"/>
        <v>-6,5835545655991E-35+2,465047500365E-32i</v>
      </c>
      <c r="Y36" s="269">
        <f t="shared" ref="Y36:Y95" si="24">20*LOG(IMABS(X36))</f>
        <v>-632.16346317492901</v>
      </c>
      <c r="Z36" s="269">
        <f t="shared" ref="Z36:Z95" si="25">(180/PI()*IMARGUMENT(X36))</f>
        <v>90.153023012284947</v>
      </c>
      <c r="AA36" s="268" t="str">
        <f t="shared" si="7"/>
        <v>2,00000000800756E-15-7,70861371913571E-13i</v>
      </c>
      <c r="AB36" s="268">
        <f t="shared" ref="AB36:AB95" si="26">20*LOG(IMABS(AA36))</f>
        <v>-242.26044509397951</v>
      </c>
      <c r="AC36" s="268">
        <f t="shared" ref="AC36:AC95" si="27">(180/PI()*IMARGUMENT(AA36))</f>
        <v>-89.851346420330032</v>
      </c>
    </row>
    <row r="37" spans="1:29">
      <c r="A37" s="276">
        <v>-2.8</v>
      </c>
      <c r="B37" s="275">
        <f t="shared" si="8"/>
        <v>15.848931924611135</v>
      </c>
      <c r="C37" s="274">
        <f t="shared" si="9"/>
        <v>99.581776203206161</v>
      </c>
      <c r="D37" s="273" t="str">
        <f t="shared" si="10"/>
        <v>99.5817762032062i</v>
      </c>
      <c r="E37" s="272">
        <f t="shared" si="0"/>
        <v>2.6287030913557095</v>
      </c>
      <c r="F37" s="229" t="str">
        <f t="shared" si="11"/>
        <v>-2,53139770240684E-33+7,75008648739905E-31i</v>
      </c>
      <c r="G37" s="229">
        <f t="shared" si="12"/>
        <v>-602.21382268588263</v>
      </c>
      <c r="H37" s="229">
        <f t="shared" si="13"/>
        <v>90.187143574552735</v>
      </c>
      <c r="I37" s="271">
        <f t="shared" si="14"/>
        <v>4.1904471248971002E-2</v>
      </c>
      <c r="J37" s="271" t="str">
        <f t="shared" si="15"/>
        <v>-4,15394145133421E-35+1,23545019449553E-32i</v>
      </c>
      <c r="K37" s="271">
        <f t="shared" si="16"/>
        <v>-638.16344606140024</v>
      </c>
      <c r="L37" s="271">
        <f t="shared" si="17"/>
        <v>90.192644282786304</v>
      </c>
      <c r="M37" s="270">
        <f t="shared" si="1"/>
        <v>0.28833048562112984</v>
      </c>
      <c r="N37" s="270" t="str">
        <f t="shared" si="2"/>
        <v>2,00000000505242E-15-6,12316952769244E-13i</v>
      </c>
      <c r="O37" s="270">
        <f t="shared" si="18"/>
        <v>-244.26042799522318</v>
      </c>
      <c r="P37" s="270">
        <f t="shared" si="19"/>
        <v>-89.812856476879318</v>
      </c>
      <c r="Q37" s="229">
        <f t="shared" si="3"/>
        <v>-9090.9090909090901</v>
      </c>
      <c r="R37" s="229" t="str">
        <f t="shared" si="4"/>
        <v>-19,9999776721455+0,021131885650393i</v>
      </c>
      <c r="S37" s="229">
        <f t="shared" si="20"/>
        <v>26.020595064844912</v>
      </c>
      <c r="T37" s="229">
        <f t="shared" si="21"/>
        <v>179.9394615618975</v>
      </c>
      <c r="U37" s="227" t="str">
        <f t="shared" si="5"/>
        <v>3,425050338422E-32-1,55002091637245E-29i</v>
      </c>
      <c r="V37" s="227">
        <f t="shared" si="22"/>
        <v>-576.19322762103764</v>
      </c>
      <c r="W37" s="227">
        <f t="shared" si="23"/>
        <v>-89.873394863549748</v>
      </c>
      <c r="X37" s="269" t="str">
        <f t="shared" si="6"/>
        <v>-4,15394145133421E-35+1,23545019449553E-32i</v>
      </c>
      <c r="Y37" s="269">
        <f t="shared" si="24"/>
        <v>-638.16344606140024</v>
      </c>
      <c r="Z37" s="269">
        <f t="shared" si="25"/>
        <v>90.192644282786304</v>
      </c>
      <c r="AA37" s="268" t="str">
        <f t="shared" si="7"/>
        <v>2,00000000505242E-15-6,12316952769244E-13i</v>
      </c>
      <c r="AB37" s="268">
        <f t="shared" si="26"/>
        <v>-244.26042799522318</v>
      </c>
      <c r="AC37" s="268">
        <f t="shared" si="27"/>
        <v>-89.812856476879318</v>
      </c>
    </row>
    <row r="38" spans="1:29">
      <c r="A38" s="276">
        <v>-2.7</v>
      </c>
      <c r="B38" s="275">
        <f t="shared" si="8"/>
        <v>19.95262314968878</v>
      </c>
      <c r="C38" s="274">
        <f t="shared" si="9"/>
        <v>125.36602861381581</v>
      </c>
      <c r="D38" s="273" t="str">
        <f t="shared" si="10"/>
        <v>125.366028613816i</v>
      </c>
      <c r="E38" s="272">
        <f t="shared" si="0"/>
        <v>2.6287030913557095</v>
      </c>
      <c r="F38" s="229" t="str">
        <f t="shared" si="11"/>
        <v>-1,59720632420941E-30+3,88424440688819E-28i</v>
      </c>
      <c r="G38" s="229">
        <f t="shared" si="12"/>
        <v>-548.21379558631793</v>
      </c>
      <c r="H38" s="229">
        <f t="shared" si="13"/>
        <v>90.23559965856839</v>
      </c>
      <c r="I38" s="271">
        <f t="shared" si="14"/>
        <v>4.1904471248971002E-2</v>
      </c>
      <c r="J38" s="271" t="str">
        <f t="shared" si="15"/>
        <v>-2,62096361672986E-32+6,19191751679653E-30i</v>
      </c>
      <c r="K38" s="271">
        <f t="shared" si="16"/>
        <v>-584.16341893842286</v>
      </c>
      <c r="L38" s="271">
        <f t="shared" si="17"/>
        <v>90.242524639934061</v>
      </c>
      <c r="M38" s="270">
        <f t="shared" si="1"/>
        <v>0.28833048562112984</v>
      </c>
      <c r="N38" s="270" t="str">
        <f t="shared" si="2"/>
        <v>2,00000003187866E-14-4,86380644184823E-12i</v>
      </c>
      <c r="O38" s="270">
        <f t="shared" si="18"/>
        <v>-226.26040089565862</v>
      </c>
      <c r="P38" s="270">
        <f t="shared" si="19"/>
        <v>-89.76440074997096</v>
      </c>
      <c r="Q38" s="229">
        <f t="shared" si="3"/>
        <v>-9090.9090909090901</v>
      </c>
      <c r="R38" s="229" t="str">
        <f t="shared" si="4"/>
        <v>-19,9999646127585+0,0266034505338855i</v>
      </c>
      <c r="S38" s="229">
        <f t="shared" si="20"/>
        <v>26.020592229030996</v>
      </c>
      <c r="T38" s="229">
        <f t="shared" si="21"/>
        <v>179.92378663829678</v>
      </c>
      <c r="U38" s="227" t="str">
        <f t="shared" si="5"/>
        <v>2,16106395694451E-29-7,76851755970633E-27i</v>
      </c>
      <c r="V38" s="227">
        <f t="shared" si="22"/>
        <v>-522.19320335728696</v>
      </c>
      <c r="W38" s="227">
        <f t="shared" si="23"/>
        <v>-89.840613703134821</v>
      </c>
      <c r="X38" s="269" t="str">
        <f t="shared" si="6"/>
        <v>-2,62096361672986E-32+6,19191751679653E-30i</v>
      </c>
      <c r="Y38" s="269">
        <f t="shared" si="24"/>
        <v>-584.16341893842286</v>
      </c>
      <c r="Z38" s="269">
        <f t="shared" si="25"/>
        <v>90.242524639934061</v>
      </c>
      <c r="AA38" s="268" t="str">
        <f t="shared" si="7"/>
        <v>2,00000003187866E-14-4,86380644184823E-12i</v>
      </c>
      <c r="AB38" s="268">
        <f t="shared" si="26"/>
        <v>-226.26040089565862</v>
      </c>
      <c r="AC38" s="268">
        <f t="shared" si="27"/>
        <v>-89.76440074997096</v>
      </c>
    </row>
    <row r="39" spans="1:29">
      <c r="A39" s="276">
        <v>-2.6</v>
      </c>
      <c r="B39" s="275">
        <f t="shared" si="8"/>
        <v>25.118864315095777</v>
      </c>
      <c r="C39" s="274">
        <f t="shared" si="9"/>
        <v>157.82647919764742</v>
      </c>
      <c r="D39" s="273" t="str">
        <f t="shared" si="10"/>
        <v>157.826479197647i</v>
      </c>
      <c r="E39" s="272">
        <f t="shared" si="0"/>
        <v>2.6287030913557095</v>
      </c>
      <c r="F39" s="229" t="str">
        <f t="shared" si="11"/>
        <v>-1,0077684100792E-30+1,94673370902051E-28i</v>
      </c>
      <c r="G39" s="229">
        <f t="shared" si="12"/>
        <v>-554.21375263674872</v>
      </c>
      <c r="H39" s="229">
        <f t="shared" si="13"/>
        <v>90.296601227881141</v>
      </c>
      <c r="I39" s="271">
        <f t="shared" si="14"/>
        <v>4.1904471248971002E-2</v>
      </c>
      <c r="J39" s="271" t="str">
        <f t="shared" si="15"/>
        <v>-1,65371520609366E-32+3,10330910899786E-30i</v>
      </c>
      <c r="K39" s="271">
        <f t="shared" si="16"/>
        <v>-590.16337595174696</v>
      </c>
      <c r="L39" s="271">
        <f t="shared" si="17"/>
        <v>90.305319262873738</v>
      </c>
      <c r="M39" s="270">
        <f t="shared" si="1"/>
        <v>0.28833048562112984</v>
      </c>
      <c r="N39" s="270" t="str">
        <f t="shared" si="2"/>
        <v>2,00000002011408E-14-3,86345878499393E-12i</v>
      </c>
      <c r="O39" s="270">
        <f t="shared" si="18"/>
        <v>-228.26035794608939</v>
      </c>
      <c r="P39" s="270">
        <f t="shared" si="19"/>
        <v>-89.703399096633206</v>
      </c>
      <c r="Q39" s="229">
        <f t="shared" si="3"/>
        <v>-9090.9090909090901</v>
      </c>
      <c r="R39" s="229" t="str">
        <f t="shared" si="4"/>
        <v>-19,9999439150599+0,0334917252248011i</v>
      </c>
      <c r="S39" s="229">
        <f t="shared" si="20"/>
        <v>26.020587734572569</v>
      </c>
      <c r="T39" s="229">
        <f t="shared" si="21"/>
        <v>179.90405309542774</v>
      </c>
      <c r="U39" s="227" t="str">
        <f t="shared" si="5"/>
        <v>1,36353646341158E-29-3,89349025169935E-27i</v>
      </c>
      <c r="V39" s="227">
        <f t="shared" si="22"/>
        <v>-528.19316490217614</v>
      </c>
      <c r="W39" s="227">
        <f t="shared" si="23"/>
        <v>-89.799345676691118</v>
      </c>
      <c r="X39" s="269" t="str">
        <f t="shared" si="6"/>
        <v>-1,65371520609366E-32+3,10330910899786E-30i</v>
      </c>
      <c r="Y39" s="269">
        <f t="shared" si="24"/>
        <v>-590.16337595174696</v>
      </c>
      <c r="Z39" s="269">
        <f t="shared" si="25"/>
        <v>90.305319262873738</v>
      </c>
      <c r="AA39" s="268" t="str">
        <f t="shared" si="7"/>
        <v>2,00000002011408E-14-3,86345878499393E-12i</v>
      </c>
      <c r="AB39" s="268">
        <f t="shared" si="26"/>
        <v>-228.26035794608939</v>
      </c>
      <c r="AC39" s="268">
        <f t="shared" si="27"/>
        <v>-89.703399096633206</v>
      </c>
    </row>
    <row r="40" spans="1:29">
      <c r="A40" s="276">
        <v>-2.5</v>
      </c>
      <c r="B40" s="275">
        <f t="shared" si="8"/>
        <v>31.622776601683764</v>
      </c>
      <c r="C40" s="274">
        <f t="shared" si="9"/>
        <v>198.69176531592183</v>
      </c>
      <c r="D40" s="273" t="str">
        <f t="shared" si="10"/>
        <v>198.691765315922i</v>
      </c>
      <c r="E40" s="272">
        <f t="shared" si="0"/>
        <v>2.6287030913557095</v>
      </c>
      <c r="F40" s="229" t="str">
        <f t="shared" si="11"/>
        <v>-6,35858620774125E-31+9,75678082232943E-29i</v>
      </c>
      <c r="G40" s="229">
        <f t="shared" si="12"/>
        <v>-560.21368456713913</v>
      </c>
      <c r="H40" s="229">
        <f t="shared" si="13"/>
        <v>90.373396719957398</v>
      </c>
      <c r="I40" s="271">
        <f t="shared" si="14"/>
        <v>4.1904471248971002E-2</v>
      </c>
      <c r="J40" s="271" t="str">
        <f t="shared" si="15"/>
        <v>-1,0434233419282E-32+1,55533819087047E-30i</v>
      </c>
      <c r="K40" s="271">
        <f t="shared" si="16"/>
        <v>-596.16330782332705</v>
      </c>
      <c r="L40" s="271">
        <f t="shared" si="17"/>
        <v>90.384372075700952</v>
      </c>
      <c r="M40" s="270">
        <f t="shared" si="1"/>
        <v>0.28833048562112984</v>
      </c>
      <c r="N40" s="270" t="str">
        <f t="shared" si="2"/>
        <v>2,00000001269112E-14-3,06885439661423E-12i</v>
      </c>
      <c r="O40" s="270">
        <f t="shared" si="18"/>
        <v>-230.26028987647973</v>
      </c>
      <c r="P40" s="270">
        <f t="shared" si="19"/>
        <v>-89.626603537813509</v>
      </c>
      <c r="Q40" s="229">
        <f t="shared" si="3"/>
        <v>-9090.9090909090901</v>
      </c>
      <c r="R40" s="229" t="str">
        <f t="shared" si="4"/>
        <v>-19,9999111115061+0,0421635147877262i</v>
      </c>
      <c r="S40" s="229">
        <f t="shared" si="20"/>
        <v>26.020580611345558</v>
      </c>
      <c r="T40" s="229">
        <f t="shared" si="21"/>
        <v>179.87921006976657</v>
      </c>
      <c r="U40" s="227" t="str">
        <f t="shared" si="5"/>
        <v>8,60331417013846E-30-1,95137430184472E-27i</v>
      </c>
      <c r="V40" s="227">
        <f t="shared" si="22"/>
        <v>-534.1931039557935</v>
      </c>
      <c r="W40" s="227">
        <f t="shared" si="23"/>
        <v>-89.74739321027603</v>
      </c>
      <c r="X40" s="269" t="str">
        <f t="shared" si="6"/>
        <v>-1,0434233419282E-32+1,55533819087047E-30i</v>
      </c>
      <c r="Y40" s="269">
        <f t="shared" si="24"/>
        <v>-596.16330782332705</v>
      </c>
      <c r="Z40" s="269">
        <f t="shared" si="25"/>
        <v>90.384372075700952</v>
      </c>
      <c r="AA40" s="268" t="str">
        <f t="shared" si="7"/>
        <v>2,00000001269112E-14-3,06885439661423E-12i</v>
      </c>
      <c r="AB40" s="268">
        <f t="shared" si="26"/>
        <v>-230.26028987647973</v>
      </c>
      <c r="AC40" s="268">
        <f t="shared" si="27"/>
        <v>-89.626603537813509</v>
      </c>
    </row>
    <row r="41" spans="1:29">
      <c r="A41" s="276">
        <v>-2.4</v>
      </c>
      <c r="B41" s="275">
        <f t="shared" si="8"/>
        <v>39.81071705534972</v>
      </c>
      <c r="C41" s="274">
        <f t="shared" si="9"/>
        <v>250.13811247045712</v>
      </c>
      <c r="D41" s="273" t="str">
        <f t="shared" si="10"/>
        <v>250.138112470457i</v>
      </c>
      <c r="E41" s="272">
        <f t="shared" si="0"/>
        <v>2.6287030913557095</v>
      </c>
      <c r="F41" s="229" t="str">
        <f t="shared" si="11"/>
        <v>-4,01199563678728E-31+4,88997398945093E-29i</v>
      </c>
      <c r="G41" s="229">
        <f t="shared" si="12"/>
        <v>-566.21357668626342</v>
      </c>
      <c r="H41" s="229">
        <f t="shared" si="13"/>
        <v>90.470074606237134</v>
      </c>
      <c r="I41" s="271">
        <f t="shared" si="14"/>
        <v>4.1904471248971002E-2</v>
      </c>
      <c r="J41" s="271" t="str">
        <f t="shared" si="15"/>
        <v>-6,58355456559407E-33+7,7951507605459E-31i</v>
      </c>
      <c r="K41" s="271">
        <f t="shared" si="16"/>
        <v>-602.16319984924348</v>
      </c>
      <c r="L41" s="271">
        <f t="shared" si="17"/>
        <v>90.483891760387337</v>
      </c>
      <c r="M41" s="270">
        <f t="shared" si="1"/>
        <v>0.28833048562112984</v>
      </c>
      <c r="N41" s="270" t="str">
        <f t="shared" si="2"/>
        <v>2,00000000800756E-14-2,43767769548844E-12i</v>
      </c>
      <c r="O41" s="270">
        <f t="shared" si="18"/>
        <v>-232.26018199560406</v>
      </c>
      <c r="P41" s="270">
        <f t="shared" si="19"/>
        <v>-89.529925598517565</v>
      </c>
      <c r="Q41" s="229">
        <f t="shared" si="3"/>
        <v>-9090.9090909090901</v>
      </c>
      <c r="R41" s="229" t="str">
        <f t="shared" si="4"/>
        <v>-19,9998591215974+0,0530805822119636i</v>
      </c>
      <c r="S41" s="229">
        <f t="shared" si="20"/>
        <v>26.020569321815476</v>
      </c>
      <c r="T41" s="229">
        <f t="shared" si="21"/>
        <v>179.84793461916627</v>
      </c>
      <c r="U41" s="227" t="str">
        <f t="shared" si="5"/>
        <v>5,42830808960677E-30-9,78009204879365E-28i</v>
      </c>
      <c r="V41" s="227">
        <f t="shared" si="22"/>
        <v>-540.19300736444791</v>
      </c>
      <c r="W41" s="227">
        <f t="shared" si="23"/>
        <v>-89.681990774596599</v>
      </c>
      <c r="X41" s="269" t="str">
        <f t="shared" si="6"/>
        <v>-6,58355456559407E-33+7,7951507605459E-31i</v>
      </c>
      <c r="Y41" s="269">
        <f t="shared" si="24"/>
        <v>-602.16319984924348</v>
      </c>
      <c r="Z41" s="269">
        <f t="shared" si="25"/>
        <v>90.483891760387337</v>
      </c>
      <c r="AA41" s="268" t="str">
        <f t="shared" si="7"/>
        <v>2,00000000800756E-14-2,43767769548844E-12i</v>
      </c>
      <c r="AB41" s="268">
        <f t="shared" si="26"/>
        <v>-232.26018199560406</v>
      </c>
      <c r="AC41" s="268">
        <f t="shared" si="27"/>
        <v>-89.529925598517565</v>
      </c>
    </row>
    <row r="42" spans="1:29">
      <c r="A42" s="276">
        <v>-2.2999999999999998</v>
      </c>
      <c r="B42" s="275">
        <f t="shared" si="8"/>
        <v>50.118723362727209</v>
      </c>
      <c r="C42" s="274">
        <f t="shared" si="9"/>
        <v>314.90522624728584</v>
      </c>
      <c r="D42" s="273" t="str">
        <f t="shared" si="10"/>
        <v>314.905226247286i</v>
      </c>
      <c r="E42" s="272">
        <f t="shared" si="0"/>
        <v>2.6287030913557095</v>
      </c>
      <c r="F42" s="229" t="str">
        <f t="shared" si="11"/>
        <v>-2,53139770240684E-31+2,45079253628221E-29i</v>
      </c>
      <c r="G42" s="229">
        <f t="shared" si="12"/>
        <v>-572.21340571208725</v>
      </c>
      <c r="H42" s="229">
        <f t="shared" si="13"/>
        <v>90.591781005293356</v>
      </c>
      <c r="I42" s="271">
        <f t="shared" si="14"/>
        <v>4.1904471248971002E-2</v>
      </c>
      <c r="J42" s="271" t="str">
        <f t="shared" si="15"/>
        <v>-4,15394145133106E-33+3,9068255242072E-31i</v>
      </c>
      <c r="K42" s="271">
        <f t="shared" si="16"/>
        <v>-608.16302872734263</v>
      </c>
      <c r="L42" s="271">
        <f t="shared" si="17"/>
        <v>90.609175771574485</v>
      </c>
      <c r="M42" s="270">
        <f t="shared" si="1"/>
        <v>0.28833048562112984</v>
      </c>
      <c r="N42" s="270" t="str">
        <f t="shared" si="2"/>
        <v>2,00000000505243E-14-1,93631622068408E-12i</v>
      </c>
      <c r="O42" s="270">
        <f t="shared" si="18"/>
        <v>-234.2600110214278</v>
      </c>
      <c r="P42" s="270">
        <f t="shared" si="19"/>
        <v>-89.408219157349095</v>
      </c>
      <c r="Q42" s="229">
        <f t="shared" si="3"/>
        <v>-9090.9090909090901</v>
      </c>
      <c r="R42" s="229" t="str">
        <f t="shared" si="4"/>
        <v>-19,9997767236986+0,0668242184908288i</v>
      </c>
      <c r="S42" s="229">
        <f t="shared" si="20"/>
        <v>26.02055142917618</v>
      </c>
      <c r="T42" s="229">
        <f t="shared" si="21"/>
        <v>179.80856129076776</v>
      </c>
      <c r="U42" s="227" t="str">
        <f t="shared" si="5"/>
        <v>3,42501592549989E-30-4,90169951084827E-28i</v>
      </c>
      <c r="V42" s="227">
        <f t="shared" si="22"/>
        <v>-546.19285428291096</v>
      </c>
      <c r="W42" s="227">
        <f t="shared" si="23"/>
        <v>-89.599657703938888</v>
      </c>
      <c r="X42" s="269" t="str">
        <f t="shared" si="6"/>
        <v>-4,15394145133106E-33+3,9068255242072E-31i</v>
      </c>
      <c r="Y42" s="269">
        <f t="shared" si="24"/>
        <v>-608.16302872734263</v>
      </c>
      <c r="Z42" s="269">
        <f t="shared" si="25"/>
        <v>90.609175771574485</v>
      </c>
      <c r="AA42" s="268" t="str">
        <f t="shared" si="7"/>
        <v>2,00000000505243E-14-1,93631622068408E-12i</v>
      </c>
      <c r="AB42" s="268">
        <f t="shared" si="26"/>
        <v>-234.2600110214278</v>
      </c>
      <c r="AC42" s="268">
        <f t="shared" si="27"/>
        <v>-89.408219157349095</v>
      </c>
    </row>
    <row r="43" spans="1:29">
      <c r="A43" s="276">
        <v>-2.2000000000000002</v>
      </c>
      <c r="B43" s="275">
        <f t="shared" si="8"/>
        <v>63.09573444801925</v>
      </c>
      <c r="C43" s="274">
        <f t="shared" si="9"/>
        <v>396.44219162949946</v>
      </c>
      <c r="D43" s="273" t="str">
        <f t="shared" si="10"/>
        <v>396.442191629499i</v>
      </c>
      <c r="E43" s="272">
        <f t="shared" si="0"/>
        <v>2.6287030913557095</v>
      </c>
      <c r="F43" s="229" t="str">
        <f t="shared" si="11"/>
        <v>-1,59720380865255E-31+1,22830593145366E-29i</v>
      </c>
      <c r="G43" s="229">
        <f t="shared" si="12"/>
        <v>-578.21313475006582</v>
      </c>
      <c r="H43" s="229">
        <f t="shared" si="13"/>
        <v>90.744992575392018</v>
      </c>
      <c r="I43" s="271">
        <f t="shared" si="14"/>
        <v>4.1904471248971002E-2</v>
      </c>
      <c r="J43" s="271" t="str">
        <f t="shared" si="15"/>
        <v>-2,62095960665049E-33+1,95804748544225E-31i</v>
      </c>
      <c r="K43" s="271">
        <f t="shared" si="16"/>
        <v>-614.16275753119362</v>
      </c>
      <c r="L43" s="271">
        <f t="shared" si="17"/>
        <v>90.766891288302034</v>
      </c>
      <c r="M43" s="270">
        <f t="shared" si="1"/>
        <v>0.28833048562112984</v>
      </c>
      <c r="N43" s="270" t="str">
        <f t="shared" si="2"/>
        <v>2,00000000318786E-14-1,53807064544398E-12i</v>
      </c>
      <c r="O43" s="270">
        <f t="shared" si="18"/>
        <v>-236.25974005940657</v>
      </c>
      <c r="P43" s="270">
        <f t="shared" si="19"/>
        <v>-89.255007553799459</v>
      </c>
      <c r="Q43" s="229">
        <f t="shared" si="3"/>
        <v>-9090.9090909090901</v>
      </c>
      <c r="R43" s="229" t="str">
        <f t="shared" si="4"/>
        <v>-19,9996461332206+0,0841261574545637i</v>
      </c>
      <c r="S43" s="229">
        <f t="shared" si="20"/>
        <v>26.020523071405037</v>
      </c>
      <c r="T43" s="229">
        <f t="shared" si="21"/>
        <v>179.7589934687465</v>
      </c>
      <c r="U43" s="227" t="str">
        <f t="shared" si="5"/>
        <v>2,16102451564987E-30-2,45670276386001E-28i</v>
      </c>
      <c r="V43" s="227">
        <f t="shared" si="22"/>
        <v>-552.1926116786608</v>
      </c>
      <c r="W43" s="227">
        <f t="shared" si="23"/>
        <v>-89.496013955861486</v>
      </c>
      <c r="X43" s="269" t="str">
        <f t="shared" si="6"/>
        <v>-2,62095960665049E-33+1,95804748544225E-31i</v>
      </c>
      <c r="Y43" s="269">
        <f t="shared" si="24"/>
        <v>-614.16275753119362</v>
      </c>
      <c r="Z43" s="269">
        <f t="shared" si="25"/>
        <v>90.766891288302034</v>
      </c>
      <c r="AA43" s="268" t="str">
        <f t="shared" si="7"/>
        <v>2,00000000318786E-14-1,53807064544398E-12i</v>
      </c>
      <c r="AB43" s="268">
        <f t="shared" si="26"/>
        <v>-236.25974005940657</v>
      </c>
      <c r="AC43" s="268">
        <f t="shared" si="27"/>
        <v>-89.255007553799459</v>
      </c>
    </row>
    <row r="44" spans="1:29">
      <c r="A44" s="276">
        <v>-2.1</v>
      </c>
      <c r="B44" s="275">
        <f t="shared" si="8"/>
        <v>79.432823472428126</v>
      </c>
      <c r="C44" s="274">
        <f t="shared" si="9"/>
        <v>499.09114934975014</v>
      </c>
      <c r="D44" s="273" t="str">
        <f t="shared" si="10"/>
        <v>499.09114934975i</v>
      </c>
      <c r="E44" s="272">
        <f t="shared" si="0"/>
        <v>2.6287030913557095</v>
      </c>
      <c r="F44" s="229" t="str">
        <f t="shared" si="11"/>
        <v>-1,00776841007919E-28+6,15611251669284E-27i</v>
      </c>
      <c r="G44" s="229">
        <f t="shared" si="12"/>
        <v>-524.21270533882944</v>
      </c>
      <c r="H44" s="229">
        <f t="shared" si="13"/>
        <v>90.937860044394284</v>
      </c>
      <c r="I44" s="271">
        <f t="shared" si="14"/>
        <v>4.1904471248971002E-2</v>
      </c>
      <c r="J44" s="271" t="str">
        <f t="shared" si="15"/>
        <v>-1,65371520608107E-30+9,81345549599949E-29i</v>
      </c>
      <c r="K44" s="271">
        <f t="shared" si="16"/>
        <v>-560.16232774888988</v>
      </c>
      <c r="L44" s="271">
        <f t="shared" si="17"/>
        <v>90.965428889777115</v>
      </c>
      <c r="M44" s="270">
        <f t="shared" si="1"/>
        <v>0.28833048562112984</v>
      </c>
      <c r="N44" s="270" t="str">
        <f t="shared" si="2"/>
        <v>2,00000002011407E-13-1,22173294067379E-11i</v>
      </c>
      <c r="O44" s="270">
        <f t="shared" si="18"/>
        <v>-218.25931064817007</v>
      </c>
      <c r="P44" s="270">
        <f t="shared" si="19"/>
        <v>-89.06214098181016</v>
      </c>
      <c r="Q44" s="229">
        <f t="shared" si="3"/>
        <v>-9090.9090909090901</v>
      </c>
      <c r="R44" s="229" t="str">
        <f t="shared" si="4"/>
        <v>-19,9994391647536+0,105907461562754i</v>
      </c>
      <c r="S44" s="229">
        <f t="shared" si="20"/>
        <v>26.020478127745935</v>
      </c>
      <c r="T44" s="229">
        <f t="shared" si="21"/>
        <v>179.69659179958722</v>
      </c>
      <c r="U44" s="227" t="str">
        <f t="shared" si="5"/>
        <v>1,36350205121629E-27-1,23129470788392E-25i</v>
      </c>
      <c r="V44" s="227">
        <f t="shared" si="22"/>
        <v>-498.19222721108355</v>
      </c>
      <c r="W44" s="227">
        <f t="shared" si="23"/>
        <v>-89.365548156018505</v>
      </c>
      <c r="X44" s="269" t="str">
        <f t="shared" si="6"/>
        <v>-1,65371520608107E-30+9,81345549599949E-29i</v>
      </c>
      <c r="Y44" s="269">
        <f t="shared" si="24"/>
        <v>-560.16232774888988</v>
      </c>
      <c r="Z44" s="269">
        <f t="shared" si="25"/>
        <v>90.965428889777115</v>
      </c>
      <c r="AA44" s="268" t="str">
        <f t="shared" si="7"/>
        <v>2,00000002011407E-13-1,22173294067379E-11i</v>
      </c>
      <c r="AB44" s="268">
        <f t="shared" si="26"/>
        <v>-218.25931064817007</v>
      </c>
      <c r="AC44" s="268">
        <f t="shared" si="27"/>
        <v>-89.06214098181016</v>
      </c>
    </row>
    <row r="45" spans="1:29">
      <c r="A45" s="276">
        <v>-2</v>
      </c>
      <c r="B45" s="275">
        <f t="shared" si="8"/>
        <v>100</v>
      </c>
      <c r="C45" s="274">
        <f t="shared" si="9"/>
        <v>628.31853071795865</v>
      </c>
      <c r="D45" s="273" t="str">
        <f t="shared" si="10"/>
        <v>628.318530717959i</v>
      </c>
      <c r="E45" s="272">
        <f t="shared" si="0"/>
        <v>2.6287030913557095</v>
      </c>
      <c r="F45" s="229" t="str">
        <f t="shared" si="11"/>
        <v>-6,35858222085225E-32+3,08536500296116E-30i</v>
      </c>
      <c r="G45" s="229">
        <f t="shared" si="12"/>
        <v>-590.21202485484321</v>
      </c>
      <c r="H45" s="229">
        <f t="shared" si="13"/>
        <v>91.180632953246118</v>
      </c>
      <c r="I45" s="271">
        <f t="shared" si="14"/>
        <v>4.1904471248971002E-2</v>
      </c>
      <c r="J45" s="271" t="str">
        <f t="shared" si="15"/>
        <v>-1,04342270637344E-33+4,91835595414412E-32i</v>
      </c>
      <c r="K45" s="271">
        <f t="shared" si="16"/>
        <v>-626.16164667680141</v>
      </c>
      <c r="L45" s="271">
        <f t="shared" si="17"/>
        <v>91.215340071705754</v>
      </c>
      <c r="M45" s="270">
        <f t="shared" si="1"/>
        <v>0.28833048562112984</v>
      </c>
      <c r="N45" s="270" t="str">
        <f t="shared" si="2"/>
        <v>2,00000000126911E-14-9,7045697007227E-13i</v>
      </c>
      <c r="O45" s="270">
        <f t="shared" si="18"/>
        <v>-240.25863016418381</v>
      </c>
      <c r="P45" s="270">
        <f t="shared" si="19"/>
        <v>-88.819367128268198</v>
      </c>
      <c r="Q45" s="229">
        <f t="shared" si="3"/>
        <v>-9090.9090909090901</v>
      </c>
      <c r="R45" s="229" t="str">
        <f t="shared" si="4"/>
        <v>-19,9991111506154+0,133327407685173i</v>
      </c>
      <c r="S45" s="229">
        <f t="shared" si="20"/>
        <v>26.020406897799077</v>
      </c>
      <c r="T45" s="229">
        <f t="shared" si="21"/>
        <v>179.61803379522971</v>
      </c>
      <c r="U45" s="227" t="str">
        <f t="shared" si="5"/>
        <v>8,60296208344143E-31-6,17130353672796E-29i</v>
      </c>
      <c r="V45" s="227">
        <f t="shared" si="22"/>
        <v>-564.19161795704417</v>
      </c>
      <c r="W45" s="227">
        <f t="shared" si="23"/>
        <v>-89.201333251524176</v>
      </c>
      <c r="X45" s="269" t="str">
        <f t="shared" si="6"/>
        <v>-1,04342270637344E-33+4,91835595414412E-32i</v>
      </c>
      <c r="Y45" s="269">
        <f t="shared" si="24"/>
        <v>-626.16164667680141</v>
      </c>
      <c r="Z45" s="269">
        <f t="shared" si="25"/>
        <v>91.215340071705754</v>
      </c>
      <c r="AA45" s="268" t="str">
        <f t="shared" si="7"/>
        <v>2,00000000126911E-14-9,7045697007227E-13i</v>
      </c>
      <c r="AB45" s="268">
        <f t="shared" si="26"/>
        <v>-240.25863016418381</v>
      </c>
      <c r="AC45" s="268">
        <f t="shared" si="27"/>
        <v>-88.819367128268198</v>
      </c>
    </row>
    <row r="46" spans="1:29">
      <c r="A46" s="276">
        <v>-1.9</v>
      </c>
      <c r="B46" s="275">
        <f t="shared" si="8"/>
        <v>125.89254117941664</v>
      </c>
      <c r="C46" s="274">
        <f t="shared" si="9"/>
        <v>791.0061650220116</v>
      </c>
      <c r="D46" s="273" t="str">
        <f t="shared" si="10"/>
        <v>791.006165022012i</v>
      </c>
      <c r="E46" s="272">
        <f t="shared" si="0"/>
        <v>2.6287030913557095</v>
      </c>
      <c r="F46" s="229" t="str">
        <f t="shared" si="11"/>
        <v>-4,01199404957816E-32+1,5463455505645E-30i</v>
      </c>
      <c r="G46" s="229">
        <f t="shared" si="12"/>
        <v>-596.21094657876404</v>
      </c>
      <c r="H46" s="229">
        <f t="shared" si="13"/>
        <v>91.486205775037774</v>
      </c>
      <c r="I46" s="271">
        <f t="shared" si="14"/>
        <v>4.1904471248971002E-2</v>
      </c>
      <c r="J46" s="271" t="str">
        <f t="shared" si="15"/>
        <v>-6,58355203540503E-34+2,46499921551665E-32i</v>
      </c>
      <c r="K46" s="271">
        <f t="shared" si="16"/>
        <v>-632.16056746864353</v>
      </c>
      <c r="L46" s="271">
        <f t="shared" si="17"/>
        <v>91.529899445310932</v>
      </c>
      <c r="M46" s="270">
        <f t="shared" si="1"/>
        <v>0.28833048562112984</v>
      </c>
      <c r="N46" s="270" t="str">
        <f t="shared" si="2"/>
        <v>2,00000000080076E-14-7,70861371913381E-13i</v>
      </c>
      <c r="O46" s="270">
        <f t="shared" si="18"/>
        <v>-242.25755188810464</v>
      </c>
      <c r="P46" s="270">
        <f t="shared" si="19"/>
        <v>-88.513794289711356</v>
      </c>
      <c r="Q46" s="229">
        <f t="shared" si="3"/>
        <v>-9090.9090909090901</v>
      </c>
      <c r="R46" s="229" t="str">
        <f t="shared" si="4"/>
        <v>-19,9985913052791+0,167844898640119i</v>
      </c>
      <c r="S46" s="229">
        <f t="shared" si="20"/>
        <v>26.020294008334371</v>
      </c>
      <c r="T46" s="229">
        <f t="shared" si="21"/>
        <v>179.51913720491459</v>
      </c>
      <c r="U46" s="227" t="str">
        <f t="shared" si="5"/>
        <v>5,42796080970155E-31-3,09314666098222E-29i</v>
      </c>
      <c r="V46" s="227">
        <f t="shared" si="22"/>
        <v>-570.19065257042962</v>
      </c>
      <c r="W46" s="227">
        <f t="shared" si="23"/>
        <v>-88.994657020047654</v>
      </c>
      <c r="X46" s="269" t="str">
        <f t="shared" si="6"/>
        <v>-6,58355203540503E-34+2,46499921551665E-32i</v>
      </c>
      <c r="Y46" s="269">
        <f t="shared" si="24"/>
        <v>-632.16056746864353</v>
      </c>
      <c r="Z46" s="269">
        <f t="shared" si="25"/>
        <v>91.529899445310932</v>
      </c>
      <c r="AA46" s="268" t="str">
        <f t="shared" si="7"/>
        <v>2,00000000080076E-14-7,70861371913381E-13i</v>
      </c>
      <c r="AB46" s="268">
        <f t="shared" si="26"/>
        <v>-242.25755188810464</v>
      </c>
      <c r="AC46" s="268">
        <f t="shared" si="27"/>
        <v>-88.513794289711356</v>
      </c>
    </row>
    <row r="47" spans="1:29">
      <c r="A47" s="276">
        <v>-1.8</v>
      </c>
      <c r="B47" s="275">
        <f t="shared" si="8"/>
        <v>158.48931924611125</v>
      </c>
      <c r="C47" s="274">
        <f t="shared" si="9"/>
        <v>995.81776203206107</v>
      </c>
      <c r="D47" s="273" t="str">
        <f t="shared" si="10"/>
        <v>995.817762032061i</v>
      </c>
      <c r="E47" s="272">
        <f t="shared" si="0"/>
        <v>2.6287030913557095</v>
      </c>
      <c r="F47" s="229" t="str">
        <f t="shared" si="11"/>
        <v>-2,53139707052753E-32+7,75008648719267E-31i</v>
      </c>
      <c r="G47" s="229">
        <f t="shared" si="12"/>
        <v>-602.2092381745457</v>
      </c>
      <c r="H47" s="229">
        <f t="shared" si="13"/>
        <v>91.870776837100522</v>
      </c>
      <c r="I47" s="271">
        <f t="shared" si="14"/>
        <v>4.1904471248971002E-2</v>
      </c>
      <c r="J47" s="271" t="str">
        <f t="shared" si="15"/>
        <v>-4,15394044404466E-34+1,23541184049701E-32i</v>
      </c>
      <c r="K47" s="271">
        <f t="shared" si="16"/>
        <v>-638.15885758718025</v>
      </c>
      <c r="L47" s="271">
        <f t="shared" si="17"/>
        <v>91.925783902705106</v>
      </c>
      <c r="M47" s="270">
        <f t="shared" si="1"/>
        <v>0.28833048562112984</v>
      </c>
      <c r="N47" s="270" t="str">
        <f t="shared" si="2"/>
        <v>2,00000000050524E-14-6,12316952769094E-13i</v>
      </c>
      <c r="O47" s="270">
        <f t="shared" si="18"/>
        <v>-244.25584348388634</v>
      </c>
      <c r="P47" s="270">
        <f t="shared" si="19"/>
        <v>-88.129223214331546</v>
      </c>
      <c r="Q47" s="229">
        <f t="shared" si="3"/>
        <v>-9090.9090909090901</v>
      </c>
      <c r="R47" s="229" t="str">
        <f t="shared" si="4"/>
        <v>-19,9977674613001+0,211295503434653i</v>
      </c>
      <c r="S47" s="229">
        <f t="shared" si="20"/>
        <v>26.020115096600847</v>
      </c>
      <c r="T47" s="229">
        <f t="shared" si="21"/>
        <v>179.39463792067559</v>
      </c>
      <c r="U47" s="227" t="str">
        <f t="shared" si="5"/>
        <v>3,42467057088911E-31-1,55037914657684E-29i</v>
      </c>
      <c r="V47" s="227">
        <f t="shared" si="22"/>
        <v>-576.18912307794494</v>
      </c>
      <c r="W47" s="227">
        <f t="shared" si="23"/>
        <v>-88.734585242223886</v>
      </c>
      <c r="X47" s="269" t="str">
        <f t="shared" si="6"/>
        <v>-4,15394044404466E-34+1,23541184049701E-32i</v>
      </c>
      <c r="Y47" s="269">
        <f t="shared" si="24"/>
        <v>-638.15885758718025</v>
      </c>
      <c r="Z47" s="269">
        <f t="shared" si="25"/>
        <v>91.925783902705106</v>
      </c>
      <c r="AA47" s="268" t="str">
        <f t="shared" si="7"/>
        <v>2,00000000050524E-14-6,12316952769094E-13i</v>
      </c>
      <c r="AB47" s="268">
        <f t="shared" si="26"/>
        <v>-244.25584348388634</v>
      </c>
      <c r="AC47" s="268">
        <f t="shared" si="27"/>
        <v>-88.129223214331546</v>
      </c>
    </row>
    <row r="48" spans="1:29">
      <c r="A48" s="276">
        <v>-1.7</v>
      </c>
      <c r="B48" s="275">
        <f t="shared" si="8"/>
        <v>199.52623149688793</v>
      </c>
      <c r="C48" s="274">
        <f t="shared" si="9"/>
        <v>1253.6602861381591</v>
      </c>
      <c r="D48" s="273" t="str">
        <f t="shared" si="10"/>
        <v>1253.66028613816i</v>
      </c>
      <c r="E48" s="272">
        <f t="shared" si="0"/>
        <v>2.6287030913557095</v>
      </c>
      <c r="F48" s="229" t="str">
        <f t="shared" si="11"/>
        <v>-1,59720380865253E-29+3,8842444058538E-28i</v>
      </c>
      <c r="G48" s="229">
        <f t="shared" si="12"/>
        <v>-548.20653191218366</v>
      </c>
      <c r="H48" s="229">
        <f t="shared" si="13"/>
        <v>92.354679608086769</v>
      </c>
      <c r="I48" s="271">
        <f t="shared" si="14"/>
        <v>4.1904471248971002E-2</v>
      </c>
      <c r="J48" s="271" t="str">
        <f t="shared" si="15"/>
        <v>-2,62095960663054E-31+6,19161285872868E-30i</v>
      </c>
      <c r="K48" s="271">
        <f t="shared" si="16"/>
        <v>-584.15614898354386</v>
      </c>
      <c r="L48" s="271">
        <f t="shared" si="17"/>
        <v>92.423929388360492</v>
      </c>
      <c r="M48" s="270">
        <f t="shared" si="1"/>
        <v>0.28833048562112984</v>
      </c>
      <c r="N48" s="270" t="str">
        <f t="shared" si="2"/>
        <v>2,00000000318785E-13-4,86380644183641E-12i</v>
      </c>
      <c r="O48" s="270">
        <f t="shared" si="18"/>
        <v>-226.25313722152438</v>
      </c>
      <c r="P48" s="270">
        <f t="shared" si="19"/>
        <v>-87.645320800452552</v>
      </c>
      <c r="Q48" s="229">
        <f t="shared" si="3"/>
        <v>-9090.9090909090901</v>
      </c>
      <c r="R48" s="229" t="str">
        <f t="shared" si="4"/>
        <v>-19,9964618956142+0,265987912425721i</v>
      </c>
      <c r="S48" s="229">
        <f t="shared" si="20"/>
        <v>26.019831555709064</v>
      </c>
      <c r="T48" s="229">
        <f t="shared" si="21"/>
        <v>179.23791088034349</v>
      </c>
      <c r="U48" s="227" t="str">
        <f t="shared" si="5"/>
        <v>2,16068044906068E-28-7,77136289455863E-27i</v>
      </c>
      <c r="V48" s="227">
        <f t="shared" si="22"/>
        <v>-522.1867003564746</v>
      </c>
      <c r="W48" s="227">
        <f t="shared" si="23"/>
        <v>-88.407409511569739</v>
      </c>
      <c r="X48" s="269" t="str">
        <f t="shared" si="6"/>
        <v>-2,62095960663054E-31+6,19161285872868E-30i</v>
      </c>
      <c r="Y48" s="269">
        <f t="shared" si="24"/>
        <v>-584.15614898354386</v>
      </c>
      <c r="Z48" s="269">
        <f t="shared" si="25"/>
        <v>92.423929388360492</v>
      </c>
      <c r="AA48" s="268" t="str">
        <f t="shared" si="7"/>
        <v>2,00000000318785E-13-4,86380644183641E-12i</v>
      </c>
      <c r="AB48" s="268">
        <f t="shared" si="26"/>
        <v>-226.25313722152438</v>
      </c>
      <c r="AC48" s="268">
        <f t="shared" si="27"/>
        <v>-87.645320800452552</v>
      </c>
    </row>
    <row r="49" spans="1:29">
      <c r="A49" s="276">
        <v>-1.6</v>
      </c>
      <c r="B49" s="275">
        <f t="shared" si="8"/>
        <v>251.1886431509578</v>
      </c>
      <c r="C49" s="274">
        <f t="shared" si="9"/>
        <v>1578.2647919764743</v>
      </c>
      <c r="D49" s="273" t="str">
        <f t="shared" si="10"/>
        <v>1578.26479197647i</v>
      </c>
      <c r="E49" s="272">
        <f t="shared" si="0"/>
        <v>2.6287030913557095</v>
      </c>
      <c r="F49" s="229" t="str">
        <f t="shared" si="11"/>
        <v>-1,00776740861797E-29+1,94673370850209E-28i</v>
      </c>
      <c r="G49" s="229">
        <f t="shared" si="12"/>
        <v>-554.2022462267638</v>
      </c>
      <c r="H49" s="229">
        <f t="shared" si="13"/>
        <v>92.963390586401559</v>
      </c>
      <c r="I49" s="271">
        <f t="shared" si="14"/>
        <v>4.1904471248971002E-2</v>
      </c>
      <c r="J49" s="271" t="str">
        <f t="shared" si="15"/>
        <v>-1,65371360963973E-31+3,10306711099021E-30i</v>
      </c>
      <c r="K49" s="271">
        <f t="shared" si="16"/>
        <v>-590.15185958745667</v>
      </c>
      <c r="L49" s="271">
        <f t="shared" si="17"/>
        <v>93.050570869719962</v>
      </c>
      <c r="M49" s="270">
        <f t="shared" si="1"/>
        <v>0.28833048562112984</v>
      </c>
      <c r="N49" s="270" t="str">
        <f t="shared" si="2"/>
        <v>2,00000000201141E-13-3,86345878498456E-12i</v>
      </c>
      <c r="O49" s="270">
        <f t="shared" si="18"/>
        <v>-228.2488515361045</v>
      </c>
      <c r="P49" s="270">
        <f t="shared" si="19"/>
        <v>-87.036609738112801</v>
      </c>
      <c r="Q49" s="229">
        <f t="shared" si="3"/>
        <v>-9090.9090909090901</v>
      </c>
      <c r="R49" s="229" t="str">
        <f t="shared" si="4"/>
        <v>-19,9943930625986+0,334824297658745i</v>
      </c>
      <c r="S49" s="229">
        <f t="shared" si="20"/>
        <v>26.019382211595552</v>
      </c>
      <c r="T49" s="229">
        <f t="shared" si="21"/>
        <v>179.04061973041232</v>
      </c>
      <c r="U49" s="227" t="str">
        <f t="shared" si="5"/>
        <v>1,36315602168059E-28-3,89575014574804E-27i</v>
      </c>
      <c r="V49" s="227">
        <f t="shared" si="22"/>
        <v>-528.18286401516832</v>
      </c>
      <c r="W49" s="227">
        <f t="shared" si="23"/>
        <v>-87.995989683186153</v>
      </c>
      <c r="X49" s="269" t="str">
        <f t="shared" si="6"/>
        <v>-1,65371360963973E-31+3,10306711099021E-30i</v>
      </c>
      <c r="Y49" s="269">
        <f t="shared" si="24"/>
        <v>-590.15185958745667</v>
      </c>
      <c r="Z49" s="269">
        <f t="shared" si="25"/>
        <v>93.050570869719962</v>
      </c>
      <c r="AA49" s="268" t="str">
        <f t="shared" si="7"/>
        <v>2,00000000201141E-13-3,86345878498456E-12i</v>
      </c>
      <c r="AB49" s="268">
        <f t="shared" si="26"/>
        <v>-228.2488515361045</v>
      </c>
      <c r="AC49" s="268">
        <f t="shared" si="27"/>
        <v>-87.036609738112801</v>
      </c>
    </row>
    <row r="50" spans="1:29">
      <c r="A50" s="276">
        <v>-1.5</v>
      </c>
      <c r="B50" s="275">
        <f t="shared" si="8"/>
        <v>316.22776601683785</v>
      </c>
      <c r="C50" s="274">
        <f t="shared" si="9"/>
        <v>1986.9176531592195</v>
      </c>
      <c r="D50" s="273" t="str">
        <f t="shared" si="10"/>
        <v>1986.91765315922i</v>
      </c>
      <c r="E50" s="272">
        <f t="shared" si="0"/>
        <v>2.6287030913557095</v>
      </c>
      <c r="F50" s="229" t="str">
        <f t="shared" si="11"/>
        <v>-6,35858222085227E-30+9,75678081973114E-29i</v>
      </c>
      <c r="G50" s="229">
        <f t="shared" si="12"/>
        <v>-560.19546252426403</v>
      </c>
      <c r="H50" s="229">
        <f t="shared" si="13"/>
        <v>93.728744721853488</v>
      </c>
      <c r="I50" s="271">
        <f t="shared" si="14"/>
        <v>4.1904471248971002E-2</v>
      </c>
      <c r="J50" s="271" t="str">
        <f t="shared" si="15"/>
        <v>-1,04342270636551E-31+1,55514596526963E-30i</v>
      </c>
      <c r="K50" s="271">
        <f t="shared" si="16"/>
        <v>-596.14507000395201</v>
      </c>
      <c r="L50" s="271">
        <f t="shared" si="17"/>
        <v>93.838498146389469</v>
      </c>
      <c r="M50" s="270">
        <f t="shared" si="1"/>
        <v>0.28833048562112984</v>
      </c>
      <c r="N50" s="270" t="str">
        <f t="shared" si="2"/>
        <v>2,00000000126911E-13-3,06885439660679E-12i</v>
      </c>
      <c r="O50" s="270">
        <f t="shared" si="18"/>
        <v>-230.24206783360466</v>
      </c>
      <c r="P50" s="270">
        <f t="shared" si="19"/>
        <v>-86.271255535917405</v>
      </c>
      <c r="Q50" s="229">
        <f t="shared" si="3"/>
        <v>-9090.9090909090901</v>
      </c>
      <c r="R50" s="229" t="str">
        <f t="shared" si="4"/>
        <v>-19,9911150599725+0,421449710418927i</v>
      </c>
      <c r="S50" s="229">
        <f t="shared" si="20"/>
        <v>26.0186701443881</v>
      </c>
      <c r="T50" s="229">
        <f t="shared" si="21"/>
        <v>178.79227780996712</v>
      </c>
      <c r="U50" s="227" t="str">
        <f t="shared" si="5"/>
        <v>8,59952242843869E-29-1,95316910245743E-27i</v>
      </c>
      <c r="V50" s="227">
        <f t="shared" si="22"/>
        <v>-534.17679237987591</v>
      </c>
      <c r="W50" s="227">
        <f t="shared" si="23"/>
        <v>-87.478977468179366</v>
      </c>
      <c r="X50" s="269" t="str">
        <f t="shared" si="6"/>
        <v>-1,04342270636551E-31+1,55514596526963E-30i</v>
      </c>
      <c r="Y50" s="269">
        <f t="shared" si="24"/>
        <v>-596.14507000395201</v>
      </c>
      <c r="Z50" s="269">
        <f t="shared" si="25"/>
        <v>93.838498146389469</v>
      </c>
      <c r="AA50" s="268" t="str">
        <f t="shared" si="7"/>
        <v>2,00000000126911E-13-3,06885439660679E-12i</v>
      </c>
      <c r="AB50" s="268">
        <f t="shared" si="26"/>
        <v>-230.24206783360466</v>
      </c>
      <c r="AC50" s="268">
        <f t="shared" si="27"/>
        <v>-86.271255535917405</v>
      </c>
    </row>
    <row r="51" spans="1:29">
      <c r="A51" s="276">
        <v>-1.4</v>
      </c>
      <c r="B51" s="275">
        <f t="shared" si="8"/>
        <v>398.10717055349727</v>
      </c>
      <c r="C51" s="274">
        <f t="shared" si="9"/>
        <v>2501.3811247045714</v>
      </c>
      <c r="D51" s="273" t="str">
        <f t="shared" si="10"/>
        <v>2501.38112470457i</v>
      </c>
      <c r="E51" s="272">
        <f t="shared" si="0"/>
        <v>2.6287030913557095</v>
      </c>
      <c r="F51" s="229" t="str">
        <f t="shared" si="11"/>
        <v>-4,01199404957819E-30+4,88997398814869E-29i</v>
      </c>
      <c r="G51" s="229">
        <f t="shared" si="12"/>
        <v>-566.18473273844609</v>
      </c>
      <c r="H51" s="229">
        <f t="shared" si="13"/>
        <v>94.690344258662648</v>
      </c>
      <c r="I51" s="271">
        <f t="shared" si="14"/>
        <v>4.1904471248971002E-2</v>
      </c>
      <c r="J51" s="271" t="str">
        <f t="shared" si="15"/>
        <v>-6,58355203535496E-32+7,79362385957392E-31i</v>
      </c>
      <c r="K51" s="271">
        <f t="shared" si="16"/>
        <v>-602.13433089738589</v>
      </c>
      <c r="L51" s="271">
        <f t="shared" si="17"/>
        <v>94.828515534995447</v>
      </c>
      <c r="M51" s="270">
        <f t="shared" si="1"/>
        <v>0.28833048562112984</v>
      </c>
      <c r="N51" s="270" t="str">
        <f t="shared" si="2"/>
        <v>2,00000000080076E-13-2,43767769548253E-12i</v>
      </c>
      <c r="O51" s="270">
        <f t="shared" si="18"/>
        <v>-232.23133804778666</v>
      </c>
      <c r="P51" s="270">
        <f t="shared" si="19"/>
        <v>-85.309655946092064</v>
      </c>
      <c r="Q51" s="229">
        <f t="shared" si="3"/>
        <v>-9090.9090909090901</v>
      </c>
      <c r="R51" s="229" t="str">
        <f t="shared" si="4"/>
        <v>-19,9859219770274+0,530435923314671i</v>
      </c>
      <c r="S51" s="229">
        <f t="shared" si="20"/>
        <v>26.017541833013883</v>
      </c>
      <c r="T51" s="229">
        <f t="shared" si="21"/>
        <v>178.47969952011442</v>
      </c>
      <c r="U51" s="227" t="str">
        <f t="shared" si="5"/>
        <v>5,42452213732842E-29-9,79434491736353E-28i</v>
      </c>
      <c r="V51" s="227">
        <f t="shared" si="22"/>
        <v>-540.16719090543222</v>
      </c>
      <c r="W51" s="227">
        <f t="shared" si="23"/>
        <v>-86.829956221222915</v>
      </c>
      <c r="X51" s="269" t="str">
        <f t="shared" si="6"/>
        <v>-6,58355203535496E-32+7,79362385957392E-31i</v>
      </c>
      <c r="Y51" s="269">
        <f t="shared" si="24"/>
        <v>-602.13433089738589</v>
      </c>
      <c r="Z51" s="269">
        <f t="shared" si="25"/>
        <v>94.828515534995447</v>
      </c>
      <c r="AA51" s="268" t="str">
        <f t="shared" si="7"/>
        <v>2,00000000080076E-13-2,43767769548253E-12i</v>
      </c>
      <c r="AB51" s="268">
        <f t="shared" si="26"/>
        <v>-232.23133804778666</v>
      </c>
      <c r="AC51" s="268">
        <f t="shared" si="27"/>
        <v>-85.309655946092064</v>
      </c>
    </row>
    <row r="52" spans="1:29">
      <c r="A52" s="276">
        <v>-1.3</v>
      </c>
      <c r="B52" s="275">
        <f t="shared" si="8"/>
        <v>501.18723362727206</v>
      </c>
      <c r="C52" s="274">
        <f t="shared" si="9"/>
        <v>3149.0522624728583</v>
      </c>
      <c r="D52" s="273" t="str">
        <f t="shared" si="10"/>
        <v>3149.05226247286i</v>
      </c>
      <c r="E52" s="272">
        <f t="shared" si="0"/>
        <v>2.6287030913557095</v>
      </c>
      <c r="F52" s="229" t="str">
        <f t="shared" si="11"/>
        <v>-2,53139707052752E-30+2,45079253562955E-29i</v>
      </c>
      <c r="G52" s="229">
        <f t="shared" si="12"/>
        <v>-572.16778128950193</v>
      </c>
      <c r="H52" s="229">
        <f t="shared" si="13"/>
        <v>95.897107059024492</v>
      </c>
      <c r="I52" s="271">
        <f t="shared" si="14"/>
        <v>4.1904471248971002E-2</v>
      </c>
      <c r="J52" s="271" t="str">
        <f t="shared" si="15"/>
        <v>-4,15394044401307E-32+3,90561266427994E-31i</v>
      </c>
      <c r="K52" s="271">
        <f t="shared" si="16"/>
        <v>-608.11736467609239</v>
      </c>
      <c r="L52" s="271">
        <f t="shared" si="17"/>
        <v>96.071054192754914</v>
      </c>
      <c r="M52" s="270">
        <f t="shared" si="1"/>
        <v>0.28833048562112984</v>
      </c>
      <c r="N52" s="270" t="str">
        <f t="shared" si="2"/>
        <v>2,00000000050524E-13-1,93631622067938E-12i</v>
      </c>
      <c r="O52" s="270">
        <f t="shared" si="18"/>
        <v>-234.21438659884251</v>
      </c>
      <c r="P52" s="270">
        <f t="shared" si="19"/>
        <v>-84.102893103617944</v>
      </c>
      <c r="Q52" s="229">
        <f t="shared" si="3"/>
        <v>-9090.9090909090901</v>
      </c>
      <c r="R52" s="229" t="str">
        <f t="shared" si="4"/>
        <v>-19,9776970195209+0,667504446925905i</v>
      </c>
      <c r="S52" s="229">
        <f t="shared" si="20"/>
        <v>26.015754180244155</v>
      </c>
      <c r="T52" s="229">
        <f t="shared" si="21"/>
        <v>178.0863177136429</v>
      </c>
      <c r="U52" s="227" t="str">
        <f t="shared" si="5"/>
        <v>3,42123345508462E-29-4,91301626146618E-28i</v>
      </c>
      <c r="V52" s="227">
        <f t="shared" si="22"/>
        <v>-546.15202710925769</v>
      </c>
      <c r="W52" s="227">
        <f t="shared" si="23"/>
        <v>-86.016575227332609</v>
      </c>
      <c r="X52" s="269" t="str">
        <f t="shared" si="6"/>
        <v>-4,15394044401307E-32+3,90561266427994E-31i</v>
      </c>
      <c r="Y52" s="269">
        <f t="shared" si="24"/>
        <v>-608.11736467609239</v>
      </c>
      <c r="Z52" s="269">
        <f t="shared" si="25"/>
        <v>96.071054192754914</v>
      </c>
      <c r="AA52" s="268" t="str">
        <f t="shared" si="7"/>
        <v>2,00000000050524E-13-1,93631622067938E-12i</v>
      </c>
      <c r="AB52" s="268">
        <f t="shared" si="26"/>
        <v>-234.21438659884251</v>
      </c>
      <c r="AC52" s="268">
        <f t="shared" si="27"/>
        <v>-84.102893103617944</v>
      </c>
    </row>
    <row r="53" spans="1:29">
      <c r="A53" s="276">
        <v>-1.2</v>
      </c>
      <c r="B53" s="275">
        <f t="shared" si="8"/>
        <v>630.95734448019311</v>
      </c>
      <c r="C53" s="274">
        <f t="shared" si="9"/>
        <v>3964.421916294998</v>
      </c>
      <c r="D53" s="273" t="str">
        <f t="shared" si="10"/>
        <v>3964.421916295i</v>
      </c>
      <c r="E53" s="272">
        <f t="shared" si="0"/>
        <v>2.6287030913557095</v>
      </c>
      <c r="F53" s="229" t="str">
        <f t="shared" si="11"/>
        <v>-1,59720632420935E-24+1,22830589514489E-23i</v>
      </c>
      <c r="G53" s="229">
        <f t="shared" si="12"/>
        <v>-458.1410498545859</v>
      </c>
      <c r="H53" s="229">
        <f t="shared" si="13"/>
        <v>97.408786685647414</v>
      </c>
      <c r="I53" s="271">
        <f t="shared" si="14"/>
        <v>4.1904471248971002E-2</v>
      </c>
      <c r="J53" s="271" t="str">
        <f t="shared" si="15"/>
        <v>-2,62096361451755E-26+1,95708401782648E-25i</v>
      </c>
      <c r="K53" s="271">
        <f t="shared" si="16"/>
        <v>-494.09060982868334</v>
      </c>
      <c r="L53" s="271">
        <f t="shared" si="17"/>
        <v>97.627772759095876</v>
      </c>
      <c r="M53" s="270">
        <f t="shared" si="1"/>
        <v>0.28833048562112984</v>
      </c>
      <c r="N53" s="270" t="str">
        <f t="shared" si="2"/>
        <v>2,00000003187866E-11-1,53807064502986E-10i</v>
      </c>
      <c r="O53" s="270">
        <f t="shared" si="18"/>
        <v>-196.18765516392648</v>
      </c>
      <c r="P53" s="270">
        <f t="shared" si="19"/>
        <v>-82.591226233501132</v>
      </c>
      <c r="Q53" s="229">
        <f t="shared" si="3"/>
        <v>-9090.9090909090901</v>
      </c>
      <c r="R53" s="229" t="str">
        <f t="shared" si="4"/>
        <v>-19,9646751983494+0,839790565386756i</v>
      </c>
      <c r="S53" s="229">
        <f t="shared" si="20"/>
        <v>26.012922447968023</v>
      </c>
      <c r="T53" s="229">
        <f t="shared" si="21"/>
        <v>177.59134039719004</v>
      </c>
      <c r="U53" s="227" t="str">
        <f t="shared" si="5"/>
        <v>2,15725084660731E-23-2,46568601209902E-22i</v>
      </c>
      <c r="V53" s="227">
        <f t="shared" si="22"/>
        <v>-432.12812740661798</v>
      </c>
      <c r="W53" s="227">
        <f t="shared" si="23"/>
        <v>-84.999872917162548</v>
      </c>
      <c r="X53" s="269" t="str">
        <f t="shared" si="6"/>
        <v>-2,62096361451755E-26+1,95708401782648E-25i</v>
      </c>
      <c r="Y53" s="269">
        <f t="shared" si="24"/>
        <v>-494.09060982868334</v>
      </c>
      <c r="Z53" s="269">
        <f t="shared" si="25"/>
        <v>97.627772759095876</v>
      </c>
      <c r="AA53" s="268" t="str">
        <f t="shared" si="7"/>
        <v>2,00000003187866E-11-1,53807064502986E-10i</v>
      </c>
      <c r="AB53" s="268">
        <f t="shared" si="26"/>
        <v>-196.18765516392648</v>
      </c>
      <c r="AC53" s="268">
        <f t="shared" si="27"/>
        <v>-82.591226233501132</v>
      </c>
    </row>
    <row r="54" spans="1:29">
      <c r="A54" s="276">
        <v>-1.1000000000000001</v>
      </c>
      <c r="B54" s="275">
        <f t="shared" si="8"/>
        <v>794.32823472428095</v>
      </c>
      <c r="C54" s="274">
        <f t="shared" si="9"/>
        <v>4990.9114934974996</v>
      </c>
      <c r="D54" s="273" t="str">
        <f t="shared" si="10"/>
        <v>4990.9114934975i</v>
      </c>
      <c r="E54" s="272">
        <f t="shared" si="0"/>
        <v>2.6287030913557095</v>
      </c>
      <c r="F54" s="229" t="str">
        <f t="shared" si="11"/>
        <v>-1,00776740861796E-27+6,15611250029875E-27i</v>
      </c>
      <c r="G54" s="229">
        <f t="shared" si="12"/>
        <v>-524.09901756224201</v>
      </c>
      <c r="H54" s="229">
        <f t="shared" si="13"/>
        <v>99.296966461869133</v>
      </c>
      <c r="I54" s="271">
        <f t="shared" si="14"/>
        <v>4.1904471248971002E-2</v>
      </c>
      <c r="J54" s="271" t="str">
        <f t="shared" si="15"/>
        <v>-1,65371360951397E-29+9,80580284706552E-29i</v>
      </c>
      <c r="K54" s="271">
        <f t="shared" si="16"/>
        <v>-560.04854043029707</v>
      </c>
      <c r="L54" s="271">
        <f t="shared" si="17"/>
        <v>99.572652809406307</v>
      </c>
      <c r="M54" s="270">
        <f t="shared" si="1"/>
        <v>0.28833048562112984</v>
      </c>
      <c r="N54" s="270" t="str">
        <f t="shared" si="2"/>
        <v>2,0000000020114E-12-1,22173294064415E-11i</v>
      </c>
      <c r="O54" s="270">
        <f t="shared" si="18"/>
        <v>-218.1456228715827</v>
      </c>
      <c r="P54" s="270">
        <f t="shared" si="19"/>
        <v>-80.703034564335269</v>
      </c>
      <c r="Q54" s="229">
        <f t="shared" si="3"/>
        <v>-9090.9090909090901</v>
      </c>
      <c r="R54" s="229" t="str">
        <f t="shared" si="4"/>
        <v>-19,944071739801+1,05614262006736i</v>
      </c>
      <c r="S54" s="229">
        <f t="shared" si="20"/>
        <v>26.008438233412416</v>
      </c>
      <c r="T54" s="229">
        <f t="shared" si="21"/>
        <v>176.96872101678989</v>
      </c>
      <c r="U54" s="227" t="str">
        <f t="shared" si="5"/>
        <v>1,3597252709015E-26-1,238422954556E-25i</v>
      </c>
      <c r="V54" s="227">
        <f t="shared" si="22"/>
        <v>-498.09057932882968</v>
      </c>
      <c r="W54" s="227">
        <f t="shared" si="23"/>
        <v>-83.734312521340968</v>
      </c>
      <c r="X54" s="269" t="str">
        <f t="shared" si="6"/>
        <v>-1,65371360951397E-29+9,80580284706552E-29i</v>
      </c>
      <c r="Y54" s="269">
        <f t="shared" si="24"/>
        <v>-560.04854043029707</v>
      </c>
      <c r="Z54" s="269">
        <f t="shared" si="25"/>
        <v>99.572652809406307</v>
      </c>
      <c r="AA54" s="268" t="str">
        <f t="shared" si="7"/>
        <v>2,0000000020114E-12-1,22173294064415E-11i</v>
      </c>
      <c r="AB54" s="268">
        <f t="shared" si="26"/>
        <v>-218.1456228715827</v>
      </c>
      <c r="AC54" s="268">
        <f t="shared" si="27"/>
        <v>-80.703034564335269</v>
      </c>
    </row>
    <row r="55" spans="1:29" s="277" customFormat="1">
      <c r="A55" s="280">
        <v>-1</v>
      </c>
      <c r="B55" s="279">
        <f t="shared" si="8"/>
        <v>1000</v>
      </c>
      <c r="C55" s="278">
        <f t="shared" si="9"/>
        <v>6283.1853071795858</v>
      </c>
      <c r="D55" s="273" t="str">
        <f t="shared" si="10"/>
        <v>6283.18530717959i</v>
      </c>
      <c r="E55" s="272">
        <f t="shared" si="0"/>
        <v>2.6287030913557095</v>
      </c>
      <c r="F55" s="229" t="str">
        <f t="shared" si="11"/>
        <v>-6,35858182216334E-31+3,08536500213951E-30i</v>
      </c>
      <c r="G55" s="229">
        <f t="shared" si="12"/>
        <v>-590.03322310924852</v>
      </c>
      <c r="H55" s="229">
        <f t="shared" si="13"/>
        <v>101.64496347532307</v>
      </c>
      <c r="I55" s="271">
        <f t="shared" si="14"/>
        <v>4.1904471248971002E-2</v>
      </c>
      <c r="J55" s="271" t="str">
        <f t="shared" si="15"/>
        <v>-1,04342264281003E-32+4,91227725904627E-32i</v>
      </c>
      <c r="K55" s="271">
        <f t="shared" si="16"/>
        <v>-625.98268716883899</v>
      </c>
      <c r="L55" s="271">
        <f t="shared" si="17"/>
        <v>101.99203045735059</v>
      </c>
      <c r="M55" s="270">
        <f t="shared" si="1"/>
        <v>0.28833048562112984</v>
      </c>
      <c r="N55" s="270" t="str">
        <f t="shared" si="2"/>
        <v>2,00000000012691E-13-9,70456970069917E-13i</v>
      </c>
      <c r="O55" s="270">
        <f t="shared" si="18"/>
        <v>-240.0798284185891</v>
      </c>
      <c r="P55" s="270">
        <f t="shared" si="19"/>
        <v>-78.355036606191177</v>
      </c>
      <c r="Q55" s="229">
        <f t="shared" si="3"/>
        <v>-9090.9090909090901</v>
      </c>
      <c r="R55" s="229" t="str">
        <f t="shared" si="4"/>
        <v>-19,911504424778+1,32743362833293i</v>
      </c>
      <c r="S55" s="229">
        <f t="shared" si="20"/>
        <v>26.001340702919325</v>
      </c>
      <c r="T55" s="229">
        <f t="shared" si="21"/>
        <v>176.18592516566841</v>
      </c>
      <c r="U55" s="227" t="str">
        <f t="shared" si="5"/>
        <v>8,56527574921034E-30-6,22783184260806E-29i</v>
      </c>
      <c r="V55" s="227">
        <f t="shared" si="22"/>
        <v>-564.03188240632926</v>
      </c>
      <c r="W55" s="227">
        <f t="shared" si="23"/>
        <v>-82.169111359008525</v>
      </c>
      <c r="X55" s="269" t="str">
        <f t="shared" si="6"/>
        <v>-1,04342264281003E-32+4,91227725904627E-32i</v>
      </c>
      <c r="Y55" s="269">
        <f t="shared" si="24"/>
        <v>-625.98268716883899</v>
      </c>
      <c r="Z55" s="269">
        <f t="shared" si="25"/>
        <v>101.99203045735059</v>
      </c>
      <c r="AA55" s="268" t="str">
        <f t="shared" si="7"/>
        <v>2,00000000012691E-13-9,70456970069917E-13i</v>
      </c>
      <c r="AB55" s="268">
        <f t="shared" si="26"/>
        <v>-240.0798284185891</v>
      </c>
      <c r="AC55" s="268">
        <f t="shared" si="27"/>
        <v>-78.355036606191177</v>
      </c>
    </row>
    <row r="56" spans="1:29">
      <c r="A56" s="276">
        <v>-0.9</v>
      </c>
      <c r="B56" s="275">
        <f t="shared" si="8"/>
        <v>1258.9254117941666</v>
      </c>
      <c r="C56" s="274">
        <f t="shared" si="9"/>
        <v>7910.0616502201183</v>
      </c>
      <c r="D56" s="273" t="str">
        <f t="shared" si="10"/>
        <v>7910.06165022012i</v>
      </c>
      <c r="E56" s="272">
        <f t="shared" si="0"/>
        <v>2.6287030913557095</v>
      </c>
      <c r="F56" s="229" t="str">
        <f t="shared" si="11"/>
        <v>-4,01199389085725E-31+1,5463455501527E-30i</v>
      </c>
      <c r="G56" s="229">
        <f t="shared" si="12"/>
        <v>-595.93094567995524</v>
      </c>
      <c r="H56" s="229">
        <f t="shared" si="13"/>
        <v>104.54469619093256</v>
      </c>
      <c r="I56" s="271">
        <f t="shared" si="14"/>
        <v>4.1904471248971002E-2</v>
      </c>
      <c r="J56" s="271" t="str">
        <f t="shared" si="15"/>
        <v>-6,58355178233605E-33+2,46017073676543E-32i</v>
      </c>
      <c r="K56" s="271">
        <f t="shared" si="16"/>
        <v>-631.88031653604173</v>
      </c>
      <c r="L56" s="271">
        <f t="shared" si="17"/>
        <v>104.98162450854572</v>
      </c>
      <c r="M56" s="270">
        <f t="shared" si="1"/>
        <v>0.28833048562112984</v>
      </c>
      <c r="N56" s="270" t="str">
        <f t="shared" si="2"/>
        <v>2,00000000008008E-13-7,70861371911512E-13i</v>
      </c>
      <c r="O56" s="270">
        <f t="shared" si="18"/>
        <v>-241.97755098929591</v>
      </c>
      <c r="P56" s="270">
        <f t="shared" si="19"/>
        <v>-75.455303873816518</v>
      </c>
      <c r="Q56" s="229">
        <f t="shared" si="3"/>
        <v>-9090.9090909090901</v>
      </c>
      <c r="R56" s="229" t="str">
        <f t="shared" si="4"/>
        <v>-19,8601060141177+1,66682614281804i</v>
      </c>
      <c r="S56" s="229">
        <f t="shared" si="20"/>
        <v>25.990115581125632</v>
      </c>
      <c r="T56" s="229">
        <f t="shared" si="21"/>
        <v>175.20250253973063</v>
      </c>
      <c r="U56" s="227" t="str">
        <f t="shared" si="5"/>
        <v>5,39037321121689E-30-3,13793161907025E-29i</v>
      </c>
      <c r="V56" s="227">
        <f t="shared" si="22"/>
        <v>-569.94083009882968</v>
      </c>
      <c r="W56" s="227">
        <f t="shared" si="23"/>
        <v>-80.252801269336814</v>
      </c>
      <c r="X56" s="269" t="str">
        <f t="shared" si="6"/>
        <v>-6,58355178233605E-33+2,46017073676543E-32i</v>
      </c>
      <c r="Y56" s="269">
        <f t="shared" si="24"/>
        <v>-631.88031653604173</v>
      </c>
      <c r="Z56" s="269">
        <f t="shared" si="25"/>
        <v>104.98162450854572</v>
      </c>
      <c r="AA56" s="268" t="str">
        <f t="shared" si="7"/>
        <v>2,00000000008008E-13-7,70861371911512E-13i</v>
      </c>
      <c r="AB56" s="268">
        <f t="shared" si="26"/>
        <v>-241.97755098929591</v>
      </c>
      <c r="AC56" s="268">
        <f t="shared" si="27"/>
        <v>-75.455303873816518</v>
      </c>
    </row>
    <row r="57" spans="1:29">
      <c r="A57" s="276">
        <v>-0.8</v>
      </c>
      <c r="B57" s="275">
        <f t="shared" si="8"/>
        <v>1584.8931924611131</v>
      </c>
      <c r="C57" s="274">
        <f t="shared" si="9"/>
        <v>9958.1776203206136</v>
      </c>
      <c r="D57" s="273" t="str">
        <f t="shared" si="10"/>
        <v>9958.17762032061i</v>
      </c>
      <c r="E57" s="272">
        <f t="shared" si="0"/>
        <v>2.6287030913557095</v>
      </c>
      <c r="F57" s="229" t="str">
        <f t="shared" si="11"/>
        <v>-2,5313970073396E-31+7,75008648512877E-31i</v>
      </c>
      <c r="G57" s="229">
        <f t="shared" si="12"/>
        <v>-601.77362486677941</v>
      </c>
      <c r="H57" s="229">
        <f t="shared" si="13"/>
        <v>108.08849927520687</v>
      </c>
      <c r="I57" s="271">
        <f t="shared" si="14"/>
        <v>4.1904471248971002E-2</v>
      </c>
      <c r="J57" s="271" t="str">
        <f t="shared" si="15"/>
        <v>-4,15394034328444E-33+1,23157644369224E-32i</v>
      </c>
      <c r="K57" s="271">
        <f t="shared" si="16"/>
        <v>-637.72284800936404</v>
      </c>
      <c r="L57" s="271">
        <f t="shared" si="17"/>
        <v>108.63855320108662</v>
      </c>
      <c r="M57" s="270">
        <f t="shared" si="1"/>
        <v>0.28833048562112984</v>
      </c>
      <c r="N57" s="270" t="str">
        <f t="shared" si="2"/>
        <v>2,00000000005053E-13-6,12316952767609E-13i</v>
      </c>
      <c r="O57" s="270">
        <f t="shared" si="18"/>
        <v>-243.82023017612002</v>
      </c>
      <c r="P57" s="270">
        <f t="shared" si="19"/>
        <v>-71.911500776225182</v>
      </c>
      <c r="Q57" s="229">
        <f t="shared" si="3"/>
        <v>-9090.9090909090901</v>
      </c>
      <c r="R57" s="229" t="str">
        <f t="shared" si="4"/>
        <v>-19,7791863562896+2,08985985390929i</v>
      </c>
      <c r="S57" s="229">
        <f t="shared" si="20"/>
        <v>25.972384179989</v>
      </c>
      <c r="T57" s="229">
        <f t="shared" si="21"/>
        <v>173.96853248746757</v>
      </c>
      <c r="U57" s="227" t="str">
        <f t="shared" si="5"/>
        <v>3,38723785403282E-30-1,58580669846669E-29i</v>
      </c>
      <c r="V57" s="227">
        <f t="shared" si="22"/>
        <v>-575.80124068679038</v>
      </c>
      <c r="W57" s="227">
        <f t="shared" si="23"/>
        <v>-77.942968237325559</v>
      </c>
      <c r="X57" s="269" t="str">
        <f t="shared" si="6"/>
        <v>-4,15394034328444E-33+1,23157644369224E-32i</v>
      </c>
      <c r="Y57" s="269">
        <f t="shared" si="24"/>
        <v>-637.72284800936404</v>
      </c>
      <c r="Z57" s="269">
        <f t="shared" si="25"/>
        <v>108.63855320108662</v>
      </c>
      <c r="AA57" s="268" t="str">
        <f t="shared" si="7"/>
        <v>2,00000000005053E-13-6,12316952767609E-13i</v>
      </c>
      <c r="AB57" s="268">
        <f t="shared" si="26"/>
        <v>-243.82023017612002</v>
      </c>
      <c r="AC57" s="268">
        <f t="shared" si="27"/>
        <v>-71.911500776225182</v>
      </c>
    </row>
    <row r="58" spans="1:29">
      <c r="A58" s="276">
        <v>-0.7</v>
      </c>
      <c r="B58" s="275">
        <f t="shared" si="8"/>
        <v>1995.2623149688795</v>
      </c>
      <c r="C58" s="274">
        <f t="shared" si="9"/>
        <v>12536.602861381592</v>
      </c>
      <c r="D58" s="273" t="str">
        <f t="shared" si="10"/>
        <v>12536.6028613816i</v>
      </c>
      <c r="E58" s="272">
        <f t="shared" si="0"/>
        <v>2.6287030913557095</v>
      </c>
      <c r="F58" s="229" t="str">
        <f t="shared" si="11"/>
        <v>-1,59720355709685E-28+3,8842443955098E-28i</v>
      </c>
      <c r="G58" s="229">
        <f t="shared" si="12"/>
        <v>-547.53540474796705</v>
      </c>
      <c r="H58" s="229">
        <f t="shared" si="13"/>
        <v>112.35249338137463</v>
      </c>
      <c r="I58" s="271">
        <f t="shared" si="14"/>
        <v>4.1904471248971002E-2</v>
      </c>
      <c r="J58" s="271" t="str">
        <f t="shared" si="15"/>
        <v>-2,6209592054233E-30+6,16114720471073E-30i</v>
      </c>
      <c r="K58" s="271">
        <f t="shared" si="16"/>
        <v>-583.48439379071908</v>
      </c>
      <c r="L58" s="271">
        <f t="shared" si="17"/>
        <v>113.0449578041321</v>
      </c>
      <c r="M58" s="270">
        <f t="shared" si="1"/>
        <v>0.28833048562112984</v>
      </c>
      <c r="N58" s="270" t="str">
        <f t="shared" si="2"/>
        <v>2,00000000031877E-12-4,86380644171845E-12i</v>
      </c>
      <c r="O58" s="270">
        <f t="shared" si="18"/>
        <v>-225.58201005730774</v>
      </c>
      <c r="P58" s="270">
        <f t="shared" si="19"/>
        <v>-67.647507027164764</v>
      </c>
      <c r="Q58" s="229">
        <f t="shared" si="3"/>
        <v>-9090.9090909090901</v>
      </c>
      <c r="R58" s="229" t="str">
        <f t="shared" si="4"/>
        <v>-19,6522794066804+2,61409683363141i</v>
      </c>
      <c r="S58" s="229">
        <f t="shared" si="20"/>
        <v>25.94442925761502</v>
      </c>
      <c r="T58" s="229">
        <f t="shared" si="21"/>
        <v>172.42313789193315</v>
      </c>
      <c r="U58" s="227" t="str">
        <f t="shared" si="5"/>
        <v>2,12348995980584E-27-8,05095009056627E-27i</v>
      </c>
      <c r="V58" s="227">
        <f t="shared" si="22"/>
        <v>-521.59097549035198</v>
      </c>
      <c r="W58" s="227">
        <f t="shared" si="23"/>
        <v>-75.224368726692205</v>
      </c>
      <c r="X58" s="269" t="str">
        <f t="shared" si="6"/>
        <v>-2,6209592054233E-30+6,16114720471073E-30i</v>
      </c>
      <c r="Y58" s="269">
        <f t="shared" si="24"/>
        <v>-583.48439379071908</v>
      </c>
      <c r="Z58" s="269">
        <f t="shared" si="25"/>
        <v>113.0449578041321</v>
      </c>
      <c r="AA58" s="268" t="str">
        <f t="shared" si="7"/>
        <v>2,00000000031877E-12-4,86380644171845E-12i</v>
      </c>
      <c r="AB58" s="268">
        <f t="shared" si="26"/>
        <v>-225.58201005730774</v>
      </c>
      <c r="AC58" s="268">
        <f t="shared" si="27"/>
        <v>-67.647507027164764</v>
      </c>
    </row>
    <row r="59" spans="1:29">
      <c r="A59" s="276">
        <v>-0.6</v>
      </c>
      <c r="B59" s="275">
        <f t="shared" si="8"/>
        <v>2511.8864315095802</v>
      </c>
      <c r="C59" s="274">
        <f t="shared" si="9"/>
        <v>15782.647919764757</v>
      </c>
      <c r="D59" s="273" t="str">
        <f t="shared" si="10"/>
        <v>15782.6479197648i</v>
      </c>
      <c r="E59" s="272">
        <f t="shared" si="0"/>
        <v>2.6287030913557095</v>
      </c>
      <c r="F59" s="229" t="str">
        <f t="shared" si="11"/>
        <v>-1,00776730847183E-28+1,94673370331779E-28i</v>
      </c>
      <c r="G59" s="229">
        <f t="shared" si="12"/>
        <v>-553.1827343299118</v>
      </c>
      <c r="H59" s="229">
        <f t="shared" si="13"/>
        <v>117.36928588786566</v>
      </c>
      <c r="I59" s="271">
        <f t="shared" si="14"/>
        <v>4.1904471248971002E-2</v>
      </c>
      <c r="J59" s="271" t="str">
        <f t="shared" si="15"/>
        <v>-1,65371344986982E-30+3,07886738679018E-30i</v>
      </c>
      <c r="K59" s="271">
        <f t="shared" si="16"/>
        <v>-589.13135237527899</v>
      </c>
      <c r="L59" s="271">
        <f t="shared" si="17"/>
        <v>118.24102212268248</v>
      </c>
      <c r="M59" s="270">
        <f t="shared" si="1"/>
        <v>0.28833048562112984</v>
      </c>
      <c r="N59" s="270" t="str">
        <f t="shared" si="2"/>
        <v>2,00000000020114E-12-3,86345878489082E-12i</v>
      </c>
      <c r="O59" s="270">
        <f t="shared" si="18"/>
        <v>-227.2293396392524</v>
      </c>
      <c r="P59" s="270">
        <f t="shared" si="19"/>
        <v>-62.630714436648518</v>
      </c>
      <c r="Q59" s="229">
        <f t="shared" si="3"/>
        <v>-9090.9090909090901</v>
      </c>
      <c r="R59" s="229" t="str">
        <f t="shared" si="4"/>
        <v>-19,4544477039215+3,25782421472354i</v>
      </c>
      <c r="S59" s="229">
        <f t="shared" si="20"/>
        <v>25.900489017089576</v>
      </c>
      <c r="T59" s="229">
        <f t="shared" si="21"/>
        <v>170.49350775591589</v>
      </c>
      <c r="U59" s="227" t="str">
        <f t="shared" si="5"/>
        <v>1,32634402020998E-27-4,11557577650037E-27i</v>
      </c>
      <c r="V59" s="227">
        <f t="shared" si="22"/>
        <v>-527.28224531282217</v>
      </c>
      <c r="W59" s="227">
        <f t="shared" si="23"/>
        <v>-72.137206356218513</v>
      </c>
      <c r="X59" s="269" t="str">
        <f t="shared" si="6"/>
        <v>-1,65371344986982E-30+3,07886738679018E-30i</v>
      </c>
      <c r="Y59" s="269">
        <f t="shared" si="24"/>
        <v>-589.13135237527899</v>
      </c>
      <c r="Z59" s="269">
        <f t="shared" si="25"/>
        <v>118.24102212268248</v>
      </c>
      <c r="AA59" s="268" t="str">
        <f t="shared" si="7"/>
        <v>2,00000000020114E-12-3,86345878489082E-12i</v>
      </c>
      <c r="AB59" s="268">
        <f t="shared" si="26"/>
        <v>-227.2293396392524</v>
      </c>
      <c r="AC59" s="268">
        <f t="shared" si="27"/>
        <v>-62.630714436648518</v>
      </c>
    </row>
    <row r="60" spans="1:29">
      <c r="A60" s="276">
        <v>-0.5</v>
      </c>
      <c r="B60" s="275">
        <f t="shared" si="8"/>
        <v>3162.2776601683795</v>
      </c>
      <c r="C60" s="274">
        <f t="shared" si="9"/>
        <v>19869.176531592202</v>
      </c>
      <c r="D60" s="273" t="str">
        <f t="shared" si="10"/>
        <v>19869.1765315922i</v>
      </c>
      <c r="E60" s="272">
        <f t="shared" si="0"/>
        <v>2.6287030913557095</v>
      </c>
      <c r="F60" s="229" t="str">
        <f t="shared" si="11"/>
        <v>-6,35858182216337E-29+9,75678079374822E-29i</v>
      </c>
      <c r="G60" s="229">
        <f t="shared" si="12"/>
        <v>-558.67655976342894</v>
      </c>
      <c r="H60" s="229">
        <f t="shared" si="13"/>
        <v>123.09264916946799</v>
      </c>
      <c r="I60" s="271">
        <f t="shared" si="14"/>
        <v>4.1904471248971002E-2</v>
      </c>
      <c r="J60" s="271" t="str">
        <f t="shared" si="15"/>
        <v>-1,0434226427307E-30+1,53592344355885E-30i</v>
      </c>
      <c r="K60" s="271">
        <f t="shared" si="16"/>
        <v>-594.62458988247738</v>
      </c>
      <c r="L60" s="271">
        <f t="shared" si="17"/>
        <v>124.19005054451712</v>
      </c>
      <c r="M60" s="270">
        <f t="shared" si="1"/>
        <v>0.28833048562112984</v>
      </c>
      <c r="N60" s="270" t="str">
        <f t="shared" si="2"/>
        <v>2,00000000012691E-12-3,06885439653234E-12i</v>
      </c>
      <c r="O60" s="270">
        <f t="shared" si="18"/>
        <v>-228.72316507276952</v>
      </c>
      <c r="P60" s="270">
        <f t="shared" si="19"/>
        <v>-56.907351088302754</v>
      </c>
      <c r="Q60" s="229">
        <f t="shared" si="3"/>
        <v>-9090.9090909090901</v>
      </c>
      <c r="R60" s="229" t="str">
        <f t="shared" si="4"/>
        <v>-19,1489361702055+4,03695020451429i</v>
      </c>
      <c r="S60" s="229">
        <f t="shared" si="20"/>
        <v>25.831746471676759</v>
      </c>
      <c r="T60" s="229">
        <f t="shared" si="21"/>
        <v>168.09531188702138</v>
      </c>
      <c r="U60" s="227" t="str">
        <f t="shared" si="5"/>
        <v>8,23724392249124E-28-2,12501250833575E-27i</v>
      </c>
      <c r="V60" s="227">
        <f t="shared" si="22"/>
        <v>-532.84481329175208</v>
      </c>
      <c r="W60" s="227">
        <f t="shared" si="23"/>
        <v>-68.812038943510615</v>
      </c>
      <c r="X60" s="269" t="str">
        <f t="shared" si="6"/>
        <v>-1,0434226427307E-30+1,53592344355885E-30i</v>
      </c>
      <c r="Y60" s="269">
        <f t="shared" si="24"/>
        <v>-594.62458988247738</v>
      </c>
      <c r="Z60" s="269">
        <f t="shared" si="25"/>
        <v>124.19005054451712</v>
      </c>
      <c r="AA60" s="268" t="str">
        <f t="shared" si="7"/>
        <v>2,00000000012691E-12-3,06885439653234E-12i</v>
      </c>
      <c r="AB60" s="268">
        <f t="shared" si="26"/>
        <v>-228.72316507276952</v>
      </c>
      <c r="AC60" s="268">
        <f t="shared" si="27"/>
        <v>-56.907351088302754</v>
      </c>
    </row>
    <row r="61" spans="1:29">
      <c r="A61" s="276">
        <v>-0.4</v>
      </c>
      <c r="B61" s="275">
        <f t="shared" si="8"/>
        <v>3981.0717055349719</v>
      </c>
      <c r="C61" s="274">
        <f t="shared" si="9"/>
        <v>25013.811247045713</v>
      </c>
      <c r="D61" s="273" t="str">
        <f t="shared" si="10"/>
        <v>25013.8112470457i</v>
      </c>
      <c r="E61" s="272">
        <f t="shared" si="0"/>
        <v>2.6287030913557095</v>
      </c>
      <c r="F61" s="229" t="str">
        <f t="shared" si="11"/>
        <v>-4,01199389085728E-29+4,88997397512639E-29i</v>
      </c>
      <c r="G61" s="229">
        <f t="shared" si="12"/>
        <v>-563.97853804804026</v>
      </c>
      <c r="H61" s="229">
        <f t="shared" si="13"/>
        <v>129.36726929650843</v>
      </c>
      <c r="I61" s="271">
        <f t="shared" si="14"/>
        <v>4.1904471248971002E-2</v>
      </c>
      <c r="J61" s="271" t="str">
        <f t="shared" si="15"/>
        <v>-6,58355178183546E-31+7,64093395469797E-31i</v>
      </c>
      <c r="K61" s="271">
        <f t="shared" si="16"/>
        <v>-599.92563652967056</v>
      </c>
      <c r="L61" s="271">
        <f t="shared" si="17"/>
        <v>130.74871698317659</v>
      </c>
      <c r="M61" s="270">
        <f t="shared" si="1"/>
        <v>0.28833048562112984</v>
      </c>
      <c r="N61" s="270" t="str">
        <f t="shared" si="2"/>
        <v>2,00000000008008E-12-2,4376776954234E-12i</v>
      </c>
      <c r="O61" s="270">
        <f t="shared" si="18"/>
        <v>-230.02514335738087</v>
      </c>
      <c r="P61" s="270">
        <f t="shared" si="19"/>
        <v>-50.632730908246302</v>
      </c>
      <c r="Q61" s="229">
        <f t="shared" si="3"/>
        <v>-9090.9090909090901</v>
      </c>
      <c r="R61" s="229" t="str">
        <f t="shared" si="4"/>
        <v>-18,6839109645994+4,95879928602959i</v>
      </c>
      <c r="S61" s="229">
        <f t="shared" si="20"/>
        <v>25.724977847191081</v>
      </c>
      <c r="T61" s="229">
        <f t="shared" si="21"/>
        <v>165.13610471204669</v>
      </c>
      <c r="U61" s="227" t="str">
        <f t="shared" si="5"/>
        <v>5,07113371907341E-28-1,11258510812008E-27i</v>
      </c>
      <c r="V61" s="227">
        <f t="shared" si="22"/>
        <v>-538.25356020084905</v>
      </c>
      <c r="W61" s="227">
        <f t="shared" si="23"/>
        <v>-65.49662599144493</v>
      </c>
      <c r="X61" s="269" t="str">
        <f t="shared" si="6"/>
        <v>-6,58355178183546E-31+7,64093395469797E-31i</v>
      </c>
      <c r="Y61" s="269">
        <f t="shared" si="24"/>
        <v>-599.92563652967056</v>
      </c>
      <c r="Z61" s="269">
        <f t="shared" si="25"/>
        <v>130.74871698317659</v>
      </c>
      <c r="AA61" s="268" t="str">
        <f t="shared" si="7"/>
        <v>2,00000000008008E-12-2,4376776954234E-12i</v>
      </c>
      <c r="AB61" s="268">
        <f t="shared" si="26"/>
        <v>-230.02514335738087</v>
      </c>
      <c r="AC61" s="268">
        <f t="shared" si="27"/>
        <v>-50.632730908246302</v>
      </c>
    </row>
    <row r="62" spans="1:29">
      <c r="A62" s="276">
        <v>-0.3</v>
      </c>
      <c r="B62" s="275">
        <f t="shared" si="8"/>
        <v>5011.8723362727224</v>
      </c>
      <c r="C62" s="274">
        <f t="shared" si="9"/>
        <v>31490.522624728597</v>
      </c>
      <c r="D62" s="273" t="str">
        <f t="shared" si="10"/>
        <v>31490.5226247286i</v>
      </c>
      <c r="E62" s="272">
        <f t="shared" si="0"/>
        <v>2.6287030913557095</v>
      </c>
      <c r="F62" s="229" t="str">
        <f t="shared" si="11"/>
        <v>-2,53139700733959E-29+2,45079252910294E-29i</v>
      </c>
      <c r="G62" s="229">
        <f t="shared" si="12"/>
        <v>-569.06075845684904</v>
      </c>
      <c r="H62" s="229">
        <f t="shared" si="13"/>
        <v>135.92688034129236</v>
      </c>
      <c r="I62" s="271">
        <f t="shared" si="14"/>
        <v>4.1904471248971002E-2</v>
      </c>
      <c r="J62" s="271" t="str">
        <f t="shared" si="15"/>
        <v>-4,15394034296857E-31+3,78432676794378E-31i</v>
      </c>
      <c r="K62" s="271">
        <f t="shared" si="16"/>
        <v>-605.00638080193096</v>
      </c>
      <c r="L62" s="271">
        <f t="shared" si="17"/>
        <v>137.66582289006936</v>
      </c>
      <c r="M62" s="270">
        <f t="shared" si="1"/>
        <v>0.28833048562112984</v>
      </c>
      <c r="N62" s="270" t="str">
        <f t="shared" si="2"/>
        <v>2,00000000005052E-12-1,93631622063241E-12i</v>
      </c>
      <c r="O62" s="270">
        <f t="shared" si="18"/>
        <v>-231.10736376618974</v>
      </c>
      <c r="P62" s="270">
        <f t="shared" si="19"/>
        <v>-44.073119821350012</v>
      </c>
      <c r="Q62" s="229">
        <f t="shared" si="3"/>
        <v>-9090.9090909090901</v>
      </c>
      <c r="R62" s="229" t="str">
        <f t="shared" si="4"/>
        <v>-17,9914458364455+6,01138864517741i</v>
      </c>
      <c r="S62" s="229">
        <f t="shared" si="20"/>
        <v>25.56096061375478</v>
      </c>
      <c r="T62" s="229">
        <f t="shared" si="21"/>
        <v>161.52424678708135</v>
      </c>
      <c r="U62" s="227" t="str">
        <f t="shared" si="5"/>
        <v>3,08108257669554E-28-5,93105122700781E-28i</v>
      </c>
      <c r="V62" s="227">
        <f t="shared" si="22"/>
        <v>-543.49979784309437</v>
      </c>
      <c r="W62" s="227">
        <f t="shared" si="23"/>
        <v>-62.548872871626273</v>
      </c>
      <c r="X62" s="269" t="str">
        <f t="shared" si="6"/>
        <v>-4,15394034296857E-31+3,78432676794378E-31i</v>
      </c>
      <c r="Y62" s="269">
        <f t="shared" si="24"/>
        <v>-605.00638080193096</v>
      </c>
      <c r="Z62" s="269">
        <f t="shared" si="25"/>
        <v>137.66582289006936</v>
      </c>
      <c r="AA62" s="268" t="str">
        <f t="shared" si="7"/>
        <v>2,00000000005052E-12-1,93631622063241E-12i</v>
      </c>
      <c r="AB62" s="268">
        <f t="shared" si="26"/>
        <v>-231.10736376618974</v>
      </c>
      <c r="AC62" s="268">
        <f t="shared" si="27"/>
        <v>-44.073119821350012</v>
      </c>
    </row>
    <row r="63" spans="1:29">
      <c r="A63" s="276">
        <v>-0.2</v>
      </c>
      <c r="B63" s="275">
        <f t="shared" si="8"/>
        <v>6309.5734448019321</v>
      </c>
      <c r="C63" s="274">
        <f t="shared" si="9"/>
        <v>39644.219162949987</v>
      </c>
      <c r="D63" s="273" t="str">
        <f t="shared" si="10"/>
        <v>39644.21916295i</v>
      </c>
      <c r="E63" s="272">
        <f t="shared" si="0"/>
        <v>2.6287030913557095</v>
      </c>
      <c r="F63" s="229" t="str">
        <f t="shared" si="11"/>
        <v>-1,59720380865247E-23+1,22830556803938E-23i</v>
      </c>
      <c r="G63" s="229">
        <f t="shared" si="12"/>
        <v>-453.91495941118853</v>
      </c>
      <c r="H63" s="229">
        <f t="shared" si="13"/>
        <v>142.43845701172145</v>
      </c>
      <c r="I63" s="271">
        <f t="shared" si="14"/>
        <v>4.1904471248971002E-2</v>
      </c>
      <c r="J63" s="271" t="str">
        <f t="shared" si="15"/>
        <v>-2,62095958450837E-25+1,86074267763053E-25i</v>
      </c>
      <c r="K63" s="271">
        <f t="shared" si="16"/>
        <v>-489.85824326475404</v>
      </c>
      <c r="L63" s="271">
        <f t="shared" si="17"/>
        <v>144.62726301867687</v>
      </c>
      <c r="M63" s="270">
        <f t="shared" si="1"/>
        <v>0.28833048562112984</v>
      </c>
      <c r="N63" s="270" t="str">
        <f t="shared" si="2"/>
        <v>2,00000000318786E-10-1,5380706412991E-10i</v>
      </c>
      <c r="O63" s="270">
        <f t="shared" si="18"/>
        <v>-191.96156472052908</v>
      </c>
      <c r="P63" s="270">
        <f t="shared" si="19"/>
        <v>-37.561555907426957</v>
      </c>
      <c r="Q63" s="229">
        <f t="shared" si="3"/>
        <v>-9090.9090909090901</v>
      </c>
      <c r="R63" s="229" t="str">
        <f t="shared" si="4"/>
        <v>-16,9932699471825+7,14801898888907i</v>
      </c>
      <c r="S63" s="229">
        <f t="shared" si="20"/>
        <v>25.313069521552784</v>
      </c>
      <c r="T63" s="229">
        <f t="shared" si="21"/>
        <v>157.18651679663884</v>
      </c>
      <c r="U63" s="227" t="str">
        <f t="shared" si="5"/>
        <v>1,83617639565958E-22-3,22897712486943E-22i</v>
      </c>
      <c r="V63" s="227">
        <f t="shared" si="22"/>
        <v>-428.6018898896358</v>
      </c>
      <c r="W63" s="227">
        <f t="shared" si="23"/>
        <v>-60.375026191639662</v>
      </c>
      <c r="X63" s="269" t="str">
        <f t="shared" si="6"/>
        <v>-2,62095958450837E-25+1,86074267763053E-25i</v>
      </c>
      <c r="Y63" s="269">
        <f t="shared" si="24"/>
        <v>-489.85824326475404</v>
      </c>
      <c r="Z63" s="269">
        <f t="shared" si="25"/>
        <v>144.62726301867687</v>
      </c>
      <c r="AA63" s="268" t="str">
        <f t="shared" si="7"/>
        <v>2,00000000318786E-10-1,5380706412991E-10i</v>
      </c>
      <c r="AB63" s="268">
        <f t="shared" si="26"/>
        <v>-191.96156472052908</v>
      </c>
      <c r="AC63" s="268">
        <f t="shared" si="27"/>
        <v>-37.561555907426957</v>
      </c>
    </row>
    <row r="64" spans="1:29">
      <c r="A64" s="276">
        <v>-0.1</v>
      </c>
      <c r="B64" s="275">
        <f t="shared" si="8"/>
        <v>7943.2823472428145</v>
      </c>
      <c r="C64" s="274">
        <f t="shared" si="9"/>
        <v>49909.114934975027</v>
      </c>
      <c r="D64" s="273" t="str">
        <f t="shared" si="10"/>
        <v>49909.114934975i</v>
      </c>
      <c r="E64" s="272">
        <f t="shared" si="0"/>
        <v>2.6287030913557095</v>
      </c>
      <c r="F64" s="229" t="str">
        <f t="shared" si="11"/>
        <v>-1,00776730847184E-26+6,15611233635763E-27i</v>
      </c>
      <c r="G64" s="229">
        <f t="shared" si="12"/>
        <v>-518.55559015452673</v>
      </c>
      <c r="H64" s="229">
        <f t="shared" si="13"/>
        <v>148.58064208302596</v>
      </c>
      <c r="I64" s="271">
        <f t="shared" si="14"/>
        <v>4.1904471248971002E-2</v>
      </c>
      <c r="J64" s="271" t="str">
        <f t="shared" si="15"/>
        <v>-1,65371344861234E-28+9,04054037486715E-29i</v>
      </c>
      <c r="K64" s="271">
        <f t="shared" si="16"/>
        <v>-554.49517032616689</v>
      </c>
      <c r="L64" s="271">
        <f t="shared" si="17"/>
        <v>151.33540218797083</v>
      </c>
      <c r="M64" s="270">
        <f t="shared" si="1"/>
        <v>0.28833048562112984</v>
      </c>
      <c r="N64" s="270" t="str">
        <f t="shared" si="2"/>
        <v>2,00000000020113E-11-1,22173294034781E-11i</v>
      </c>
      <c r="O64" s="270">
        <f t="shared" si="18"/>
        <v>-212.60219546386742</v>
      </c>
      <c r="P64" s="270">
        <f t="shared" si="19"/>
        <v>-31.419358943178597</v>
      </c>
      <c r="Q64" s="229">
        <f t="shared" si="3"/>
        <v>-9090.9090909090901</v>
      </c>
      <c r="R64" s="229" t="str">
        <f t="shared" si="4"/>
        <v>-15,6198077996701+8,27150290434433i</v>
      </c>
      <c r="S64" s="229">
        <f t="shared" si="20"/>
        <v>24.947056812861238</v>
      </c>
      <c r="T64" s="229">
        <f t="shared" si="21"/>
        <v>152.09644642931005</v>
      </c>
      <c r="U64" s="227" t="str">
        <f t="shared" si="5"/>
        <v>1,06491015581558E-25-1,79514793676365E-25i</v>
      </c>
      <c r="V64" s="227">
        <f t="shared" si="22"/>
        <v>-493.60853334166558</v>
      </c>
      <c r="W64" s="227">
        <f t="shared" si="23"/>
        <v>-59.322911487663923</v>
      </c>
      <c r="X64" s="269" t="str">
        <f t="shared" si="6"/>
        <v>-1,65371344861234E-28+9,04054037486715E-29i</v>
      </c>
      <c r="Y64" s="269">
        <f t="shared" si="24"/>
        <v>-554.49517032616689</v>
      </c>
      <c r="Z64" s="269">
        <f t="shared" si="25"/>
        <v>151.33540218797083</v>
      </c>
      <c r="AA64" s="268" t="str">
        <f t="shared" si="7"/>
        <v>2,00000000020113E-11-1,22173294034781E-11i</v>
      </c>
      <c r="AB64" s="268">
        <f t="shared" si="26"/>
        <v>-212.60219546386742</v>
      </c>
      <c r="AC64" s="268">
        <f t="shared" si="27"/>
        <v>-31.419358943178597</v>
      </c>
    </row>
    <row r="65" spans="1:29">
      <c r="A65" s="276">
        <v>0</v>
      </c>
      <c r="B65" s="275">
        <f t="shared" si="8"/>
        <v>10000</v>
      </c>
      <c r="C65" s="274">
        <f t="shared" si="9"/>
        <v>62831.853071795864</v>
      </c>
      <c r="D65" s="273" t="str">
        <f t="shared" si="10"/>
        <v>62831.8530717959i</v>
      </c>
      <c r="E65" s="272">
        <f t="shared" si="0"/>
        <v>2.6287030913557095</v>
      </c>
      <c r="F65" s="229" t="str">
        <f t="shared" si="11"/>
        <v>-6,35858178229446E-30+3,08536499392297E-30i</v>
      </c>
      <c r="G65" s="229">
        <f t="shared" si="12"/>
        <v>-583.01455470139024</v>
      </c>
      <c r="H65" s="229">
        <f t="shared" si="13"/>
        <v>154.11601755284011</v>
      </c>
      <c r="I65" s="271">
        <f t="shared" si="14"/>
        <v>4.1904471248971002E-2</v>
      </c>
      <c r="J65" s="271" t="str">
        <f t="shared" si="15"/>
        <v>-1,04342263637514E-31+4,30440787061298E-32i</v>
      </c>
      <c r="K65" s="271">
        <f t="shared" si="16"/>
        <v>-618.94827139497227</v>
      </c>
      <c r="L65" s="271">
        <f t="shared" si="17"/>
        <v>157.58249403145822</v>
      </c>
      <c r="M65" s="270">
        <f t="shared" si="1"/>
        <v>0.28833048562112984</v>
      </c>
      <c r="N65" s="270" t="str">
        <f t="shared" si="2"/>
        <v>2,00000000001269E-12-9,70456970046375E-13i</v>
      </c>
      <c r="O65" s="270">
        <f t="shared" si="18"/>
        <v>-233.06116001073082</v>
      </c>
      <c r="P65" s="270">
        <f t="shared" si="19"/>
        <v>-25.883982528674203</v>
      </c>
      <c r="Q65" s="229">
        <f t="shared" si="3"/>
        <v>-9090.9090909090901</v>
      </c>
      <c r="R65" s="229" t="str">
        <f t="shared" si="4"/>
        <v>-13,8461538461485+9,23076923078014i</v>
      </c>
      <c r="S65" s="229">
        <f t="shared" si="20"/>
        <v>24.423591484605343</v>
      </c>
      <c r="T65" s="229">
        <f t="shared" si="21"/>
        <v>146.30993247397873</v>
      </c>
      <c r="U65" s="227" t="str">
        <f t="shared" si="5"/>
        <v>5,95616093493359E-29-1,01415039444781E-28i</v>
      </c>
      <c r="V65" s="227">
        <f t="shared" si="22"/>
        <v>-558.59096321678498</v>
      </c>
      <c r="W65" s="227">
        <f t="shared" si="23"/>
        <v>-59.574049973181076</v>
      </c>
      <c r="X65" s="269" t="str">
        <f t="shared" si="6"/>
        <v>-1,04342263637514E-31+4,30440787061298E-32i</v>
      </c>
      <c r="Y65" s="269">
        <f t="shared" si="24"/>
        <v>-618.94827139497227</v>
      </c>
      <c r="Z65" s="269">
        <f t="shared" si="25"/>
        <v>157.58249403145822</v>
      </c>
      <c r="AA65" s="268" t="str">
        <f t="shared" si="7"/>
        <v>2,00000000001269E-12-9,70456970046375E-13i</v>
      </c>
      <c r="AB65" s="268">
        <f t="shared" si="26"/>
        <v>-233.06116001073082</v>
      </c>
      <c r="AC65" s="268">
        <f t="shared" si="27"/>
        <v>-25.883982528674203</v>
      </c>
    </row>
    <row r="66" spans="1:29">
      <c r="A66" s="276">
        <v>0.1</v>
      </c>
      <c r="B66" s="275">
        <f t="shared" si="8"/>
        <v>12589.254117941673</v>
      </c>
      <c r="C66" s="274">
        <f t="shared" si="9"/>
        <v>79100.616502201228</v>
      </c>
      <c r="D66" s="273" t="str">
        <f t="shared" si="10"/>
        <v>79100.6165022012i</v>
      </c>
      <c r="E66" s="272">
        <f t="shared" si="0"/>
        <v>2.6287030913557095</v>
      </c>
      <c r="F66" s="229" t="str">
        <f t="shared" si="11"/>
        <v>-4,01199387498517E-30+1,54634554603469E-30i</v>
      </c>
      <c r="G66" s="229">
        <f t="shared" si="12"/>
        <v>-587.33126995180191</v>
      </c>
      <c r="H66" s="229">
        <f t="shared" si="13"/>
        <v>158.92180659250033</v>
      </c>
      <c r="I66" s="271">
        <f t="shared" si="14"/>
        <v>4.1904471248971002E-2</v>
      </c>
      <c r="J66" s="271" t="str">
        <f t="shared" si="15"/>
        <v>-6,58355175653354E-32+1,97732292246068E-32i</v>
      </c>
      <c r="K66" s="271">
        <f t="shared" si="16"/>
        <v>-623.25570984437809</v>
      </c>
      <c r="L66" s="271">
        <f t="shared" si="17"/>
        <v>163.28273378457425</v>
      </c>
      <c r="M66" s="270">
        <f t="shared" si="1"/>
        <v>0.28833048562112984</v>
      </c>
      <c r="N66" s="270" t="str">
        <f t="shared" si="2"/>
        <v>2,000000000008E-12-7,70861371892814E-13i</v>
      </c>
      <c r="O66" s="270">
        <f t="shared" si="18"/>
        <v>-233.37787526114255</v>
      </c>
      <c r="P66" s="270">
        <f t="shared" si="19"/>
        <v>-21.07819347224887</v>
      </c>
      <c r="Q66" s="229">
        <f t="shared" si="3"/>
        <v>-9090.9090909090901</v>
      </c>
      <c r="R66" s="229" t="str">
        <f t="shared" si="4"/>
        <v>-11,7343554935107+9,84845221454952i</v>
      </c>
      <c r="S66" s="229">
        <f t="shared" si="20"/>
        <v>23.70489236739996</v>
      </c>
      <c r="T66" s="229">
        <f t="shared" si="21"/>
        <v>139.99381479618322</v>
      </c>
      <c r="U66" s="227" t="str">
        <f t="shared" si="5"/>
        <v>3,18490521495594E-29-5,76572983158348E-29i</v>
      </c>
      <c r="V66" s="227">
        <f t="shared" si="22"/>
        <v>-563.62637758440189</v>
      </c>
      <c r="W66" s="227">
        <f t="shared" si="23"/>
        <v>-61.084378611316474</v>
      </c>
      <c r="X66" s="269" t="str">
        <f t="shared" si="6"/>
        <v>-6,58355175653354E-32+1,97732292246068E-32i</v>
      </c>
      <c r="Y66" s="269">
        <f t="shared" si="24"/>
        <v>-623.25570984437809</v>
      </c>
      <c r="Z66" s="269">
        <f t="shared" si="25"/>
        <v>163.28273378457425</v>
      </c>
      <c r="AA66" s="268" t="str">
        <f t="shared" si="7"/>
        <v>2,000000000008E-12-7,70861371892814E-13i</v>
      </c>
      <c r="AB66" s="268">
        <f t="shared" si="26"/>
        <v>-233.37787526114255</v>
      </c>
      <c r="AC66" s="268">
        <f t="shared" si="27"/>
        <v>-21.07819347224887</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2.6287030913557095</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-2,53139700102079E-30+7,7500864644898E-31i</v>
      </c>
      <c r="G67" s="229">
        <f t="shared" si="12"/>
        <v>-591.54368156909322</v>
      </c>
      <c r="H67" s="229">
        <f t="shared" si="13"/>
        <v>162.97758710677763</v>
      </c>
      <c r="I67" s="271">
        <f t="shared" ref="I67:I95" si="30">IF(freq_ratio2&gt;1,(Kinput2-Kfeed2*Metccm2/(2*ratio2*Gdc_ccm2))/(2/rload2-Kfeed2/Gdc_ccm2),(Kinput2-Kfeed2*Metccm2/(2*ratio2*Gdc_dcm2))/(2/rload2-Kfeed2/Gdc_dcm2))</f>
        <v>4.1904471248971002E-2</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-4,15394033289569E-32+8,48036793695979E-33i</v>
      </c>
      <c r="K67" s="271">
        <f t="shared" si="16"/>
        <v>-627.45345919332385</v>
      </c>
      <c r="L67" s="271">
        <f t="shared" si="17"/>
        <v>168.4614881062169</v>
      </c>
      <c r="M67" s="270">
        <f t="shared" ref="M67:M95" si="32">IF(freq_ratio2&gt;1,(1-Kfeed2*rload2*Xequiv2^2/(Gdc_ccm2*(Xequiv2^2+Requiv2^2)))/(2/rload2-Kfeed2/Gdc_ccm2),1/(2/rload2-Kfeed2/Gdc_dcm2))</f>
        <v>0.28833048562112984</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2,00000000000505E-12-6,12316952752758E-13i</v>
      </c>
      <c r="O67" s="270">
        <f t="shared" si="18"/>
        <v>-233.59028687843389</v>
      </c>
      <c r="P67" s="270">
        <f t="shared" si="19"/>
        <v>-17.022412944654437</v>
      </c>
      <c r="Q67" s="229">
        <f t="shared" ref="Q67:Q95" si="34">-currentransferratio2*RFB_2/(Rfeedforward2*(Cvolt2*nanoF2+Cforward2*picoF2*alpha_Cf2)*Rupper2*kiliOhm2)</f>
        <v>-9090.9090909090901</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-9,45003637680569+9,98486554808189i</v>
      </c>
      <c r="S67" s="229">
        <f t="shared" si="20"/>
        <v>22.764634759423398</v>
      </c>
      <c r="T67" s="229">
        <f t="shared" si="21"/>
        <v>133.42367496780145</v>
      </c>
      <c r="U67" s="227" t="str">
        <f t="shared" si="5"/>
        <v>1,61834366103893E-29-3,25995186052921E-29i</v>
      </c>
      <c r="V67" s="227">
        <f t="shared" si="22"/>
        <v>-568.77904680966981</v>
      </c>
      <c r="W67" s="227">
        <f t="shared" si="23"/>
        <v>-63.598737925420913</v>
      </c>
      <c r="X67" s="269" t="str">
        <f t="shared" si="6"/>
        <v>-4,15394033289569E-32+8,48036793695979E-33i</v>
      </c>
      <c r="Y67" s="269">
        <f t="shared" si="24"/>
        <v>-627.45345919332385</v>
      </c>
      <c r="Z67" s="269">
        <f t="shared" si="25"/>
        <v>168.4614881062169</v>
      </c>
      <c r="AA67" s="268" t="str">
        <f t="shared" si="7"/>
        <v>2,00000000000505E-12-6,12316952752758E-13i</v>
      </c>
      <c r="AB67" s="268">
        <f t="shared" si="26"/>
        <v>-233.59028687843389</v>
      </c>
      <c r="AC67" s="268">
        <f t="shared" si="27"/>
        <v>-17.022412944654437</v>
      </c>
    </row>
    <row r="68" spans="1:29">
      <c r="A68" s="276">
        <v>0.3</v>
      </c>
      <c r="B68" s="275">
        <f t="shared" si="8"/>
        <v>19952.623149688796</v>
      </c>
      <c r="C68" s="274">
        <f t="shared" si="9"/>
        <v>125366.02861381591</v>
      </c>
      <c r="D68" s="273" t="str">
        <f t="shared" si="10"/>
        <v>125366.028613816i</v>
      </c>
      <c r="E68" s="272">
        <f t="shared" si="28"/>
        <v>2.6287030913557095</v>
      </c>
      <c r="F68" s="229" t="str">
        <f t="shared" si="29"/>
        <v>-1,59720353194128E-27+3,88424429206996E-28i</v>
      </c>
      <c r="G68" s="229">
        <f t="shared" si="12"/>
        <v>-535.68325479113628</v>
      </c>
      <c r="H68" s="229">
        <f t="shared" si="13"/>
        <v>166.33155609082371</v>
      </c>
      <c r="I68" s="271">
        <f t="shared" si="30"/>
        <v>4.1904471248971002E-2</v>
      </c>
      <c r="J68" s="271" t="str">
        <f t="shared" si="31"/>
        <v>-2,62095916332953E-29+3,1145833305886E-30i</v>
      </c>
      <c r="K68" s="271">
        <f t="shared" si="16"/>
        <v>-571.56989521100104</v>
      </c>
      <c r="L68" s="271">
        <f t="shared" si="17"/>
        <v>173.22310985628414</v>
      </c>
      <c r="M68" s="270">
        <f t="shared" si="32"/>
        <v>0.28833048562112984</v>
      </c>
      <c r="N68" s="270" t="str">
        <f t="shared" si="33"/>
        <v>2,00000000003187E-11-4,86380644053869E-12i</v>
      </c>
      <c r="O68" s="270">
        <f t="shared" si="18"/>
        <v>-213.729860100477</v>
      </c>
      <c r="P68" s="270">
        <f t="shared" si="19"/>
        <v>-13.668444317715618</v>
      </c>
      <c r="Q68" s="229">
        <f t="shared" si="34"/>
        <v>-9090.9090909090901</v>
      </c>
      <c r="R68" s="229" t="str">
        <f t="shared" si="35"/>
        <v>-7,22187163403297+9,60635221002468i</v>
      </c>
      <c r="S68" s="229">
        <f t="shared" si="20"/>
        <v>21.5967976040995</v>
      </c>
      <c r="T68" s="229">
        <f t="shared" si="21"/>
        <v>126.93514438105704</v>
      </c>
      <c r="U68" s="227" t="str">
        <f t="shared" si="5"/>
        <v>7,8034570071638E-27-1,81484510461788E-26i</v>
      </c>
      <c r="V68" s="227">
        <f t="shared" si="22"/>
        <v>-514.0864571870369</v>
      </c>
      <c r="W68" s="227">
        <f t="shared" si="23"/>
        <v>-66.733299528119275</v>
      </c>
      <c r="X68" s="269" t="str">
        <f t="shared" si="6"/>
        <v>-2,62095916332953E-29+3,1145833305886E-30i</v>
      </c>
      <c r="Y68" s="269">
        <f t="shared" si="24"/>
        <v>-571.56989521100104</v>
      </c>
      <c r="Z68" s="269">
        <f t="shared" si="25"/>
        <v>173.22310985628414</v>
      </c>
      <c r="AA68" s="268" t="str">
        <f t="shared" si="7"/>
        <v>2,00000000003187E-11-4,86380644053869E-12i</v>
      </c>
      <c r="AB68" s="268">
        <f t="shared" si="26"/>
        <v>-213.729860100477</v>
      </c>
      <c r="AC68" s="268">
        <f t="shared" si="27"/>
        <v>-13.668444317715618</v>
      </c>
    </row>
    <row r="69" spans="1:29">
      <c r="A69" s="276">
        <v>0.4</v>
      </c>
      <c r="B69" s="275">
        <f t="shared" si="8"/>
        <v>25118.864315095805</v>
      </c>
      <c r="C69" s="274">
        <f t="shared" si="9"/>
        <v>157826.4791976476</v>
      </c>
      <c r="D69" s="273" t="str">
        <f t="shared" si="10"/>
        <v>157826.479197648i</v>
      </c>
      <c r="E69" s="272">
        <f t="shared" si="28"/>
        <v>2.6287030913557095</v>
      </c>
      <c r="F69" s="229" t="str">
        <f t="shared" si="29"/>
        <v>-1,00776729845722E-27+1,94673365147506E-28i</v>
      </c>
      <c r="G69" s="229">
        <f t="shared" si="12"/>
        <v>-539.77368491290395</v>
      </c>
      <c r="H69" s="229">
        <f t="shared" si="13"/>
        <v>169.06667396568054</v>
      </c>
      <c r="I69" s="271">
        <f t="shared" si="30"/>
        <v>4.1904471248971002E-2</v>
      </c>
      <c r="J69" s="271" t="str">
        <f t="shared" si="31"/>
        <v>-1,65371343264792E-29+6,5889573244216E-31i</v>
      </c>
      <c r="K69" s="271">
        <f t="shared" si="16"/>
        <v>-575.62390597395131</v>
      </c>
      <c r="L69" s="271">
        <f t="shared" si="17"/>
        <v>177.71834794116836</v>
      </c>
      <c r="M69" s="270">
        <f t="shared" si="32"/>
        <v>0.28833048562112984</v>
      </c>
      <c r="N69" s="270" t="str">
        <f t="shared" si="33"/>
        <v>2,00000000002011E-11-3,86345878395372E-12i</v>
      </c>
      <c r="O69" s="270">
        <f t="shared" si="18"/>
        <v>-213.82029022224455</v>
      </c>
      <c r="P69" s="270">
        <f t="shared" si="19"/>
        <v>-10.933326358833845</v>
      </c>
      <c r="Q69" s="229">
        <f t="shared" si="34"/>
        <v>-9090.9090909090901</v>
      </c>
      <c r="R69" s="229" t="str">
        <f t="shared" si="35"/>
        <v>-5,25727132199047+8,80377900037224i</v>
      </c>
      <c r="S69" s="229">
        <f t="shared" si="20"/>
        <v>20.217903867238416</v>
      </c>
      <c r="T69" s="229">
        <f t="shared" si="21"/>
        <v>120.84399146104742</v>
      </c>
      <c r="U69" s="227" t="str">
        <f t="shared" si="5"/>
        <v>3,58424483340154E-27-9,8956112791649E-27i</v>
      </c>
      <c r="V69" s="227">
        <f t="shared" si="22"/>
        <v>-519.55578104566553</v>
      </c>
      <c r="W69" s="227">
        <f t="shared" si="23"/>
        <v>-70.089334573272055</v>
      </c>
      <c r="X69" s="269" t="str">
        <f t="shared" si="6"/>
        <v>-1,65371343264792E-29+6,5889573244216E-31i</v>
      </c>
      <c r="Y69" s="269">
        <f t="shared" si="24"/>
        <v>-575.62390597395131</v>
      </c>
      <c r="Z69" s="269">
        <f t="shared" si="25"/>
        <v>177.71834794116836</v>
      </c>
      <c r="AA69" s="268" t="str">
        <f t="shared" si="7"/>
        <v>2,00000000002011E-11-3,86345878395372E-12i</v>
      </c>
      <c r="AB69" s="268">
        <f t="shared" si="26"/>
        <v>-213.82029022224455</v>
      </c>
      <c r="AC69" s="268">
        <f t="shared" si="27"/>
        <v>-10.933326358833845</v>
      </c>
    </row>
    <row r="70" spans="1:29">
      <c r="A70" s="276">
        <v>0.5</v>
      </c>
      <c r="B70" s="275">
        <f t="shared" si="8"/>
        <v>31622.776601683796</v>
      </c>
      <c r="C70" s="274">
        <f t="shared" si="9"/>
        <v>198691.76531592204</v>
      </c>
      <c r="D70" s="273" t="str">
        <f t="shared" si="10"/>
        <v>198691.765315922i</v>
      </c>
      <c r="E70" s="272">
        <f t="shared" si="28"/>
        <v>2.6287030913557095</v>
      </c>
      <c r="F70" s="229" t="str">
        <f t="shared" si="29"/>
        <v>-6,35858178229449E-28+9,75678053391908E-29i</v>
      </c>
      <c r="G70" s="229">
        <f t="shared" si="12"/>
        <v>-543.83172677383845</v>
      </c>
      <c r="H70" s="229">
        <f t="shared" si="13"/>
        <v>171.27641997959222</v>
      </c>
      <c r="I70" s="271">
        <f t="shared" si="30"/>
        <v>4.1904471248971002E-2</v>
      </c>
      <c r="J70" s="271" t="str">
        <f t="shared" si="31"/>
        <v>-1,04342263558173E-29-3,8632834378406E-31i</v>
      </c>
      <c r="K70" s="271">
        <f t="shared" si="16"/>
        <v>-579.62484543620815</v>
      </c>
      <c r="L70" s="271">
        <f t="shared" si="17"/>
        <v>-177.87958622725941</v>
      </c>
      <c r="M70" s="270">
        <f t="shared" si="32"/>
        <v>0.28833048562112984</v>
      </c>
      <c r="N70" s="270" t="str">
        <f t="shared" si="33"/>
        <v>2,00000000001269E-11-3,06885439578796E-12i</v>
      </c>
      <c r="O70" s="270">
        <f t="shared" si="18"/>
        <v>-213.87833208317909</v>
      </c>
      <c r="P70" s="270">
        <f t="shared" si="19"/>
        <v>-8.7235802781786624</v>
      </c>
      <c r="Q70" s="229">
        <f t="shared" si="34"/>
        <v>-9090.9090909090901</v>
      </c>
      <c r="R70" s="229" t="str">
        <f t="shared" si="35"/>
        <v>-3,67346938774109+7,74435345348962i</v>
      </c>
      <c r="S70" s="229">
        <f t="shared" si="20"/>
        <v>18.661064207396333</v>
      </c>
      <c r="T70" s="229">
        <f t="shared" si="21"/>
        <v>115.37693352502173</v>
      </c>
      <c r="U70" s="227" t="str">
        <f t="shared" si="5"/>
        <v>1,58020598244273E-27-5,28272282464345E-27i</v>
      </c>
      <c r="V70" s="227">
        <f t="shared" si="22"/>
        <v>-525.17066256644216</v>
      </c>
      <c r="W70" s="227">
        <f t="shared" si="23"/>
        <v>-73.346646495386096</v>
      </c>
      <c r="X70" s="269" t="str">
        <f t="shared" si="6"/>
        <v>-1,04342263558173E-29-3,8632834378406E-31i</v>
      </c>
      <c r="Y70" s="269">
        <f t="shared" si="24"/>
        <v>-579.62484543620815</v>
      </c>
      <c r="Z70" s="269">
        <f t="shared" si="25"/>
        <v>-177.87958622725941</v>
      </c>
      <c r="AA70" s="268" t="str">
        <f t="shared" si="7"/>
        <v>2,00000000001269E-11-3,06885439578796E-12i</v>
      </c>
      <c r="AB70" s="268">
        <f t="shared" si="26"/>
        <v>-213.87833208317909</v>
      </c>
      <c r="AC70" s="268">
        <f t="shared" si="27"/>
        <v>-8.7235802781786624</v>
      </c>
    </row>
    <row r="71" spans="1:29">
      <c r="A71" s="276">
        <v>0.6</v>
      </c>
      <c r="B71" s="275">
        <f t="shared" si="8"/>
        <v>39810.717055349727</v>
      </c>
      <c r="C71" s="274">
        <f t="shared" si="9"/>
        <v>250138.11247045716</v>
      </c>
      <c r="D71" s="273" t="str">
        <f t="shared" si="10"/>
        <v>250138.112470457i</v>
      </c>
      <c r="E71" s="272">
        <f t="shared" si="28"/>
        <v>2.6287030913557095</v>
      </c>
      <c r="F71" s="229" t="str">
        <f t="shared" si="29"/>
        <v>-4,01199387498517E-28+4,88997384490333E-29i</v>
      </c>
      <c r="G71" s="229">
        <f t="shared" si="12"/>
        <v>-547.86875190406909</v>
      </c>
      <c r="H71" s="229">
        <f t="shared" si="13"/>
        <v>173.05084422980144</v>
      </c>
      <c r="I71" s="271">
        <f t="shared" si="30"/>
        <v>4.1904471248971002E-2</v>
      </c>
      <c r="J71" s="271" t="str">
        <f t="shared" si="31"/>
        <v>-6,58355175152742E-30-7,62805460967217E-31i</v>
      </c>
      <c r="K71" s="271">
        <f t="shared" si="16"/>
        <v>-583.57287974384326</v>
      </c>
      <c r="L71" s="271">
        <f t="shared" si="17"/>
        <v>-173.39087523812</v>
      </c>
      <c r="M71" s="270">
        <f t="shared" si="32"/>
        <v>0.28833048562112984</v>
      </c>
      <c r="N71" s="270" t="str">
        <f t="shared" si="33"/>
        <v>2,00000000000801E-11-2,43767769483211E-12i</v>
      </c>
      <c r="O71" s="270">
        <f t="shared" si="18"/>
        <v>-213.91535721340969</v>
      </c>
      <c r="P71" s="270">
        <f t="shared" si="19"/>
        <v>-6.9491559749532623</v>
      </c>
      <c r="Q71" s="229">
        <f t="shared" si="34"/>
        <v>-9090.9090909090901</v>
      </c>
      <c r="R71" s="229" t="str">
        <f t="shared" si="35"/>
        <v>-2,48633456312617+6,59885078653972i</v>
      </c>
      <c r="S71" s="229">
        <f t="shared" si="20"/>
        <v>16.965895629099116</v>
      </c>
      <c r="T71" s="229">
        <f t="shared" si="21"/>
        <v>110.64555441298211</v>
      </c>
      <c r="U71" s="227" t="str">
        <f t="shared" si="5"/>
        <v>6,74833826316622E-28-2,7690360035875E-27i</v>
      </c>
      <c r="V71" s="227">
        <f t="shared" si="22"/>
        <v>-530.90285627496996</v>
      </c>
      <c r="W71" s="227">
        <f t="shared" si="23"/>
        <v>-76.303601357216451</v>
      </c>
      <c r="X71" s="269" t="str">
        <f t="shared" si="6"/>
        <v>-6,58355175152742E-30-7,62805460967217E-31i</v>
      </c>
      <c r="Y71" s="269">
        <f t="shared" si="24"/>
        <v>-583.57287974384326</v>
      </c>
      <c r="Z71" s="269">
        <f t="shared" si="25"/>
        <v>-173.39087523812</v>
      </c>
      <c r="AA71" s="268" t="str">
        <f t="shared" si="7"/>
        <v>2,00000000000801E-11-2,43767769483211E-12i</v>
      </c>
      <c r="AB71" s="268">
        <f t="shared" si="26"/>
        <v>-213.91535721340969</v>
      </c>
      <c r="AC71" s="268">
        <f t="shared" si="27"/>
        <v>-6.9491559749532623</v>
      </c>
    </row>
    <row r="72" spans="1:29">
      <c r="A72" s="276">
        <v>0.7</v>
      </c>
      <c r="B72" s="275">
        <f t="shared" si="8"/>
        <v>50118.723362727229</v>
      </c>
      <c r="C72" s="274">
        <f t="shared" si="9"/>
        <v>314905.22624728602</v>
      </c>
      <c r="D72" s="273" t="str">
        <f t="shared" si="10"/>
        <v>314905.226247286i</v>
      </c>
      <c r="E72" s="272">
        <f t="shared" si="28"/>
        <v>2.6287030913557095</v>
      </c>
      <c r="F72" s="229" t="str">
        <f t="shared" si="29"/>
        <v>-2,53139700102079E-28+2,45079246383681E-29i</v>
      </c>
      <c r="G72" s="229">
        <f t="shared" si="12"/>
        <v>-551.89227664625935</v>
      </c>
      <c r="H72" s="229">
        <f t="shared" si="13"/>
        <v>174.47009763990124</v>
      </c>
      <c r="I72" s="271">
        <f t="shared" si="30"/>
        <v>4.1904471248971002E-2</v>
      </c>
      <c r="J72" s="271" t="str">
        <f t="shared" si="31"/>
        <v>-4,15394032973704E-30-8,34426190177572E-31i</v>
      </c>
      <c r="K72" s="271">
        <f t="shared" si="16"/>
        <v>-587.45899563108185</v>
      </c>
      <c r="L72" s="271">
        <f t="shared" si="17"/>
        <v>-168.64182463554081</v>
      </c>
      <c r="M72" s="270">
        <f t="shared" si="32"/>
        <v>0.28833048562112984</v>
      </c>
      <c r="N72" s="270" t="str">
        <f t="shared" si="33"/>
        <v>2,00000000000505E-11-1,93631622016274E-12i</v>
      </c>
      <c r="O72" s="270">
        <f t="shared" si="18"/>
        <v>-213.93888195559992</v>
      </c>
      <c r="P72" s="270">
        <f t="shared" si="19"/>
        <v>-5.5299025227412022</v>
      </c>
      <c r="Q72" s="229">
        <f t="shared" si="34"/>
        <v>-9090.9090909090901</v>
      </c>
      <c r="R72" s="229" t="str">
        <f t="shared" si="35"/>
        <v>-1,64420413948296+5,49369416126863i</v>
      </c>
      <c r="S72" s="229">
        <f t="shared" si="20"/>
        <v>15.169857329259379</v>
      </c>
      <c r="T72" s="229">
        <f t="shared" si="21"/>
        <v>106.66188151524507</v>
      </c>
      <c r="U72" s="227" t="str">
        <f t="shared" si="5"/>
        <v>2,81574300284699E-28-1,43096812357662E-27i</v>
      </c>
      <c r="V72" s="227">
        <f t="shared" si="22"/>
        <v>-536.72241931699989</v>
      </c>
      <c r="W72" s="227">
        <f t="shared" si="23"/>
        <v>-78.86802084485366</v>
      </c>
      <c r="X72" s="269" t="str">
        <f t="shared" si="6"/>
        <v>-4,15394032973704E-30-8,34426190177572E-31i</v>
      </c>
      <c r="Y72" s="269">
        <f t="shared" si="24"/>
        <v>-587.45899563108185</v>
      </c>
      <c r="Z72" s="269">
        <f t="shared" si="25"/>
        <v>-168.64182463554081</v>
      </c>
      <c r="AA72" s="268" t="str">
        <f t="shared" si="7"/>
        <v>2,00000000000505E-11-1,93631622016274E-12i</v>
      </c>
      <c r="AB72" s="268">
        <f t="shared" si="26"/>
        <v>-213.93888195559992</v>
      </c>
      <c r="AC72" s="268">
        <f t="shared" si="27"/>
        <v>-5.5299025227412022</v>
      </c>
    </row>
    <row r="73" spans="1:29">
      <c r="A73" s="276">
        <v>0.8</v>
      </c>
      <c r="B73" s="275">
        <f t="shared" si="8"/>
        <v>63095.734448019342</v>
      </c>
      <c r="C73" s="274">
        <f t="shared" si="9"/>
        <v>396442.19162950001</v>
      </c>
      <c r="D73" s="273" t="str">
        <f t="shared" si="10"/>
        <v>396442.1916295i</v>
      </c>
      <c r="E73" s="272">
        <f t="shared" si="28"/>
        <v>2.6287030913557095</v>
      </c>
      <c r="F73" s="229" t="str">
        <f t="shared" si="29"/>
        <v>-1,59720355709678E-22+1,22830229698433E-23i</v>
      </c>
      <c r="G73" s="229">
        <f t="shared" si="12"/>
        <v>-435.9071855899561</v>
      </c>
      <c r="H73" s="229">
        <f t="shared" si="13"/>
        <v>175.6024209233646</v>
      </c>
      <c r="I73" s="271">
        <f t="shared" si="30"/>
        <v>4.1904471248971002E-2</v>
      </c>
      <c r="J73" s="271" t="str">
        <f t="shared" si="31"/>
        <v>-2,62095898420256E-24-7,77334303270726E-25i</v>
      </c>
      <c r="K73" s="271">
        <f t="shared" si="16"/>
        <v>-471.26465814111407</v>
      </c>
      <c r="L73" s="271">
        <f t="shared" si="17"/>
        <v>-163.48048991578622</v>
      </c>
      <c r="M73" s="270">
        <f t="shared" si="32"/>
        <v>0.28833048562112984</v>
      </c>
      <c r="N73" s="270" t="str">
        <f t="shared" si="33"/>
        <v>2,00000000031877E-09-1,53807060399158E-10i</v>
      </c>
      <c r="O73" s="270">
        <f t="shared" si="18"/>
        <v>-173.95379089929665</v>
      </c>
      <c r="P73" s="270">
        <f t="shared" si="19"/>
        <v>-4.3975919957839302</v>
      </c>
      <c r="Q73" s="229">
        <f t="shared" si="34"/>
        <v>-9090.9090909090901</v>
      </c>
      <c r="R73" s="229" t="str">
        <f t="shared" si="35"/>
        <v>-1,06988190247834+4,50033229625824i</v>
      </c>
      <c r="S73" s="229">
        <f t="shared" si="20"/>
        <v>13.303658372158257</v>
      </c>
      <c r="T73" s="229">
        <f t="shared" si="21"/>
        <v>103.3729079658558</v>
      </c>
      <c r="U73" s="227" t="str">
        <f t="shared" si="5"/>
        <v>1,1560423306432E-22-7,31936059153279E-22i</v>
      </c>
      <c r="V73" s="227">
        <f t="shared" si="22"/>
        <v>-422.60352721779788</v>
      </c>
      <c r="W73" s="227">
        <f t="shared" si="23"/>
        <v>-81.024671110779579</v>
      </c>
      <c r="X73" s="269" t="str">
        <f t="shared" si="6"/>
        <v>-2,62095898420256E-24-7,77334303270726E-25i</v>
      </c>
      <c r="Y73" s="269">
        <f t="shared" si="24"/>
        <v>-471.26465814111407</v>
      </c>
      <c r="Z73" s="269">
        <f t="shared" si="25"/>
        <v>-163.48048991578622</v>
      </c>
      <c r="AA73" s="268" t="str">
        <f t="shared" si="7"/>
        <v>2,00000000031877E-09-1,53807060399158E-10i</v>
      </c>
      <c r="AB73" s="268">
        <f t="shared" si="26"/>
        <v>-173.95379089929665</v>
      </c>
      <c r="AC73" s="268">
        <f t="shared" si="27"/>
        <v>-4.3975919957839302</v>
      </c>
    </row>
    <row r="74" spans="1:29">
      <c r="A74" s="276">
        <v>0.9</v>
      </c>
      <c r="B74" s="275">
        <f t="shared" si="8"/>
        <v>79432.823472428179</v>
      </c>
      <c r="C74" s="274">
        <f t="shared" si="9"/>
        <v>499091.14934975049</v>
      </c>
      <c r="D74" s="273" t="str">
        <f t="shared" si="10"/>
        <v>499091.14934975i</v>
      </c>
      <c r="E74" s="272">
        <f t="shared" si="28"/>
        <v>2.6287030913557095</v>
      </c>
      <c r="F74" s="229" t="str">
        <f t="shared" si="29"/>
        <v>-1,00776729845723E-25+6,1561106969466E-27i</v>
      </c>
      <c r="G74" s="229">
        <f t="shared" si="12"/>
        <v>-499.91661890014359</v>
      </c>
      <c r="H74" s="229">
        <f t="shared" si="13"/>
        <v>176.50433777157156</v>
      </c>
      <c r="I74" s="271">
        <f t="shared" si="30"/>
        <v>4.1904471248971002E-2</v>
      </c>
      <c r="J74" s="271" t="str">
        <f t="shared" si="31"/>
        <v>-1,65371342007309E-27-6,74856826329883E-28i</v>
      </c>
      <c r="K74" s="271">
        <f t="shared" si="16"/>
        <v>-534.96182114926137</v>
      </c>
      <c r="L74" s="271">
        <f t="shared" si="17"/>
        <v>-157.80033025928924</v>
      </c>
      <c r="M74" s="270">
        <f t="shared" si="32"/>
        <v>0.28833048562112984</v>
      </c>
      <c r="N74" s="270" t="str">
        <f t="shared" si="33"/>
        <v>2,00000000002011E-10-1,22173293738436E-11i</v>
      </c>
      <c r="O74" s="270">
        <f t="shared" si="18"/>
        <v>-193.96322420948425</v>
      </c>
      <c r="P74" s="270">
        <f t="shared" si="19"/>
        <v>-3.4956632546328814</v>
      </c>
      <c r="Q74" s="229">
        <f t="shared" si="34"/>
        <v>-9090.9090909090901</v>
      </c>
      <c r="R74" s="229" t="str">
        <f t="shared" si="35"/>
        <v>-0,688644796456759+3,64673337032604i</v>
      </c>
      <c r="S74" s="229">
        <f t="shared" si="20"/>
        <v>11.390252659039602</v>
      </c>
      <c r="T74" s="229">
        <f t="shared" si="21"/>
        <v>100.69374034618612</v>
      </c>
      <c r="U74" s="227" t="str">
        <f t="shared" si="5"/>
        <v>4,69496763022095E-26-3,71745237278594E-25i</v>
      </c>
      <c r="V74" s="227">
        <f t="shared" si="22"/>
        <v>-488.52636624110397</v>
      </c>
      <c r="W74" s="227">
        <f t="shared" si="23"/>
        <v>-82.801921882242326</v>
      </c>
      <c r="X74" s="269" t="str">
        <f t="shared" si="6"/>
        <v>-1,65371342007309E-27-6,74856826329883E-28i</v>
      </c>
      <c r="Y74" s="269">
        <f t="shared" si="24"/>
        <v>-534.96182114926137</v>
      </c>
      <c r="Z74" s="269">
        <f t="shared" si="25"/>
        <v>-157.80033025928924</v>
      </c>
      <c r="AA74" s="268" t="str">
        <f t="shared" si="7"/>
        <v>2,00000000002011E-10-1,22173293738436E-11i</v>
      </c>
      <c r="AB74" s="268">
        <f t="shared" si="26"/>
        <v>-193.96322420948425</v>
      </c>
      <c r="AC74" s="268">
        <f t="shared" si="27"/>
        <v>-3.4956632546328814</v>
      </c>
    </row>
    <row r="75" spans="1:29">
      <c r="A75" s="276">
        <v>1</v>
      </c>
      <c r="B75" s="275">
        <f t="shared" si="8"/>
        <v>100000</v>
      </c>
      <c r="C75" s="274">
        <f t="shared" si="9"/>
        <v>628318.53071795858</v>
      </c>
      <c r="D75" s="273" t="str">
        <f t="shared" si="10"/>
        <v>628318.530717959i</v>
      </c>
      <c r="E75" s="272">
        <f t="shared" si="28"/>
        <v>2.6287030913557095</v>
      </c>
      <c r="F75" s="229" t="str">
        <f t="shared" si="29"/>
        <v>-6,35858177830759E-29+3,08536491175778E-30i</v>
      </c>
      <c r="G75" s="229">
        <f t="shared" si="12"/>
        <v>-563.92258147659868</v>
      </c>
      <c r="H75" s="229">
        <f t="shared" si="13"/>
        <v>177.22202450298821</v>
      </c>
      <c r="I75" s="271">
        <f t="shared" si="30"/>
        <v>4.1904471248971002E-2</v>
      </c>
      <c r="J75" s="271" t="str">
        <f t="shared" si="31"/>
        <v>-1,04342263494617E-30-5,64825297592461E-31i</v>
      </c>
      <c r="K75" s="271">
        <f t="shared" si="16"/>
        <v>-598.51471868896317</v>
      </c>
      <c r="L75" s="271">
        <f t="shared" si="17"/>
        <v>-151.57244073836927</v>
      </c>
      <c r="M75" s="270">
        <f t="shared" si="32"/>
        <v>0.28833048562112984</v>
      </c>
      <c r="N75" s="270" t="str">
        <f t="shared" si="33"/>
        <v>2,00000000000126E-11-9,70456969810982E-13i</v>
      </c>
      <c r="O75" s="270">
        <f t="shared" si="18"/>
        <v>-213.96918678593926</v>
      </c>
      <c r="P75" s="270">
        <f t="shared" si="19"/>
        <v>-2.7779755785261551</v>
      </c>
      <c r="Q75" s="229">
        <f t="shared" si="34"/>
        <v>-9090.9090909090901</v>
      </c>
      <c r="R75" s="229" t="str">
        <f t="shared" si="35"/>
        <v>-0,440097799509307+2,93398533007656i</v>
      </c>
      <c r="S75" s="229">
        <f t="shared" si="20"/>
        <v>9.4457919276080151</v>
      </c>
      <c r="T75" s="229">
        <f t="shared" si="21"/>
        <v>98.530765609906553</v>
      </c>
      <c r="U75" s="227" t="str">
        <f t="shared" si="5"/>
        <v>1,89315630973012E-29-1,87917718884814E-28i</v>
      </c>
      <c r="V75" s="227">
        <f t="shared" si="22"/>
        <v>-554.47678954899061</v>
      </c>
      <c r="W75" s="227">
        <f t="shared" si="23"/>
        <v>-84.247209887105257</v>
      </c>
      <c r="X75" s="269" t="str">
        <f t="shared" si="6"/>
        <v>-1,04342263494617E-30-5,64825297592461E-31i</v>
      </c>
      <c r="Y75" s="269">
        <f t="shared" si="24"/>
        <v>-598.51471868896317</v>
      </c>
      <c r="Z75" s="269">
        <f t="shared" si="25"/>
        <v>-151.57244073836927</v>
      </c>
      <c r="AA75" s="268" t="str">
        <f t="shared" si="7"/>
        <v>2,00000000000126E-11-9,70456969810982E-13i</v>
      </c>
      <c r="AB75" s="268">
        <f t="shared" si="26"/>
        <v>-213.96918678593926</v>
      </c>
      <c r="AC75" s="268">
        <f t="shared" si="27"/>
        <v>-2.7779755785261551</v>
      </c>
    </row>
    <row r="76" spans="1:29">
      <c r="A76" s="276">
        <v>1.1000000000000001</v>
      </c>
      <c r="B76" s="275">
        <f t="shared" si="8"/>
        <v>125892.5411794168</v>
      </c>
      <c r="C76" s="274">
        <f t="shared" si="9"/>
        <v>791006.16502201266</v>
      </c>
      <c r="D76" s="273" t="str">
        <f t="shared" si="10"/>
        <v>791006.165022013i</v>
      </c>
      <c r="E76" s="272">
        <f t="shared" si="28"/>
        <v>2.6287030913557095</v>
      </c>
      <c r="F76" s="229" t="str">
        <f t="shared" si="29"/>
        <v>-4,01199387339793E-29+1,54634550485454E-30i</v>
      </c>
      <c r="G76" s="229">
        <f t="shared" si="12"/>
        <v>-567.92634782444611</v>
      </c>
      <c r="H76" s="229">
        <f t="shared" si="13"/>
        <v>177.79273748565248</v>
      </c>
      <c r="I76" s="271">
        <f t="shared" si="30"/>
        <v>4.1904471248971002E-2</v>
      </c>
      <c r="J76" s="271" t="str">
        <f t="shared" si="31"/>
        <v>-6,58355174899719E-31-4,63074578998358E-31i</v>
      </c>
      <c r="K76" s="271">
        <f t="shared" si="16"/>
        <v>-601.88512396624481</v>
      </c>
      <c r="L76" s="271">
        <f t="shared" si="17"/>
        <v>-144.87817141412935</v>
      </c>
      <c r="M76" s="270">
        <f t="shared" si="32"/>
        <v>0.28833048562112984</v>
      </c>
      <c r="N76" s="270" t="str">
        <f t="shared" si="33"/>
        <v>2,00000000000079E-11-7,70861371705829E-13i</v>
      </c>
      <c r="O76" s="270">
        <f t="shared" si="18"/>
        <v>-213.97295313378666</v>
      </c>
      <c r="P76" s="270">
        <f t="shared" si="19"/>
        <v>-2.2072625790966431</v>
      </c>
      <c r="Q76" s="229">
        <f t="shared" si="34"/>
        <v>-9090.9090909090901</v>
      </c>
      <c r="R76" s="229" t="str">
        <f t="shared" si="35"/>
        <v>-0,279956392815905+2,34962811407941i</v>
      </c>
      <c r="S76" s="229">
        <f t="shared" si="20"/>
        <v>7.4812038474336102</v>
      </c>
      <c r="T76" s="229">
        <f t="shared" si="21"/>
        <v>96.794715322290656</v>
      </c>
      <c r="U76" s="227" t="str">
        <f t="shared" si="5"/>
        <v>7,59849645567341E-30-9,46998452940874E-29i</v>
      </c>
      <c r="V76" s="227">
        <f t="shared" si="22"/>
        <v>-560.44514397701244</v>
      </c>
      <c r="W76" s="227">
        <f t="shared" si="23"/>
        <v>-85.412547192056863</v>
      </c>
      <c r="X76" s="269" t="str">
        <f t="shared" si="6"/>
        <v>-6,58355174899719E-31-4,63074578998358E-31i</v>
      </c>
      <c r="Y76" s="269">
        <f t="shared" si="24"/>
        <v>-601.88512396624481</v>
      </c>
      <c r="Z76" s="269">
        <f t="shared" si="25"/>
        <v>-144.87817141412935</v>
      </c>
      <c r="AA76" s="268" t="str">
        <f t="shared" si="7"/>
        <v>2,00000000000079E-11-7,70861371705829E-13i</v>
      </c>
      <c r="AB76" s="268">
        <f t="shared" si="26"/>
        <v>-213.97295313378666</v>
      </c>
      <c r="AC76" s="268">
        <f t="shared" si="27"/>
        <v>-2.2072625790966431</v>
      </c>
    </row>
    <row r="77" spans="1:29">
      <c r="A77" s="276">
        <v>1.2</v>
      </c>
      <c r="B77" s="275">
        <f t="shared" si="8"/>
        <v>158489.31924611135</v>
      </c>
      <c r="C77" s="274">
        <f t="shared" si="9"/>
        <v>995817.7620320617</v>
      </c>
      <c r="D77" s="273" t="str">
        <f t="shared" si="10"/>
        <v>995817.762032062i</v>
      </c>
      <c r="E77" s="272">
        <f t="shared" si="28"/>
        <v>2.6287030913557095</v>
      </c>
      <c r="F77" s="229" t="str">
        <f t="shared" si="29"/>
        <v>-2,53139700038892E-29+7,75008625810017E-31i</v>
      </c>
      <c r="G77" s="229">
        <f t="shared" si="12"/>
        <v>-571.92872591100036</v>
      </c>
      <c r="H77" s="229">
        <f t="shared" si="13"/>
        <v>178.24638896328923</v>
      </c>
      <c r="I77" s="271">
        <f t="shared" si="30"/>
        <v>4.1904471248971002E-2</v>
      </c>
      <c r="J77" s="271" t="str">
        <f t="shared" si="31"/>
        <v>-4,15394032872975E-31-3,75059279011185E-31i</v>
      </c>
      <c r="K77" s="271">
        <f t="shared" si="16"/>
        <v>-605.04148205736021</v>
      </c>
      <c r="L77" s="271">
        <f t="shared" si="17"/>
        <v>-137.9211193870598</v>
      </c>
      <c r="M77" s="270">
        <f t="shared" si="32"/>
        <v>0.28833048562112984</v>
      </c>
      <c r="N77" s="270" t="str">
        <f t="shared" si="33"/>
        <v>2,00000000000051E-11-6,12316952604233E-13i</v>
      </c>
      <c r="O77" s="270">
        <f t="shared" si="18"/>
        <v>-213.97533122034099</v>
      </c>
      <c r="P77" s="270">
        <f t="shared" si="19"/>
        <v>-1.7536110881428364</v>
      </c>
      <c r="Q77" s="229">
        <f t="shared" si="34"/>
        <v>-9090.9090909090901</v>
      </c>
      <c r="R77" s="229" t="str">
        <f t="shared" si="35"/>
        <v>-0,177557768777275+1,87606732670053i</v>
      </c>
      <c r="S77" s="229">
        <f t="shared" si="20"/>
        <v>5.5036967463191342</v>
      </c>
      <c r="T77" s="229">
        <f t="shared" si="21"/>
        <v>95.406574343506207</v>
      </c>
      <c r="U77" s="227" t="str">
        <f t="shared" si="5"/>
        <v>3,04072367199218E-30-4,76283208357558E-29i</v>
      </c>
      <c r="V77" s="227">
        <f t="shared" si="22"/>
        <v>-566.42502916468129</v>
      </c>
      <c r="W77" s="227">
        <f t="shared" si="23"/>
        <v>-86.347036693204572</v>
      </c>
      <c r="X77" s="269" t="str">
        <f t="shared" si="6"/>
        <v>-4,15394032872975E-31-3,75059279011185E-31i</v>
      </c>
      <c r="Y77" s="269">
        <f t="shared" si="24"/>
        <v>-605.04148205736021</v>
      </c>
      <c r="Z77" s="269">
        <f t="shared" si="25"/>
        <v>-137.9211193870598</v>
      </c>
      <c r="AA77" s="268" t="str">
        <f t="shared" si="7"/>
        <v>2,00000000000051E-11-6,12316952604233E-13i</v>
      </c>
      <c r="AB77" s="268">
        <f t="shared" si="26"/>
        <v>-213.97533122034099</v>
      </c>
      <c r="AC77" s="268">
        <f t="shared" si="27"/>
        <v>-1.7536110881428364</v>
      </c>
    </row>
    <row r="78" spans="1:29">
      <c r="A78" s="276">
        <v>1.3</v>
      </c>
      <c r="B78" s="275">
        <f t="shared" si="8"/>
        <v>199526.23149688804</v>
      </c>
      <c r="C78" s="274">
        <f t="shared" si="9"/>
        <v>1253660.2861381597</v>
      </c>
      <c r="D78" s="273" t="str">
        <f t="shared" si="10"/>
        <v>1253660.28613816i</v>
      </c>
      <c r="E78" s="272">
        <f t="shared" si="28"/>
        <v>2.6287030913557095</v>
      </c>
      <c r="F78" s="229" t="str">
        <f t="shared" si="29"/>
        <v>-1,59720352942572E-26+3,88424325767154E-28i</v>
      </c>
      <c r="G78" s="229">
        <f t="shared" si="12"/>
        <v>-515.93022705246801</v>
      </c>
      <c r="H78" s="229">
        <f t="shared" si="13"/>
        <v>178.60689709578077</v>
      </c>
      <c r="I78" s="271">
        <f t="shared" si="30"/>
        <v>4.1904471248971002E-2</v>
      </c>
      <c r="J78" s="271" t="str">
        <f t="shared" si="31"/>
        <v>-2,62095913938966E-28-3,01541788804896E-28i</v>
      </c>
      <c r="K78" s="271">
        <f t="shared" si="16"/>
        <v>-547.96908017856049</v>
      </c>
      <c r="L78" s="271">
        <f t="shared" si="17"/>
        <v>-130.99671364096596</v>
      </c>
      <c r="M78" s="270">
        <f t="shared" si="32"/>
        <v>0.28833048562112984</v>
      </c>
      <c r="N78" s="270" t="str">
        <f t="shared" si="33"/>
        <v>2,00000000000317E-10-4,86380642874099E-12i</v>
      </c>
      <c r="O78" s="270">
        <f t="shared" si="18"/>
        <v>-193.9768323618087</v>
      </c>
      <c r="P78" s="270">
        <f t="shared" si="19"/>
        <v>-1.3931033127585468</v>
      </c>
      <c r="Q78" s="229">
        <f t="shared" si="34"/>
        <v>-9090.9090909090901</v>
      </c>
      <c r="R78" s="229" t="str">
        <f t="shared" si="35"/>
        <v>-0,112399635395561+1,49511171154803i</v>
      </c>
      <c r="S78" s="229">
        <f t="shared" si="20"/>
        <v>3.5179489815107305</v>
      </c>
      <c r="T78" s="229">
        <f t="shared" si="21"/>
        <v>94.299299641391855</v>
      </c>
      <c r="U78" s="227" t="str">
        <f t="shared" si="5"/>
        <v>1,21451318509492E-27-2,39236357782974E-26i</v>
      </c>
      <c r="V78" s="227">
        <f t="shared" si="22"/>
        <v>-512.41227807095731</v>
      </c>
      <c r="W78" s="227">
        <f t="shared" si="23"/>
        <v>-87.093803262827365</v>
      </c>
      <c r="X78" s="269" t="str">
        <f t="shared" si="6"/>
        <v>-2,62095913938966E-28-3,01541788804896E-28i</v>
      </c>
      <c r="Y78" s="269">
        <f t="shared" si="24"/>
        <v>-547.96908017856049</v>
      </c>
      <c r="Z78" s="269">
        <f t="shared" si="25"/>
        <v>-130.99671364096596</v>
      </c>
      <c r="AA78" s="268" t="str">
        <f t="shared" si="7"/>
        <v>2,00000000000317E-10-4,86380642874099E-12i</v>
      </c>
      <c r="AB78" s="268">
        <f t="shared" si="26"/>
        <v>-193.9768323618087</v>
      </c>
      <c r="AC78" s="268">
        <f t="shared" si="27"/>
        <v>-1.3931033127585468</v>
      </c>
    </row>
    <row r="79" spans="1:29">
      <c r="A79" s="276">
        <v>1.4</v>
      </c>
      <c r="B79" s="275">
        <f t="shared" si="8"/>
        <v>251188.643150958</v>
      </c>
      <c r="C79" s="274">
        <f t="shared" si="9"/>
        <v>1578264.7919764756</v>
      </c>
      <c r="D79" s="273" t="str">
        <f t="shared" si="10"/>
        <v>1578264.79197648i</v>
      </c>
      <c r="E79" s="272">
        <f t="shared" si="28"/>
        <v>2.6287030913557095</v>
      </c>
      <c r="F79" s="229" t="str">
        <f t="shared" si="29"/>
        <v>-1,00776729745576E-26+1,94673313304777E-28i</v>
      </c>
      <c r="G79" s="229">
        <f t="shared" si="12"/>
        <v>-519.9311744757473</v>
      </c>
      <c r="H79" s="229">
        <f t="shared" si="13"/>
        <v>178.8933385534616</v>
      </c>
      <c r="I79" s="271">
        <f t="shared" si="30"/>
        <v>4.1904471248971002E-2</v>
      </c>
      <c r="J79" s="271" t="str">
        <f t="shared" si="31"/>
        <v>-1,65371341847664E-28-2,41338262045859E-28i</v>
      </c>
      <c r="K79" s="271">
        <f t="shared" si="16"/>
        <v>-550.67567650361991</v>
      </c>
      <c r="L79" s="271">
        <f t="shared" si="17"/>
        <v>-124.41997036422619</v>
      </c>
      <c r="M79" s="270">
        <f t="shared" si="32"/>
        <v>0.28833048562112984</v>
      </c>
      <c r="N79" s="270" t="str">
        <f t="shared" si="33"/>
        <v>2,00000000000201E-10-3,86345877458246E-12i</v>
      </c>
      <c r="O79" s="270">
        <f t="shared" si="18"/>
        <v>-193.97777978508788</v>
      </c>
      <c r="P79" s="270">
        <f t="shared" si="19"/>
        <v>-1.1066617710527256</v>
      </c>
      <c r="Q79" s="229">
        <f t="shared" si="34"/>
        <v>-9090.9090909090901</v>
      </c>
      <c r="R79" s="229" t="str">
        <f t="shared" si="35"/>
        <v>-0,0710667688719075+1,19007768313093i</v>
      </c>
      <c r="S79" s="229">
        <f t="shared" si="20"/>
        <v>1.5269656590966334</v>
      </c>
      <c r="T79" s="229">
        <f t="shared" si="21"/>
        <v>93.417420770311082</v>
      </c>
      <c r="U79" s="227" t="str">
        <f t="shared" si="5"/>
        <v>4,84511290384383E-28-1,20070485082749E-26i</v>
      </c>
      <c r="V79" s="227">
        <f t="shared" si="22"/>
        <v>-518.40420881665068</v>
      </c>
      <c r="W79" s="227">
        <f t="shared" si="23"/>
        <v>-87.689240676227314</v>
      </c>
      <c r="X79" s="269" t="str">
        <f t="shared" si="6"/>
        <v>-1,65371341847664E-28-2,41338262045859E-28i</v>
      </c>
      <c r="Y79" s="269">
        <f t="shared" si="24"/>
        <v>-550.67567650361991</v>
      </c>
      <c r="Z79" s="269">
        <f t="shared" si="25"/>
        <v>-124.41997036422619</v>
      </c>
      <c r="AA79" s="268" t="str">
        <f t="shared" si="7"/>
        <v>2,00000000000201E-10-3,86345877458246E-12i</v>
      </c>
      <c r="AB79" s="268">
        <f t="shared" si="26"/>
        <v>-193.97777978508788</v>
      </c>
      <c r="AC79" s="268">
        <f t="shared" si="27"/>
        <v>-1.1066617710527256</v>
      </c>
    </row>
    <row r="80" spans="1:29">
      <c r="A80" s="276">
        <v>1.5</v>
      </c>
      <c r="B80" s="275">
        <f t="shared" si="8"/>
        <v>316227.76601683802</v>
      </c>
      <c r="C80" s="274">
        <f t="shared" si="9"/>
        <v>1986917.6531592207</v>
      </c>
      <c r="D80" s="273" t="str">
        <f t="shared" si="10"/>
        <v>1986917.65315922i</v>
      </c>
      <c r="E80" s="272">
        <f t="shared" si="28"/>
        <v>2.6287030913557095</v>
      </c>
      <c r="F80" s="229" t="str">
        <f t="shared" si="29"/>
        <v>-6,35858177830761E-27+9,7567779356277E-29i</v>
      </c>
      <c r="G80" s="229">
        <f t="shared" si="12"/>
        <v>-523.93177236578595</v>
      </c>
      <c r="H80" s="229">
        <f t="shared" si="13"/>
        <v>179.12090722465769</v>
      </c>
      <c r="I80" s="271">
        <f t="shared" si="30"/>
        <v>4.1904471248971002E-2</v>
      </c>
      <c r="J80" s="271" t="str">
        <f t="shared" si="31"/>
        <v>-1,04342262701198E-28-1,92611503240736E-28i</v>
      </c>
      <c r="K80" s="271">
        <f t="shared" si="16"/>
        <v>-553.18880934483047</v>
      </c>
      <c r="L80" s="271">
        <f t="shared" si="17"/>
        <v>-118.44546574877124</v>
      </c>
      <c r="M80" s="270">
        <f t="shared" si="32"/>
        <v>0.28833048562112984</v>
      </c>
      <c r="N80" s="270" t="str">
        <f t="shared" si="33"/>
        <v>2,00000000000126E-10-3,06885438834413E-12i</v>
      </c>
      <c r="O80" s="270">
        <f t="shared" si="18"/>
        <v>-193.97837767512667</v>
      </c>
      <c r="P80" s="270">
        <f t="shared" si="19"/>
        <v>-0.8790930331132023</v>
      </c>
      <c r="Q80" s="229">
        <f t="shared" si="34"/>
        <v>-9090.9090909090901</v>
      </c>
      <c r="R80" s="229" t="str">
        <f t="shared" si="35"/>
        <v>-0,0448989772991765+0,946553552566751i</v>
      </c>
      <c r="S80" s="229">
        <f t="shared" si="20"/>
        <v>-0.46733555474626987</v>
      </c>
      <c r="T80" s="229">
        <f t="shared" si="21"/>
        <v>92.715741867745308</v>
      </c>
      <c r="U80" s="227" t="str">
        <f t="shared" si="5"/>
        <v>1,93140690753458E-28-6,02311886505373E-27i</v>
      </c>
      <c r="V80" s="227">
        <f t="shared" si="22"/>
        <v>-524.39910792053229</v>
      </c>
      <c r="W80" s="227">
        <f t="shared" si="23"/>
        <v>-88.163350907596993</v>
      </c>
      <c r="X80" s="269" t="str">
        <f t="shared" si="6"/>
        <v>-1,04342262701198E-28-1,92611503240736E-28i</v>
      </c>
      <c r="Y80" s="269">
        <f t="shared" si="24"/>
        <v>-553.18880934483047</v>
      </c>
      <c r="Z80" s="269">
        <f t="shared" si="25"/>
        <v>-118.44546574877124</v>
      </c>
      <c r="AA80" s="268" t="str">
        <f t="shared" si="7"/>
        <v>2,00000000000126E-10-3,06885438834413E-12i</v>
      </c>
      <c r="AB80" s="268">
        <f t="shared" si="26"/>
        <v>-193.97837767512667</v>
      </c>
      <c r="AC80" s="268">
        <f t="shared" si="27"/>
        <v>-0.8790930331132023</v>
      </c>
    </row>
    <row r="81" spans="1:29">
      <c r="A81" s="276">
        <v>1.6</v>
      </c>
      <c r="B81" s="275">
        <f t="shared" si="8"/>
        <v>398107.17055349756</v>
      </c>
      <c r="C81" s="274">
        <f t="shared" si="9"/>
        <v>2501381.1247045733</v>
      </c>
      <c r="D81" s="273" t="str">
        <f t="shared" si="10"/>
        <v>2501381.12470457i</v>
      </c>
      <c r="E81" s="272">
        <f t="shared" si="28"/>
        <v>2.6287030913557095</v>
      </c>
      <c r="F81" s="229" t="str">
        <f t="shared" si="29"/>
        <v>-4,01199387339796E-27+4,88997254267286E-29i</v>
      </c>
      <c r="G81" s="229">
        <f t="shared" si="12"/>
        <v>-527.93214965125321</v>
      </c>
      <c r="H81" s="229">
        <f t="shared" si="13"/>
        <v>179.30169156594576</v>
      </c>
      <c r="I81" s="271">
        <f t="shared" si="30"/>
        <v>4.1904471248971002E-2</v>
      </c>
      <c r="J81" s="271" t="str">
        <f t="shared" si="31"/>
        <v>-6,58355169893589E-29-1,53452689181443E-28i</v>
      </c>
      <c r="K81" s="271">
        <f t="shared" si="16"/>
        <v>-555.54675405583214</v>
      </c>
      <c r="L81" s="271">
        <f t="shared" si="17"/>
        <v>-113.22069247687659</v>
      </c>
      <c r="M81" s="270">
        <f t="shared" si="32"/>
        <v>0.28833048562112984</v>
      </c>
      <c r="N81" s="270" t="str">
        <f t="shared" si="33"/>
        <v>2,0000000000008E-10-2,43767768891927E-12i</v>
      </c>
      <c r="O81" s="270">
        <f t="shared" si="18"/>
        <v>-193.97875496059385</v>
      </c>
      <c r="P81" s="270">
        <f t="shared" si="19"/>
        <v>-0.69830863880895067</v>
      </c>
      <c r="Q81" s="229">
        <f t="shared" si="34"/>
        <v>-9090.9090909090901</v>
      </c>
      <c r="R81" s="229" t="str">
        <f t="shared" si="35"/>
        <v>-0,0283528292921139+0,752497643152428i</v>
      </c>
      <c r="S81" s="229">
        <f t="shared" si="20"/>
        <v>-2.4637360123277965</v>
      </c>
      <c r="T81" s="229">
        <f t="shared" si="21"/>
        <v>92.157786649782892</v>
      </c>
      <c r="U81" s="227" t="str">
        <f t="shared" si="5"/>
        <v>7,69544492790451E-29-3,0204023796414E-27i</v>
      </c>
      <c r="V81" s="227">
        <f t="shared" si="22"/>
        <v>-530.395885663581</v>
      </c>
      <c r="W81" s="227">
        <f t="shared" si="23"/>
        <v>-88.540521784271348</v>
      </c>
      <c r="X81" s="269" t="str">
        <f t="shared" si="6"/>
        <v>-6,58355169893589E-29-1,53452689181443E-28i</v>
      </c>
      <c r="Y81" s="269">
        <f t="shared" si="24"/>
        <v>-555.54675405583214</v>
      </c>
      <c r="Z81" s="269">
        <f t="shared" si="25"/>
        <v>-113.22069247687659</v>
      </c>
      <c r="AA81" s="268" t="str">
        <f t="shared" si="7"/>
        <v>2,0000000000008E-10-2,43767768891927E-12i</v>
      </c>
      <c r="AB81" s="268">
        <f t="shared" si="26"/>
        <v>-193.97875496059385</v>
      </c>
      <c r="AC81" s="268">
        <f t="shared" si="27"/>
        <v>-0.69830863880895067</v>
      </c>
    </row>
    <row r="82" spans="1:29">
      <c r="A82" s="276">
        <v>1.7</v>
      </c>
      <c r="B82" s="275">
        <f t="shared" si="8"/>
        <v>501187.23362727236</v>
      </c>
      <c r="C82" s="274">
        <f t="shared" si="9"/>
        <v>3149052.2624728605</v>
      </c>
      <c r="D82" s="273" t="str">
        <f t="shared" si="10"/>
        <v>3149052.26247286i</v>
      </c>
      <c r="E82" s="272">
        <f t="shared" si="28"/>
        <v>2.6287030913557095</v>
      </c>
      <c r="F82" s="229" t="str">
        <f t="shared" si="29"/>
        <v>-2,53139700038891E-27+2,45079181117552E-29i</v>
      </c>
      <c r="G82" s="229">
        <f t="shared" si="12"/>
        <v>-531.93238771915514</v>
      </c>
      <c r="H82" s="229">
        <f t="shared" si="13"/>
        <v>179.44530375858628</v>
      </c>
      <c r="I82" s="271">
        <f t="shared" si="30"/>
        <v>4.1904471248971002E-2</v>
      </c>
      <c r="J82" s="271" t="str">
        <f t="shared" si="31"/>
        <v>-4,15394029714318E-29-1,22120311923476E-28i</v>
      </c>
      <c r="K82" s="271">
        <f t="shared" si="16"/>
        <v>-557.78875581944044</v>
      </c>
      <c r="L82" s="271">
        <f t="shared" si="17"/>
        <v>-108.78581189571909</v>
      </c>
      <c r="M82" s="270">
        <f t="shared" si="32"/>
        <v>0.28833048562112984</v>
      </c>
      <c r="N82" s="270" t="str">
        <f t="shared" si="33"/>
        <v>2,00000000000051E-10-1,936316215466E-12i</v>
      </c>
      <c r="O82" s="270">
        <f t="shared" si="18"/>
        <v>-193.97899302849572</v>
      </c>
      <c r="P82" s="270">
        <f t="shared" si="19"/>
        <v>-0.5546964040561716</v>
      </c>
      <c r="Q82" s="229">
        <f t="shared" si="34"/>
        <v>-9090.9090909090901</v>
      </c>
      <c r="R82" s="229" t="str">
        <f t="shared" si="35"/>
        <v>-0,0178987899915991+0,598043002779282i</v>
      </c>
      <c r="S82" s="229">
        <f t="shared" si="20"/>
        <v>-4.4614633185908765</v>
      </c>
      <c r="T82" s="229">
        <f t="shared" si="21"/>
        <v>91.714289913813971</v>
      </c>
      <c r="U82" s="227" t="str">
        <f t="shared" si="5"/>
        <v>3,06521543559022E-29-1,51432292541846E-27i</v>
      </c>
      <c r="V82" s="227">
        <f t="shared" si="22"/>
        <v>-536.39385103774612</v>
      </c>
      <c r="W82" s="227">
        <f t="shared" si="23"/>
        <v>-88.840406327599752</v>
      </c>
      <c r="X82" s="269" t="str">
        <f t="shared" si="6"/>
        <v>-4,15394029714318E-29-1,22120311923476E-28i</v>
      </c>
      <c r="Y82" s="269">
        <f t="shared" si="24"/>
        <v>-557.78875581944044</v>
      </c>
      <c r="Z82" s="269">
        <f t="shared" si="25"/>
        <v>-108.78581189571909</v>
      </c>
      <c r="AA82" s="268" t="str">
        <f t="shared" si="7"/>
        <v>2,00000000000051E-10-1,936316215466E-12i</v>
      </c>
      <c r="AB82" s="268">
        <f t="shared" si="26"/>
        <v>-193.97899302849572</v>
      </c>
      <c r="AC82" s="268">
        <f t="shared" si="27"/>
        <v>-0.5546964040561716</v>
      </c>
    </row>
    <row r="83" spans="1:29">
      <c r="A83" s="276">
        <v>1.8</v>
      </c>
      <c r="B83" s="275">
        <f t="shared" si="8"/>
        <v>630957.34448019369</v>
      </c>
      <c r="C83" s="274">
        <f t="shared" si="9"/>
        <v>3964421.9162950017</v>
      </c>
      <c r="D83" s="273" t="str">
        <f t="shared" si="10"/>
        <v>3964421.916295i</v>
      </c>
      <c r="E83" s="272">
        <f t="shared" si="28"/>
        <v>2.6287030913557095</v>
      </c>
      <c r="F83" s="229" t="str">
        <f t="shared" si="29"/>
        <v>-1,59720353194122E-21+1,22826958643381E-23i</v>
      </c>
      <c r="G83" s="229">
        <f t="shared" si="12"/>
        <v>-415.93253793656146</v>
      </c>
      <c r="H83" s="229">
        <f t="shared" si="13"/>
        <v>179.5593969411176</v>
      </c>
      <c r="I83" s="271">
        <f t="shared" si="30"/>
        <v>4.1904471248971002E-2</v>
      </c>
      <c r="J83" s="271" t="str">
        <f t="shared" si="31"/>
        <v>-2,62095695112305E-23-9,71181430973919E-23i</v>
      </c>
      <c r="K83" s="271">
        <f t="shared" si="16"/>
        <v>-439.94867758120176</v>
      </c>
      <c r="L83" s="271">
        <f t="shared" si="17"/>
        <v>-105.10279544308715</v>
      </c>
      <c r="M83" s="270">
        <f t="shared" si="32"/>
        <v>0.28833048562112984</v>
      </c>
      <c r="N83" s="270" t="str">
        <f t="shared" si="33"/>
        <v>2,00000000003186E-08-1,53807023091633E-10i</v>
      </c>
      <c r="O83" s="270">
        <f t="shared" si="18"/>
        <v>-153.97914324590207</v>
      </c>
      <c r="P83" s="270">
        <f t="shared" si="19"/>
        <v>-0.44061597803097202</v>
      </c>
      <c r="Q83" s="229">
        <f t="shared" si="34"/>
        <v>-9090.9090909090901</v>
      </c>
      <c r="R83" s="229" t="str">
        <f t="shared" si="35"/>
        <v>-0,0112971040456099+0,475199387659329i</v>
      </c>
      <c r="S83" s="229">
        <f t="shared" si="20"/>
        <v>-6.4600287250943635</v>
      </c>
      <c r="T83" s="229">
        <f t="shared" si="21"/>
        <v>91.361858830879058</v>
      </c>
      <c r="U83" s="227" t="str">
        <f t="shared" si="5"/>
        <v>1,22070449288163E-23-7,59128899238925E-22i</v>
      </c>
      <c r="V83" s="227">
        <f t="shared" si="22"/>
        <v>-422.39256666165591</v>
      </c>
      <c r="W83" s="227">
        <f t="shared" si="23"/>
        <v>-89.078744228003373</v>
      </c>
      <c r="X83" s="269" t="str">
        <f t="shared" si="6"/>
        <v>-2,62095695112305E-23-9,71181430973919E-23i</v>
      </c>
      <c r="Y83" s="269">
        <f t="shared" si="24"/>
        <v>-439.94867758120176</v>
      </c>
      <c r="Z83" s="269">
        <f t="shared" si="25"/>
        <v>-105.10279544308715</v>
      </c>
      <c r="AA83" s="268" t="str">
        <f t="shared" si="7"/>
        <v>2,00000000003186E-08-1,53807023091633E-10i</v>
      </c>
      <c r="AB83" s="268">
        <f t="shared" si="26"/>
        <v>-153.97914324590207</v>
      </c>
      <c r="AC83" s="268">
        <f t="shared" si="27"/>
        <v>-0.44061597803097202</v>
      </c>
    </row>
    <row r="84" spans="1:29">
      <c r="A84" s="276">
        <v>1.9</v>
      </c>
      <c r="B84" s="275">
        <f t="shared" si="8"/>
        <v>794328.23472428194</v>
      </c>
      <c r="C84" s="274">
        <f t="shared" si="9"/>
        <v>4990911.4934975058</v>
      </c>
      <c r="D84" s="273" t="str">
        <f t="shared" si="10"/>
        <v>4990911.49349751i</v>
      </c>
      <c r="E84" s="272">
        <f t="shared" si="28"/>
        <v>2.6287030913557095</v>
      </c>
      <c r="F84" s="229" t="str">
        <f t="shared" si="29"/>
        <v>-1,00776729735561E-27+6,15611069694657E-30i</v>
      </c>
      <c r="G84" s="229">
        <f t="shared" si="12"/>
        <v>-539.9326327200107</v>
      </c>
      <c r="H84" s="229">
        <f t="shared" si="13"/>
        <v>179.65000375101872</v>
      </c>
      <c r="I84" s="271">
        <f t="shared" si="30"/>
        <v>4.1904471248971002E-2</v>
      </c>
      <c r="J84" s="271" t="str">
        <f t="shared" si="31"/>
        <v>-1,65371341831699E-29-7,72010771439646E-29i</v>
      </c>
      <c r="K84" s="271">
        <f t="shared" si="16"/>
        <v>-562.05269212292467</v>
      </c>
      <c r="L84" s="271">
        <f t="shared" si="17"/>
        <v>-102.0905323285796</v>
      </c>
      <c r="M84" s="270">
        <f t="shared" si="32"/>
        <v>0.28833048562112984</v>
      </c>
      <c r="N84" s="270" t="str">
        <f t="shared" si="33"/>
        <v>2,0000000000002E-10-1,22173293738436E-12i</v>
      </c>
      <c r="O84" s="270">
        <f t="shared" si="18"/>
        <v>-193.97923802935122</v>
      </c>
      <c r="P84" s="270">
        <f t="shared" si="19"/>
        <v>-0.34999635160172604</v>
      </c>
      <c r="Q84" s="229">
        <f t="shared" si="34"/>
        <v>-9090.9090909090901</v>
      </c>
      <c r="R84" s="229" t="str">
        <f t="shared" si="35"/>
        <v>-0,00712947698722048+0,377542991345704i</v>
      </c>
      <c r="S84" s="229">
        <f t="shared" si="20"/>
        <v>-8.4591233277805991</v>
      </c>
      <c r="T84" s="229">
        <f t="shared" si="21"/>
        <v>91.08183810957064</v>
      </c>
      <c r="U84" s="227" t="str">
        <f t="shared" si="5"/>
        <v>4,8606573073897E-30-3,80519369873557E-28i</v>
      </c>
      <c r="V84" s="227">
        <f t="shared" si="22"/>
        <v>-548.39175604779132</v>
      </c>
      <c r="W84" s="227">
        <f t="shared" si="23"/>
        <v>-89.26815813941063</v>
      </c>
      <c r="X84" s="269" t="str">
        <f t="shared" si="6"/>
        <v>-1,65371341831699E-29-7,72010771439646E-29i</v>
      </c>
      <c r="Y84" s="269">
        <f t="shared" si="24"/>
        <v>-562.05269212292467</v>
      </c>
      <c r="Z84" s="269">
        <f t="shared" si="25"/>
        <v>-102.0905323285796</v>
      </c>
      <c r="AA84" s="268" t="str">
        <f t="shared" si="7"/>
        <v>2,0000000000002E-10-1,22173293738436E-12i</v>
      </c>
      <c r="AB84" s="268">
        <f t="shared" si="26"/>
        <v>-193.97923802935122</v>
      </c>
      <c r="AC84" s="268">
        <f t="shared" si="27"/>
        <v>-0.34999635160172604</v>
      </c>
    </row>
    <row r="85" spans="1:29">
      <c r="A85" s="276">
        <v>2</v>
      </c>
      <c r="B85" s="275">
        <f t="shared" si="8"/>
        <v>1000000</v>
      </c>
      <c r="C85" s="274">
        <f t="shared" si="9"/>
        <v>6283185.307179586</v>
      </c>
      <c r="D85" s="273" t="str">
        <f t="shared" si="10"/>
        <v>6283185.30717959i</v>
      </c>
      <c r="E85" s="272">
        <f t="shared" si="28"/>
        <v>2.6287030913557095</v>
      </c>
      <c r="F85" s="229" t="str">
        <f t="shared" si="29"/>
        <v>-6,35858177790889E-28+3,08536409010592E-30i</v>
      </c>
      <c r="G85" s="229">
        <f t="shared" si="12"/>
        <v>-543.93269252538846</v>
      </c>
      <c r="H85" s="229">
        <f t="shared" si="13"/>
        <v>179.72198682123883</v>
      </c>
      <c r="I85" s="271">
        <f t="shared" si="30"/>
        <v>4.1904471248971002E-2</v>
      </c>
      <c r="J85" s="271" t="str">
        <f t="shared" si="31"/>
        <v>-1,04342262694842E-29-6,13517628061038E-29i</v>
      </c>
      <c r="K85" s="271">
        <f t="shared" si="16"/>
        <v>-564.11962384670369</v>
      </c>
      <c r="L85" s="271">
        <f t="shared" si="17"/>
        <v>-99.652063101903622</v>
      </c>
      <c r="M85" s="270">
        <f t="shared" si="32"/>
        <v>0.28833048562112984</v>
      </c>
      <c r="N85" s="270" t="str">
        <f t="shared" si="33"/>
        <v>2,00000000000012E-10-9,70456967457038E-13i</v>
      </c>
      <c r="O85" s="270">
        <f t="shared" si="18"/>
        <v>-193.97929783472907</v>
      </c>
      <c r="P85" s="270">
        <f t="shared" si="19"/>
        <v>-0.27801326027546319</v>
      </c>
      <c r="Q85" s="229">
        <f t="shared" si="34"/>
        <v>-9090.9090909090901</v>
      </c>
      <c r="R85" s="229" t="str">
        <f t="shared" si="35"/>
        <v>-0,00449898772740446+0,29993251518705i</v>
      </c>
      <c r="S85" s="229">
        <f t="shared" si="20"/>
        <v>-10.458551958190998</v>
      </c>
      <c r="T85" s="229">
        <f t="shared" si="21"/>
        <v>90.859372243568032</v>
      </c>
      <c r="U85" s="227" t="str">
        <f t="shared" si="5"/>
        <v>1,9353171264377E-30-1,90728423582252E-28i</v>
      </c>
      <c r="V85" s="227">
        <f t="shared" si="22"/>
        <v>-554.39124448357938</v>
      </c>
      <c r="W85" s="227">
        <f t="shared" si="23"/>
        <v>-89.41864093519311</v>
      </c>
      <c r="X85" s="269" t="str">
        <f t="shared" si="6"/>
        <v>-1,04342262694842E-29-6,13517628061038E-29i</v>
      </c>
      <c r="Y85" s="269">
        <f t="shared" si="24"/>
        <v>-564.11962384670369</v>
      </c>
      <c r="Z85" s="269">
        <f t="shared" si="25"/>
        <v>-99.652063101903622</v>
      </c>
      <c r="AA85" s="268" t="str">
        <f t="shared" si="7"/>
        <v>2,00000000000012E-10-9,70456967457038E-13i</v>
      </c>
      <c r="AB85" s="268">
        <f t="shared" si="26"/>
        <v>-193.97929783472907</v>
      </c>
      <c r="AC85" s="268">
        <f t="shared" si="27"/>
        <v>-0.27801326027546319</v>
      </c>
    </row>
    <row r="86" spans="1:29">
      <c r="A86" s="276">
        <v>2.1</v>
      </c>
      <c r="B86" s="275">
        <f t="shared" si="8"/>
        <v>1258925.4117941677</v>
      </c>
      <c r="C86" s="274">
        <f t="shared" si="9"/>
        <v>7910061.650220125</v>
      </c>
      <c r="D86" s="273" t="str">
        <f t="shared" si="10"/>
        <v>7910061.65022012i</v>
      </c>
      <c r="E86" s="272">
        <f t="shared" si="28"/>
        <v>2.6287030913557095</v>
      </c>
      <c r="F86" s="229" t="str">
        <f t="shared" si="29"/>
        <v>-4,01199387323924E-28+1,54634509305311E-30i</v>
      </c>
      <c r="G86" s="229">
        <f t="shared" si="12"/>
        <v>-547.93273026045449</v>
      </c>
      <c r="H86" s="229">
        <f t="shared" si="13"/>
        <v>179.77916564288702</v>
      </c>
      <c r="I86" s="271">
        <f t="shared" si="30"/>
        <v>4.1904471248971002E-2</v>
      </c>
      <c r="J86" s="271" t="str">
        <f t="shared" si="31"/>
        <v>-6,58355169868283E-30-4,87478553404773E-29i</v>
      </c>
      <c r="K86" s="271">
        <f t="shared" si="16"/>
        <v>-566.16239094145794</v>
      </c>
      <c r="L86" s="271">
        <f t="shared" si="17"/>
        <v>-97.691438835119627</v>
      </c>
      <c r="M86" s="270">
        <f t="shared" si="32"/>
        <v>0.28833048562112984</v>
      </c>
      <c r="N86" s="270" t="str">
        <f t="shared" si="33"/>
        <v>2,00000000000007E-10-7,70861369836026E-13i</v>
      </c>
      <c r="O86" s="270">
        <f t="shared" si="18"/>
        <v>-193.97933556979521</v>
      </c>
      <c r="P86" s="270">
        <f t="shared" si="19"/>
        <v>-0.22083442186211594</v>
      </c>
      <c r="Q86" s="229">
        <f t="shared" si="34"/>
        <v>-9090.9090909090901</v>
      </c>
      <c r="R86" s="229" t="str">
        <f t="shared" si="35"/>
        <v>-0,00283890502357335+0,238264645083393i</v>
      </c>
      <c r="S86" s="229">
        <f t="shared" si="20"/>
        <v>-12.458191409670398</v>
      </c>
      <c r="T86" s="229">
        <f t="shared" si="21"/>
        <v>90.682642528238546</v>
      </c>
      <c r="U86" s="227" t="str">
        <f t="shared" si="5"/>
        <v>7,70527591355693E-31-9,55960195552623E-29i</v>
      </c>
      <c r="V86" s="227">
        <f t="shared" si="22"/>
        <v>-560.39092167012495</v>
      </c>
      <c r="W86" s="227">
        <f t="shared" si="23"/>
        <v>-89.538191828874446</v>
      </c>
      <c r="X86" s="269" t="str">
        <f t="shared" si="6"/>
        <v>-6,58355169868283E-30-4,87478553404773E-29i</v>
      </c>
      <c r="Y86" s="269">
        <f t="shared" si="24"/>
        <v>-566.16239094145794</v>
      </c>
      <c r="Z86" s="269">
        <f t="shared" si="25"/>
        <v>-97.691438835119627</v>
      </c>
      <c r="AA86" s="268" t="str">
        <f t="shared" si="7"/>
        <v>2,00000000000007E-10-7,70861369836026E-13i</v>
      </c>
      <c r="AB86" s="268">
        <f t="shared" si="26"/>
        <v>-193.97933556979521</v>
      </c>
      <c r="AC86" s="268">
        <f t="shared" si="27"/>
        <v>-0.22083442186211594</v>
      </c>
    </row>
    <row r="87" spans="1:29">
      <c r="A87" s="276">
        <v>2.2000000000000002</v>
      </c>
      <c r="B87" s="275">
        <f t="shared" si="8"/>
        <v>1584893.1924611153</v>
      </c>
      <c r="C87" s="274">
        <f t="shared" si="9"/>
        <v>9958177.6203206275</v>
      </c>
      <c r="D87" s="273" t="str">
        <f t="shared" si="10"/>
        <v>9958177.62032063i</v>
      </c>
      <c r="E87" s="272">
        <f t="shared" si="28"/>
        <v>2.6287030913557095</v>
      </c>
      <c r="F87" s="229" t="str">
        <f t="shared" si="29"/>
        <v>-2,53139700032573E-28+7,75008419420393E-31i</v>
      </c>
      <c r="G87" s="229">
        <f t="shared" si="12"/>
        <v>-551.93275406984037</v>
      </c>
      <c r="H87" s="229">
        <f t="shared" si="13"/>
        <v>179.8245847143871</v>
      </c>
      <c r="I87" s="271">
        <f t="shared" si="30"/>
        <v>4.1904471248971002E-2</v>
      </c>
      <c r="J87" s="271" t="str">
        <f t="shared" si="31"/>
        <v>-4,15394029704244E-30-3,87290239433447E-29i</v>
      </c>
      <c r="K87" s="271">
        <f t="shared" si="16"/>
        <v>-568.18959308365481</v>
      </c>
      <c r="L87" s="271">
        <f t="shared" si="17"/>
        <v>-96.121941929596616</v>
      </c>
      <c r="M87" s="270">
        <f t="shared" si="32"/>
        <v>0.28833048562112984</v>
      </c>
      <c r="N87" s="270" t="str">
        <f t="shared" si="33"/>
        <v>2,00000000000005E-10-6,12316951118993E-13i</v>
      </c>
      <c r="O87" s="270">
        <f t="shared" si="18"/>
        <v>-193.97935937918101</v>
      </c>
      <c r="P87" s="270">
        <f t="shared" si="19"/>
        <v>-0.17541533704495138</v>
      </c>
      <c r="Q87" s="229">
        <f t="shared" si="34"/>
        <v>-9090.9090909090901</v>
      </c>
      <c r="R87" s="229" t="str">
        <f t="shared" si="35"/>
        <v>-0,00179132181117517+0,189270249631119i</v>
      </c>
      <c r="S87" s="229">
        <f t="shared" si="20"/>
        <v>-14.457963903531306</v>
      </c>
      <c r="T87" s="229">
        <f t="shared" si="21"/>
        <v>90.542251703105549</v>
      </c>
      <c r="U87" s="227" t="str">
        <f t="shared" si="5"/>
        <v>3,06768628932771E-31-4,79132025061972E-29i</v>
      </c>
      <c r="V87" s="227">
        <f t="shared" si="22"/>
        <v>-566.39071797337169</v>
      </c>
      <c r="W87" s="227">
        <f t="shared" si="23"/>
        <v>-89.633163582507336</v>
      </c>
      <c r="X87" s="269" t="str">
        <f t="shared" si="6"/>
        <v>-4,15394029704244E-30-3,87290239433447E-29i</v>
      </c>
      <c r="Y87" s="269">
        <f t="shared" si="24"/>
        <v>-568.18959308365481</v>
      </c>
      <c r="Z87" s="269">
        <f t="shared" si="25"/>
        <v>-96.121941929596616</v>
      </c>
      <c r="AA87" s="268" t="str">
        <f t="shared" si="7"/>
        <v>2,00000000000005E-10-6,12316951118993E-13i</v>
      </c>
      <c r="AB87" s="268">
        <f t="shared" si="26"/>
        <v>-193.97935937918101</v>
      </c>
      <c r="AC87" s="268">
        <f t="shared" si="27"/>
        <v>-0.17541533704495138</v>
      </c>
    </row>
    <row r="88" spans="1:29">
      <c r="A88" s="276">
        <v>2.2999999999999998</v>
      </c>
      <c r="B88" s="275">
        <f t="shared" si="8"/>
        <v>1995262.3149688803</v>
      </c>
      <c r="C88" s="274">
        <f t="shared" si="9"/>
        <v>12536602.861381596</v>
      </c>
      <c r="D88" s="273" t="str">
        <f t="shared" si="10"/>
        <v>12536602.8613816i</v>
      </c>
      <c r="E88" s="272">
        <f t="shared" si="28"/>
        <v>2.6287030913557095</v>
      </c>
      <c r="F88" s="229" t="str">
        <f t="shared" si="29"/>
        <v>-1,59720352917417E-25+3,88423291368721E-28i</v>
      </c>
      <c r="G88" s="229">
        <f t="shared" si="12"/>
        <v>-495.93276909261442</v>
      </c>
      <c r="H88" s="229">
        <f t="shared" si="13"/>
        <v>179.86066289623878</v>
      </c>
      <c r="I88" s="271">
        <f t="shared" si="30"/>
        <v>4.1904471248971002E-2</v>
      </c>
      <c r="J88" s="271" t="str">
        <f t="shared" si="31"/>
        <v>-2,62095893969078E-27-3,07671788495861E-26i</v>
      </c>
      <c r="K88" s="271">
        <f t="shared" si="16"/>
        <v>-510.20684440337982</v>
      </c>
      <c r="L88" s="271">
        <f t="shared" si="17"/>
        <v>-94.869091470581381</v>
      </c>
      <c r="M88" s="270">
        <f t="shared" si="32"/>
        <v>0.28833048562112984</v>
      </c>
      <c r="N88" s="270" t="str">
        <f t="shared" si="33"/>
        <v>2,00000000000031E-09-4,86380631076425E-12i</v>
      </c>
      <c r="O88" s="270">
        <f t="shared" si="18"/>
        <v>-173.97937440195503</v>
      </c>
      <c r="P88" s="270">
        <f t="shared" si="19"/>
        <v>-0.13933751230056823</v>
      </c>
      <c r="Q88" s="229">
        <f t="shared" si="34"/>
        <v>-9090.9090909090901</v>
      </c>
      <c r="R88" s="229" t="str">
        <f t="shared" si="35"/>
        <v>-0,00113028501109533+0,150347672836585i</v>
      </c>
      <c r="S88" s="229">
        <f t="shared" si="20"/>
        <v>-16.457820349966941</v>
      </c>
      <c r="T88" s="229">
        <f t="shared" si="21"/>
        <v>90.430730583110645</v>
      </c>
      <c r="U88" s="227" t="str">
        <f t="shared" si="5"/>
        <v>1,22130982936599E-28-2,40140223947959E-26i</v>
      </c>
      <c r="V88" s="227">
        <f t="shared" si="22"/>
        <v>-512.39058944258136</v>
      </c>
      <c r="W88" s="227">
        <f t="shared" si="23"/>
        <v>-89.708606520650576</v>
      </c>
      <c r="X88" s="269" t="str">
        <f t="shared" si="6"/>
        <v>-2,62095893969078E-27-3,07671788495861E-26i</v>
      </c>
      <c r="Y88" s="269">
        <f t="shared" si="24"/>
        <v>-510.20684440337982</v>
      </c>
      <c r="Z88" s="269">
        <f t="shared" si="25"/>
        <v>-94.869091470581381</v>
      </c>
      <c r="AA88" s="268" t="str">
        <f t="shared" si="7"/>
        <v>2,00000000000031E-09-4,86380631076425E-12i</v>
      </c>
      <c r="AB88" s="268">
        <f t="shared" si="26"/>
        <v>-173.97937440195503</v>
      </c>
      <c r="AC88" s="268">
        <f t="shared" si="27"/>
        <v>-0.13933751230056823</v>
      </c>
    </row>
    <row r="89" spans="1:29">
      <c r="A89" s="276">
        <v>2.4</v>
      </c>
      <c r="B89" s="275">
        <f t="shared" si="8"/>
        <v>2511886.4315095805</v>
      </c>
      <c r="C89" s="274">
        <f t="shared" si="9"/>
        <v>15782647.919764757</v>
      </c>
      <c r="D89" s="273" t="str">
        <f t="shared" si="10"/>
        <v>15782647.9197648i</v>
      </c>
      <c r="E89" s="272">
        <f t="shared" si="28"/>
        <v>2.6287030913557095</v>
      </c>
      <c r="F89" s="229" t="str">
        <f t="shared" si="29"/>
        <v>-1,00776729735561E-25+1,94672794877488E-28i</v>
      </c>
      <c r="G89" s="229">
        <f t="shared" si="12"/>
        <v>-499.93277857137082</v>
      </c>
      <c r="H89" s="229">
        <f t="shared" si="13"/>
        <v>179.8893205238158</v>
      </c>
      <c r="I89" s="271">
        <f t="shared" si="30"/>
        <v>4.1904471248971002E-2</v>
      </c>
      <c r="J89" s="271" t="str">
        <f t="shared" si="31"/>
        <v>-1,65371329256853E-27-2,4441053963311E-26i</v>
      </c>
      <c r="K89" s="271">
        <f t="shared" si="16"/>
        <v>-512.21776455380416</v>
      </c>
      <c r="L89" s="271">
        <f t="shared" si="17"/>
        <v>-93.870806754163311</v>
      </c>
      <c r="M89" s="270">
        <f t="shared" si="32"/>
        <v>0.28833048562112984</v>
      </c>
      <c r="N89" s="270" t="str">
        <f t="shared" si="33"/>
        <v>2,0000000000002E-09-3,86345868087021E-12i</v>
      </c>
      <c r="O89" s="270">
        <f t="shared" si="18"/>
        <v>-173.97938388071134</v>
      </c>
      <c r="P89" s="270">
        <f t="shared" si="19"/>
        <v>-0.11067980069853552</v>
      </c>
      <c r="Q89" s="229">
        <f t="shared" si="34"/>
        <v>-9090.9090909090901</v>
      </c>
      <c r="R89" s="229" t="str">
        <f t="shared" si="35"/>
        <v>-0,000713176502576235+0,119427892367407i</v>
      </c>
      <c r="S89" s="229">
        <f t="shared" si="20"/>
        <v>-18.457729771838189</v>
      </c>
      <c r="T89" s="229">
        <f t="shared" si="21"/>
        <v>90.34214384204212</v>
      </c>
      <c r="U89" s="227" t="str">
        <f t="shared" si="5"/>
        <v>4,86222340603869E-29-1,20356912680608E-26i</v>
      </c>
      <c r="V89" s="227">
        <f t="shared" si="22"/>
        <v>-518.39050834320904</v>
      </c>
      <c r="W89" s="227">
        <f t="shared" si="23"/>
        <v>-89.768535634142069</v>
      </c>
      <c r="X89" s="269" t="str">
        <f t="shared" si="6"/>
        <v>-1,65371329256853E-27-2,4441053963311E-26i</v>
      </c>
      <c r="Y89" s="269">
        <f t="shared" si="24"/>
        <v>-512.21776455380416</v>
      </c>
      <c r="Z89" s="269">
        <f t="shared" si="25"/>
        <v>-93.870806754163311</v>
      </c>
      <c r="AA89" s="268" t="str">
        <f t="shared" si="7"/>
        <v>2,0000000000002E-09-3,86345868087021E-12i</v>
      </c>
      <c r="AB89" s="268">
        <f t="shared" si="26"/>
        <v>-173.97938388071134</v>
      </c>
      <c r="AC89" s="268">
        <f t="shared" si="27"/>
        <v>-0.11067980069853552</v>
      </c>
    </row>
    <row r="90" spans="1:29">
      <c r="A90" s="276">
        <v>2.5000000000000102</v>
      </c>
      <c r="B90" s="275">
        <f t="shared" si="8"/>
        <v>3162277.660168455</v>
      </c>
      <c r="C90" s="274">
        <f t="shared" si="9"/>
        <v>19869176.531592678</v>
      </c>
      <c r="D90" s="273" t="str">
        <f t="shared" si="10"/>
        <v>19869176.5315927i</v>
      </c>
      <c r="E90" s="272">
        <f t="shared" si="28"/>
        <v>2.6287030913557095</v>
      </c>
      <c r="F90" s="229" t="str">
        <f t="shared" si="29"/>
        <v>-6,3585817779086E-26+9,75675195271312E-29i</v>
      </c>
      <c r="G90" s="229">
        <f t="shared" si="12"/>
        <v>-503.93278455207275</v>
      </c>
      <c r="H90" s="229">
        <f t="shared" si="13"/>
        <v>179.91208412670574</v>
      </c>
      <c r="I90" s="271">
        <f t="shared" si="30"/>
        <v>4.1904471248971002E-2</v>
      </c>
      <c r="J90" s="271" t="str">
        <f t="shared" si="31"/>
        <v>-1,04342254760646E-27-1,9415128954562E-26i</v>
      </c>
      <c r="K90" s="271">
        <f t="shared" si="16"/>
        <v>-514.224668833338</v>
      </c>
      <c r="L90" s="271">
        <f t="shared" si="17"/>
        <v>-93.076273686684289</v>
      </c>
      <c r="M90" s="270">
        <f t="shared" si="32"/>
        <v>0.28833048562112984</v>
      </c>
      <c r="N90" s="270" t="str">
        <f t="shared" si="33"/>
        <v>2,00000000000013E-09-3,06885431390576E-12i</v>
      </c>
      <c r="O90" s="270">
        <f t="shared" si="18"/>
        <v>-173.97938986141287</v>
      </c>
      <c r="P90" s="270">
        <f t="shared" si="19"/>
        <v>-8.7916131065161246E-2</v>
      </c>
      <c r="Q90" s="229">
        <f t="shared" si="34"/>
        <v>-9090.9090909090901</v>
      </c>
      <c r="R90" s="229" t="str">
        <f t="shared" si="35"/>
        <v>-0,000449989873265223+0,0948661953247115i</v>
      </c>
      <c r="S90" s="229">
        <f t="shared" si="20"/>
        <v>-20.457672619937718</v>
      </c>
      <c r="T90" s="229">
        <f t="shared" si="21"/>
        <v>90.271775705847418</v>
      </c>
      <c r="U90" s="227" t="str">
        <f t="shared" si="5"/>
        <v>1,9357114719068E-29-6,03218851370803E-27i</v>
      </c>
      <c r="V90" s="227">
        <f t="shared" si="22"/>
        <v>-524.39045717201043</v>
      </c>
      <c r="W90" s="227">
        <f t="shared" si="23"/>
        <v>-89.816140167446861</v>
      </c>
      <c r="X90" s="269" t="str">
        <f t="shared" si="6"/>
        <v>-1,04342254760646E-27-1,9415128954562E-26i</v>
      </c>
      <c r="Y90" s="269">
        <f t="shared" si="24"/>
        <v>-514.224668833338</v>
      </c>
      <c r="Z90" s="269">
        <f t="shared" si="25"/>
        <v>-93.076273686684289</v>
      </c>
      <c r="AA90" s="268" t="str">
        <f t="shared" si="7"/>
        <v>2,00000000000013E-09-3,06885431390576E-12i</v>
      </c>
      <c r="AB90" s="268">
        <f t="shared" si="26"/>
        <v>-173.97938986141287</v>
      </c>
      <c r="AC90" s="268">
        <f t="shared" si="27"/>
        <v>-8.7916131065161246E-2</v>
      </c>
    </row>
    <row r="91" spans="1:29">
      <c r="A91" s="276">
        <v>2.6</v>
      </c>
      <c r="B91" s="275">
        <f t="shared" si="8"/>
        <v>3981071.705534976</v>
      </c>
      <c r="C91" s="274">
        <f t="shared" si="9"/>
        <v>25013811.247045737</v>
      </c>
      <c r="D91" s="273" t="str">
        <f t="shared" si="10"/>
        <v>25013811.2470457i</v>
      </c>
      <c r="E91" s="272">
        <f t="shared" si="28"/>
        <v>2.6287030913557095</v>
      </c>
      <c r="F91" s="229" t="str">
        <f t="shared" si="29"/>
        <v>-4,01199387323924E-26+4,88995952036814E-29i</v>
      </c>
      <c r="G91" s="229">
        <f t="shared" si="12"/>
        <v>-507.93278832564408</v>
      </c>
      <c r="H91" s="229">
        <f t="shared" si="13"/>
        <v>179.93016591933565</v>
      </c>
      <c r="I91" s="271">
        <f t="shared" si="30"/>
        <v>4.1904471248971002E-2</v>
      </c>
      <c r="J91" s="271" t="str">
        <f t="shared" si="31"/>
        <v>-6,58355119806926E-28-1,54224410419967E-26i</v>
      </c>
      <c r="K91" s="271">
        <f t="shared" si="16"/>
        <v>-516.22903078381682</v>
      </c>
      <c r="L91" s="271">
        <f t="shared" si="17"/>
        <v>-92.444365456002075</v>
      </c>
      <c r="M91" s="270">
        <f t="shared" si="32"/>
        <v>0.28833048562112984</v>
      </c>
      <c r="N91" s="270" t="str">
        <f t="shared" si="33"/>
        <v>2,00000000000008E-09-2,43767762979082E-12i</v>
      </c>
      <c r="O91" s="270">
        <f t="shared" si="18"/>
        <v>-173.97939363498472</v>
      </c>
      <c r="P91" s="270">
        <f t="shared" si="19"/>
        <v>-6.9834285419050332E-2</v>
      </c>
      <c r="Q91" s="229">
        <f t="shared" si="34"/>
        <v>-9090.9090909090901</v>
      </c>
      <c r="R91" s="229" t="str">
        <f t="shared" si="35"/>
        <v>-0,000283926772377492+0,0753555231646083i</v>
      </c>
      <c r="S91" s="229">
        <f t="shared" si="20"/>
        <v>-22.457636559149563</v>
      </c>
      <c r="T91" s="229">
        <f t="shared" si="21"/>
        <v>90.215879713699763</v>
      </c>
      <c r="U91" s="227" t="str">
        <f t="shared" si="5"/>
        <v>7,70627013315992E-30-3,0232728564157E-27i</v>
      </c>
      <c r="V91" s="227">
        <f t="shared" si="22"/>
        <v>-530.39042488479367</v>
      </c>
      <c r="W91" s="227">
        <f t="shared" si="23"/>
        <v>-89.853954366964572</v>
      </c>
      <c r="X91" s="269" t="str">
        <f t="shared" si="6"/>
        <v>-6,58355119806926E-28-1,54224410419967E-26i</v>
      </c>
      <c r="Y91" s="269">
        <f t="shared" si="24"/>
        <v>-516.22903078381682</v>
      </c>
      <c r="Z91" s="269">
        <f t="shared" si="25"/>
        <v>-92.444365456002075</v>
      </c>
      <c r="AA91" s="268" t="str">
        <f t="shared" si="7"/>
        <v>2,00000000000008E-09-2,43767762979082E-12i</v>
      </c>
      <c r="AB91" s="268">
        <f t="shared" si="26"/>
        <v>-173.97939363498472</v>
      </c>
      <c r="AC91" s="268">
        <f t="shared" si="27"/>
        <v>-6.9834285419050332E-2</v>
      </c>
    </row>
    <row r="92" spans="1:29">
      <c r="A92" s="276">
        <v>2.7</v>
      </c>
      <c r="B92" s="275">
        <f t="shared" si="8"/>
        <v>5011872.3362727268</v>
      </c>
      <c r="C92" s="274">
        <f t="shared" si="9"/>
        <v>31490522.624728624</v>
      </c>
      <c r="D92" s="273" t="str">
        <f t="shared" si="10"/>
        <v>31490522.6247286i</v>
      </c>
      <c r="E92" s="272">
        <f t="shared" si="28"/>
        <v>2.6287030913557095</v>
      </c>
      <c r="F92" s="229" t="str">
        <f t="shared" si="29"/>
        <v>-2,53139700032573E-26+2,45078528456265E-29i</v>
      </c>
      <c r="G92" s="229">
        <f t="shared" si="12"/>
        <v>-511.93279070660867</v>
      </c>
      <c r="H92" s="229">
        <f t="shared" si="13"/>
        <v>179.94452880784513</v>
      </c>
      <c r="I92" s="271">
        <f t="shared" si="30"/>
        <v>4.1904471248971002E-2</v>
      </c>
      <c r="J92" s="271" t="str">
        <f t="shared" si="31"/>
        <v>-4,15393998117661E-28-1,22507088756144E-26i</v>
      </c>
      <c r="K92" s="271">
        <f t="shared" si="16"/>
        <v>-518.23178524050093</v>
      </c>
      <c r="L92" s="271">
        <f t="shared" si="17"/>
        <v>-91.942027036641278</v>
      </c>
      <c r="M92" s="270">
        <f t="shared" si="32"/>
        <v>0.28833048562112984</v>
      </c>
      <c r="N92" s="270" t="str">
        <f t="shared" si="33"/>
        <v>2,00000000000005E-09-1,93631616849861E-12i</v>
      </c>
      <c r="O92" s="270">
        <f t="shared" si="18"/>
        <v>-173.97939601594928</v>
      </c>
      <c r="P92" s="270">
        <f t="shared" si="19"/>
        <v>-5.5471354797302905E-2</v>
      </c>
      <c r="Q92" s="229">
        <f t="shared" si="34"/>
        <v>-9090.9090909090901</v>
      </c>
      <c r="R92" s="229" t="str">
        <f t="shared" si="35"/>
        <v>-0,000179146620296158+0,0598573332877168i</v>
      </c>
      <c r="S92" s="229">
        <f t="shared" si="20"/>
        <v>-24.457613806191965</v>
      </c>
      <c r="T92" s="229">
        <f t="shared" si="21"/>
        <v>90.171479650797494</v>
      </c>
      <c r="U92" s="227" t="str">
        <f t="shared" si="5"/>
        <v>3,06793745641489E-30-1,51523112981925E-27i</v>
      </c>
      <c r="V92" s="227">
        <f t="shared" si="22"/>
        <v>-536.39040451280061</v>
      </c>
      <c r="W92" s="227">
        <f t="shared" si="23"/>
        <v>-89.883991541357361</v>
      </c>
      <c r="X92" s="269" t="str">
        <f t="shared" si="6"/>
        <v>-4,15393998117661E-28-1,22507088756144E-26i</v>
      </c>
      <c r="Y92" s="269">
        <f t="shared" si="24"/>
        <v>-518.23178524050093</v>
      </c>
      <c r="Z92" s="269">
        <f t="shared" si="25"/>
        <v>-91.942027036641278</v>
      </c>
      <c r="AA92" s="268" t="str">
        <f t="shared" si="7"/>
        <v>2,00000000000005E-09-1,93631616849861E-12i</v>
      </c>
      <c r="AB92" s="268">
        <f t="shared" si="26"/>
        <v>-173.97939601594928</v>
      </c>
      <c r="AC92" s="268">
        <f t="shared" si="27"/>
        <v>-5.5471354797302905E-2</v>
      </c>
    </row>
    <row r="93" spans="1:29">
      <c r="A93" s="276">
        <v>2.80000000000001</v>
      </c>
      <c r="B93" s="275">
        <f t="shared" si="8"/>
        <v>6309573.4448020831</v>
      </c>
      <c r="C93" s="274">
        <f t="shared" si="9"/>
        <v>39644219.162950933</v>
      </c>
      <c r="D93" s="273" t="str">
        <f t="shared" si="10"/>
        <v>39644219.1629509i</v>
      </c>
      <c r="E93" s="272">
        <f t="shared" si="28"/>
        <v>2.6287030913557095</v>
      </c>
      <c r="F93" s="229" t="str">
        <f t="shared" si="29"/>
        <v>-1,59720352914894E-26+1,2283022969843E-29i</v>
      </c>
      <c r="G93" s="229">
        <f t="shared" si="12"/>
        <v>-515.93279220889679</v>
      </c>
      <c r="H93" s="229">
        <f t="shared" si="13"/>
        <v>179.95593766077698</v>
      </c>
      <c r="I93" s="271">
        <f t="shared" si="30"/>
        <v>4.1904471248971002E-2</v>
      </c>
      <c r="J93" s="271" t="str">
        <f t="shared" si="31"/>
        <v>-2,62095893965057E-28-9,73119848037249E-27i</v>
      </c>
      <c r="K93" s="271">
        <f t="shared" si="16"/>
        <v>-520.23352408292919</v>
      </c>
      <c r="L93" s="271">
        <f t="shared" si="17"/>
        <v>-91.542806774370945</v>
      </c>
      <c r="M93" s="270">
        <f t="shared" si="32"/>
        <v>0.28833048562112984</v>
      </c>
      <c r="N93" s="270" t="str">
        <f t="shared" si="33"/>
        <v>2,00000000000003E-09-1,53807060399156E-12i</v>
      </c>
      <c r="O93" s="270">
        <f t="shared" si="18"/>
        <v>-173.97939751823699</v>
      </c>
      <c r="P93" s="270">
        <f t="shared" si="19"/>
        <v>-4.4062468414521667E-2</v>
      </c>
      <c r="Q93" s="229">
        <f t="shared" si="34"/>
        <v>-9090.9090909090901</v>
      </c>
      <c r="R93" s="229" t="str">
        <f t="shared" si="35"/>
        <v>-0,000113034248923756+0,0475465270570916i</v>
      </c>
      <c r="S93" s="229">
        <f t="shared" si="20"/>
        <v>-26.457599450007216</v>
      </c>
      <c r="T93" s="229">
        <f t="shared" si="21"/>
        <v>90.136211277746298</v>
      </c>
      <c r="U93" s="227" t="str">
        <f t="shared" si="5"/>
        <v>1,22137192897871E-30-7,59416196545899E-28i</v>
      </c>
      <c r="V93" s="227">
        <f t="shared" si="22"/>
        <v>-542.39039165890392</v>
      </c>
      <c r="W93" s="227">
        <f t="shared" si="23"/>
        <v>-89.907851061476734</v>
      </c>
      <c r="X93" s="269" t="str">
        <f t="shared" si="6"/>
        <v>-2,62095893965057E-28-9,73119848037249E-27i</v>
      </c>
      <c r="Y93" s="269">
        <f t="shared" si="24"/>
        <v>-520.23352408292919</v>
      </c>
      <c r="Z93" s="269">
        <f t="shared" si="25"/>
        <v>-91.542806774370945</v>
      </c>
      <c r="AA93" s="268" t="str">
        <f t="shared" si="7"/>
        <v>2,00000000000003E-09-1,53807060399156E-12i</v>
      </c>
      <c r="AB93" s="268">
        <f t="shared" si="26"/>
        <v>-173.97939751823699</v>
      </c>
      <c r="AC93" s="268">
        <f t="shared" si="27"/>
        <v>-4.4062468414521667E-2</v>
      </c>
    </row>
    <row r="94" spans="1:29">
      <c r="A94" s="276">
        <v>2.9000000000000101</v>
      </c>
      <c r="B94" s="275">
        <f t="shared" si="8"/>
        <v>7943282.3472430035</v>
      </c>
      <c r="C94" s="274">
        <f t="shared" si="9"/>
        <v>49909114.934976213</v>
      </c>
      <c r="D94" s="273" t="str">
        <f t="shared" si="10"/>
        <v>49909114.9349762i</v>
      </c>
      <c r="E94" s="272">
        <f t="shared" si="28"/>
        <v>2.6287030913557095</v>
      </c>
      <c r="F94" s="229" t="str">
        <f t="shared" si="29"/>
        <v>-1,00776729734556E-26+6,15609430283583E-30i</v>
      </c>
      <c r="G94" s="229">
        <f t="shared" si="12"/>
        <v>-519.9327931567766</v>
      </c>
      <c r="H94" s="229">
        <f t="shared" si="13"/>
        <v>179.96500003732081</v>
      </c>
      <c r="I94" s="271">
        <f t="shared" si="30"/>
        <v>4.1904471248971002E-2</v>
      </c>
      <c r="J94" s="271" t="str">
        <f t="shared" si="31"/>
        <v>-1,65371329255251E-28-7,72982310917634E-27i</v>
      </c>
      <c r="K94" s="271">
        <f t="shared" si="16"/>
        <v>-522.23462157603865</v>
      </c>
      <c r="L94" s="271">
        <f t="shared" si="17"/>
        <v>-91.225595191406555</v>
      </c>
      <c r="M94" s="270">
        <f t="shared" si="32"/>
        <v>0.28833048562112984</v>
      </c>
      <c r="N94" s="270" t="str">
        <f t="shared" si="33"/>
        <v>2,00000000000002E-09-1,22173290774992E-12i</v>
      </c>
      <c r="O94" s="270">
        <f t="shared" si="18"/>
        <v>-173.97939846611675</v>
      </c>
      <c r="P94" s="270">
        <f t="shared" si="19"/>
        <v>-3.500006529964219E-2</v>
      </c>
      <c r="Q94" s="229">
        <f t="shared" si="34"/>
        <v>-9090.9090909090901</v>
      </c>
      <c r="R94" s="229" t="str">
        <f t="shared" si="35"/>
        <v>-0,0000713199378132315+0,0377676276771029i</v>
      </c>
      <c r="S94" s="229">
        <f t="shared" si="20"/>
        <v>-28.457590391872237</v>
      </c>
      <c r="T94" s="229">
        <f t="shared" si="21"/>
        <v>90.108196538302096</v>
      </c>
      <c r="U94" s="227" t="str">
        <f t="shared" si="5"/>
        <v>4,86237932194299E-31-3,80610239765336E-28i</v>
      </c>
      <c r="V94" s="227">
        <f t="shared" si="22"/>
        <v>-548.39038354864874</v>
      </c>
      <c r="W94" s="227">
        <f t="shared" si="23"/>
        <v>-89.926803424377098</v>
      </c>
      <c r="X94" s="269" t="str">
        <f t="shared" si="6"/>
        <v>-1,65371329255251E-28-7,72982310917634E-27i</v>
      </c>
      <c r="Y94" s="269">
        <f t="shared" si="24"/>
        <v>-522.23462157603865</v>
      </c>
      <c r="Z94" s="269">
        <f t="shared" si="25"/>
        <v>-91.225595191406555</v>
      </c>
      <c r="AA94" s="268" t="str">
        <f t="shared" si="7"/>
        <v>2,00000000000002E-09-1,22173290774992E-12i</v>
      </c>
      <c r="AB94" s="268">
        <f t="shared" si="26"/>
        <v>-173.97939846611675</v>
      </c>
      <c r="AC94" s="268">
        <f t="shared" si="27"/>
        <v>-3.500006529964219E-2</v>
      </c>
    </row>
    <row r="95" spans="1:29">
      <c r="A95" s="276">
        <v>3.0000000000000102</v>
      </c>
      <c r="B95" s="275">
        <f t="shared" si="8"/>
        <v>10000000.000000238</v>
      </c>
      <c r="C95" s="274">
        <f t="shared" si="9"/>
        <v>62831853.071797363</v>
      </c>
      <c r="D95" s="273" t="str">
        <f t="shared" si="10"/>
        <v>62831853.0717974i</v>
      </c>
      <c r="E95" s="272">
        <f t="shared" si="28"/>
        <v>2.6287030913557095</v>
      </c>
      <c r="F95" s="229" t="str">
        <f t="shared" si="29"/>
        <v>-6,35858177786872E-27+3,08535587358689E-30i</v>
      </c>
      <c r="G95" s="229">
        <f t="shared" si="12"/>
        <v>-523.93279375484838</v>
      </c>
      <c r="H95" s="229">
        <f t="shared" si="13"/>
        <v>179.97219854015341</v>
      </c>
      <c r="I95" s="271">
        <f t="shared" si="30"/>
        <v>4.1904471248971002E-2</v>
      </c>
      <c r="J95" s="271" t="str">
        <f t="shared" si="31"/>
        <v>-1,04342254760011E-28-6,14004551244363E-27i</v>
      </c>
      <c r="K95" s="271">
        <f t="shared" si="16"/>
        <v>-524.23531418985999</v>
      </c>
      <c r="L95" s="271">
        <f t="shared" si="17"/>
        <v>-90.973575101160776</v>
      </c>
      <c r="M95" s="270">
        <f t="shared" si="32"/>
        <v>0.28833048562112984</v>
      </c>
      <c r="N95" s="270" t="str">
        <f t="shared" si="33"/>
        <v>2,00000000000001E-09-9,70456943917555E-13i</v>
      </c>
      <c r="O95" s="270">
        <f t="shared" si="18"/>
        <v>-173.97939906418856</v>
      </c>
      <c r="P95" s="270">
        <f t="shared" si="19"/>
        <v>-2.7801541360893179E-2</v>
      </c>
      <c r="Q95" s="229">
        <f t="shared" si="34"/>
        <v>-9090.9090909090901</v>
      </c>
      <c r="R95" s="229" t="str">
        <f t="shared" si="35"/>
        <v>-0,000044999897395244+0,0299999325022901i</v>
      </c>
      <c r="S95" s="229">
        <f t="shared" si="20"/>
        <v>-30.457584676603112</v>
      </c>
      <c r="T95" s="229">
        <f t="shared" si="21"/>
        <v>90.085943602217995</v>
      </c>
      <c r="U95" s="227" t="str">
        <f t="shared" si="5"/>
        <v>1,9357505963021E-31-1,90757162987051E-28i</v>
      </c>
      <c r="V95" s="227">
        <f t="shared" si="22"/>
        <v>-554.3903784314515</v>
      </c>
      <c r="W95" s="227">
        <f t="shared" si="23"/>
        <v>-89.941857857628577</v>
      </c>
      <c r="X95" s="269" t="str">
        <f t="shared" si="6"/>
        <v>-1,04342254760011E-28-6,14004551244363E-27i</v>
      </c>
      <c r="Y95" s="269">
        <f t="shared" si="24"/>
        <v>-524.23531418985999</v>
      </c>
      <c r="Z95" s="269">
        <f t="shared" si="25"/>
        <v>-90.973575101160776</v>
      </c>
      <c r="AA95" s="268" t="str">
        <f t="shared" si="7"/>
        <v>2,00000000000001E-09-9,70456943917555E-13i</v>
      </c>
      <c r="AB95" s="268">
        <f t="shared" si="26"/>
        <v>-173.97939906418856</v>
      </c>
      <c r="AC95" s="268">
        <f t="shared" si="27"/>
        <v>-2.7801541360893179E-2</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-564,70265260807-0,249961267079654i</v>
      </c>
      <c r="Q100" s="223" t="str">
        <f ca="1">IMSUM(Q101:Q357)</f>
        <v>2,98967590016852+0,0138595226253495i</v>
      </c>
      <c r="R100" s="223" t="str">
        <f t="shared" ref="R100:CC100" ca="1" si="36">IMSUM(R101:R357)</f>
        <v>191,391253483758+0,249975482360083i</v>
      </c>
      <c r="S100" s="223" t="str">
        <f t="shared" ca="1" si="36"/>
        <v>3,9911280009666-0,0136398598064428i</v>
      </c>
      <c r="T100" s="223" t="str">
        <f t="shared" ca="1" si="36"/>
        <v>-108,337365540025-0,249989472399965i</v>
      </c>
      <c r="U100" s="223" t="str">
        <f t="shared" ca="1" si="36"/>
        <v>2,98964391150862+0,0134201811719556i</v>
      </c>
      <c r="V100" s="223" t="str">
        <f t="shared" ca="1" si="36"/>
        <v>82,7046743370641+0,250003237183486i</v>
      </c>
      <c r="W100" s="223" t="str">
        <f t="shared" ca="1" si="36"/>
        <v>3,99115947447748-0,013200486976905i</v>
      </c>
      <c r="X100" s="223" t="str">
        <f t="shared" ca="1" si="36"/>
        <v>-57,5967485569712-0,250016776689635i</v>
      </c>
      <c r="Y100" s="223" t="str">
        <f t="shared" ca="1" si="36"/>
        <v>2,98961295318295+0,0129807774737747i</v>
      </c>
      <c r="Z100" s="223" t="str">
        <f t="shared" ca="1" si="36"/>
        <v>53,0349302922085+0,250030090894627i</v>
      </c>
      <c r="AA100" s="223" t="str">
        <f t="shared" ca="1" si="36"/>
        <v>3,99118991757894-0,0127610529252093i</v>
      </c>
      <c r="AB100" s="223" t="str">
        <f t="shared" ca="1" si="36"/>
        <v>-38,0569064223552-0,250043179786116i</v>
      </c>
      <c r="AC100" s="223" t="str">
        <f t="shared" ca="1" si="36"/>
        <v>2,9895830253454+0,0125413135773871i</v>
      </c>
      <c r="AD100" s="223" t="str">
        <f t="shared" ca="1" si="36"/>
        <v>39,167548219506+0,250056043346261i</v>
      </c>
      <c r="AE100" s="223" t="str">
        <f t="shared" ca="1" si="36"/>
        <v>3,99121933011624-0,01232155968774i</v>
      </c>
      <c r="AF100" s="223" t="str">
        <f t="shared" ca="1" si="36"/>
        <v>-27,6928466444892-0,250068681561028i</v>
      </c>
      <c r="AG100" s="223" t="str">
        <f t="shared" ca="1" si="36"/>
        <v>2,98955412815465+0,0121017915204482i</v>
      </c>
      <c r="AH100" s="223" t="str">
        <f t="shared" ca="1" si="36"/>
        <v>31,1212419571925+0,250081094402988i</v>
      </c>
      <c r="AI100" s="223" t="str">
        <f t="shared" ca="1" si="36"/>
        <v>3,99124771194287-0,0118820093014613i</v>
      </c>
      <c r="AJ100" s="223" t="str">
        <f t="shared" ca="1" si="36"/>
        <v>-21,2604729022835-0,250093281851702i</v>
      </c>
      <c r="AK100" s="223" t="str">
        <f t="shared" ca="1" si="36"/>
        <v>2,98952626172511+0,0116622133176643i</v>
      </c>
      <c r="AL100" s="223" t="str">
        <f t="shared" ca="1" si="36"/>
        <v>25,858180715062+0,250105243884176i</v>
      </c>
      <c r="AM100" s="223" t="str">
        <f t="shared" ca="1" si="36"/>
        <v>3,99127506292754-0,011442403840886i</v>
      </c>
      <c r="AN100" s="223" t="str">
        <f t="shared" ca="1" si="36"/>
        <v>-16,8718644366811-0,250116980546992i</v>
      </c>
      <c r="AO100" s="223" t="str">
        <f t="shared" ca="1" si="36"/>
        <v>2,98949942621578+0,0112225810373077i</v>
      </c>
      <c r="AP100" s="223" t="str">
        <f t="shared" ca="1" si="36"/>
        <v>22,1406852247094+0,250128491753621i</v>
      </c>
      <c r="AQ100" s="223" t="str">
        <f t="shared" ca="1" si="36"/>
        <v>3,99130138292917-0,0110027452425481i</v>
      </c>
      <c r="AR100" s="223" t="str">
        <f t="shared" ca="1" si="36"/>
        <v>3,99130138292917-0,0110027452425481i</v>
      </c>
      <c r="AS100" s="223" t="str">
        <f t="shared" ca="1" si="36"/>
        <v>2,98947362173471+0,0107828967099488i</v>
      </c>
      <c r="AT100" s="223" t="str">
        <f t="shared" ca="1" si="36"/>
        <v>19,3698362154696+0,250150837792039i</v>
      </c>
      <c r="AU100" s="223" t="str">
        <f t="shared" ca="1" si="36"/>
        <v>3,99132667181494-0,0105630356371549i</v>
      </c>
      <c r="AV100" s="223" t="str">
        <f t="shared" ca="1" si="36"/>
        <v>-11,250844551006-0,250161672594802i</v>
      </c>
      <c r="AW100" s="223" t="str">
        <f t="shared" ca="1" si="36"/>
        <v>2,98944884847556+0,0103431623476284i</v>
      </c>
      <c r="AX100" s="223" t="str">
        <f t="shared" ca="1" si="36"/>
        <v>17,2204653183663+0,250172281916679i</v>
      </c>
      <c r="AY100" s="223" t="str">
        <f t="shared" ca="1" si="36"/>
        <v>3,99135092946547-0,0101232770477377i</v>
      </c>
      <c r="AZ100" s="223" t="str">
        <f t="shared" ca="1" si="36"/>
        <v>-9,33486882032668-0,25018266571877i</v>
      </c>
      <c r="BA100" s="223" t="str">
        <f t="shared" ca="1" si="36"/>
        <v>2,9894251065013+0,0099033800161159i</v>
      </c>
      <c r="BB100" s="223" t="str">
        <f t="shared" ca="1" si="36"/>
        <v>15,5007666165456+0,250192824006353i</v>
      </c>
      <c r="BC100" s="223" t="str">
        <f t="shared" ca="1" si="36"/>
        <v>3,99137415573451-0,00968347150259641i</v>
      </c>
      <c r="BD100" s="223" t="str">
        <f t="shared" ca="1" si="36"/>
        <v>-7,78177304406262-0,250202756739935i</v>
      </c>
      <c r="BE100" s="223" t="str">
        <f t="shared" ca="1" si="36"/>
        <v>2,98940239592668+0,00946355174103708i</v>
      </c>
      <c r="BF100" s="223" t="str">
        <f t="shared" ca="1" si="36"/>
        <v>14,0902641948729+0,250212463930645i</v>
      </c>
      <c r="BG100" s="223" t="str">
        <f t="shared" ca="1" si="36"/>
        <v>3,99139635054711-0,00924362103602894i</v>
      </c>
      <c r="BH100" s="223" t="str">
        <f t="shared" ca="1" si="36"/>
        <v>-6,49422678240191-0,250221945559578i</v>
      </c>
      <c r="BI100" s="223" t="str">
        <f t="shared" ca="1" si="36"/>
        <v>2,989380716885+0,00902367961908412i</v>
      </c>
      <c r="BJ100" s="223" t="str">
        <f t="shared" ca="1" si="36"/>
        <v>12,9094554770922+0,250231201608202i</v>
      </c>
      <c r="BK100" s="223" t="str">
        <f t="shared" ca="1" si="36"/>
        <v>3,99141751376894-0,00880372768709226i</v>
      </c>
      <c r="BL100" s="223" t="str">
        <f t="shared" ca="1" si="36"/>
        <v>-5,40664103952697-0,25024023207219i</v>
      </c>
      <c r="BM100" s="223" t="str">
        <f t="shared" ca="1" si="36"/>
        <v>2,98936006950773+0,00858376557888718i</v>
      </c>
      <c r="BN100" s="223" t="str">
        <f t="shared" ca="1" si="36"/>
        <v>11,9037396768472+0,250249036924681i</v>
      </c>
      <c r="BO100" s="223" t="str">
        <f t="shared" ca="1" si="36"/>
        <v>3,9914376453146-0,00836379352364647i</v>
      </c>
      <c r="BP100" s="223" t="str">
        <f t="shared" ca="1" si="36"/>
        <v>-4,47318672360572-0,250257616165017i</v>
      </c>
      <c r="BQ100" s="223" t="str">
        <f t="shared" ca="1" si="36"/>
        <v>2,98934045385323+0,0081438117550201i</v>
      </c>
      <c r="BR100" s="223" t="str">
        <f t="shared" ca="1" si="36"/>
        <v>11,0343588926674+0,250265969779034i</v>
      </c>
      <c r="BS100" s="223" t="str">
        <f t="shared" ca="1" si="36"/>
        <v>3,99145674506869-0,0079238205408636i</v>
      </c>
      <c r="BT100" s="223" t="str">
        <f t="shared" ca="1" si="36"/>
        <v>-3,66085755792825-0,250274097748985i</v>
      </c>
      <c r="BU100" s="223" t="str">
        <f t="shared" ca="1" si="36"/>
        <v>2,98932187003884+0,00770382015047977i</v>
      </c>
      <c r="BV100" s="223" t="str">
        <f t="shared" ca="1" si="36"/>
        <v>10,2730237600944+0,25028200008787i</v>
      </c>
      <c r="BW100" s="223" t="str">
        <f t="shared" ca="1" si="36"/>
        <v>3,99147481292641-0,00748381082311367i</v>
      </c>
      <c r="BX100" s="223" t="str">
        <f t="shared" ca="1" si="36"/>
        <v>-2,94526190267899-0,250289676742696i</v>
      </c>
      <c r="BY100" s="223" t="str">
        <f t="shared" ca="1" si="36"/>
        <v>2,98930431813485+0,00726379280289136i</v>
      </c>
      <c r="BZ100" s="223" t="str">
        <f t="shared" ca="1" si="36"/>
        <v>9,59858602277272+0,250297127752522i</v>
      </c>
      <c r="CA100" s="223" t="str">
        <f t="shared" ca="1" si="36"/>
        <v>3,99149184883258-0,0070437663753129i</v>
      </c>
      <c r="CB100" s="223" t="str">
        <f t="shared" ca="1" si="36"/>
        <v>-2,30796789671427-0,250304353075408i</v>
      </c>
      <c r="CC100" s="223" t="str">
        <f t="shared" ca="1" si="36"/>
        <v>2,98928779825699+0,00682373178414197i</v>
      </c>
      <c r="CD100" s="223" t="str">
        <f t="shared" ref="CD100:EM100" ca="1" si="37">IMSUM(CD101:CD357)</f>
        <v>8,99490253071083+0,250311352703128i</v>
      </c>
      <c r="CE100" s="223" t="str">
        <f t="shared" ca="1" si="37"/>
        <v>3,99150785265894-0,00660368926400734i</v>
      </c>
      <c r="CF100" s="223" t="str">
        <f t="shared" ca="1" si="37"/>
        <v>-1,73477152036023-0,250318126622789i</v>
      </c>
      <c r="CG100" s="223" t="str">
        <f t="shared" ca="1" si="37"/>
        <v>2,98927231047672+0,00638363908384099i</v>
      </c>
      <c r="CH100" s="223" t="str">
        <f t="shared" ca="1" si="37"/>
        <v>8,44942073750005+0,250324674830663i</v>
      </c>
      <c r="CI100" s="223" t="str">
        <f t="shared" ca="1" si="37"/>
        <v>3,99152282438809-0,00616358150295371i</v>
      </c>
      <c r="CJ100" s="223" t="str">
        <f t="shared" ca="1" si="37"/>
        <v>-1,21453350872545-0,25033099732641i</v>
      </c>
      <c r="CK100" s="223" t="str">
        <f t="shared" ca="1" si="37"/>
        <v>2,98925785486523+0,00594351677926186i</v>
      </c>
      <c r="CL100" s="223" t="str">
        <f t="shared" ca="1" si="37"/>
        <v>7,95221625935472+0,250337094121412i</v>
      </c>
      <c r="CM100" s="223" t="str">
        <f t="shared" ca="1" si="37"/>
        <v>3,99153676387112-0,0057234451558652i</v>
      </c>
      <c r="CN100" s="223" t="str">
        <f t="shared" ca="1" si="37"/>
        <v>-0,738378178885025-0,250342965140827i</v>
      </c>
      <c r="CO100" s="223" t="str">
        <f t="shared" ca="1" si="37"/>
        <v>2,98924443150117+0,00550336691573516i</v>
      </c>
      <c r="CP100" s="223" t="str">
        <f t="shared" ca="1" si="37"/>
        <v>7,49532218448238+0,250348610442692i</v>
      </c>
      <c r="CQ100" s="223" t="str">
        <f t="shared" ca="1" si="37"/>
        <v>3,99154967109567-0,00528328227233787i</v>
      </c>
      <c r="CR100" s="223" t="str">
        <f t="shared" ca="1" si="37"/>
        <v>-0,299128971994784-0,250354029982038i</v>
      </c>
      <c r="CS100" s="223" t="str">
        <f t="shared" ca="1" si="37"/>
        <v>2,98923204044853+0,00506319151217127i</v>
      </c>
      <c r="CT100" s="223" t="str">
        <f t="shared" ca="1" si="37"/>
        <v>7,07225161280985+0,250359223773416i</v>
      </c>
      <c r="CU100" s="223" t="str">
        <f t="shared" ca="1" si="37"/>
        <v>3,99156154598026-0,00484309486858514i</v>
      </c>
      <c r="CV100" s="223" t="str">
        <f t="shared" ca="1" si="37"/>
        <v>0,10909736980439-0,250364191780339i</v>
      </c>
      <c r="CW100" s="223" t="str">
        <f t="shared" ca="1" si="37"/>
        <v>2,98922068176119+0,00462299263767685i</v>
      </c>
      <c r="CX100" s="223" t="str">
        <f t="shared" ca="1" si="37"/>
        <v>6,67765112593521+0,250368934027537i</v>
      </c>
      <c r="CY100" s="223" t="str">
        <f t="shared" ca="1" si="37"/>
        <v>3,99157238843004-0,00440288501826336i</v>
      </c>
      <c r="CZ100" s="223" t="str">
        <f t="shared" ca="1" si="37"/>
        <v>0,491188018884748-0,250373450496398i</v>
      </c>
      <c r="DA100" s="223" t="str">
        <f t="shared" ca="1" si="37"/>
        <v>2,98921035553711+0,004182772300799i</v>
      </c>
      <c r="DB100" s="223" t="str">
        <f t="shared" ca="1" si="37"/>
        <v>6,30704477377891+0,250377741181745i</v>
      </c>
      <c r="DC100" s="223" t="str">
        <f t="shared" ca="1" si="37"/>
        <v>3,99158219845181-0,00396265473006086i</v>
      </c>
      <c r="DD100" s="223" t="str">
        <f t="shared" ca="1" si="37"/>
        <v>0,851255504905782-0,250381806070458i</v>
      </c>
      <c r="DE100" s="223" t="str">
        <f t="shared" ca="1" si="37"/>
        <v>2,98920106174138+0,0037425325585021i</v>
      </c>
      <c r="DF100" s="223" t="str">
        <f t="shared" ca="1" si="37"/>
        <v>5,95664175346726+0,250385645154208i</v>
      </c>
      <c r="DG100" s="223" t="str">
        <f t="shared" ca="1" si="37"/>
        <v>3,99159097598441-0,00352240605224985i</v>
      </c>
      <c r="DH100" s="223" t="str">
        <f t="shared" ca="1" si="37"/>
        <v>1,19280541391552-0,250389258454878i</v>
      </c>
      <c r="DI100" s="223" t="str">
        <f t="shared" ca="1" si="37"/>
        <v>2,98919280049079+0,00330227546376261i</v>
      </c>
      <c r="DJ100" s="223" t="str">
        <f t="shared" ca="1" si="37"/>
        <v>5,62318959823324+0,250392645941655i</v>
      </c>
      <c r="DK100" s="223" t="str">
        <f t="shared" ca="1" si="37"/>
        <v>3,99159872093915-0,0030821410433477i</v>
      </c>
      <c r="DL100" s="223" t="str">
        <f t="shared" ca="1" si="37"/>
        <v>1,51886542473844-0,250395807586935i</v>
      </c>
      <c r="DM100" s="223" t="str">
        <f t="shared" ca="1" si="37"/>
        <v>2,98918557181747+0,00286200303799511i</v>
      </c>
      <c r="DN100" s="223" t="str">
        <f t="shared" ca="1" si="37"/>
        <v>5,30386030829399+0,250398743483814i</v>
      </c>
      <c r="DO100" s="223" t="str">
        <f t="shared" ca="1" si="37"/>
        <v>3,99160543332223-0,00264186173549197i</v>
      </c>
      <c r="DP100" s="223" t="str">
        <f t="shared" ca="1" si="37"/>
        <v>1,83208620436156-0,250401453512015i</v>
      </c>
      <c r="DQ100" s="223" t="str">
        <f t="shared" ca="1" si="37"/>
        <v>2,98917937573259+0,00242171735904262i</v>
      </c>
      <c r="DR100" s="223" t="str">
        <f t="shared" ca="1" si="37"/>
        <v>4,99616057501031+0,2504039377198i</v>
      </c>
      <c r="DS100" s="223" t="str">
        <f t="shared" ca="1" si="37"/>
        <v>3,99161111309378-0,00220157017297273i</v>
      </c>
      <c r="DT100" s="223" t="str">
        <f t="shared" ca="1" si="37"/>
        <v>2,13482163927967-0,250406196130117i</v>
      </c>
      <c r="DU100" s="223" t="str">
        <f t="shared" ca="1" si="37"/>
        <v>2,98917421228555+0,00198142042401916i</v>
      </c>
      <c r="DV100" s="223" t="str">
        <f t="shared" ca="1" si="37"/>
        <v>4,69785975045601+0,250408228674641i</v>
      </c>
      <c r="DW100" s="223" t="str">
        <f t="shared" ca="1" si="37"/>
        <v>3,99161576021322-0,0017612683910615i</v>
      </c>
      <c r="DX100" s="223" t="str">
        <f t="shared" ca="1" si="37"/>
        <v>2,42919381633526-0,250410035394743i</v>
      </c>
      <c r="DY100" s="223" t="str">
        <f t="shared" ca="1" si="37"/>
        <v>2,9891700814948+0,00154111431392168i</v>
      </c>
      <c r="DZ100" s="223" t="str">
        <f t="shared" ca="1" si="37"/>
        <v>4,40693092342207+0,250411616287507i</v>
      </c>
      <c r="EA100" s="223" t="str">
        <f t="shared" ca="1" si="37"/>
        <v>3,9916193746609-0,00132095843817148i</v>
      </c>
      <c r="EB100" s="223" t="str">
        <f t="shared" ca="1" si="37"/>
        <v>2,71714675082722-0,250412971341942i</v>
      </c>
      <c r="EC100" s="223" t="str">
        <f t="shared" ca="1" si="37"/>
        <v>2,98916698339025+0,00110080103918297i</v>
      </c>
      <c r="ED100" s="223" t="str">
        <f t="shared" ca="1" si="37"/>
        <v>4,12150163684235+0,250414100563403i</v>
      </c>
      <c r="EE100" s="223" t="str">
        <f t="shared" ca="1" si="37"/>
        <v>3,99162195643682-0,000880642357453221i</v>
      </c>
      <c r="EF100" s="223" t="str">
        <f t="shared" ca="1" si="37"/>
        <v>3,00049188231655-0,25041500391849i</v>
      </c>
      <c r="EG100" s="223" t="str">
        <f t="shared" ca="1" si="37"/>
        <v>2,98916491798022+0,000660482663475292i</v>
      </c>
      <c r="EH100" s="223" t="str">
        <f t="shared" ca="1" si="37"/>
        <v>3,83981159549724+0,250415681460345i</v>
      </c>
      <c r="EI100" s="223" t="str">
        <f t="shared" ca="1" si="37"/>
        <v>3,99162350548484-0,000440322205647659i</v>
      </c>
      <c r="EJ100" s="223" t="str">
        <f t="shared" ca="1" si="37"/>
        <v>3,28094768386693-0,250416133147393i</v>
      </c>
      <c r="EK100" s="223" t="str">
        <f t="shared" ca="1" si="37"/>
        <v>2,98916388527518+0,000220161221887311i</v>
      </c>
      <c r="EL100" s="223" t="str">
        <f t="shared" ca="1" si="37"/>
        <v>3,5601752708719+0,250416358977665i</v>
      </c>
      <c r="EM100" s="223" t="str">
        <f t="shared" ca="1" si="37"/>
        <v>3,99162402183884-2,87983609528557E-12i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-1,58964572133344E-29+3,85670625267436E-28i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-19,9964450764301+0,26661926775775i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2,00000000317278E-13-4,85228485034954E-12i</v>
      </c>
      <c r="I101" s="229" t="str">
        <f>IMDIV(IMPRODUCT(-1,H101),IMSUM(1,IMPRODUCT(F101,G101,-1)))</f>
        <v>-2,00000000317278E-13+4,85228485034954E-12i</v>
      </c>
      <c r="J101" s="255" t="str">
        <f ca="1">IMPRODUCT(1/N_FFT2,P100)</f>
        <v>-2,20586973675027-0,000976411199529898i</v>
      </c>
      <c r="K101" s="254" t="str">
        <f ca="1">IMPRODUCT(I101,J101)</f>
        <v>4,45911773321118E-13-1,07033130232376E-11i</v>
      </c>
      <c r="M101" s="258"/>
      <c r="N101" s="246">
        <f ca="1">Ioutput2+O101</f>
        <v>4.509607360082919</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-3.4903926399170815</v>
      </c>
      <c r="P101" s="223" t="str">
        <f t="shared" ref="P101:P164" ca="1" si="40">IMPRODUCT(O101,IMEXP(COMPLEX(0,-2*PI()*1*B101/Nt_load2)))</f>
        <v>-3,48934139891103+0,0856585234108962i</v>
      </c>
      <c r="Q101" s="223" t="str">
        <f t="shared" ref="Q101:Q164" ca="1" si="41">IMPRODUCT(O101,IMEXP(COMPLEX(0,-2*PI()*2*B101/Nt_load2)))</f>
        <v>-3,48618830912116+0,171265449330268i</v>
      </c>
      <c r="R101" s="223" t="str">
        <f t="shared" ref="R101:R164" ca="1" si="42">IMPRODUCT(O101,IMEXP(COMPLEX(0,-2*PI()*3*B101/Nt_load2)))</f>
        <v>-3,48093526985084+0,256769211346991i</v>
      </c>
      <c r="S101" s="223" t="str">
        <f t="shared" ref="S101:S164" ca="1" si="43">IMPRODUCT(O101,IMEXP(COMPLEX(0,-2*PI()*4*B101/Nt_load2)))</f>
        <v>-3,47358544533453+0,342118305192018i</v>
      </c>
      <c r="T101" s="223" t="str">
        <f t="shared" ref="T101:T164" ca="1" si="44">IMPRODUCT(O101,IMEXP(COMPLEX(0,-2*PI()*5*B101/Nt_load2)))</f>
        <v>-3,46414326283167+0,427261319762624i</v>
      </c>
      <c r="U101" s="223" t="str">
        <f t="shared" ref="U101:U164" ca="1" si="45">IMPRODUCT(O101,IMEXP(COMPLEX(0,-2*PI()*6*B101/Nt_load2)))</f>
        <v>-3,45261440995994+0,512146968090537i</v>
      </c>
      <c r="V101" s="223" t="str">
        <f t="shared" ref="V101:V164" ca="1" si="46">IMPRODUCT(O101,IMEXP(COMPLEX(0,-2*PI()*7*B101/Nt_load2)))</f>
        <v>-3,43900583126921+0,596724118235277i</v>
      </c>
      <c r="W101" s="223" t="str">
        <f t="shared" ref="W101:W164" ca="1" si="47">IMPRODUCT(O101,IMEXP(COMPLEX(0,-2*PI()*8*B101/Nt_load2)))</f>
        <v>-3,42332572405844+0,680941824084146i</v>
      </c>
      <c r="X101" s="223" t="str">
        <f t="shared" ref="X101:X164" ca="1" si="48">IMPRODUCT(O101,IMEXP(COMPLEX(0,-2*PI()*9*B101/Nt_load2)))</f>
        <v>-3,4055835334379+0,76474935604024i</v>
      </c>
      <c r="Y101" s="223" t="str">
        <f t="shared" ref="Y101:Y164" ca="1" si="49">IMPRODUCT(O101,IMEXP(COMPLEX(0,-2*PI()*10*B101/Nt_load2)))</f>
        <v>-3,38578994663978+0,848096231580081i</v>
      </c>
      <c r="Z101" s="223" t="str">
        <f t="shared" ref="Z101:Z164" ca="1" si="50">IMPRODUCT(O101,IMEXP(COMPLEX(0,-2*PI()*11*B101/Nt_load2)))</f>
        <v>-3,36395688658064+0,930932245662377i</v>
      </c>
      <c r="AA101" s="223" t="str">
        <f t="shared" ref="AA101:AA164" ca="1" si="51">IMPRODUCT(O101,IMEXP(COMPLEX(0,-2*PI()*12*B101/Nt_load2)))</f>
        <v>-3,34009750467948+1,01320750096968i</v>
      </c>
      <c r="AB101" s="223" t="str">
        <f t="shared" ref="AB101:AB164" ca="1" si="52">IMPRODUCT(O101,IMEXP(COMPLEX(0,-2*PI()*13*B101/Nt_load2)))</f>
        <v>-3,31422617293579+1,09487243796467i</v>
      </c>
      <c r="AC101" s="223" t="str">
        <f t="shared" ref="AC101:AC164" ca="1" si="53">IMPRODUCT(O101,IMEXP(COMPLEX(0,-2*PI()*14*B101/Nt_load2)))</f>
        <v>-3,28635847527243+1,17587786474295i</v>
      </c>
      <c r="AD101" s="223" t="str">
        <f t="shared" ref="AD101:AD164" ca="1" si="54">IMPRODUCT(O101,IMEXP(COMPLEX(0,-2*PI()*15*B101/Nt_load2)))</f>
        <v>-3,25651119814841+1,25617498666441i</v>
      </c>
      <c r="AE101" s="223" t="str">
        <f t="shared" ref="AE101:AE164" ca="1" si="55">IMPRODUCT(O101,IMEXP(COMPLEX(0,-2*PI()*16*B101/Nt_load2)))</f>
        <v>-3,22470232044743+1,33571543574532i</v>
      </c>
      <c r="AF101" s="223" t="str">
        <f t="shared" ref="AF101:AF164" ca="1" si="56">IMPRODUCT(O101,IMEXP(COMPLEX(0,-2*PI()*17*B101/Nt_load2)))</f>
        <v>-3,190951002648+1,41445129979334i</v>
      </c>
      <c r="AG101" s="223" t="str">
        <f t="shared" ref="AG101:AG164" ca="1" si="57">IMPRODUCT(O101,IMEXP(COMPLEX(0,-2*PI()*18*B101/Nt_load2)))</f>
        <v>-3,15527757528191+1,49233515126812i</v>
      </c>
      <c r="AH101" s="223" t="str">
        <f t="shared" ref="AH101:AH164" ca="1" si="58">IMPRODUCT(O101,IMEXP(COMPLEX(0,-2*PI()*19*B101/Nt_load2)))</f>
        <v>-3,1177035266879+1,56932007584977i</v>
      </c>
      <c r="AI101" s="223" t="str">
        <f t="shared" ref="AI101:AI164" ca="1" si="59">IMPRODUCT(O101,IMEXP(COMPLEX(0,-2*PI()*20*B101/Nt_load2)))</f>
        <v>-3,07825149006787+1,64535970069839i</v>
      </c>
      <c r="AJ101" s="223" t="str">
        <f t="shared" ref="AJ101:AJ164" ca="1" si="60">IMPRODUCT(O101,IMEXP(COMPLEX(0,-2*PI()*21*B101/Nt_load2)))</f>
        <v>-3,03694522985345+1,72040822238727i</v>
      </c>
      <c r="AK101" s="223" t="str">
        <f t="shared" ref="AK101:AK164" ca="1" si="61">IMPRODUCT(O101,IMEXP(COMPLEX(0,-2*PI()*22*B101/Nt_load2)))</f>
        <v>-2,99380962739126+1,7944204344932i</v>
      </c>
      <c r="AL101" s="223" t="str">
        <f t="shared" ref="AL101:AL164" ca="1" si="62">IMPRODUCT(O101,IMEXP(COMPLEX(0,-2*PI()*23*B101/Nt_load2)))</f>
        <v>-2,94887066595528+1,86735175482708i</v>
      </c>
      <c r="AM101" s="223" t="str">
        <f t="shared" ref="AM101:AM164" ca="1" si="63">IMPRODUCT(O101,IMEXP(COMPLEX(0,-2*PI()*24*B101/Nt_load2)))</f>
        <v>-2,90215541509551+1,93915825228864i</v>
      </c>
      <c r="AN101" s="223" t="str">
        <f t="shared" ref="AN101:AN164" ca="1" si="64">IMPRODUCT(O101,IMEXP(COMPLEX(0,-2*PI()*25*B101/Nt_load2)))</f>
        <v>-2,85369201433227+2,00979667332881i</v>
      </c>
      <c r="AO101" s="223" t="str">
        <f t="shared" ref="AO101:AO164" ca="1" si="65">IMPRODUCT(O101,IMEXP(COMPLEX(0,-2*PI()*26*B101/Nt_load2)))</f>
        <v>-2,80350965620601+2,07922446800412i</v>
      </c>
      <c r="AP101" s="223" t="str">
        <f t="shared" ref="AP101:AP164" ca="1" si="66">IMPRODUCT(O101,IMEXP(COMPLEX(0,-2*PI()*27*B101/Nt_load2)))</f>
        <v>-2,75163856869283+2,1473998156071i</v>
      </c>
      <c r="AQ101" s="223" t="str">
        <f t="shared" ref="AQ101:AQ164" ca="1" si="67">IMPRODUCT(O101,IMEXP(COMPLEX(0,-2*PI()*28*B101/Nt_load2)))</f>
        <v>-2,69810999699626+2,21428164985761i</v>
      </c>
      <c r="AR101" s="223" t="str">
        <f t="shared" ref="AR101:AR164" ca="1" si="68">IMPRODUCT(O101,IMEXP(COMPLEX(0,-2*PI()*28*B101/Nt_load2)))</f>
        <v>-2,69810999699626+2,21428164985761i</v>
      </c>
      <c r="AS101" s="223" t="str">
        <f t="shared" ref="AS101:AS164" ca="1" si="69">IMPRODUCT(O101,IMEXP(COMPLEX(0,-2*PI()*30*B101/Nt_load2)))</f>
        <v>-2,58621035447723+2,34400443326844i</v>
      </c>
      <c r="AT101" s="223" t="str">
        <f t="shared" ref="AT101:AT164" ca="1" si="70">IMPRODUCT(O101,IMEXP(COMPLEX(0,-2*PI()*31*B101/Nt_load2)))</f>
        <v>-2,52790668781522+2,40676724227467i</v>
      </c>
      <c r="AU101" s="223" t="str">
        <f t="shared" ref="AU101:AU164" ca="1" si="71">IMPRODUCT(O101,IMEXP(COMPLEX(0,-2*PI()*32*B101/Nt_load2)))</f>
        <v>-2,46808030468899+2,46808030468898i</v>
      </c>
      <c r="AV101" s="223" t="str">
        <f t="shared" ref="AV101:AV164" ca="1" si="72">IMPRODUCT(O101,IMEXP(COMPLEX(0,-2*PI()*33*B101/Nt_load2)))</f>
        <v>-2,40676724227467+2,52790668781522i</v>
      </c>
      <c r="AW101" s="223" t="str">
        <f t="shared" ref="AW101:AW164" ca="1" si="73">IMPRODUCT(O101,IMEXP(COMPLEX(0,-2*PI()*34*B101/Nt_load2)))</f>
        <v>-2,34400443326844+2,58621035447723i</v>
      </c>
      <c r="AX101" s="223" t="str">
        <f t="shared" ref="AX101:AX164" ca="1" si="74">IMPRODUCT(O101,IMEXP(COMPLEX(0,-2*PI()*35*B101/Nt_load2)))</f>
        <v>-2,27982968363958+2,64295618472633i</v>
      </c>
      <c r="AY101" s="223" t="str">
        <f t="shared" ref="AY101:AY164" ca="1" si="75">IMPRODUCT(O101,IMEXP(COMPLEX(0,-2*PI()*36*B101/Nt_load2)))</f>
        <v>-2,21428164985762+2,69810999699626i</v>
      </c>
      <c r="AZ101" s="223" t="str">
        <f t="shared" ref="AZ101:AZ164" ca="1" si="76">IMPRODUCT(O101,IMEXP(COMPLEX(0,-2*PI()*37*B101/Nt_load2)))</f>
        <v>-2,1473998156071+2,75163856869283i</v>
      </c>
      <c r="BA101" s="223" t="str">
        <f t="shared" ref="BA101:BA164" ca="1" si="77">IMPRODUCT(O101,IMEXP(COMPLEX(0,-2*PI()*38*B101/Nt_load2)))</f>
        <v>-2,07922446800411+2,80350965620601i</v>
      </c>
      <c r="BB101" s="223" t="str">
        <f t="shared" ref="BB101:BB164" ca="1" si="78">IMPRODUCT(O101,IMEXP(COMPLEX(0,-2*PI()*39*B101/Nt_load2)))</f>
        <v>-2,00979667332881+2,85369201433227i</v>
      </c>
      <c r="BC101" s="223" t="str">
        <f t="shared" ref="BC101:BC164" ca="1" si="79">IMPRODUCT(O101,IMEXP(COMPLEX(0,-2*PI()*40*B101/Nt_load2)))</f>
        <v>-1,93915825228864+2,90215541509551i</v>
      </c>
      <c r="BD101" s="223" t="str">
        <f t="shared" ref="BD101:BD164" ca="1" si="80">IMPRODUCT(O101,IMEXP(COMPLEX(0,-2*PI()*41*B101/Nt_load2)))</f>
        <v>-1,86735175482708+2,94887066595528i</v>
      </c>
      <c r="BE101" s="223" t="str">
        <f t="shared" ref="BE101:BE164" ca="1" si="81">IMPRODUCT(O101,IMEXP(COMPLEX(0,-2*PI()*42*B101/Nt_load2)))</f>
        <v>-1,7944204344932+2,99380962739126i</v>
      </c>
      <c r="BF101" s="223" t="str">
        <f t="shared" ref="BF101:BF164" ca="1" si="82">IMPRODUCT(O101,IMEXP(COMPLEX(0,-2*PI()*43*B101/Nt_load2)))</f>
        <v>-1,72040822238728+3,03694522985344i</v>
      </c>
      <c r="BG101" s="223" t="str">
        <f t="shared" ref="BG101:BG164" ca="1" si="83">IMPRODUCT(O101,IMEXP(COMPLEX(0,-2*PI()*44*B101/Nt_load2)))</f>
        <v>-1,6453597006984+3,07825149006786i</v>
      </c>
      <c r="BH101" s="223" t="str">
        <f t="shared" ref="BH101:BH164" ca="1" si="84">IMPRODUCT(O101,IMEXP(COMPLEX(0,-2*PI()*45*B101/Nt_load2)))</f>
        <v>-1,56932007584978+3,1177035266879i</v>
      </c>
      <c r="BI101" s="223" t="str">
        <f t="shared" ref="BI101:BI164" ca="1" si="85">IMPRODUCT(O101,IMEXP(COMPLEX(0,-2*PI()*46*B101/Nt_load2)))</f>
        <v>-1,49233515126812+3,15527757528191i</v>
      </c>
      <c r="BJ101" s="223" t="str">
        <f t="shared" ref="BJ101:BJ164" ca="1" si="86">IMPRODUCT(O101,IMEXP(COMPLEX(0,-2*PI()*47*B101/Nt_load2)))</f>
        <v>-1,41445129979335+3,19095100264799i</v>
      </c>
      <c r="BK101" s="223" t="str">
        <f t="shared" ref="BK101:BK164" ca="1" si="87">IMPRODUCT(O101,IMEXP(COMPLEX(0,-2*PI()*48*B101/Nt_load2)))</f>
        <v>-1,33571543574532+3,22470232044743i</v>
      </c>
      <c r="BL101" s="223" t="str">
        <f t="shared" ref="BL101:BL164" ca="1" si="88">IMPRODUCT(O101,IMEXP(COMPLEX(0,-2*PI()*49*B101/Nt_load2)))</f>
        <v>-1,25617498666442+3,25651119814841i</v>
      </c>
      <c r="BM101" s="223" t="str">
        <f t="shared" ref="BM101:BM164" ca="1" si="89">IMPRODUCT(O101,IMEXP(COMPLEX(0,-2*PI()*50*B101/Nt_load2)))</f>
        <v>-1,17587786474296+3,28635847527242i</v>
      </c>
      <c r="BN101" s="223" t="str">
        <f t="shared" ref="BN101:BN164" ca="1" si="90">IMPRODUCT(O101,IMEXP(COMPLEX(0,-2*PI()*51*B101/Nt_load2)))</f>
        <v>-1,09487243796468+3,31422617293579i</v>
      </c>
      <c r="BO101" s="223" t="str">
        <f t="shared" ref="BO101:BO164" ca="1" si="91">IMPRODUCT(O101,IMEXP(COMPLEX(0,-2*PI()*52*B101/Nt_load2)))</f>
        <v>-1,01320750096969+3,34009750467948i</v>
      </c>
      <c r="BP101" s="223" t="str">
        <f t="shared" ref="BP101:BP164" ca="1" si="92">IMPRODUCT(O101,IMEXP(COMPLEX(0,-2*PI()*53*B101/Nt_load2)))</f>
        <v>-0,930932245662387+3,36395688658064i</v>
      </c>
      <c r="BQ101" s="223" t="str">
        <f t="shared" ref="BQ101:BQ164" ca="1" si="93">IMPRODUCT(O101,IMEXP(COMPLEX(0,-2*PI()*54*B101/Nt_load2)))</f>
        <v>-0,848096231580095+3,38578994663978i</v>
      </c>
      <c r="BR101" s="223" t="str">
        <f t="shared" ref="BR101:BR164" ca="1" si="94">IMPRODUCT(O101,IMEXP(COMPLEX(0,-2*PI()*55*B101/Nt_load2)))</f>
        <v>-0,764749356040258+3,4055835334379i</v>
      </c>
      <c r="BS101" s="223" t="str">
        <f t="shared" ref="BS101:BS164" ca="1" si="95">IMPRODUCT(O101,IMEXP(COMPLEX(0,-2*PI()*56*B101/Nt_load2)))</f>
        <v>-0,680941824084164+3,42332572405844i</v>
      </c>
      <c r="BT101" s="223" t="str">
        <f t="shared" ref="BT101:BT164" ca="1" si="96">IMPRODUCT(O101,IMEXP(COMPLEX(0,-2*PI()*57*B101/Nt_load2)))</f>
        <v>-0,596724118235295+3,43900583126921i</v>
      </c>
      <c r="BU101" s="223" t="str">
        <f t="shared" ref="BU101:BU164" ca="1" si="97">IMPRODUCT(O101,IMEXP(COMPLEX(0,-2*PI()*58*B101/Nt_load2)))</f>
        <v>-0,512146968090519+3,45261440995994i</v>
      </c>
      <c r="BV101" s="223" t="str">
        <f t="shared" ref="BV101:BV164" ca="1" si="98">IMPRODUCT(O101,IMEXP(COMPLEX(0,-2*PI()*59*B101/Nt_load2)))</f>
        <v>-0,42726131976261+3,46414326283167i</v>
      </c>
      <c r="BW101" s="223" t="str">
        <f t="shared" ref="BW101:BW164" ca="1" si="99">IMPRODUCT(O101,IMEXP(COMPLEX(0,-2*PI()*60*B101/Nt_load2)))</f>
        <v>-0,342118305192002+3,47358544533453i</v>
      </c>
      <c r="BX101" s="223" t="str">
        <f t="shared" ref="BX101:BX164" ca="1" si="100">IMPRODUCT(O101,IMEXP(COMPLEX(0,-2*PI()*61*B101/Nt_load2)))</f>
        <v>-0,256769211346976+3,48093526985085i</v>
      </c>
      <c r="BY101" s="223" t="str">
        <f t="shared" ref="BY101:BY164" ca="1" si="101">IMPRODUCT(O101,IMEXP(COMPLEX(0,-2*PI()*62*B101/Nt_load2)))</f>
        <v>-0,171265449330255+3,48618830912116i</v>
      </c>
      <c r="BZ101" s="223" t="str">
        <f t="shared" ref="BZ101:BZ164" ca="1" si="102">IMPRODUCT(O101,IMEXP(COMPLEX(0,-2*PI()*63*B101/Nt_load2)))</f>
        <v>-0,0856585234108837+3,48934139891103i</v>
      </c>
      <c r="CA101" s="223" t="str">
        <f t="shared" ref="CA101:CA164" ca="1" si="103">IMPRODUCT(O101,IMEXP(COMPLEX(0,-2*PI()*64*B101/Nt_load2)))</f>
        <v>1,21865532187271E-14+3,49039263991708i</v>
      </c>
      <c r="CB101" s="223" t="str">
        <f t="shared" ref="CB101:CB164" ca="1" si="104">IMPRODUCT(O101,IMEXP(COMPLEX(0,-2*PI()*65*B101/Nt_load2)))</f>
        <v>0,0856585234109074+3,48934139891103i</v>
      </c>
      <c r="CC101" s="223" t="str">
        <f t="shared" ref="CC101:CC164" ca="1" si="105">IMPRODUCT(O101,IMEXP(COMPLEX(0,-2*PI()*66*B101/Nt_load2)))</f>
        <v>0,171265449330278+3,48618830912116i</v>
      </c>
      <c r="CD101" s="223" t="str">
        <f t="shared" ref="CD101:CD164" ca="1" si="106">IMPRODUCT(O101,IMEXP(COMPLEX(0,-2*PI()*67*B101/Nt_load2)))</f>
        <v>0,256769211347+3,48093526985084i</v>
      </c>
      <c r="CE101" s="223" t="str">
        <f t="shared" ref="CE101:CE164" ca="1" si="107">IMPRODUCT(O101,IMEXP(COMPLEX(0,-2*PI()*68*B101/Nt_load2)))</f>
        <v>0,342118305192026+3,47358544533453i</v>
      </c>
      <c r="CF101" s="223" t="str">
        <f t="shared" ref="CF101:CF164" ca="1" si="108">IMPRODUCT(O101,IMEXP(COMPLEX(0,-2*PI()*69*B101/Nt_load2)))</f>
        <v>0,427261319762631+3,46414326283167i</v>
      </c>
      <c r="CG101" s="223" t="str">
        <f t="shared" ref="CG101:CG164" ca="1" si="109">IMPRODUCT(O101,IMEXP(COMPLEX(0,-2*PI()*70*B101/Nt_load2)))</f>
        <v>0,512146968090544+3,45261440995994i</v>
      </c>
      <c r="CH101" s="223" t="str">
        <f t="shared" ref="CH101:CH164" ca="1" si="110">IMPRODUCT(O101,IMEXP(COMPLEX(0,-2*PI()*71*B101/Nt_load2)))</f>
        <v>0,596724118235284+3,43900583126921i</v>
      </c>
      <c r="CI101" s="223" t="str">
        <f t="shared" ref="CI101:CI164" ca="1" si="111">IMPRODUCT(O101,IMEXP(COMPLEX(0,-2*PI()*72*B101/Nt_load2)))</f>
        <v>0,68094182408415+3,42332572405844i</v>
      </c>
      <c r="CJ101" s="223" t="str">
        <f t="shared" ref="CJ101:CJ164" ca="1" si="112">IMPRODUCT(O101,IMEXP(COMPLEX(0,-2*PI()*73*B101/Nt_load2)))</f>
        <v>0,764749356040247+3,4055835334379i</v>
      </c>
      <c r="CK101" s="223" t="str">
        <f t="shared" ref="CK101:CK164" ca="1" si="113">IMPRODUCT(O101,IMEXP(COMPLEX(0,-2*PI()*74*B101/Nt_load2)))</f>
        <v>0,848096231580085+3,38578994663978i</v>
      </c>
      <c r="CL101" s="223" t="str">
        <f t="shared" ref="CL101:CL164" ca="1" si="114">IMPRODUCT(O101,IMEXP(COMPLEX(0,-2*PI()*75*B101/Nt_load2)))</f>
        <v>0,930932245662377+3,36395688658064i</v>
      </c>
      <c r="CM101" s="223" t="str">
        <f t="shared" ref="CM101:CM164" ca="1" si="115">IMPRODUCT(O101,IMEXP(COMPLEX(0,-2*PI()*76*B101/Nt_load2)))</f>
        <v>1,01320750096968+3,34009750467948i</v>
      </c>
      <c r="CN101" s="223" t="str">
        <f t="shared" ref="CN101:CN164" ca="1" si="116">IMPRODUCT(O101,IMEXP(COMPLEX(0,-2*PI()*77*B101/Nt_load2)))</f>
        <v>1,09487243796467+3,31422617293579i</v>
      </c>
      <c r="CO101" s="223" t="str">
        <f t="shared" ref="CO101:CO164" ca="1" si="117">IMPRODUCT(O101,IMEXP(COMPLEX(0,-2*PI()*78*B101/Nt_load2)))</f>
        <v>1,17587786474295+3,28635847527243i</v>
      </c>
      <c r="CP101" s="223" t="str">
        <f t="shared" ref="CP101:CP164" ca="1" si="118">IMPRODUCT(O101,IMEXP(COMPLEX(0,-2*PI()*79*B101/Nt_load2)))</f>
        <v>1,25617498666441+3,25651119814841i</v>
      </c>
      <c r="CQ101" s="223" t="str">
        <f t="shared" ref="CQ101:CQ164" ca="1" si="119">IMPRODUCT(O101,IMEXP(COMPLEX(0,-2*PI()*80*B101/Nt_load2)))</f>
        <v>1,33571543574531+3,22470232044743i</v>
      </c>
      <c r="CR101" s="223" t="str">
        <f t="shared" ref="CR101:CR164" ca="1" si="120">IMPRODUCT(O101,IMEXP(COMPLEX(0,-2*PI()*81*B101/Nt_load2)))</f>
        <v>1,41445129979334+3,190951002648i</v>
      </c>
      <c r="CS101" s="223" t="str">
        <f t="shared" ref="CS101:CS164" ca="1" si="121">IMPRODUCT(O101,IMEXP(COMPLEX(0,-2*PI()*82*B101/Nt_load2)))</f>
        <v>1,49233515126811+3,15527757528191i</v>
      </c>
      <c r="CT101" s="223" t="str">
        <f t="shared" ref="CT101:CT164" ca="1" si="122">IMPRODUCT(O101,IMEXP(COMPLEX(0,-2*PI()*83*B101/Nt_load2)))</f>
        <v>1,56932007584977+3,11770352668791i</v>
      </c>
      <c r="CU101" s="223" t="str">
        <f t="shared" ref="CU101:CU164" ca="1" si="123">IMPRODUCT(O101,IMEXP(COMPLEX(0,-2*PI()*84*B101/Nt_load2)))</f>
        <v>1,64535970069839+3,07825149006787i</v>
      </c>
      <c r="CV101" s="223" t="str">
        <f t="shared" ref="CV101:CV164" ca="1" si="124">IMPRODUCT(O101,IMEXP(COMPLEX(0,-2*PI()*85*B101/Nt_load2)))</f>
        <v>1,72040822238727+3,03694522985345i</v>
      </c>
      <c r="CW101" s="223" t="str">
        <f t="shared" ref="CW101:CW164" ca="1" si="125">IMPRODUCT(O101,IMEXP(COMPLEX(0,-2*PI()*86*B101/Nt_load2)))</f>
        <v>1,79442043449319+2,99380962739126i</v>
      </c>
      <c r="CX101" s="223" t="str">
        <f t="shared" ref="CX101:CX164" ca="1" si="126">IMPRODUCT(O101,IMEXP(COMPLEX(0,-2*PI()*87*B101/Nt_load2)))</f>
        <v>1,86735175482707+2,94887066595529i</v>
      </c>
      <c r="CY101" s="223" t="str">
        <f t="shared" ref="CY101:CY164" ca="1" si="127">IMPRODUCT(O101,IMEXP(COMPLEX(0,-2*PI()*88*B101/Nt_load2)))</f>
        <v>1,93915825228863+2,90215541509552i</v>
      </c>
      <c r="CZ101" s="223" t="str">
        <f t="shared" ref="CZ101:CZ164" ca="1" si="128">IMPRODUCT(O101,IMEXP(COMPLEX(0,-2*PI()*89*B101/Nt_load2)))</f>
        <v>2,00979667332881+2,85369201433227i</v>
      </c>
      <c r="DA101" s="223" t="str">
        <f t="shared" ref="DA101:DA164" ca="1" si="129">IMPRODUCT(O101,IMEXP(COMPLEX(0,-2*PI()*90*B101/Nt_load2)))</f>
        <v>2,0792244680041+2,80350965620602i</v>
      </c>
      <c r="DB101" s="223" t="str">
        <f t="shared" ref="DB101:DB164" ca="1" si="130">IMPRODUCT(O101,IMEXP(COMPLEX(0,-2*PI()*91*B101/Nt_load2)))</f>
        <v>2,14739981560709+2,75163856869284i</v>
      </c>
      <c r="DC101" s="223" t="str">
        <f t="shared" ref="DC101:DC164" ca="1" si="131">IMPRODUCT(O101,IMEXP(COMPLEX(0,-2*PI()*92*B101/Nt_load2)))</f>
        <v>2,21428164985761+2,69810999699627i</v>
      </c>
      <c r="DD101" s="223" t="str">
        <f t="shared" ref="DD101:DD164" ca="1" si="132">IMPRODUCT(O101,IMEXP(COMPLEX(0,-2*PI()*93*B101/Nt_load2)))</f>
        <v>2,27982968363957+2,64295618472635i</v>
      </c>
      <c r="DE101" s="223" t="str">
        <f t="shared" ref="DE101:DE164" ca="1" si="133">IMPRODUCT(O101,IMEXP(COMPLEX(0,-2*PI()*94*B101/Nt_load2)))</f>
        <v>2,34400443326843+2,58621035447724i</v>
      </c>
      <c r="DF101" s="223" t="str">
        <f t="shared" ref="DF101:DF164" ca="1" si="134">IMPRODUCT(O101,IMEXP(COMPLEX(0,-2*PI()*95*B101/Nt_load2)))</f>
        <v>2,40676724227466+2,52790668781523i</v>
      </c>
      <c r="DG101" s="223" t="str">
        <f t="shared" ref="DG101:DG164" ca="1" si="135">IMPRODUCT(O101,IMEXP(COMPLEX(0,-2*PI()*96*B101/Nt_load2)))</f>
        <v>2,46808030468897+2,468080304689i</v>
      </c>
      <c r="DH101" s="223" t="str">
        <f t="shared" ref="DH101:DH164" ca="1" si="136">IMPRODUCT(O101,IMEXP(COMPLEX(0,-2*PI()*97*B101/Nt_load2)))</f>
        <v>2,52790668781523+2,40676724227466i</v>
      </c>
      <c r="DI101" s="223" t="str">
        <f t="shared" ref="DI101:DI164" ca="1" si="137">IMPRODUCT(O101,IMEXP(COMPLEX(0,-2*PI()*98*B101/Nt_load2)))</f>
        <v>2,58621035447724+2,34400443326843i</v>
      </c>
      <c r="DJ101" s="223" t="str">
        <f t="shared" ref="DJ101:DJ164" ca="1" si="138">IMPRODUCT(O101,IMEXP(COMPLEX(0,-2*PI()*99*B101/Nt_load2)))</f>
        <v>2,64295618472635+2,27982968363957i</v>
      </c>
      <c r="DK101" s="223" t="str">
        <f t="shared" ref="DK101:DK164" ca="1" si="139">IMPRODUCT(O101,IMEXP(COMPLEX(0,-2*PI()*100*B101/Nt_load2)))</f>
        <v>2,69810999699627+2,2142816498576i</v>
      </c>
      <c r="DL101" s="223" t="str">
        <f t="shared" ref="DL101:DL164" ca="1" si="140">IMPRODUCT(O101,IMEXP(COMPLEX(0,-2*PI()*101*B101/Nt_load2)))</f>
        <v>2,75163856869284+2,14739981560709i</v>
      </c>
      <c r="DM101" s="223" t="str">
        <f t="shared" ref="DM101:DM164" ca="1" si="141">IMPRODUCT(O101,IMEXP(COMPLEX(0,-2*PI()*102*B101/Nt_load2)))</f>
        <v>2,80350965620602+2,07922446800411i</v>
      </c>
      <c r="DN101" s="223" t="str">
        <f t="shared" ref="DN101:DN164" ca="1" si="142">IMPRODUCT(O101,IMEXP(COMPLEX(0,-2*PI()*103*B101/Nt_load2)))</f>
        <v>2,85369201433228+2,00979667332881i</v>
      </c>
      <c r="DO101" s="223" t="str">
        <f t="shared" ref="DO101:DO164" ca="1" si="143">IMPRODUCT(O101,IMEXP(COMPLEX(0,-2*PI()*104*B101/Nt_load2)))</f>
        <v>2,90215541509552+1,93915825228863i</v>
      </c>
      <c r="DP101" s="223" t="str">
        <f t="shared" ref="DP101:DP164" ca="1" si="144">IMPRODUCT(O101,IMEXP(COMPLEX(0,-2*PI()*105*B101/Nt_load2)))</f>
        <v>2,94887066595529+1,86735175482707i</v>
      </c>
      <c r="DQ101" s="223" t="str">
        <f t="shared" ref="DQ101:DQ164" ca="1" si="145">IMPRODUCT(O101,IMEXP(COMPLEX(0,-2*PI()*106*B101/Nt_load2)))</f>
        <v>2,99380962739126+1,79442043449319i</v>
      </c>
      <c r="DR101" s="223" t="str">
        <f t="shared" ref="DR101:DR164" ca="1" si="146">IMPRODUCT(O101,IMEXP(COMPLEX(0,-2*PI()*107*B101/Nt_load2)))</f>
        <v>3,03694522985345+1,72040822238727i</v>
      </c>
      <c r="DS101" s="223" t="str">
        <f t="shared" ref="DS101:DS164" ca="1" si="147">IMPRODUCT(O101,IMEXP(COMPLEX(0,-2*PI()*108*B101/Nt_load2)))</f>
        <v>3,07825149006787+1,64535970069839i</v>
      </c>
      <c r="DT101" s="223" t="str">
        <f t="shared" ref="DT101:DT164" ca="1" si="148">IMPRODUCT(O101,IMEXP(COMPLEX(0,-2*PI()*109*B101/Nt_load2)))</f>
        <v>3,11770352668791+1,56932007584977i</v>
      </c>
      <c r="DU101" s="223" t="str">
        <f t="shared" ref="DU101:DU164" ca="1" si="149">IMPRODUCT(O101,IMEXP(COMPLEX(0,-2*PI()*110*B101/Nt_load2)))</f>
        <v>3,15527757528191+1,49233515126811i</v>
      </c>
      <c r="DV101" s="223" t="str">
        <f t="shared" ref="DV101:DV164" ca="1" si="150">IMPRODUCT(O101,IMEXP(COMPLEX(0,-2*PI()*111*B101/Nt_load2)))</f>
        <v>3,190951002648+1,41445129979334i</v>
      </c>
      <c r="DW101" s="223" t="str">
        <f t="shared" ref="DW101:DW164" ca="1" si="151">IMPRODUCT(O101,IMEXP(COMPLEX(0,-2*PI()*112*B101/Nt_load2)))</f>
        <v>3,22470232044743+1,33571543574531i</v>
      </c>
      <c r="DX101" s="223" t="str">
        <f t="shared" ref="DX101:DX164" ca="1" si="152">IMPRODUCT(O101,IMEXP(COMPLEX(0,-2*PI()*113*B101/Nt_load2)))</f>
        <v>3,25651119814841+1,25617498666441i</v>
      </c>
      <c r="DY101" s="223" t="str">
        <f t="shared" ref="DY101:DY164" ca="1" si="153">IMPRODUCT(O101,IMEXP(COMPLEX(0,-2*PI()*114*B101/Nt_load2)))</f>
        <v>3,28635847527243+1,17587786474295i</v>
      </c>
      <c r="DZ101" s="223" t="str">
        <f t="shared" ref="DZ101:DZ164" ca="1" si="154">IMPRODUCT(O101,IMEXP(COMPLEX(0,-2*PI()*115*B101/Nt_load2)))</f>
        <v>3,31422617293579+1,09487243796467i</v>
      </c>
      <c r="EA101" s="223" t="str">
        <f t="shared" ref="EA101:EA164" ca="1" si="155">IMPRODUCT(O101,IMEXP(COMPLEX(0,-2*PI()*116*B101/Nt_load2)))</f>
        <v>3,34009750467948+1,01320750096968i</v>
      </c>
      <c r="EB101" s="223" t="str">
        <f t="shared" ref="EB101:EB164" ca="1" si="156">IMPRODUCT(O101,IMEXP(COMPLEX(0,-2*PI()*117*B101/Nt_load2)))</f>
        <v>3,36395688658064+0,930932245662377i</v>
      </c>
      <c r="EC101" s="223" t="str">
        <f t="shared" ref="EC101:EC164" ca="1" si="157">IMPRODUCT(O101,IMEXP(COMPLEX(0,-2*PI()*118*B101/Nt_load2)))</f>
        <v>3,38578994663978+0,848096231580081i</v>
      </c>
      <c r="ED101" s="223" t="str">
        <f t="shared" ref="ED101:ED164" ca="1" si="158">IMPRODUCT(O101,IMEXP(COMPLEX(0,-2*PI()*119*B101/Nt_load2)))</f>
        <v>3,4055835334379+0,764749356040244i</v>
      </c>
      <c r="EE101" s="223" t="str">
        <f t="shared" ref="EE101:EE164" ca="1" si="159">IMPRODUCT(O101,IMEXP(COMPLEX(0,-2*PI()*120*B101/Nt_load2)))</f>
        <v>3,42332572405844+0,68094182408415i</v>
      </c>
      <c r="EF101" s="223" t="str">
        <f t="shared" ref="EF101:EF164" ca="1" si="160">IMPRODUCT(O101,IMEXP(COMPLEX(0,-2*PI()*121*B101/Nt_load2)))</f>
        <v>3,43900583126921+0,596724118235284i</v>
      </c>
      <c r="EG101" s="223" t="str">
        <f t="shared" ref="EG101:EG164" ca="1" si="161">IMPRODUCT(O101,IMEXP(COMPLEX(0,-2*PI()*122*B101/Nt_load2)))</f>
        <v>3,45261440995994+0,512146968090544i</v>
      </c>
      <c r="EH101" s="223" t="str">
        <f t="shared" ref="EH101:EH164" ca="1" si="162">IMPRODUCT(O101,IMEXP(COMPLEX(0,-2*PI()*123*B101/Nt_load2)))</f>
        <v>3,46414326283167+0,427261319762631i</v>
      </c>
      <c r="EI101" s="223" t="str">
        <f t="shared" ref="EI101:EI164" ca="1" si="163">IMPRODUCT(O101,IMEXP(COMPLEX(0,-2*PI()*124*B101/Nt_load2)))</f>
        <v>3,47358544533453+0,342118305192025i</v>
      </c>
      <c r="EJ101" s="223" t="str">
        <f t="shared" ref="EJ101:EJ164" ca="1" si="164">IMPRODUCT(O101,IMEXP(COMPLEX(0,-2*PI()*125*B101/Nt_load2)))</f>
        <v>3,48093526985084+0,256769211347i</v>
      </c>
      <c r="EK101" s="223" t="str">
        <f t="shared" ref="EK101:EK164" ca="1" si="165">IMPRODUCT(O101,IMEXP(COMPLEX(0,-2*PI()*126*B101/Nt_load2)))</f>
        <v>3,48618830912116+0,171265449330277i</v>
      </c>
      <c r="EL101" s="223" t="str">
        <f t="shared" ref="EL101:EL164" ca="1" si="166">IMPRODUCT(O101,IMEXP(COMPLEX(0,-2*PI()*127*B101/Nt_load2)))</f>
        <v>3,48934139891103+0,0856585234109071i</v>
      </c>
      <c r="EM101" s="223" t="str">
        <f t="shared" ref="EM101:EM164" ca="1" si="167">IMPRODUCT(O101,IMEXP(COMPLEX(0,-2*PI()*128*B101/Nt_load2)))</f>
        <v>3,49039263991708+1,12779448816726E-14i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-3,97411378420747E-30+4,82088281584302E-29i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-19,9857878841705+0,532954343613888i</v>
      </c>
      <c r="H102" s="229" t="str">
        <f t="shared" si="38"/>
        <v>2,0000000007932E-13-2,4261424251748E-12i</v>
      </c>
      <c r="I102" s="229" t="str">
        <f t="shared" ref="I102:I165" si="174">IMDIV(IMPRODUCT(-1,H102),IMSUM(1,IMPRODUCT(F102,G102,-1)))</f>
        <v>-2,0000000007932E-13+2,4261424251748E-12i</v>
      </c>
      <c r="J102" s="255" t="str">
        <f ca="1">IMPRODUCT(1/N_FFT2,Q100)</f>
        <v>0,0116784214850333+0,0000541387602552715i</v>
      </c>
      <c r="K102" s="254" t="str">
        <f t="shared" ref="K102:K165" ca="1" si="175">IMPRODUCT(I102,J102)</f>
        <v>-2,46703264103467E-15+2,83226860718568E-14i</v>
      </c>
      <c r="M102" s="258"/>
      <c r="N102" s="246">
        <f t="shared" ref="N102:N164" ca="1" si="176">Ioutput2+O102</f>
        <v>4.5096138151480085</v>
      </c>
      <c r="O102" s="223">
        <f t="shared" ca="1" si="39"/>
        <v>-3.4903861848519915</v>
      </c>
      <c r="P102" s="223" t="str">
        <f t="shared" ca="1" si="40"/>
        <v>-3,48618186183147+0,171265132595237i</v>
      </c>
      <c r="Q102" s="223" t="str">
        <f t="shared" ca="1" si="41"/>
        <v>-3,47357902135234+0,342117672484997i</v>
      </c>
      <c r="R102" s="223" t="str">
        <f t="shared" ca="1" si="42"/>
        <v>-3,45260802476118+0,512146020935774i</v>
      </c>
      <c r="S102" s="223" t="str">
        <f t="shared" ca="1" si="43"/>
        <v>-3,42331939302562+0,680940564763419i</v>
      </c>
      <c r="T102" s="223" t="str">
        <f t="shared" ca="1" si="44"/>
        <v>-3,3857836850249+0,848094663127204i</v>
      </c>
      <c r="U102" s="223" t="str">
        <f t="shared" ca="1" si="45"/>
        <v>-3,34009132756733+1,01320562716319i</v>
      </c>
      <c r="V102" s="223" t="str">
        <f t="shared" ca="1" si="46"/>
        <v>-3,2863523975442+1,17587569009702i</v>
      </c>
      <c r="W102" s="223" t="str">
        <f t="shared" ca="1" si="47"/>
        <v>-3,22469635674491+1,33571296549885i</v>
      </c>
      <c r="X102" s="223" t="str">
        <f t="shared" ca="1" si="48"/>
        <v>-3,15527173997218+1,49233239137216i</v>
      </c>
      <c r="Y102" s="223" t="str">
        <f t="shared" ca="1" si="49"/>
        <v>-3,0782457972087+1,64535665780177i</v>
      </c>
      <c r="Z102" s="223" t="str">
        <f t="shared" ca="1" si="50"/>
        <v>-2,99380409069725+1,79441711592652i</v>
      </c>
      <c r="AA102" s="223" t="str">
        <f t="shared" ca="1" si="51"/>
        <v>-2,90215004790504+1,93915466604662i</v>
      </c>
      <c r="AB102" s="223" t="str">
        <f t="shared" ca="1" si="52"/>
        <v>-2,80350447144911+2,07922062272633i</v>
      </c>
      <c r="AC102" s="223" t="str">
        <f t="shared" ca="1" si="53"/>
        <v>-2,69810500716347+2,21427755480767i</v>
      </c>
      <c r="AD102" s="223" t="str">
        <f t="shared" ca="1" si="54"/>
        <v>-2,58620557158949+2,34400009831168i</v>
      </c>
      <c r="AE102" s="223" t="str">
        <f t="shared" ca="1" si="55"/>
        <v>-2,46807574026869+2,46807574026868i</v>
      </c>
      <c r="AF102" s="223" t="str">
        <f t="shared" ca="1" si="56"/>
        <v>-2,34400009831167+2,58620557158949i</v>
      </c>
      <c r="AG102" s="223" t="str">
        <f t="shared" ca="1" si="57"/>
        <v>-2,21427755480767+2,69810500716347i</v>
      </c>
      <c r="AH102" s="223" t="str">
        <f t="shared" ca="1" si="58"/>
        <v>-2,07922062272633+2,80350447144911i</v>
      </c>
      <c r="AI102" s="223" t="str">
        <f t="shared" ca="1" si="59"/>
        <v>-1,93915466604662+2,90215004790504i</v>
      </c>
      <c r="AJ102" s="223" t="str">
        <f t="shared" ca="1" si="60"/>
        <v>-1,79441711592652+2,99380409069725i</v>
      </c>
      <c r="AK102" s="223" t="str">
        <f t="shared" ca="1" si="61"/>
        <v>-1,64535665780178+3,0782457972087i</v>
      </c>
      <c r="AL102" s="223" t="str">
        <f t="shared" ca="1" si="62"/>
        <v>-1,49233239137217+3,15527173997218i</v>
      </c>
      <c r="AM102" s="223" t="str">
        <f t="shared" ca="1" si="63"/>
        <v>-1,33571296549886+3,22469635674491i</v>
      </c>
      <c r="AN102" s="223" t="str">
        <f t="shared" ca="1" si="64"/>
        <v>-1,17587569009703+3,2863523975442i</v>
      </c>
      <c r="AO102" s="223" t="str">
        <f t="shared" ca="1" si="65"/>
        <v>-1,01320562716321+3,34009132756733i</v>
      </c>
      <c r="AP102" s="223" t="str">
        <f t="shared" ca="1" si="66"/>
        <v>-0,848094663127218+3,3857836850249i</v>
      </c>
      <c r="AQ102" s="223" t="str">
        <f t="shared" ca="1" si="67"/>
        <v>-0,680940564763437+3,42331939302562i</v>
      </c>
      <c r="AR102" s="223" t="str">
        <f t="shared" ca="1" si="68"/>
        <v>-0,680940564763437+3,42331939302562i</v>
      </c>
      <c r="AS102" s="223" t="str">
        <f t="shared" ca="1" si="69"/>
        <v>-0,342117672484982+3,47357902135234i</v>
      </c>
      <c r="AT102" s="223" t="str">
        <f t="shared" ca="1" si="70"/>
        <v>-0,171265132595223+3,48618186183148i</v>
      </c>
      <c r="AU102" s="223" t="str">
        <f t="shared" ca="1" si="71"/>
        <v>1,21865306811497E-14+3,49038618485199i</v>
      </c>
      <c r="AV102" s="223" t="str">
        <f t="shared" ca="1" si="72"/>
        <v>0,171265132595247+3,48618186183147i</v>
      </c>
      <c r="AW102" s="223" t="str">
        <f t="shared" ca="1" si="73"/>
        <v>0,342117672485005+3,47357902135234i</v>
      </c>
      <c r="AX102" s="223" t="str">
        <f t="shared" ca="1" si="74"/>
        <v>0,512146020935781+3,45260802476118i</v>
      </c>
      <c r="AY102" s="223" t="str">
        <f t="shared" ca="1" si="75"/>
        <v>0,680940564763423+3,42331939302562i</v>
      </c>
      <c r="AZ102" s="223" t="str">
        <f t="shared" ca="1" si="76"/>
        <v>0,848094663127208+3,3857836850249i</v>
      </c>
      <c r="BA102" s="223" t="str">
        <f t="shared" ca="1" si="77"/>
        <v>1,0132056271632+3,34009132756733i</v>
      </c>
      <c r="BB102" s="223" t="str">
        <f t="shared" ca="1" si="78"/>
        <v>1,17587569009702+3,2863523975442i</v>
      </c>
      <c r="BC102" s="223" t="str">
        <f t="shared" ca="1" si="79"/>
        <v>1,33571296549885+3,22469635674491i</v>
      </c>
      <c r="BD102" s="223" t="str">
        <f t="shared" ca="1" si="80"/>
        <v>1,49233239137216+3,15527173997219i</v>
      </c>
      <c r="BE102" s="223" t="str">
        <f t="shared" ca="1" si="81"/>
        <v>1,64535665780177+3,0782457972087i</v>
      </c>
      <c r="BF102" s="223" t="str">
        <f t="shared" ca="1" si="82"/>
        <v>1,79441711592651+2,99380409069725i</v>
      </c>
      <c r="BG102" s="223" t="str">
        <f t="shared" ca="1" si="83"/>
        <v>1,93915466604661+2,90215004790505i</v>
      </c>
      <c r="BH102" s="223" t="str">
        <f t="shared" ca="1" si="84"/>
        <v>2,07922062272632+2,80350447144912i</v>
      </c>
      <c r="BI102" s="223" t="str">
        <f t="shared" ca="1" si="85"/>
        <v>2,21427755480766+2,69810500716348i</v>
      </c>
      <c r="BJ102" s="223" t="str">
        <f t="shared" ca="1" si="86"/>
        <v>2,34400009831166+2,5862055715895i</v>
      </c>
      <c r="BK102" s="223" t="str">
        <f t="shared" ca="1" si="87"/>
        <v>2,46807574026867+2,4680757402687i</v>
      </c>
      <c r="BL102" s="223" t="str">
        <f t="shared" ca="1" si="88"/>
        <v>2,5862055715895+2,34400009831166i</v>
      </c>
      <c r="BM102" s="223" t="str">
        <f t="shared" ca="1" si="89"/>
        <v>2,69810500716348+2,21427755480766i</v>
      </c>
      <c r="BN102" s="223" t="str">
        <f t="shared" ca="1" si="90"/>
        <v>2,80350447144912+2,07922062272632i</v>
      </c>
      <c r="BO102" s="223" t="str">
        <f t="shared" ca="1" si="91"/>
        <v>2,90215004790505+1,93915466604661i</v>
      </c>
      <c r="BP102" s="223" t="str">
        <f t="shared" ca="1" si="92"/>
        <v>2,99380409069725+1,79441711592651i</v>
      </c>
      <c r="BQ102" s="223" t="str">
        <f t="shared" ca="1" si="93"/>
        <v>3,0782457972087+1,64535665780177i</v>
      </c>
      <c r="BR102" s="223" t="str">
        <f t="shared" ca="1" si="94"/>
        <v>3,15527173997219+1,49233239137216i</v>
      </c>
      <c r="BS102" s="223" t="str">
        <f t="shared" ca="1" si="95"/>
        <v>3,22469635674491+1,33571296549885i</v>
      </c>
      <c r="BT102" s="223" t="str">
        <f t="shared" ca="1" si="96"/>
        <v>3,2863523975442+1,17587569009701i</v>
      </c>
      <c r="BU102" s="223" t="str">
        <f t="shared" ca="1" si="97"/>
        <v>3,34009132756733+1,01320562716319i</v>
      </c>
      <c r="BV102" s="223" t="str">
        <f t="shared" ca="1" si="98"/>
        <v>3,3857836850249+0,848094663127204i</v>
      </c>
      <c r="BW102" s="223" t="str">
        <f t="shared" ca="1" si="99"/>
        <v>3,42331939302562+0,680940564763423i</v>
      </c>
      <c r="BX102" s="223" t="str">
        <f t="shared" ca="1" si="100"/>
        <v>3,45260802476118+0,512146020935781i</v>
      </c>
      <c r="BY102" s="223" t="str">
        <f t="shared" ca="1" si="101"/>
        <v>3,47357902135234+0,342117672485004i</v>
      </c>
      <c r="BZ102" s="223" t="str">
        <f t="shared" ca="1" si="102"/>
        <v>3,48618186183147+0,171265132595246i</v>
      </c>
      <c r="CA102" s="223" t="str">
        <f t="shared" ca="1" si="103"/>
        <v>3,49038618485199+1,1277924024458E-14i</v>
      </c>
      <c r="CB102" s="223" t="str">
        <f t="shared" ca="1" si="104"/>
        <v>3,48618186183148-0,171265132595223i</v>
      </c>
      <c r="CC102" s="223" t="str">
        <f t="shared" ca="1" si="105"/>
        <v>3,47357902135234-0,342117672484982i</v>
      </c>
      <c r="CD102" s="223" t="str">
        <f t="shared" ca="1" si="106"/>
        <v>3,45260802476118-0,512146020935756i</v>
      </c>
      <c r="CE102" s="223" t="str">
        <f t="shared" ca="1" si="107"/>
        <v>3,42331939302562-0,680940564763437i</v>
      </c>
      <c r="CF102" s="223" t="str">
        <f t="shared" ca="1" si="108"/>
        <v>3,3857836850249-0,848094663127218i</v>
      </c>
      <c r="CG102" s="223" t="str">
        <f t="shared" ca="1" si="109"/>
        <v>3,34009132756733-1,01320562716321i</v>
      </c>
      <c r="CH102" s="223" t="str">
        <f t="shared" ca="1" si="110"/>
        <v>3,2863523975442-1,17587569009703i</v>
      </c>
      <c r="CI102" s="223" t="str">
        <f t="shared" ca="1" si="111"/>
        <v>3,22469635674491-1,33571296549886i</v>
      </c>
      <c r="CJ102" s="223" t="str">
        <f t="shared" ca="1" si="112"/>
        <v>3,15527173997218-1,49233239137217i</v>
      </c>
      <c r="CK102" s="223" t="str">
        <f t="shared" ca="1" si="113"/>
        <v>3,0782457972087-1,64535665780178i</v>
      </c>
      <c r="CL102" s="223" t="str">
        <f t="shared" ca="1" si="114"/>
        <v>2,99380409069725-1,79441711592652i</v>
      </c>
      <c r="CM102" s="223" t="str">
        <f t="shared" ca="1" si="115"/>
        <v>2,90215004790504-1,93915466604662i</v>
      </c>
      <c r="CN102" s="223" t="str">
        <f t="shared" ca="1" si="116"/>
        <v>2,80350447144911-2,07922062272633i</v>
      </c>
      <c r="CO102" s="223" t="str">
        <f t="shared" ca="1" si="117"/>
        <v>2,69810500716347-2,21427755480767i</v>
      </c>
      <c r="CP102" s="223" t="str">
        <f t="shared" ca="1" si="118"/>
        <v>2,58620557158949-2,34400009831167i</v>
      </c>
      <c r="CQ102" s="223" t="str">
        <f t="shared" ca="1" si="119"/>
        <v>2,46807574026869-2,46807574026868i</v>
      </c>
      <c r="CR102" s="223" t="str">
        <f t="shared" ca="1" si="120"/>
        <v>2,34400009831168-2,58620557158948i</v>
      </c>
      <c r="CS102" s="223" t="str">
        <f t="shared" ca="1" si="121"/>
        <v>2,21427755480768-2,69810500716347i</v>
      </c>
      <c r="CT102" s="223" t="str">
        <f t="shared" ca="1" si="122"/>
        <v>2,07922062272634-2,80350447144911i</v>
      </c>
      <c r="CU102" s="223" t="str">
        <f t="shared" ca="1" si="123"/>
        <v>1,93915466604663-2,90215004790504i</v>
      </c>
      <c r="CV102" s="223" t="str">
        <f t="shared" ca="1" si="124"/>
        <v>1,79441711592653-2,99380409069724i</v>
      </c>
      <c r="CW102" s="223" t="str">
        <f t="shared" ca="1" si="125"/>
        <v>1,64535665780179-3,07824579720869i</v>
      </c>
      <c r="CX102" s="223" t="str">
        <f t="shared" ca="1" si="126"/>
        <v>1,49233239137218-3,15527173997218i</v>
      </c>
      <c r="CY102" s="223" t="str">
        <f t="shared" ca="1" si="127"/>
        <v>1,33571296549883-3,22469635674492i</v>
      </c>
      <c r="CZ102" s="223" t="str">
        <f t="shared" ca="1" si="128"/>
        <v>1,17587569009701-3,2863523975442i</v>
      </c>
      <c r="DA102" s="223" t="str">
        <f t="shared" ca="1" si="129"/>
        <v>1,01320562716318-3,34009132756733i</v>
      </c>
      <c r="DB102" s="223" t="str">
        <f t="shared" ca="1" si="130"/>
        <v>0,848094663127197-3,3857836850249i</v>
      </c>
      <c r="DC102" s="223" t="str">
        <f t="shared" ca="1" si="131"/>
        <v>0,680940564763412-3,42331939302562i</v>
      </c>
      <c r="DD102" s="223" t="str">
        <f t="shared" ca="1" si="132"/>
        <v>0,512146020935767-3,45260802476118i</v>
      </c>
      <c r="DE102" s="223" t="str">
        <f t="shared" ca="1" si="133"/>
        <v>0,342117672484994-3,47357902135234i</v>
      </c>
      <c r="DF102" s="223" t="str">
        <f t="shared" ca="1" si="134"/>
        <v>0,171265132595233-3,48618186183147i</v>
      </c>
      <c r="DG102" s="223" t="str">
        <f t="shared" ca="1" si="135"/>
        <v>6,41436186210872E-16-3,49038618485199i</v>
      </c>
      <c r="DH102" s="223" t="str">
        <f t="shared" ca="1" si="136"/>
        <v>-0,171265132595235-3,48618186183147i</v>
      </c>
      <c r="DI102" s="223" t="str">
        <f t="shared" ca="1" si="137"/>
        <v>-0,342117672484996-3,47357902135234i</v>
      </c>
      <c r="DJ102" s="223" t="str">
        <f t="shared" ca="1" si="138"/>
        <v>-0,512146020935767-3,45260802476118i</v>
      </c>
      <c r="DK102" s="223" t="str">
        <f t="shared" ca="1" si="139"/>
        <v>-0,680940564763416-3,42331939302562i</v>
      </c>
      <c r="DL102" s="223" t="str">
        <f t="shared" ca="1" si="140"/>
        <v>-0,848094663127194-3,3857836850249i</v>
      </c>
      <c r="DM102" s="223" t="str">
        <f t="shared" ca="1" si="141"/>
        <v>-1,01320562716318-3,34009132756733i</v>
      </c>
      <c r="DN102" s="223" t="str">
        <f t="shared" ca="1" si="142"/>
        <v>-1,17587569009701-3,2863523975442i</v>
      </c>
      <c r="DO102" s="223" t="str">
        <f t="shared" ca="1" si="143"/>
        <v>-1,33571296549884-3,22469635674492i</v>
      </c>
      <c r="DP102" s="223" t="str">
        <f t="shared" ca="1" si="144"/>
        <v>-1,49233239137214-3,15527173997219i</v>
      </c>
      <c r="DQ102" s="223" t="str">
        <f t="shared" ca="1" si="145"/>
        <v>-1,64535665780176-3,07824579720871i</v>
      </c>
      <c r="DR102" s="223" t="str">
        <f t="shared" ca="1" si="146"/>
        <v>-1,79441711592653-2,99380409069724i</v>
      </c>
      <c r="DS102" s="223" t="str">
        <f t="shared" ca="1" si="147"/>
        <v>-1,93915466604663-2,90215004790504i</v>
      </c>
      <c r="DT102" s="223" t="str">
        <f t="shared" ca="1" si="148"/>
        <v>-2,07922062272634-2,80350447144911i</v>
      </c>
      <c r="DU102" s="223" t="str">
        <f t="shared" ca="1" si="149"/>
        <v>-2,21427755480768-2,69810500716346i</v>
      </c>
      <c r="DV102" s="223" t="str">
        <f t="shared" ca="1" si="150"/>
        <v>-2,34400009831168-2,58620557158948i</v>
      </c>
      <c r="DW102" s="223" t="str">
        <f t="shared" ca="1" si="151"/>
        <v>-2,46807574026869-2,46807574026868i</v>
      </c>
      <c r="DX102" s="223" t="str">
        <f t="shared" ca="1" si="152"/>
        <v>-2,58620557158949-2,34400009831167i</v>
      </c>
      <c r="DY102" s="223" t="str">
        <f t="shared" ca="1" si="153"/>
        <v>-2,69810500716348-2,21427755480767i</v>
      </c>
      <c r="DZ102" s="223" t="str">
        <f t="shared" ca="1" si="154"/>
        <v>-2,80350447144911-2,07922062272633i</v>
      </c>
      <c r="EA102" s="223" t="str">
        <f t="shared" ca="1" si="155"/>
        <v>-2,90215004790504-1,93915466604662i</v>
      </c>
      <c r="EB102" s="223" t="str">
        <f t="shared" ca="1" si="156"/>
        <v>-2,99380409069725-1,79441711592652i</v>
      </c>
      <c r="EC102" s="223" t="str">
        <f t="shared" ca="1" si="157"/>
        <v>-3,0782457972087-1,64535665780178i</v>
      </c>
      <c r="ED102" s="223" t="str">
        <f t="shared" ca="1" si="158"/>
        <v>-3,15527173997218-1,49233239137216i</v>
      </c>
      <c r="EE102" s="223" t="str">
        <f t="shared" ca="1" si="159"/>
        <v>-3,22469635674491-1,33571296549886i</v>
      </c>
      <c r="EF102" s="223" t="str">
        <f t="shared" ca="1" si="160"/>
        <v>-3,2863523975442-1,17587569009702i</v>
      </c>
      <c r="EG102" s="223" t="str">
        <f t="shared" ca="1" si="161"/>
        <v>-3,34009132756733-1,01320562716321i</v>
      </c>
      <c r="EH102" s="223" t="str">
        <f t="shared" ca="1" si="162"/>
        <v>-3,3857836850249-0,848094663127218i</v>
      </c>
      <c r="EI102" s="223" t="str">
        <f t="shared" ca="1" si="163"/>
        <v>-3,42331939302562-0,680940564763433i</v>
      </c>
      <c r="EJ102" s="223" t="str">
        <f t="shared" ca="1" si="164"/>
        <v>-3,45260802476118-0,512146020935791i</v>
      </c>
      <c r="EK102" s="223" t="str">
        <f t="shared" ca="1" si="165"/>
        <v>-3,47357902135234-0,342117672484982i</v>
      </c>
      <c r="EL102" s="223" t="str">
        <f t="shared" ca="1" si="166"/>
        <v>-3,48618186183148-0,171265132595221i</v>
      </c>
      <c r="EM102" s="223" t="str">
        <f t="shared" ca="1" si="167"/>
        <v>-3,49038618485199+1,15450944949388E-14i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-1,76627275025466E-30+1,42840972321274E-29i</v>
      </c>
      <c r="G103" s="229" t="str">
        <f t="shared" si="173"/>
        <v>-19,9680511182101+0,798722044752409i</v>
      </c>
      <c r="H103" s="229" t="str">
        <f t="shared" si="38"/>
        <v>2,00000000035253E-13-1,61742828344987E-12i</v>
      </c>
      <c r="I103" s="229" t="str">
        <f t="shared" si="174"/>
        <v>-2,00000000035253E-13+1,61742828344987E-12i</v>
      </c>
      <c r="J103" s="255" t="str">
        <f ca="1">IMPRODUCT(1/N_FFT2,R100)</f>
        <v>0,74762208392093+0,000976466727969074i</v>
      </c>
      <c r="K103" s="254" t="str">
        <f t="shared" ca="1" si="175"/>
        <v>-1,51103781714207E-13+1,20902981051982E-12i</v>
      </c>
      <c r="M103" s="258"/>
      <c r="N103" s="246">
        <f t="shared" ca="1" si="176"/>
        <v>4.5096254981158799</v>
      </c>
      <c r="O103" s="223">
        <f t="shared" ca="1" si="39"/>
        <v>-3.4903745018841201</v>
      </c>
      <c r="P103" s="223" t="str">
        <f t="shared" ca="1" si="40"/>
        <v>-3,48091718096367+0,256767877030512i</v>
      </c>
      <c r="Q103" s="223" t="str">
        <f t="shared" ca="1" si="41"/>
        <v>-3,4525964682438+0,512144306688355i</v>
      </c>
      <c r="R103" s="223" t="str">
        <f t="shared" ca="1" si="42"/>
        <v>-3,40556583612051+0,764745381974725i</v>
      </c>
      <c r="S103" s="223" t="str">
        <f t="shared" ca="1" si="43"/>
        <v>-3,34008014766413+1,01320223577664i</v>
      </c>
      <c r="T103" s="223" t="str">
        <f t="shared" ca="1" si="44"/>
        <v>-3,25649427549427+1,25616845887638i</v>
      </c>
      <c r="U103" s="223" t="str">
        <f t="shared" ca="1" si="45"/>
        <v>-3,15526117869432+1,49232739625974i</v>
      </c>
      <c r="V103" s="223" t="str">
        <f t="shared" ca="1" si="46"/>
        <v>-3,03692944818692+1,72039928218362i</v>
      </c>
      <c r="W103" s="223" t="str">
        <f t="shared" ca="1" si="47"/>
        <v>-2,90214033387228+1,93914817533744i</v>
      </c>
      <c r="X103" s="223" t="str">
        <f t="shared" ca="1" si="48"/>
        <v>-2,75162426963934+2,14738865651623i</v>
      </c>
      <c r="Y103" s="223" t="str">
        <f t="shared" ca="1" si="49"/>
        <v>-2,58619691508129+2,34399225250998i</v>
      </c>
      <c r="Z103" s="223" t="str">
        <f t="shared" ca="1" si="50"/>
        <v>-2,40675473536555+2,52789355139775i</v>
      </c>
      <c r="AA103" s="223" t="str">
        <f t="shared" ca="1" si="51"/>
        <v>-2,21427014321132+2,69809597610718i</v>
      </c>
      <c r="AB103" s="223" t="str">
        <f t="shared" ca="1" si="52"/>
        <v>-2,00978622930086+2,85367718495198i</v>
      </c>
      <c r="AC103" s="223" t="str">
        <f t="shared" ca="1" si="53"/>
        <v>-1,79441110968068+2,99379406988146i</v>
      </c>
      <c r="AD103" s="223" t="str">
        <f t="shared" ca="1" si="54"/>
        <v>-1,56931192078466+3,11768732535609i</v>
      </c>
      <c r="AE103" s="223" t="str">
        <f t="shared" ca="1" si="55"/>
        <v>-1,33570849462061+3,22468556309001i</v>
      </c>
      <c r="AF103" s="223" t="str">
        <f t="shared" ca="1" si="56"/>
        <v>-1,09486674839494+3,31420895036235i</v>
      </c>
      <c r="AG103" s="223" t="str">
        <f t="shared" ca="1" si="57"/>
        <v>-0,848091824397583+3,38577235218093i</v>
      </c>
      <c r="AH103" s="223" t="str">
        <f t="shared" ca="1" si="58"/>
        <v>-0,596721017322921+3,43898796027086i</v>
      </c>
      <c r="AI103" s="223" t="str">
        <f t="shared" ca="1" si="59"/>
        <v>-0,34211652735388+3,47356739464115i</v>
      </c>
      <c r="AJ103" s="223" t="str">
        <f t="shared" ca="1" si="60"/>
        <v>-0,0856580782812718+3,48932326634091i</v>
      </c>
      <c r="AK103" s="223" t="str">
        <f t="shared" ca="1" si="61"/>
        <v>0,171264559339184+3,48617019293625i</v>
      </c>
      <c r="AL103" s="223" t="str">
        <f t="shared" ca="1" si="62"/>
        <v>0,427259099473769+3,46412526120516i</v>
      </c>
      <c r="AM103" s="223" t="str">
        <f t="shared" ca="1" si="63"/>
        <v>0,680938285529459+3,4233079345427i</v>
      </c>
      <c r="AN103" s="223" t="str">
        <f t="shared" ca="1" si="64"/>
        <v>0,930927408017591+3,3639394055786i</v>
      </c>
      <c r="AO103" s="223" t="str">
        <f t="shared" ca="1" si="65"/>
        <v>1,17587175422368+3,28634139751514i</v>
      </c>
      <c r="AP103" s="223" t="str">
        <f t="shared" ca="1" si="66"/>
        <v>1,41444394951303+3,19093442068132i</v>
      </c>
      <c r="AQ103" s="223" t="str">
        <f t="shared" ca="1" si="67"/>
        <v>1,64535115048884+3,07823549375091i</v>
      </c>
      <c r="AR103" s="223" t="str">
        <f t="shared" ca="1" si="68"/>
        <v>1,64535115048884+3,07823549375091i</v>
      </c>
      <c r="AS103" s="223" t="str">
        <f t="shared" ca="1" si="69"/>
        <v>2,07921366319048+2,80349508760134i</v>
      </c>
      <c r="AT103" s="223" t="str">
        <f t="shared" ca="1" si="70"/>
        <v>2,27981783636901+2,64294245044733i</v>
      </c>
      <c r="AU103" s="223" t="str">
        <f t="shared" ca="1" si="71"/>
        <v>2,46806747916287+2,46806747916289i</v>
      </c>
      <c r="AV103" s="223" t="str">
        <f t="shared" ca="1" si="72"/>
        <v>2,64294245044733+2,27981783636901i</v>
      </c>
      <c r="AW103" s="223" t="str">
        <f t="shared" ca="1" si="73"/>
        <v>2,80349508760134+2,07921366319049i</v>
      </c>
      <c r="AX103" s="223" t="str">
        <f t="shared" ca="1" si="74"/>
        <v>2,94885534197348+1,86734205102261i</v>
      </c>
      <c r="AY103" s="223" t="str">
        <f t="shared" ca="1" si="75"/>
        <v>3,07823549375091+1,64535115048884i</v>
      </c>
      <c r="AZ103" s="223" t="str">
        <f t="shared" ca="1" si="76"/>
        <v>3,19093442068132+1,41444394951303i</v>
      </c>
      <c r="BA103" s="223" t="str">
        <f t="shared" ca="1" si="77"/>
        <v>3,28634139751514+1,17587175422368i</v>
      </c>
      <c r="BB103" s="223" t="str">
        <f t="shared" ca="1" si="78"/>
        <v>3,3639394055786+0,930927408017591i</v>
      </c>
      <c r="BC103" s="223" t="str">
        <f t="shared" ca="1" si="79"/>
        <v>3,4233079345427+0,680938285529459i</v>
      </c>
      <c r="BD103" s="223" t="str">
        <f t="shared" ca="1" si="80"/>
        <v>3,46412526120516+0,427259099473769i</v>
      </c>
      <c r="BE103" s="223" t="str">
        <f t="shared" ca="1" si="81"/>
        <v>3,48617019293625+0,171264559339183i</v>
      </c>
      <c r="BF103" s="223" t="str">
        <f t="shared" ca="1" si="82"/>
        <v>3,48932326634091-0,0856580782812729i</v>
      </c>
      <c r="BG103" s="223" t="str">
        <f t="shared" ca="1" si="83"/>
        <v>3,47356739464115-0,342116527353881i</v>
      </c>
      <c r="BH103" s="223" t="str">
        <f t="shared" ca="1" si="84"/>
        <v>3,43898796027086-0,596721017322921i</v>
      </c>
      <c r="BI103" s="223" t="str">
        <f t="shared" ca="1" si="85"/>
        <v>3,38577235218093-0,848091824397583i</v>
      </c>
      <c r="BJ103" s="223" t="str">
        <f t="shared" ca="1" si="86"/>
        <v>3,31420895036235-1,09486674839494i</v>
      </c>
      <c r="BK103" s="223" t="str">
        <f t="shared" ca="1" si="87"/>
        <v>3,22468556309001-1,33570849462061i</v>
      </c>
      <c r="BL103" s="223" t="str">
        <f t="shared" ca="1" si="88"/>
        <v>3,11768732535609-1,56931192078466i</v>
      </c>
      <c r="BM103" s="223" t="str">
        <f t="shared" ca="1" si="89"/>
        <v>2,99379406988145-1,79441110968068i</v>
      </c>
      <c r="BN103" s="223" t="str">
        <f t="shared" ca="1" si="90"/>
        <v>2,85367718495198-2,00978622930086i</v>
      </c>
      <c r="BO103" s="223" t="str">
        <f t="shared" ca="1" si="91"/>
        <v>2,69809597610718-2,21427014321131i</v>
      </c>
      <c r="BP103" s="223" t="str">
        <f t="shared" ca="1" si="92"/>
        <v>2,52789355139776-2,40675473536554i</v>
      </c>
      <c r="BQ103" s="223" t="str">
        <f t="shared" ca="1" si="93"/>
        <v>2,34399225250999-2,58619691508129i</v>
      </c>
      <c r="BR103" s="223" t="str">
        <f t="shared" ca="1" si="94"/>
        <v>2,14738865651624-2,75162426963933i</v>
      </c>
      <c r="BS103" s="223" t="str">
        <f t="shared" ca="1" si="95"/>
        <v>1,93914817533745-2,90214033387227i</v>
      </c>
      <c r="BT103" s="223" t="str">
        <f t="shared" ca="1" si="96"/>
        <v>1,72039928218363-3,03692944818691i</v>
      </c>
      <c r="BU103" s="223" t="str">
        <f t="shared" ca="1" si="97"/>
        <v>1,49232739625976-3,15526117869431i</v>
      </c>
      <c r="BV103" s="223" t="str">
        <f t="shared" ca="1" si="98"/>
        <v>1,25616845887637-3,25649427549428i</v>
      </c>
      <c r="BW103" s="223" t="str">
        <f t="shared" ca="1" si="99"/>
        <v>1,01320223577662-3,34008014766414i</v>
      </c>
      <c r="BX103" s="223" t="str">
        <f t="shared" ca="1" si="100"/>
        <v>0,764745381974718-3,40556583612051i</v>
      </c>
      <c r="BY103" s="223" t="str">
        <f t="shared" ca="1" si="101"/>
        <v>0,512144306688348-3,4525964682438i</v>
      </c>
      <c r="BZ103" s="223" t="str">
        <f t="shared" ca="1" si="102"/>
        <v>0,256767877030509-3,48091718096367i</v>
      </c>
      <c r="CA103" s="223" t="str">
        <f t="shared" ca="1" si="103"/>
        <v>6,41434039205366E-16-3,49037450188412i</v>
      </c>
      <c r="CB103" s="223" t="str">
        <f t="shared" ca="1" si="104"/>
        <v>-0,25676787703051-3,48091718096367i</v>
      </c>
      <c r="CC103" s="223" t="str">
        <f t="shared" ca="1" si="105"/>
        <v>-0,512144306688348-3,4525964682438i</v>
      </c>
      <c r="CD103" s="223" t="str">
        <f t="shared" ca="1" si="106"/>
        <v>-0,764745381974721-3,40556583612051i</v>
      </c>
      <c r="CE103" s="223" t="str">
        <f t="shared" ca="1" si="107"/>
        <v>-1,01320223577662-3,34008014766414i</v>
      </c>
      <c r="CF103" s="223" t="str">
        <f t="shared" ca="1" si="108"/>
        <v>-1,25616845887636-3,25649427549428i</v>
      </c>
      <c r="CG103" s="223" t="str">
        <f t="shared" ca="1" si="109"/>
        <v>-1,49232739625972-3,15526117869432i</v>
      </c>
      <c r="CH103" s="223" t="str">
        <f t="shared" ca="1" si="110"/>
        <v>-1,72039928218363-3,03692944818691i</v>
      </c>
      <c r="CI103" s="223" t="str">
        <f t="shared" ca="1" si="111"/>
        <v>-1,93914817533745-2,90214033387227i</v>
      </c>
      <c r="CJ103" s="223" t="str">
        <f t="shared" ca="1" si="112"/>
        <v>-2,14738865651624-2,75162426963933i</v>
      </c>
      <c r="CK103" s="223" t="str">
        <f t="shared" ca="1" si="113"/>
        <v>-2,34399225250999-2,58619691508129i</v>
      </c>
      <c r="CL103" s="223" t="str">
        <f t="shared" ca="1" si="114"/>
        <v>-2,52789355139776-2,40675473536554i</v>
      </c>
      <c r="CM103" s="223" t="str">
        <f t="shared" ca="1" si="115"/>
        <v>-2,69809597610718-2,21427014321131i</v>
      </c>
      <c r="CN103" s="223" t="str">
        <f t="shared" ca="1" si="116"/>
        <v>-2,85367718495198-2,00978622930086i</v>
      </c>
      <c r="CO103" s="223" t="str">
        <f t="shared" ca="1" si="117"/>
        <v>-2,99379406988146-1,79441110968068i</v>
      </c>
      <c r="CP103" s="223" t="str">
        <f t="shared" ca="1" si="118"/>
        <v>-3,11768732535609-1,56931192078466i</v>
      </c>
      <c r="CQ103" s="223" t="str">
        <f t="shared" ca="1" si="119"/>
        <v>-3,22468556309001-1,33570849462061i</v>
      </c>
      <c r="CR103" s="223" t="str">
        <f t="shared" ca="1" si="120"/>
        <v>-3,31420895036235-1,09486674839493i</v>
      </c>
      <c r="CS103" s="223" t="str">
        <f t="shared" ca="1" si="121"/>
        <v>-3,38577235218093-0,848091824397583i</v>
      </c>
      <c r="CT103" s="223" t="str">
        <f t="shared" ca="1" si="122"/>
        <v>-3,43898796027086-0,596721017322887i</v>
      </c>
      <c r="CU103" s="223" t="str">
        <f t="shared" ca="1" si="123"/>
        <v>-3,47356739464115-0,34211652735388i</v>
      </c>
      <c r="CV103" s="223" t="str">
        <f t="shared" ca="1" si="124"/>
        <v>-3,48932326634091-0,0856580782812725i</v>
      </c>
      <c r="CW103" s="223" t="str">
        <f t="shared" ca="1" si="125"/>
        <v>-3,48617019293625+0,171264559339185i</v>
      </c>
      <c r="CX103" s="223" t="str">
        <f t="shared" ca="1" si="126"/>
        <v>-3,46412526120516+0,427259099473769i</v>
      </c>
      <c r="CY103" s="223" t="str">
        <f t="shared" ca="1" si="127"/>
        <v>-3,4233079345427+0,680938285529462i</v>
      </c>
      <c r="CZ103" s="223" t="str">
        <f t="shared" ca="1" si="128"/>
        <v>-3,3639394055786+0,930927408017591i</v>
      </c>
      <c r="DA103" s="223" t="str">
        <f t="shared" ca="1" si="129"/>
        <v>-3,28634139751514+1,17587175422368i</v>
      </c>
      <c r="DB103" s="223" t="str">
        <f t="shared" ca="1" si="130"/>
        <v>-3,19093442068132+1,41444394951303i</v>
      </c>
      <c r="DC103" s="223" t="str">
        <f t="shared" ca="1" si="131"/>
        <v>-3,07823549375091+1,64535115048884i</v>
      </c>
      <c r="DD103" s="223" t="str">
        <f t="shared" ca="1" si="132"/>
        <v>-2,94885534197347+1,86734205102261i</v>
      </c>
      <c r="DE103" s="223" t="str">
        <f t="shared" ca="1" si="133"/>
        <v>-2,80349508760134+2,07921366319049i</v>
      </c>
      <c r="DF103" s="223" t="str">
        <f t="shared" ca="1" si="134"/>
        <v>-2,64294245044733+2,27981783636901i</v>
      </c>
      <c r="DG103" s="223" t="str">
        <f t="shared" ca="1" si="135"/>
        <v>-2,46806747916289+2,46806747916287i</v>
      </c>
      <c r="DH103" s="223" t="str">
        <f t="shared" ca="1" si="136"/>
        <v>-2,27981783636901+2,64294245044733i</v>
      </c>
      <c r="DI103" s="223" t="str">
        <f t="shared" ca="1" si="137"/>
        <v>-2,07921366319048+2,80349508760134i</v>
      </c>
      <c r="DJ103" s="223" t="str">
        <f t="shared" ca="1" si="138"/>
        <v>-1,86734205102261+2,94885534197347i</v>
      </c>
      <c r="DK103" s="223" t="str">
        <f t="shared" ca="1" si="139"/>
        <v>-1,64535115048884+3,07823549375091i</v>
      </c>
      <c r="DL103" s="223" t="str">
        <f t="shared" ca="1" si="140"/>
        <v>-1,41444394951303+3,19093442068132i</v>
      </c>
      <c r="DM103" s="223" t="str">
        <f t="shared" ca="1" si="141"/>
        <v>-1,17587175422368+3,28634139751514i</v>
      </c>
      <c r="DN103" s="223" t="str">
        <f t="shared" ca="1" si="142"/>
        <v>-0,930927408017591+3,3639394055786i</v>
      </c>
      <c r="DO103" s="223" t="str">
        <f t="shared" ca="1" si="143"/>
        <v>-0,680938285529462+3,4233079345427i</v>
      </c>
      <c r="DP103" s="223" t="str">
        <f t="shared" ca="1" si="144"/>
        <v>-0,427259099473769+3,46412526120516i</v>
      </c>
      <c r="DQ103" s="223" t="str">
        <f t="shared" ca="1" si="145"/>
        <v>-0,171264559339184+3,48617019293625i</v>
      </c>
      <c r="DR103" s="223" t="str">
        <f t="shared" ca="1" si="146"/>
        <v>0,0856580782812736+3,48932326634091i</v>
      </c>
      <c r="DS103" s="223" t="str">
        <f t="shared" ca="1" si="147"/>
        <v>0,342116527353881+3,47356739464115i</v>
      </c>
      <c r="DT103" s="223" t="str">
        <f t="shared" ca="1" si="148"/>
        <v>0,596721017322887+3,43898796027086i</v>
      </c>
      <c r="DU103" s="223" t="str">
        <f t="shared" ca="1" si="149"/>
        <v>0,848091824397583+3,38577235218093i</v>
      </c>
      <c r="DV103" s="223" t="str">
        <f t="shared" ca="1" si="150"/>
        <v>1,09486674839493+3,31420895036235i</v>
      </c>
      <c r="DW103" s="223" t="str">
        <f t="shared" ca="1" si="151"/>
        <v>1,33570849462061+3,22468556309001i</v>
      </c>
      <c r="DX103" s="223" t="str">
        <f t="shared" ca="1" si="152"/>
        <v>1,56931192078466+3,11768732535608i</v>
      </c>
      <c r="DY103" s="223" t="str">
        <f t="shared" ca="1" si="153"/>
        <v>1,79441110968068+2,99379406988145i</v>
      </c>
      <c r="DZ103" s="223" t="str">
        <f t="shared" ca="1" si="154"/>
        <v>2,00978622930086+2,85367718495198i</v>
      </c>
      <c r="EA103" s="223" t="str">
        <f t="shared" ca="1" si="155"/>
        <v>2,21427014321131+2,69809597610718i</v>
      </c>
      <c r="EB103" s="223" t="str">
        <f t="shared" ca="1" si="156"/>
        <v>2,40675473536554+2,52789355139776i</v>
      </c>
      <c r="EC103" s="223" t="str">
        <f t="shared" ca="1" si="157"/>
        <v>2,58619691508129+2,34399225250998i</v>
      </c>
      <c r="ED103" s="223" t="str">
        <f t="shared" ca="1" si="158"/>
        <v>2,75162426963934+2,14738865651624i</v>
      </c>
      <c r="EE103" s="223" t="str">
        <f t="shared" ca="1" si="159"/>
        <v>2,90214033387227+1,93914817533745i</v>
      </c>
      <c r="EF103" s="223" t="str">
        <f t="shared" ca="1" si="160"/>
        <v>3,03692944818691+1,72039928218363i</v>
      </c>
      <c r="EG103" s="223" t="str">
        <f t="shared" ca="1" si="161"/>
        <v>3,15526117869431+1,49232739625975i</v>
      </c>
      <c r="EH103" s="223" t="str">
        <f t="shared" ca="1" si="162"/>
        <v>3,25649427549428+1,25616845887637i</v>
      </c>
      <c r="EI103" s="223" t="str">
        <f t="shared" ca="1" si="163"/>
        <v>3,34008014766414+1,01320223577662i</v>
      </c>
      <c r="EJ103" s="223" t="str">
        <f t="shared" ca="1" si="164"/>
        <v>3,40556583612051+0,764745381974718i</v>
      </c>
      <c r="EK103" s="223" t="str">
        <f t="shared" ca="1" si="165"/>
        <v>3,4525964682438+0,512144306688348i</v>
      </c>
      <c r="EL103" s="223" t="str">
        <f t="shared" ca="1" si="166"/>
        <v>3,48091718096367+0,256767877030509i</v>
      </c>
      <c r="EM103" s="223" t="str">
        <f t="shared" ca="1" si="167"/>
        <v>3,49037450188412+1,28286807841073E-15i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-9,93528413606473E-31+6,02610351980372E-30i</v>
      </c>
      <c r="G104" s="229" t="str">
        <f t="shared" si="173"/>
        <v>-19,9432724694195+1,06364119838704i</v>
      </c>
      <c r="H104" s="229" t="str">
        <f t="shared" si="38"/>
        <v>2,00000000019829E-13-1,2130712125874E-12i</v>
      </c>
      <c r="I104" s="229" t="str">
        <f t="shared" si="174"/>
        <v>-2,00000000019829E-13+1,2130712125874E-12i</v>
      </c>
      <c r="J104" s="255" t="str">
        <f ca="1">IMPRODUCT(1/N_FFT2,S100)</f>
        <v>0,0155903437537758-0,0000532807023689172i</v>
      </c>
      <c r="K104" s="254" t="str">
        <f t="shared" ca="1" si="175"/>
        <v>-3,05343546483413E-15+1,8922853342522E-14i</v>
      </c>
      <c r="M104" s="258"/>
      <c r="N104" s="246">
        <f t="shared" ca="1" si="176"/>
        <v>4.5096424468093055</v>
      </c>
      <c r="O104" s="223">
        <f t="shared" ca="1" si="39"/>
        <v>-3.4903575531906945</v>
      </c>
      <c r="P104" s="223" t="str">
        <f t="shared" ca="1" si="40"/>
        <v>-3,47355052756032+0,342114866091434i</v>
      </c>
      <c r="Q104" s="223" t="str">
        <f t="shared" ca="1" si="41"/>
        <v>-3,42329131151367+0,680934979003397i</v>
      </c>
      <c r="R104" s="223" t="str">
        <f t="shared" ca="1" si="42"/>
        <v>-3,34006392877575+1,01319731583063i</v>
      </c>
      <c r="S104" s="223" t="str">
        <f t="shared" ca="1" si="43"/>
        <v>-3,22466990453906+1,33570200863643i</v>
      </c>
      <c r="T104" s="223" t="str">
        <f t="shared" ca="1" si="44"/>
        <v>-3,07822054633777+1,64534316093006i</v>
      </c>
      <c r="U104" s="223" t="str">
        <f t="shared" ca="1" si="45"/>
        <v>-2,90212624154873+1,93913875914788i</v>
      </c>
      <c r="V104" s="223" t="str">
        <f t="shared" ca="1" si="46"/>
        <v>-2,69808287458999+2,21425939107403i</v>
      </c>
      <c r="W104" s="223" t="str">
        <f t="shared" ca="1" si="47"/>
        <v>-2,46805549462683+2,46805549462682i</v>
      </c>
      <c r="X104" s="223" t="str">
        <f t="shared" ca="1" si="48"/>
        <v>-2,21425939107403+2,69808287458999i</v>
      </c>
      <c r="Y104" s="223" t="str">
        <f t="shared" ca="1" si="49"/>
        <v>-1,93913875914789+2,90212624154873i</v>
      </c>
      <c r="Z104" s="223" t="str">
        <f t="shared" ca="1" si="50"/>
        <v>-1,64534316093007+3,07822054633776i</v>
      </c>
      <c r="AA104" s="223" t="str">
        <f t="shared" ca="1" si="51"/>
        <v>-1,33570200863644+3,22466990453905i</v>
      </c>
      <c r="AB104" s="223" t="str">
        <f t="shared" ca="1" si="52"/>
        <v>-1,01319731583065+3,34006392877575i</v>
      </c>
      <c r="AC104" s="223" t="str">
        <f t="shared" ca="1" si="53"/>
        <v>-0,680934979003415+3,42329131151367i</v>
      </c>
      <c r="AD104" s="223" t="str">
        <f t="shared" ca="1" si="54"/>
        <v>-0,342114866091418+3,47355052756032i</v>
      </c>
      <c r="AE104" s="223" t="str">
        <f t="shared" ca="1" si="55"/>
        <v>1,21864307149567E-14+3,49035755319069i</v>
      </c>
      <c r="AF104" s="223" t="str">
        <f t="shared" ca="1" si="56"/>
        <v>0,342114866091442+3,47355052756032i</v>
      </c>
      <c r="AG104" s="223" t="str">
        <f t="shared" ca="1" si="57"/>
        <v>0,680934979003401+3,42329131151367i</v>
      </c>
      <c r="AH104" s="223" t="str">
        <f t="shared" ca="1" si="58"/>
        <v>1,01319731583064+3,34006392877575i</v>
      </c>
      <c r="AI104" s="223" t="str">
        <f t="shared" ca="1" si="59"/>
        <v>1,33570200863643+3,22466990453906i</v>
      </c>
      <c r="AJ104" s="223" t="str">
        <f t="shared" ca="1" si="60"/>
        <v>1,64534316093006+3,07822054633777i</v>
      </c>
      <c r="AK104" s="223" t="str">
        <f t="shared" ca="1" si="61"/>
        <v>1,93913875914787+2,90212624154873i</v>
      </c>
      <c r="AL104" s="223" t="str">
        <f t="shared" ca="1" si="62"/>
        <v>2,21425939107402+2,69808287459i</v>
      </c>
      <c r="AM104" s="223" t="str">
        <f t="shared" ca="1" si="63"/>
        <v>2,46805549462681+2,46805549462684i</v>
      </c>
      <c r="AN104" s="223" t="str">
        <f t="shared" ca="1" si="64"/>
        <v>2,69808287459+2,21425939107402i</v>
      </c>
      <c r="AO104" s="223" t="str">
        <f t="shared" ca="1" si="65"/>
        <v>2,90212624154873+1,93913875914787i</v>
      </c>
      <c r="AP104" s="223" t="str">
        <f t="shared" ca="1" si="66"/>
        <v>3,07822054633777+1,64534316093006i</v>
      </c>
      <c r="AQ104" s="223" t="str">
        <f t="shared" ca="1" si="67"/>
        <v>3,22466990453906+1,33570200863643i</v>
      </c>
      <c r="AR104" s="223" t="str">
        <f t="shared" ca="1" si="68"/>
        <v>3,22466990453906+1,33570200863643i</v>
      </c>
      <c r="AS104" s="223" t="str">
        <f t="shared" ca="1" si="69"/>
        <v>3,42329131151367+0,680934979003401i</v>
      </c>
      <c r="AT104" s="223" t="str">
        <f t="shared" ca="1" si="70"/>
        <v>3,47355052756032+0,342114866091441i</v>
      </c>
      <c r="AU104" s="223" t="str">
        <f t="shared" ca="1" si="71"/>
        <v>3,49035755319069+1,12778315115716E-14i</v>
      </c>
      <c r="AV104" s="223" t="str">
        <f t="shared" ca="1" si="72"/>
        <v>3,47355052756032-0,342114866091419i</v>
      </c>
      <c r="AW104" s="223" t="str">
        <f t="shared" ca="1" si="73"/>
        <v>3,42329131151367-0,680934979003415i</v>
      </c>
      <c r="AX104" s="223" t="str">
        <f t="shared" ca="1" si="74"/>
        <v>3,34006392877575-1,01319731583065i</v>
      </c>
      <c r="AY104" s="223" t="str">
        <f t="shared" ca="1" si="75"/>
        <v>3,22466990453905-1,33570200863644i</v>
      </c>
      <c r="AZ104" s="223" t="str">
        <f t="shared" ca="1" si="76"/>
        <v>3,07822054633776-1,64534316093007i</v>
      </c>
      <c r="BA104" s="223" t="str">
        <f t="shared" ca="1" si="77"/>
        <v>2,90212624154873-1,93913875914789i</v>
      </c>
      <c r="BB104" s="223" t="str">
        <f t="shared" ca="1" si="78"/>
        <v>2,69808287458999-2,21425939107403i</v>
      </c>
      <c r="BC104" s="223" t="str">
        <f t="shared" ca="1" si="79"/>
        <v>2,46805549462683-2,46805549462682i</v>
      </c>
      <c r="BD104" s="223" t="str">
        <f t="shared" ca="1" si="80"/>
        <v>2,21425939107404-2,69808287458999i</v>
      </c>
      <c r="BE104" s="223" t="str">
        <f t="shared" ca="1" si="81"/>
        <v>1,93913875914789-2,90212624154872i</v>
      </c>
      <c r="BF104" s="223" t="str">
        <f t="shared" ca="1" si="82"/>
        <v>1,64534316093008-3,07822054633776i</v>
      </c>
      <c r="BG104" s="223" t="str">
        <f t="shared" ca="1" si="83"/>
        <v>1,33570200863641-3,22466990453907i</v>
      </c>
      <c r="BH104" s="223" t="str">
        <f t="shared" ca="1" si="84"/>
        <v>1,01319731583062-3,34006392877576i</v>
      </c>
      <c r="BI104" s="223" t="str">
        <f t="shared" ca="1" si="85"/>
        <v>0,68093497900339-3,42329131151367i</v>
      </c>
      <c r="BJ104" s="223" t="str">
        <f t="shared" ca="1" si="86"/>
        <v>0,342114866091431-3,47355052756032i</v>
      </c>
      <c r="BK104" s="223" t="str">
        <f t="shared" ca="1" si="87"/>
        <v>6,41430924505532E-16-3,49035755319069i</v>
      </c>
      <c r="BL104" s="223" t="str">
        <f t="shared" ca="1" si="88"/>
        <v>-0,342114866091432-3,47355052756032i</v>
      </c>
      <c r="BM104" s="223" t="str">
        <f t="shared" ca="1" si="89"/>
        <v>-0,680934979003394-3,42329131151367i</v>
      </c>
      <c r="BN104" s="223" t="str">
        <f t="shared" ca="1" si="90"/>
        <v>-1,01319731583062-3,34006392877576i</v>
      </c>
      <c r="BO104" s="223" t="str">
        <f t="shared" ca="1" si="91"/>
        <v>-1,33570200863642-3,22466990453906i</v>
      </c>
      <c r="BP104" s="223" t="str">
        <f t="shared" ca="1" si="92"/>
        <v>-1,64534316093005-3,07822054633778i</v>
      </c>
      <c r="BQ104" s="223" t="str">
        <f t="shared" ca="1" si="93"/>
        <v>-1,9391387591479-2,90212624154872i</v>
      </c>
      <c r="BR104" s="223" t="str">
        <f t="shared" ca="1" si="94"/>
        <v>-2,21425939107404-2,69808287458999i</v>
      </c>
      <c r="BS104" s="223" t="str">
        <f t="shared" ca="1" si="95"/>
        <v>-2,46805549462683-2,46805549462682i</v>
      </c>
      <c r="BT104" s="223" t="str">
        <f t="shared" ca="1" si="96"/>
        <v>-2,69808287459-2,21425939107403i</v>
      </c>
      <c r="BU104" s="223" t="str">
        <f t="shared" ca="1" si="97"/>
        <v>-2,90212624154873-1,93913875914788i</v>
      </c>
      <c r="BV104" s="223" t="str">
        <f t="shared" ca="1" si="98"/>
        <v>-3,07822054633776-1,64534316093007i</v>
      </c>
      <c r="BW104" s="223" t="str">
        <f t="shared" ca="1" si="99"/>
        <v>-3,22466990453905-1,33570200863644i</v>
      </c>
      <c r="BX104" s="223" t="str">
        <f t="shared" ca="1" si="100"/>
        <v>-3,34006392877575-1,01319731583065i</v>
      </c>
      <c r="BY104" s="223" t="str">
        <f t="shared" ca="1" si="101"/>
        <v>-3,42329131151367-0,680934979003411i</v>
      </c>
      <c r="BZ104" s="223" t="str">
        <f t="shared" ca="1" si="102"/>
        <v>-3,47355052756032-0,342114866091418i</v>
      </c>
      <c r="CA104" s="223" t="str">
        <f t="shared" ca="1" si="103"/>
        <v>-3,49035755319069+1,15449997904512E-14i</v>
      </c>
      <c r="CB104" s="223" t="str">
        <f t="shared" ca="1" si="104"/>
        <v>-3,47355052756032+0,342114866091441i</v>
      </c>
      <c r="CC104" s="223" t="str">
        <f t="shared" ca="1" si="105"/>
        <v>-3,42329131151367+0,680934979003404i</v>
      </c>
      <c r="CD104" s="223" t="str">
        <f t="shared" ca="1" si="106"/>
        <v>-3,34006392877575+1,01319731583064i</v>
      </c>
      <c r="CE104" s="223" t="str">
        <f t="shared" ca="1" si="107"/>
        <v>-3,22466990453906+1,33570200863643i</v>
      </c>
      <c r="CF104" s="223" t="str">
        <f t="shared" ca="1" si="108"/>
        <v>-3,07822054633777+1,64534316093006i</v>
      </c>
      <c r="CG104" s="223" t="str">
        <f t="shared" ca="1" si="109"/>
        <v>-2,90212624154873+1,93913875914787i</v>
      </c>
      <c r="CH104" s="223" t="str">
        <f t="shared" ca="1" si="110"/>
        <v>-2,69808287459+2,21425939107402i</v>
      </c>
      <c r="CI104" s="223" t="str">
        <f t="shared" ca="1" si="111"/>
        <v>-2,46805549462684+2,46805549462681i</v>
      </c>
      <c r="CJ104" s="223" t="str">
        <f t="shared" ca="1" si="112"/>
        <v>-2,21425939107402+2,69808287459i</v>
      </c>
      <c r="CK104" s="223" t="str">
        <f t="shared" ca="1" si="113"/>
        <v>-1,93913875914787+2,90212624154873i</v>
      </c>
      <c r="CL104" s="223" t="str">
        <f t="shared" ca="1" si="114"/>
        <v>-1,64534316093006+3,07822054633777i</v>
      </c>
      <c r="CM104" s="223" t="str">
        <f t="shared" ca="1" si="115"/>
        <v>-1,33570200863643+3,22466990453906i</v>
      </c>
      <c r="CN104" s="223" t="str">
        <f t="shared" ca="1" si="116"/>
        <v>-1,01319731583064+3,34006392877575i</v>
      </c>
      <c r="CO104" s="223" t="str">
        <f t="shared" ca="1" si="117"/>
        <v>-0,680934979003404+3,42329131151367i</v>
      </c>
      <c r="CP104" s="223" t="str">
        <f t="shared" ca="1" si="118"/>
        <v>-0,34211486609144+3,47355052756032i</v>
      </c>
      <c r="CQ104" s="223" t="str">
        <f t="shared" ca="1" si="119"/>
        <v>-1,03692323081865E-14+3,49035755319069i</v>
      </c>
      <c r="CR104" s="223" t="str">
        <f t="shared" ca="1" si="120"/>
        <v>0,342114866091419+3,47355052756032i</v>
      </c>
      <c r="CS104" s="223" t="str">
        <f t="shared" ca="1" si="121"/>
        <v>0,680934979003383+3,42329131151367i</v>
      </c>
      <c r="CT104" s="223" t="str">
        <f t="shared" ca="1" si="122"/>
        <v>1,01319731583065+3,34006392877575i</v>
      </c>
      <c r="CU104" s="223" t="str">
        <f t="shared" ca="1" si="123"/>
        <v>1,33570200863644+3,22466990453905i</v>
      </c>
      <c r="CV104" s="223" t="str">
        <f t="shared" ca="1" si="124"/>
        <v>1,64534316093007+3,07822054633776i</v>
      </c>
      <c r="CW104" s="223" t="str">
        <f t="shared" ca="1" si="125"/>
        <v>1,93913875914789+2,90212624154873i</v>
      </c>
      <c r="CX104" s="223" t="str">
        <f t="shared" ca="1" si="126"/>
        <v>2,21425939107403+2,69808287459i</v>
      </c>
      <c r="CY104" s="223" t="str">
        <f t="shared" ca="1" si="127"/>
        <v>2,46805549462682+2,46805549462683i</v>
      </c>
      <c r="CZ104" s="223" t="str">
        <f t="shared" ca="1" si="128"/>
        <v>2,69808287458999+2,21425939107404i</v>
      </c>
      <c r="DA104" s="223" t="str">
        <f t="shared" ca="1" si="129"/>
        <v>2,90212624154872+1,93913875914789i</v>
      </c>
      <c r="DB104" s="223" t="str">
        <f t="shared" ca="1" si="130"/>
        <v>3,07822054633776+1,64534316093008i</v>
      </c>
      <c r="DC104" s="223" t="str">
        <f t="shared" ca="1" si="131"/>
        <v>3,22466990453905+1,33570200863645i</v>
      </c>
      <c r="DD104" s="223" t="str">
        <f t="shared" ca="1" si="132"/>
        <v>3,34006392877576+1,01319731583062i</v>
      </c>
      <c r="DE104" s="223" t="str">
        <f t="shared" ca="1" si="133"/>
        <v>3,42329131151367+0,68093497900339i</v>
      </c>
      <c r="DF104" s="223" t="str">
        <f t="shared" ca="1" si="134"/>
        <v>3,47355052756032+0,342114866091428i</v>
      </c>
      <c r="DG104" s="223" t="str">
        <f t="shared" ca="1" si="135"/>
        <v>3,49035755319069+1,28286184901106E-15i</v>
      </c>
      <c r="DH104" s="223" t="str">
        <f t="shared" ca="1" si="136"/>
        <v>3,47355052756032-0,342114866091432i</v>
      </c>
      <c r="DI104" s="223" t="str">
        <f t="shared" ca="1" si="137"/>
        <v>3,42329131151367-0,680934979003394i</v>
      </c>
      <c r="DJ104" s="223" t="str">
        <f t="shared" ca="1" si="138"/>
        <v>3,34006392877576-1,01319731583062i</v>
      </c>
      <c r="DK104" s="223" t="str">
        <f t="shared" ca="1" si="139"/>
        <v>3,22466990453906-1,33570200863642i</v>
      </c>
      <c r="DL104" s="223" t="str">
        <f t="shared" ca="1" si="140"/>
        <v>3,07822054633778-1,64534316093005i</v>
      </c>
      <c r="DM104" s="223" t="str">
        <f t="shared" ca="1" si="141"/>
        <v>2,90212624154866-1,93913875914798i</v>
      </c>
      <c r="DN104" s="223" t="str">
        <f t="shared" ca="1" si="142"/>
        <v>2,6980828745901-2,2142593910739i</v>
      </c>
      <c r="DO104" s="223" t="str">
        <f t="shared" ca="1" si="143"/>
        <v>2,46805549462689-2,46805549462676i</v>
      </c>
      <c r="DP104" s="223" t="str">
        <f t="shared" ca="1" si="144"/>
        <v>2,21425939107405-2,69808287458997i</v>
      </c>
      <c r="DQ104" s="223" t="str">
        <f t="shared" ca="1" si="145"/>
        <v>1,93913875914785-2,90212624154875i</v>
      </c>
      <c r="DR104" s="223" t="str">
        <f t="shared" ca="1" si="146"/>
        <v>1,64534316092997-3,07822054633782i</v>
      </c>
      <c r="DS104" s="223" t="str">
        <f t="shared" ca="1" si="147"/>
        <v>1,33570200863628-3,22466990453912i</v>
      </c>
      <c r="DT104" s="223" t="str">
        <f t="shared" ca="1" si="148"/>
        <v>1,01319731583075-3,34006392877572i</v>
      </c>
      <c r="DU104" s="223" t="str">
        <f t="shared" ca="1" si="149"/>
        <v>0,680934979003446-3,42329131151366i</v>
      </c>
      <c r="DV104" s="223" t="str">
        <f t="shared" ca="1" si="150"/>
        <v>0,342114866091416-3,47355052756032i</v>
      </c>
      <c r="DW104" s="223" t="str">
        <f t="shared" ca="1" si="151"/>
        <v>-8,53050150046971E-14-3,49035755319069i</v>
      </c>
      <c r="DX104" s="223" t="str">
        <f t="shared" ca="1" si="152"/>
        <v>-0,34211486609158-3,47355052756031i</v>
      </c>
      <c r="DY104" s="223" t="str">
        <f t="shared" ca="1" si="153"/>
        <v>-0,680934979003268-3,4232913115137i</v>
      </c>
      <c r="DZ104" s="223" t="str">
        <f t="shared" ca="1" si="154"/>
        <v>-1,01319731583057-3,34006392877577i</v>
      </c>
      <c r="EA104" s="223" t="str">
        <f t="shared" ca="1" si="155"/>
        <v>-1,33570200863643-3,22466990453906i</v>
      </c>
      <c r="EB104" s="223" t="str">
        <f t="shared" ca="1" si="156"/>
        <v>-1,64534316093013-3,07822054633774i</v>
      </c>
      <c r="EC104" s="223" t="str">
        <f t="shared" ca="1" si="157"/>
        <v>-1,93913875914799-2,90212624154866i</v>
      </c>
      <c r="ED104" s="223" t="str">
        <f t="shared" ca="1" si="158"/>
        <v>-2,21425939107391-2,69808287459009i</v>
      </c>
      <c r="EE104" s="223" t="str">
        <f t="shared" ca="1" si="159"/>
        <v>-2,46805549462676-2,46805549462689i</v>
      </c>
      <c r="EF104" s="223" t="str">
        <f t="shared" ca="1" si="160"/>
        <v>-2,69808287458998-2,21425939107405i</v>
      </c>
      <c r="EG104" s="223" t="str">
        <f t="shared" ca="1" si="161"/>
        <v>-2,90212624154875-1,93913875914784i</v>
      </c>
      <c r="EH104" s="223" t="str">
        <f t="shared" ca="1" si="162"/>
        <v>-3,07822054633782-1,64534316092997i</v>
      </c>
      <c r="EI104" s="223" t="str">
        <f t="shared" ca="1" si="163"/>
        <v>-3,22466990453899-1,33570200863659i</v>
      </c>
      <c r="EJ104" s="223" t="str">
        <f t="shared" ca="1" si="164"/>
        <v>-3,34006392877572-1,01319731583074i</v>
      </c>
      <c r="EK104" s="223" t="str">
        <f t="shared" ca="1" si="165"/>
        <v>-3,42329131151366-0,680934979003436i</v>
      </c>
      <c r="EL104" s="223" t="str">
        <f t="shared" ca="1" si="166"/>
        <v>-3,47355052756032-0,342114866091404i</v>
      </c>
      <c r="EM104" s="223" t="str">
        <f t="shared" ca="1" si="167"/>
        <v>-3,49035755319069+9,74914457196539E-14i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-6,35858182216334E-31+3,08536500213951E-30i</v>
      </c>
      <c r="G105" s="229" t="str">
        <f t="shared" si="173"/>
        <v>-19,911504424778+1,32743362833293i</v>
      </c>
      <c r="H105" s="229" t="str">
        <f t="shared" si="38"/>
        <v>2,00000000012691E-13-9,70456970069917E-13i</v>
      </c>
      <c r="I105" s="229" t="str">
        <f t="shared" si="174"/>
        <v>-2,00000000012691E-13+9,70456970069917E-13i</v>
      </c>
      <c r="J105" s="255" t="str">
        <f ca="1">IMPRODUCT(1/N_FFT2,T100)</f>
        <v>-0,423192834140723-0,000976521376562363i</v>
      </c>
      <c r="K105" s="254" t="str">
        <f t="shared" ca="1" si="175"/>
        <v>8,55862388098226E-14-4,10495131300182E-13i</v>
      </c>
      <c r="M105" s="258"/>
      <c r="N105" s="246">
        <f t="shared" ca="1" si="176"/>
        <v>4.5096647152262257</v>
      </c>
      <c r="O105" s="223">
        <f t="shared" ca="1" si="39"/>
        <v>-3.4903352847737743</v>
      </c>
      <c r="P105" s="223" t="str">
        <f t="shared" ca="1" si="40"/>
        <v>-3,46408633902573+0,427254298880806i</v>
      </c>
      <c r="Q105" s="223" t="str">
        <f t="shared" ca="1" si="41"/>
        <v>-3,38573431035824+0,848082295417042i</v>
      </c>
      <c r="R105" s="223" t="str">
        <f t="shared" ca="1" si="42"/>
        <v>-3,25645768621273+1,25615434483302i</v>
      </c>
      <c r="S105" s="223" t="str">
        <f t="shared" ca="1" si="43"/>
        <v>-3,07820090734736+1,64533266367099i</v>
      </c>
      <c r="T105" s="223" t="str">
        <f t="shared" ca="1" si="44"/>
        <v>-2,85364512163815+2,00976364776748i</v>
      </c>
      <c r="U105" s="223" t="str">
        <f t="shared" ca="1" si="45"/>
        <v>-2,58616785711925+2,34396591590835i</v>
      </c>
      <c r="V105" s="223" t="str">
        <f t="shared" ca="1" si="46"/>
        <v>-2,27979222081757+2,64291275490443i</v>
      </c>
      <c r="W105" s="223" t="str">
        <f t="shared" ca="1" si="47"/>
        <v>-1,93912638747831+2,90210772603674i</v>
      </c>
      <c r="X105" s="223" t="str">
        <f t="shared" ca="1" si="48"/>
        <v>-1,56929428832753+3,1176522956801i</v>
      </c>
      <c r="Y105" s="223" t="str">
        <f t="shared" ca="1" si="49"/>
        <v>-1,17585854237714+3,28630447287763i</v>
      </c>
      <c r="Z105" s="223" t="str">
        <f t="shared" ca="1" si="50"/>
        <v>-0,76473678945723+3,4055275719024i</v>
      </c>
      <c r="AA105" s="223" t="str">
        <f t="shared" ca="1" si="51"/>
        <v>-0,342112683404872+3,47352836637191i</v>
      </c>
      <c r="AB105" s="223" t="str">
        <f t="shared" ca="1" si="52"/>
        <v>0,0856571158452285+3,48928406104202i</v>
      </c>
      <c r="AC105" s="223" t="str">
        <f t="shared" ca="1" si="53"/>
        <v>0,512138552343154+3,45255767559945i</v>
      </c>
      <c r="AD105" s="223" t="str">
        <f t="shared" ca="1" si="54"/>
        <v>0,93091694831395+3,36390160906627i</v>
      </c>
      <c r="AE105" s="223" t="str">
        <f t="shared" ca="1" si="55"/>
        <v>1,33569348688221+3,22464933120444i</v>
      </c>
      <c r="AF105" s="223" t="str">
        <f t="shared" ca="1" si="56"/>
        <v>1,72037995214081+3,03689532588939i</v>
      </c>
      <c r="AG105" s="223" t="str">
        <f t="shared" ca="1" si="57"/>
        <v>2,07919030158512+2,80346358812294i</v>
      </c>
      <c r="AH105" s="223" t="str">
        <f t="shared" ca="1" si="58"/>
        <v>2,4067276935779+2,52786514851999i</v>
      </c>
      <c r="AI105" s="223" t="str">
        <f t="shared" ca="1" si="59"/>
        <v>2,69806566087094+2,21424526413988i</v>
      </c>
      <c r="AJ105" s="223" t="str">
        <f t="shared" ca="1" si="60"/>
        <v>2,94882220925798+1,86732106996192i</v>
      </c>
      <c r="AK105" s="223" t="str">
        <f t="shared" ca="1" si="61"/>
        <v>3,15522572684646+1,49231062878446i</v>
      </c>
      <c r="AL105" s="223" t="str">
        <f t="shared" ca="1" si="62"/>
        <v>3,31417171261092+1,0948544467035i</v>
      </c>
      <c r="AM105" s="223" t="str">
        <f t="shared" ca="1" si="63"/>
        <v>3,42326947097813+0,680930634650773i</v>
      </c>
      <c r="AN105" s="223" t="str">
        <f t="shared" ca="1" si="64"/>
        <v>3,48087807011378+0,256764992040913i</v>
      </c>
      <c r="AO105" s="223" t="str">
        <f t="shared" ca="1" si="65"/>
        <v>3,48613102306463-0,171262635046762i</v>
      </c>
      <c r="AP105" s="223" t="str">
        <f t="shared" ca="1" si="66"/>
        <v>3,43894932052884-0,59671431269163i</v>
      </c>
      <c r="AQ105" s="223" t="str">
        <f t="shared" ca="1" si="67"/>
        <v>3,34004261922939-1,01319085165043i</v>
      </c>
      <c r="AR105" s="223" t="str">
        <f t="shared" ca="1" si="68"/>
        <v>3,34004261922939-1,01319085165043i</v>
      </c>
      <c r="AS105" s="223" t="str">
        <f t="shared" ca="1" si="69"/>
        <v>2,99376043224391-1,79439094805663i</v>
      </c>
      <c r="AT105" s="223" t="str">
        <f t="shared" ca="1" si="70"/>
        <v>2,7515933529705-2,14736452891106i</v>
      </c>
      <c r="AU105" s="223" t="str">
        <f t="shared" ca="1" si="71"/>
        <v>2,46803974847822-2,46803974847821i</v>
      </c>
      <c r="AV105" s="223" t="str">
        <f t="shared" ca="1" si="72"/>
        <v>2,14736452891106-2,75159335297049i</v>
      </c>
      <c r="AW105" s="223" t="str">
        <f t="shared" ca="1" si="73"/>
        <v>1,79439094805664-2,99376043224391i</v>
      </c>
      <c r="AX105" s="223" t="str">
        <f t="shared" ca="1" si="74"/>
        <v>1,41442805711972-3,19089856801644i</v>
      </c>
      <c r="AY105" s="223" t="str">
        <f t="shared" ca="1" si="75"/>
        <v>1,01319085165041-3,34004261922939i</v>
      </c>
      <c r="AZ105" s="223" t="str">
        <f t="shared" ca="1" si="76"/>
        <v>0,596714312691641-3,43894932052884i</v>
      </c>
      <c r="BA105" s="223" t="str">
        <f t="shared" ca="1" si="77"/>
        <v>0,171262635046772-3,48613102306463i</v>
      </c>
      <c r="BB105" s="223" t="str">
        <f t="shared" ca="1" si="78"/>
        <v>-0,256764992040902-3,48087807011378i</v>
      </c>
      <c r="BC105" s="223" t="str">
        <f t="shared" ca="1" si="79"/>
        <v>-0,680930634650766-3,42326947097814i</v>
      </c>
      <c r="BD105" s="223" t="str">
        <f t="shared" ca="1" si="80"/>
        <v>-1,09485444670349-3,31417171261092i</v>
      </c>
      <c r="BE105" s="223" t="str">
        <f t="shared" ca="1" si="81"/>
        <v>-1,49231062878445-3,15522572684646i</v>
      </c>
      <c r="BF105" s="223" t="str">
        <f t="shared" ca="1" si="82"/>
        <v>-1,86732106996194-2,94882220925797i</v>
      </c>
      <c r="BG105" s="223" t="str">
        <f t="shared" ca="1" si="83"/>
        <v>-2,2142452641399-2,69806566087093i</v>
      </c>
      <c r="BH105" s="223" t="str">
        <f t="shared" ca="1" si="84"/>
        <v>-2,52786514851999-2,40672769357791i</v>
      </c>
      <c r="BI105" s="223" t="str">
        <f t="shared" ca="1" si="85"/>
        <v>-2,80346358812294-2,07919030158514i</v>
      </c>
      <c r="BJ105" s="223" t="str">
        <f t="shared" ca="1" si="86"/>
        <v>-3,03689532588938-1,72037995214083i</v>
      </c>
      <c r="BK105" s="223" t="str">
        <f t="shared" ca="1" si="87"/>
        <v>-3,22464933120444-1,33569348688222i</v>
      </c>
      <c r="BL105" s="223" t="str">
        <f t="shared" ca="1" si="88"/>
        <v>-3,36390160906627-0,930916948313961i</v>
      </c>
      <c r="BM105" s="223" t="str">
        <f t="shared" ca="1" si="89"/>
        <v>-3,45255767559946-0,51213855234313i</v>
      </c>
      <c r="BN105" s="223" t="str">
        <f t="shared" ca="1" si="90"/>
        <v>-3,48928406104202-0,0856571158452055i</v>
      </c>
      <c r="BO105" s="223" t="str">
        <f t="shared" ca="1" si="91"/>
        <v>-3,47352836637191+0,342112683404895i</v>
      </c>
      <c r="BP105" s="223" t="str">
        <f t="shared" ca="1" si="92"/>
        <v>-3,4055275719024+0,764736789457219i</v>
      </c>
      <c r="BQ105" s="223" t="str">
        <f t="shared" ca="1" si="93"/>
        <v>-3,28630447287764+1,17585854237713i</v>
      </c>
      <c r="BR105" s="223" t="str">
        <f t="shared" ca="1" si="94"/>
        <v>-3,11765229568011+1,56929428832752i</v>
      </c>
      <c r="BS105" s="223" t="str">
        <f t="shared" ca="1" si="95"/>
        <v>-2,90210772603675+1,9391263874783i</v>
      </c>
      <c r="BT105" s="223" t="str">
        <f t="shared" ca="1" si="96"/>
        <v>-2,64291275490444+2,27979222081756i</v>
      </c>
      <c r="BU105" s="223" t="str">
        <f t="shared" ca="1" si="97"/>
        <v>-2,34396591590833+2,58616785711926i</v>
      </c>
      <c r="BV105" s="223" t="str">
        <f t="shared" ca="1" si="98"/>
        <v>-2,00976364776747+2,85364512163815i</v>
      </c>
      <c r="BW105" s="223" t="str">
        <f t="shared" ca="1" si="99"/>
        <v>-1,64533266367099+3,07820090734737i</v>
      </c>
      <c r="BX105" s="223" t="str">
        <f t="shared" ca="1" si="100"/>
        <v>-1,25615434483301+3,25645768621273i</v>
      </c>
      <c r="BY105" s="223" t="str">
        <f t="shared" ca="1" si="101"/>
        <v>-0,848082295417042+3,38573431035824i</v>
      </c>
      <c r="BZ105" s="223" t="str">
        <f t="shared" ca="1" si="102"/>
        <v>-0,427254298880813+3,46408633902573i</v>
      </c>
      <c r="CA105" s="223" t="str">
        <f t="shared" ca="1" si="103"/>
        <v>-1,03691661526753E-14+3,49033528477377i</v>
      </c>
      <c r="CB105" s="223" t="str">
        <f t="shared" ca="1" si="104"/>
        <v>0,427254298880792+3,46408633902574i</v>
      </c>
      <c r="CC105" s="223" t="str">
        <f t="shared" ca="1" si="105"/>
        <v>0,848082295417056+3,38573431035824i</v>
      </c>
      <c r="CD105" s="223" t="str">
        <f t="shared" ca="1" si="106"/>
        <v>1,25615434483303+3,25645768621273i</v>
      </c>
      <c r="CE105" s="223" t="str">
        <f t="shared" ca="1" si="107"/>
        <v>1,645332663671+3,07820090734736i</v>
      </c>
      <c r="CF105" s="223" t="str">
        <f t="shared" ca="1" si="108"/>
        <v>2,00976364776748+2,85364512163815i</v>
      </c>
      <c r="CG105" s="223" t="str">
        <f t="shared" ca="1" si="109"/>
        <v>2,34396591590835+2,58616785711925i</v>
      </c>
      <c r="CH105" s="223" t="str">
        <f t="shared" ca="1" si="110"/>
        <v>2,64291275490443+2,27979222081757i</v>
      </c>
      <c r="CI105" s="223" t="str">
        <f t="shared" ca="1" si="111"/>
        <v>2,90210772603674+1,93912638747831i</v>
      </c>
      <c r="CJ105" s="223" t="str">
        <f t="shared" ca="1" si="112"/>
        <v>3,1176522956801+1,56929428832754i</v>
      </c>
      <c r="CK105" s="223" t="str">
        <f t="shared" ca="1" si="113"/>
        <v>3,28630447287764+1,17585854237712i</v>
      </c>
      <c r="CL105" s="223" t="str">
        <f t="shared" ca="1" si="114"/>
        <v>3,40552757190241+0,764736789457205i</v>
      </c>
      <c r="CM105" s="223" t="str">
        <f t="shared" ca="1" si="115"/>
        <v>3,47352836637191+0,342112683404882i</v>
      </c>
      <c r="CN105" s="223" t="str">
        <f t="shared" ca="1" si="116"/>
        <v>3,48928406104202-0,0856571158452188i</v>
      </c>
      <c r="CO105" s="223" t="str">
        <f t="shared" ca="1" si="117"/>
        <v>3,45255767559945-0,512138552343143i</v>
      </c>
      <c r="CP105" s="223" t="str">
        <f t="shared" ca="1" si="118"/>
        <v>3,36390160906627-0,93091694831394i</v>
      </c>
      <c r="CQ105" s="223" t="str">
        <f t="shared" ca="1" si="119"/>
        <v>3,22464933120445-1,3356934868822i</v>
      </c>
      <c r="CR105" s="223" t="str">
        <f t="shared" ca="1" si="120"/>
        <v>3,03689532588939-1,72037995214081i</v>
      </c>
      <c r="CS105" s="223" t="str">
        <f t="shared" ca="1" si="121"/>
        <v>2,80346358812295-2,07919030158512i</v>
      </c>
      <c r="CT105" s="223" t="str">
        <f t="shared" ca="1" si="122"/>
        <v>2,52786514851988-2,40672769357802i</v>
      </c>
      <c r="CU105" s="223" t="str">
        <f t="shared" ca="1" si="123"/>
        <v>2,21424526413991-2,69806566087091i</v>
      </c>
      <c r="CV105" s="223" t="str">
        <f t="shared" ca="1" si="124"/>
        <v>1,86732106996181-2,94882220925805i</v>
      </c>
      <c r="CW105" s="223" t="str">
        <f t="shared" ca="1" si="125"/>
        <v>1,4923106287845-3,15522572684644i</v>
      </c>
      <c r="CX105" s="223" t="str">
        <f t="shared" ca="1" si="126"/>
        <v>1,09485444670337-3,31417171261096i</v>
      </c>
      <c r="CY105" s="223" t="str">
        <f t="shared" ca="1" si="127"/>
        <v>0,680930634650818-3,42326947097813i</v>
      </c>
      <c r="CZ105" s="223" t="str">
        <f t="shared" ca="1" si="128"/>
        <v>0,256764992040784-3,48087807011379i</v>
      </c>
      <c r="DA105" s="223" t="str">
        <f t="shared" ca="1" si="129"/>
        <v>-0,171262635046718-3,48613102306463i</v>
      </c>
      <c r="DB105" s="223" t="str">
        <f t="shared" ca="1" si="130"/>
        <v>-0,596714312691759-3,43894932052882i</v>
      </c>
      <c r="DC105" s="223" t="str">
        <f t="shared" ca="1" si="131"/>
        <v>-1,01319085165035-3,34004261922941i</v>
      </c>
      <c r="DD105" s="223" t="str">
        <f t="shared" ca="1" si="132"/>
        <v>-1,4144280571198-3,1908985680164i</v>
      </c>
      <c r="DE105" s="223" t="str">
        <f t="shared" ca="1" si="133"/>
        <v>-1,79439094805656-2,99376043224395i</v>
      </c>
      <c r="DF105" s="223" t="str">
        <f t="shared" ca="1" si="134"/>
        <v>-2,14736452891113-2,75159335297044i</v>
      </c>
      <c r="DG105" s="223" t="str">
        <f t="shared" ca="1" si="135"/>
        <v>-2,46803974847815-2,46803974847828i</v>
      </c>
      <c r="DH105" s="223" t="str">
        <f t="shared" ca="1" si="136"/>
        <v>-2,75159335297055-2,14736452891099i</v>
      </c>
      <c r="DI105" s="223" t="str">
        <f t="shared" ca="1" si="137"/>
        <v>-2,99376043224386-1,79439094805671i</v>
      </c>
      <c r="DJ105" s="223" t="str">
        <f t="shared" ca="1" si="138"/>
        <v>-3,19089856801647-1,41442805711964i</v>
      </c>
      <c r="DK105" s="223" t="str">
        <f t="shared" ca="1" si="139"/>
        <v>-3,34004261922936-1,01319085165052i</v>
      </c>
      <c r="DL105" s="223" t="str">
        <f t="shared" ca="1" si="140"/>
        <v>-3,43894932052885-0,596714312691585i</v>
      </c>
      <c r="DM105" s="223" t="str">
        <f t="shared" ca="1" si="141"/>
        <v>-3,48613102306463-0,171262635046888i</v>
      </c>
      <c r="DN105" s="223" t="str">
        <f t="shared" ca="1" si="142"/>
        <v>-3,48087807011378+0,25676499204096i</v>
      </c>
      <c r="DO105" s="223" t="str">
        <f t="shared" ca="1" si="143"/>
        <v>-3,42326947097816+0,680930634650651i</v>
      </c>
      <c r="DP105" s="223" t="str">
        <f t="shared" ca="1" si="144"/>
        <v>-3,3141717126109+1,09485444670354i</v>
      </c>
      <c r="DQ105" s="223" t="str">
        <f t="shared" ca="1" si="145"/>
        <v>-3,15522572684651+1,49231062878434i</v>
      </c>
      <c r="DR105" s="223" t="str">
        <f t="shared" ca="1" si="146"/>
        <v>-2,94882220925795+1,86732106996195i</v>
      </c>
      <c r="DS105" s="223" t="str">
        <f t="shared" ca="1" si="147"/>
        <v>-2,69806566087102+2,21424526413978i</v>
      </c>
      <c r="DT105" s="223" t="str">
        <f t="shared" ca="1" si="148"/>
        <v>-2,40672769357789+2,52786514852i</v>
      </c>
      <c r="DU105" s="223" t="str">
        <f t="shared" ca="1" si="149"/>
        <v>-2,07919030158526+2,80346358812285i</v>
      </c>
      <c r="DV105" s="223" t="str">
        <f t="shared" ca="1" si="150"/>
        <v>-1,7203799521408+3,03689532588939i</v>
      </c>
      <c r="DW105" s="223" t="str">
        <f t="shared" ca="1" si="151"/>
        <v>-1,33569348688236+3,22464933120438i</v>
      </c>
      <c r="DX105" s="223" t="str">
        <f t="shared" ca="1" si="152"/>
        <v>-0,930916948313936+3,36390160906628i</v>
      </c>
      <c r="DY105" s="223" t="str">
        <f t="shared" ca="1" si="153"/>
        <v>-0,512138552343311+3,45255767559943i</v>
      </c>
      <c r="DZ105" s="223" t="str">
        <f t="shared" ca="1" si="154"/>
        <v>-0,085657115845216+3,48928406104202i</v>
      </c>
      <c r="EA105" s="223" t="str">
        <f t="shared" ca="1" si="155"/>
        <v>0,342112683405058+3,4735283663719i</v>
      </c>
      <c r="EB105" s="223" t="str">
        <f t="shared" ca="1" si="156"/>
        <v>0,764736789457209+3,40552757190241i</v>
      </c>
      <c r="EC105" s="223" t="str">
        <f t="shared" ca="1" si="157"/>
        <v>1,17585854237728+3,28630447287758i</v>
      </c>
      <c r="ED105" s="223" t="str">
        <f t="shared" ca="1" si="158"/>
        <v>1,56929428832751+3,11765229568011i</v>
      </c>
      <c r="EE105" s="223" t="str">
        <f t="shared" ca="1" si="159"/>
        <v>1,93912638747843+2,90210772603666i</v>
      </c>
      <c r="EF105" s="223" t="str">
        <f t="shared" ca="1" si="160"/>
        <v>2,27979222081755+2,64291275490445i</v>
      </c>
      <c r="EG105" s="223" t="str">
        <f t="shared" ca="1" si="161"/>
        <v>2,58616785711935+2,34396591590824i</v>
      </c>
      <c r="EH105" s="223" t="str">
        <f t="shared" ca="1" si="162"/>
        <v>2,85364512163813+2,00976364776751i</v>
      </c>
      <c r="EI105" s="223" t="str">
        <f t="shared" ca="1" si="163"/>
        <v>3,07820090734743+1,64533266367088i</v>
      </c>
      <c r="EJ105" s="223" t="str">
        <f t="shared" ca="1" si="164"/>
        <v>3,25645768621271+1,25615434483306i</v>
      </c>
      <c r="EK105" s="223" t="str">
        <f t="shared" ca="1" si="165"/>
        <v>3,38573431035827+0,84808229541692i</v>
      </c>
      <c r="EL105" s="223" t="str">
        <f t="shared" ca="1" si="166"/>
        <v>3,46408633902572+0,427254298880858i</v>
      </c>
      <c r="EM105" s="223" t="str">
        <f t="shared" ca="1" si="167"/>
        <v>3,49033528477377-1,15663448702623E-13i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-4,41568200381591E-28+1,78551214926099E-27i</v>
      </c>
      <c r="G106" s="229" t="str">
        <f t="shared" si="173"/>
        <v>-19,8728139904534+1,5898251193563i</v>
      </c>
      <c r="H106" s="229" t="str">
        <f t="shared" si="38"/>
        <v>2,00000000088133E-12-8,08714141705311E-12i</v>
      </c>
      <c r="I106" s="229" t="str">
        <f t="shared" si="174"/>
        <v>-2,00000000088133E-12+8,08714141705311E-12i</v>
      </c>
      <c r="J106" s="255" t="str">
        <f ca="1">IMPRODUCT(1/N_FFT2,U100)</f>
        <v>0,0116782965293305+0,0000524225827029516i</v>
      </c>
      <c r="K106" s="254" t="str">
        <f t="shared" ca="1" si="175"/>
        <v>-2,37805419087194E-14+9,43391903775242E-14i</v>
      </c>
      <c r="M106" s="258"/>
      <c r="N106" s="246">
        <f t="shared" ca="1" si="176"/>
        <v>4.5096923739466916</v>
      </c>
      <c r="O106" s="223">
        <f t="shared" ca="1" si="39"/>
        <v>-3.4903076260533079</v>
      </c>
      <c r="P106" s="223" t="str">
        <f t="shared" ca="1" si="40"/>
        <v>-3,45253031624287+0,51213449396597i</v>
      </c>
      <c r="Q106" s="223" t="str">
        <f t="shared" ca="1" si="41"/>
        <v>-3,34001615148414+1,01318282274767i</v>
      </c>
      <c r="R106" s="223" t="str">
        <f t="shared" ca="1" si="42"/>
        <v>-3,15520072365929+1,49229880315765i</v>
      </c>
      <c r="S106" s="223" t="str">
        <f t="shared" ca="1" si="43"/>
        <v>-2,90208472865116+1,93911102111653i</v>
      </c>
      <c r="T106" s="223" t="str">
        <f t="shared" ca="1" si="44"/>
        <v>-2,58614736335919+2,34394734144694i</v>
      </c>
      <c r="U106" s="223" t="str">
        <f t="shared" ca="1" si="45"/>
        <v>-2,21422771763338+2,69804428039089i</v>
      </c>
      <c r="V106" s="223" t="str">
        <f t="shared" ca="1" si="46"/>
        <v>-1,79437672863254+2,99373670856805i</v>
      </c>
      <c r="W106" s="223" t="str">
        <f t="shared" ca="1" si="47"/>
        <v>-1,33568290234814+3,22462377787871i</v>
      </c>
      <c r="X106" s="223" t="str">
        <f t="shared" ca="1" si="48"/>
        <v>-0,848075574896181+3,38570748053496i</v>
      </c>
      <c r="Y106" s="223" t="str">
        <f t="shared" ca="1" si="49"/>
        <v>-0,342109972376187+3,47350084083575i</v>
      </c>
      <c r="Z106" s="223" t="str">
        <f t="shared" ca="1" si="50"/>
        <v>0,171261277897697+3,4861033976603i</v>
      </c>
      <c r="AA106" s="223" t="str">
        <f t="shared" ca="1" si="51"/>
        <v>0,680925238702091+3,42324234371223i</v>
      </c>
      <c r="AB106" s="223" t="str">
        <f t="shared" ca="1" si="52"/>
        <v>1,17584922443485+3,28627843097353i</v>
      </c>
      <c r="AC106" s="223" t="str">
        <f t="shared" ca="1" si="53"/>
        <v>1,64531962544042+3,07817651453364i</v>
      </c>
      <c r="AD106" s="223" t="str">
        <f t="shared" ca="1" si="54"/>
        <v>2,07917382530458+2,80344137243035i</v>
      </c>
      <c r="AE106" s="223" t="str">
        <f t="shared" ca="1" si="55"/>
        <v>2,4680201908094+2,46802019080943i</v>
      </c>
      <c r="AF106" s="223" t="str">
        <f t="shared" ca="1" si="56"/>
        <v>2,80344137243035+2,07917382530458i</v>
      </c>
      <c r="AG106" s="223" t="str">
        <f t="shared" ca="1" si="57"/>
        <v>3,07817651453364+1,64531962544042i</v>
      </c>
      <c r="AH106" s="223" t="str">
        <f t="shared" ca="1" si="58"/>
        <v>3,28627843097353+1,17584922443484i</v>
      </c>
      <c r="AI106" s="223" t="str">
        <f t="shared" ca="1" si="59"/>
        <v>3,42324234371223+0,680925238702091i</v>
      </c>
      <c r="AJ106" s="223" t="str">
        <f t="shared" ca="1" si="60"/>
        <v>3,4861033976603+0,171261277897696i</v>
      </c>
      <c r="AK106" s="223" t="str">
        <f t="shared" ca="1" si="61"/>
        <v>3,47350084083575-0,342109972376187i</v>
      </c>
      <c r="AL106" s="223" t="str">
        <f t="shared" ca="1" si="62"/>
        <v>3,38570748053496-0,848075574896181i</v>
      </c>
      <c r="AM106" s="223" t="str">
        <f t="shared" ca="1" si="63"/>
        <v>3,22462377787871-1,33568290234814i</v>
      </c>
      <c r="AN106" s="223" t="str">
        <f t="shared" ca="1" si="64"/>
        <v>2,99373670856805-1,79437672863254i</v>
      </c>
      <c r="AO106" s="223" t="str">
        <f t="shared" ca="1" si="65"/>
        <v>2,69804428039089-2,21422771763337i</v>
      </c>
      <c r="AP106" s="223" t="str">
        <f t="shared" ca="1" si="66"/>
        <v>2,34394734144694-2,58614736335919i</v>
      </c>
      <c r="AQ106" s="223" t="str">
        <f t="shared" ca="1" si="67"/>
        <v>1,93911102111654-2,90208472865115i</v>
      </c>
      <c r="AR106" s="223" t="str">
        <f t="shared" ca="1" si="68"/>
        <v>1,93911102111654-2,90208472865115i</v>
      </c>
      <c r="AS106" s="223" t="str">
        <f t="shared" ca="1" si="69"/>
        <v>1,01318282274766-3,34001615148415i</v>
      </c>
      <c r="AT106" s="223" t="str">
        <f t="shared" ca="1" si="70"/>
        <v>0,512134493965963-3,45253031624287i</v>
      </c>
      <c r="AU106" s="223" t="str">
        <f t="shared" ca="1" si="71"/>
        <v>6,41421749282248E-16-3,49030762605331i</v>
      </c>
      <c r="AV106" s="223" t="str">
        <f t="shared" ca="1" si="72"/>
        <v>-0,512134493965963-3,45253031624287i</v>
      </c>
      <c r="AW106" s="223" t="str">
        <f t="shared" ca="1" si="73"/>
        <v>-1,01318282274766-3,34001615148415i</v>
      </c>
      <c r="AX106" s="223" t="str">
        <f t="shared" ca="1" si="74"/>
        <v>-1,49229880315763-3,1552007236593i</v>
      </c>
      <c r="AY106" s="223" t="str">
        <f t="shared" ca="1" si="75"/>
        <v>-1,93911102111654-2,90208472865115i</v>
      </c>
      <c r="AZ106" s="223" t="str">
        <f t="shared" ca="1" si="76"/>
        <v>-2,34394734144694-2,58614736335919i</v>
      </c>
      <c r="BA106" s="223" t="str">
        <f t="shared" ca="1" si="77"/>
        <v>-2,69804428039089-2,21422771763337i</v>
      </c>
      <c r="BB106" s="223" t="str">
        <f t="shared" ca="1" si="78"/>
        <v>-2,99373670856805-1,79437672863254i</v>
      </c>
      <c r="BC106" s="223" t="str">
        <f t="shared" ca="1" si="79"/>
        <v>-3,22462377787871-1,33568290234814i</v>
      </c>
      <c r="BD106" s="223" t="str">
        <f t="shared" ca="1" si="80"/>
        <v>-3,38570748053496-0,848075574896181i</v>
      </c>
      <c r="BE106" s="223" t="str">
        <f t="shared" ca="1" si="81"/>
        <v>-3,47350084083575-0,342109972376187i</v>
      </c>
      <c r="BF106" s="223" t="str">
        <f t="shared" ca="1" si="82"/>
        <v>-3,4861033976603+0,171261277897698i</v>
      </c>
      <c r="BG106" s="223" t="str">
        <f t="shared" ca="1" si="83"/>
        <v>-3,42324234371223+0,680925238702094i</v>
      </c>
      <c r="BH106" s="223" t="str">
        <f t="shared" ca="1" si="84"/>
        <v>-3,28627843097353+1,17584922443485i</v>
      </c>
      <c r="BI106" s="223" t="str">
        <f t="shared" ca="1" si="85"/>
        <v>-3,07817651453364+1,64531962544042i</v>
      </c>
      <c r="BJ106" s="223" t="str">
        <f t="shared" ca="1" si="86"/>
        <v>-2,80344137243035+2,07917382530458i</v>
      </c>
      <c r="BK106" s="223" t="str">
        <f t="shared" ca="1" si="87"/>
        <v>-2,46802019080943+2,4680201908094i</v>
      </c>
      <c r="BL106" s="223" t="str">
        <f t="shared" ca="1" si="88"/>
        <v>-2,07917382530458+2,80344137243035i</v>
      </c>
      <c r="BM106" s="223" t="str">
        <f t="shared" ca="1" si="89"/>
        <v>-1,64531962544042+3,07817651453364i</v>
      </c>
      <c r="BN106" s="223" t="str">
        <f t="shared" ca="1" si="90"/>
        <v>-1,17584922443484+3,28627843097353i</v>
      </c>
      <c r="BO106" s="223" t="str">
        <f t="shared" ca="1" si="91"/>
        <v>-0,680925238702094+3,42324234371223i</v>
      </c>
      <c r="BP106" s="223" t="str">
        <f t="shared" ca="1" si="92"/>
        <v>-0,171261277897697+3,4861033976603i</v>
      </c>
      <c r="BQ106" s="223" t="str">
        <f t="shared" ca="1" si="93"/>
        <v>0,342109972376188+3,47350084083575i</v>
      </c>
      <c r="BR106" s="223" t="str">
        <f t="shared" ca="1" si="94"/>
        <v>0,848075574896181+3,38570748053496i</v>
      </c>
      <c r="BS106" s="223" t="str">
        <f t="shared" ca="1" si="95"/>
        <v>1,33568290234814+3,22462377787871i</v>
      </c>
      <c r="BT106" s="223" t="str">
        <f t="shared" ca="1" si="96"/>
        <v>1,79437672863254+2,99373670856805i</v>
      </c>
      <c r="BU106" s="223" t="str">
        <f t="shared" ca="1" si="97"/>
        <v>2,21422771763337+2,69804428039089i</v>
      </c>
      <c r="BV106" s="223" t="str">
        <f t="shared" ca="1" si="98"/>
        <v>2,58614736335919+2,34394734144694i</v>
      </c>
      <c r="BW106" s="223" t="str">
        <f t="shared" ca="1" si="99"/>
        <v>2,90208472865115+1,93911102111654i</v>
      </c>
      <c r="BX106" s="223" t="str">
        <f t="shared" ca="1" si="100"/>
        <v>3,15520072365929+1,49229880315766i</v>
      </c>
      <c r="BY106" s="223" t="str">
        <f t="shared" ca="1" si="101"/>
        <v>3,34001615148415+1,01318282274766i</v>
      </c>
      <c r="BZ106" s="223" t="str">
        <f t="shared" ca="1" si="102"/>
        <v>3,45253031624287+0,512134493965963i</v>
      </c>
      <c r="CA106" s="223" t="str">
        <f t="shared" ca="1" si="103"/>
        <v>3,49030762605331+1,2828434985645E-15i</v>
      </c>
      <c r="CB106" s="223" t="str">
        <f t="shared" ca="1" si="104"/>
        <v>3,45253031624287-0,512134493965967i</v>
      </c>
      <c r="CC106" s="223" t="str">
        <f t="shared" ca="1" si="105"/>
        <v>3,34001615148415-1,01318282274766i</v>
      </c>
      <c r="CD106" s="223" t="str">
        <f t="shared" ca="1" si="106"/>
        <v>3,1552007236593-1,49229880315764i</v>
      </c>
      <c r="CE106" s="223" t="str">
        <f t="shared" ca="1" si="107"/>
        <v>2,90208472865109-1,93911102111663i</v>
      </c>
      <c r="CF106" s="223" t="str">
        <f t="shared" ca="1" si="108"/>
        <v>2,58614736335916-2,34394734144697i</v>
      </c>
      <c r="CG106" s="223" t="str">
        <f t="shared" ca="1" si="109"/>
        <v>2,2142277176334-2,69804428039087i</v>
      </c>
      <c r="CH106" s="223" t="str">
        <f t="shared" ca="1" si="110"/>
        <v>1,79437672863263-2,993736708568i</v>
      </c>
      <c r="CI106" s="223" t="str">
        <f t="shared" ca="1" si="111"/>
        <v>1,33568290234798-3,22462377787877i</v>
      </c>
      <c r="CJ106" s="223" t="str">
        <f t="shared" ca="1" si="112"/>
        <v>0,848075574896076-3,38570748053499i</v>
      </c>
      <c r="CK106" s="223" t="str">
        <f t="shared" ca="1" si="113"/>
        <v>0,342109972376184-3,47350084083575i</v>
      </c>
      <c r="CL106" s="223" t="str">
        <f t="shared" ca="1" si="114"/>
        <v>-0,17126127789763-3,48610339766031i</v>
      </c>
      <c r="CM106" s="223" t="str">
        <f t="shared" ca="1" si="115"/>
        <v>-0,680925238701958-3,42324234371225i</v>
      </c>
      <c r="CN106" s="223" t="str">
        <f t="shared" ca="1" si="116"/>
        <v>-1,17584922443498-3,28627843097349i</v>
      </c>
      <c r="CO106" s="223" t="str">
        <f t="shared" ca="1" si="117"/>
        <v>-1,64531962544048-3,07817651453361i</v>
      </c>
      <c r="CP106" s="223" t="str">
        <f t="shared" ca="1" si="118"/>
        <v>-2,07917382530458-2,80344137243035i</v>
      </c>
      <c r="CQ106" s="223" t="str">
        <f t="shared" ca="1" si="119"/>
        <v>-2,46802019080935-2,46802019080948i</v>
      </c>
      <c r="CR106" s="223" t="str">
        <f t="shared" ca="1" si="120"/>
        <v>-2,80344137243025-2,07917382530472i</v>
      </c>
      <c r="CS106" s="223" t="str">
        <f t="shared" ca="1" si="121"/>
        <v>-3,07817651453369-1,64531962544033i</v>
      </c>
      <c r="CT106" s="223" t="str">
        <f t="shared" ca="1" si="122"/>
        <v>-3,28627843097355-1,17584922443481i</v>
      </c>
      <c r="CU106" s="223" t="str">
        <f t="shared" ca="1" si="123"/>
        <v>-3,42324234371222-0,680925238702126i</v>
      </c>
      <c r="CV106" s="223" t="str">
        <f t="shared" ca="1" si="124"/>
        <v>-3,4861033976603-0,1712612778978i</v>
      </c>
      <c r="CW106" s="223" t="str">
        <f t="shared" ca="1" si="125"/>
        <v>-3,47350084083573+0,34210997237636i</v>
      </c>
      <c r="CX106" s="223" t="str">
        <f t="shared" ca="1" si="126"/>
        <v>-3,38570748053494+0,848075574896251i</v>
      </c>
      <c r="CY106" s="223" t="str">
        <f t="shared" ca="1" si="127"/>
        <v>-3,2246237778787+1,33568290234814i</v>
      </c>
      <c r="CZ106" s="223" t="str">
        <f t="shared" ca="1" si="128"/>
        <v>-2,99373670856808+1,79437672863248i</v>
      </c>
      <c r="DA106" s="223" t="str">
        <f t="shared" ca="1" si="129"/>
        <v>-2,69804428039097+2,21422771763327i</v>
      </c>
      <c r="DB106" s="223" t="str">
        <f t="shared" ca="1" si="130"/>
        <v>-2,34394734144684+2,58614736335928i</v>
      </c>
      <c r="DC106" s="223" t="str">
        <f t="shared" ca="1" si="131"/>
        <v>-1,93911102111648+2,9020847286512i</v>
      </c>
      <c r="DD106" s="223" t="str">
        <f t="shared" ca="1" si="132"/>
        <v>-1,49229880315766+3,15520072365929i</v>
      </c>
      <c r="DE106" s="223" t="str">
        <f t="shared" ca="1" si="133"/>
        <v>-1,01318282274776+3,34001615148411i</v>
      </c>
      <c r="DF106" s="223" t="str">
        <f t="shared" ca="1" si="134"/>
        <v>-0,512134493966134+3,45253031624285i</v>
      </c>
      <c r="DG106" s="223" t="str">
        <f t="shared" ca="1" si="135"/>
        <v>1,03476275745714E-13+3,49030762605331i</v>
      </c>
      <c r="DH106" s="223" t="str">
        <f t="shared" ca="1" si="136"/>
        <v>0,512134493966001+3,45253031624287i</v>
      </c>
      <c r="DI106" s="223" t="str">
        <f t="shared" ca="1" si="137"/>
        <v>1,01318282274763+3,34001615148415i</v>
      </c>
      <c r="DJ106" s="223" t="str">
        <f t="shared" ca="1" si="138"/>
        <v>1,49229880315754+3,15520072365934i</v>
      </c>
      <c r="DK106" s="223" t="str">
        <f t="shared" ca="1" si="139"/>
        <v>1,93911102111666+2,90208472865108i</v>
      </c>
      <c r="DL106" s="223" t="str">
        <f t="shared" ca="1" si="140"/>
        <v>2,343947341447+2,58614736335914i</v>
      </c>
      <c r="DM106" s="223" t="str">
        <f t="shared" ca="1" si="141"/>
        <v>2,69804428039089+2,21422771763337i</v>
      </c>
      <c r="DN106" s="223" t="str">
        <f t="shared" ca="1" si="142"/>
        <v>2,99373670856802+1,79437672863259i</v>
      </c>
      <c r="DO106" s="223" t="str">
        <f t="shared" ca="1" si="143"/>
        <v>3,22462377787865+1,33568290234826i</v>
      </c>
      <c r="DP106" s="223" t="str">
        <f t="shared" ca="1" si="144"/>
        <v>3,385707480535+0,848075574896045i</v>
      </c>
      <c r="DQ106" s="223" t="str">
        <f t="shared" ca="1" si="145"/>
        <v>3,47350084083575+0,342109972376148i</v>
      </c>
      <c r="DR106" s="223" t="str">
        <f t="shared" ca="1" si="146"/>
        <v>3,48610339766031-0,171261277897666i</v>
      </c>
      <c r="DS106" s="223" t="str">
        <f t="shared" ca="1" si="147"/>
        <v>3,42324234371225-0,680925238701993i</v>
      </c>
      <c r="DT106" s="223" t="str">
        <f t="shared" ca="1" si="148"/>
        <v>3,28627843097359-1,17584922443468i</v>
      </c>
      <c r="DU106" s="223" t="str">
        <f t="shared" ca="1" si="149"/>
        <v>3,07817651453359-1,64531962544052i</v>
      </c>
      <c r="DV106" s="223" t="str">
        <f t="shared" ca="1" si="150"/>
        <v>2,80344137243033-2,07917382530461i</v>
      </c>
      <c r="DW106" s="223" t="str">
        <f t="shared" ca="1" si="151"/>
        <v>2,46802019080945-2,46802019080938i</v>
      </c>
      <c r="DX106" s="223" t="str">
        <f t="shared" ca="1" si="152"/>
        <v>2,0791738253047-2,80344137243027i</v>
      </c>
      <c r="DY106" s="223" t="str">
        <f t="shared" ca="1" si="153"/>
        <v>1,6453196254403-3,07817651453371i</v>
      </c>
      <c r="DZ106" s="223" t="str">
        <f t="shared" ca="1" si="154"/>
        <v>1,17584922443478-3,28627843097356i</v>
      </c>
      <c r="EA106" s="223" t="str">
        <f t="shared" ca="1" si="155"/>
        <v>0,680925238702094-3,42324234371223i</v>
      </c>
      <c r="EB106" s="223" t="str">
        <f t="shared" ca="1" si="156"/>
        <v>0,171261277897763-3,4861033976603i</v>
      </c>
      <c r="EC106" s="223" t="str">
        <f t="shared" ca="1" si="157"/>
        <v>-0,342109972376045-3,47350084083576i</v>
      </c>
      <c r="ED106" s="223" t="str">
        <f t="shared" ca="1" si="158"/>
        <v>-0,848075574896282-3,38570748053494i</v>
      </c>
      <c r="EE106" s="223" t="str">
        <f t="shared" ca="1" si="159"/>
        <v>-1,33568290234817-3,22462377787869i</v>
      </c>
      <c r="EF106" s="223" t="str">
        <f t="shared" ca="1" si="160"/>
        <v>-1,7943767286325-2,99373670856807i</v>
      </c>
      <c r="EG106" s="223" t="str">
        <f t="shared" ca="1" si="161"/>
        <v>-2,2142277176333-2,69804428039095i</v>
      </c>
      <c r="EH106" s="223" t="str">
        <f t="shared" ca="1" si="162"/>
        <v>-2,58614736335931-2,34394734144681i</v>
      </c>
      <c r="EI106" s="223" t="str">
        <f t="shared" ca="1" si="163"/>
        <v>-2,90208472865121-1,93911102111646i</v>
      </c>
      <c r="EJ106" s="223" t="str">
        <f t="shared" ca="1" si="164"/>
        <v>-3,1552007236593-1,49229880315763i</v>
      </c>
      <c r="EK106" s="223" t="str">
        <f t="shared" ca="1" si="165"/>
        <v>-3,34001615148412-1,01318282274773i</v>
      </c>
      <c r="EL106" s="223" t="str">
        <f t="shared" ca="1" si="166"/>
        <v>-3,45253031624285-0,512134493966099i</v>
      </c>
      <c r="EM106" s="223" t="str">
        <f t="shared" ca="1" si="167"/>
        <v>-3,49030762605331+1,46235076758486E-13i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-3,24417438799289E-31+1,12440415529866E-30i</v>
      </c>
      <c r="G107" s="229" t="str">
        <f t="shared" si="173"/>
        <v>-19,8272823404997+1,85054635179027i</v>
      </c>
      <c r="H107" s="229" t="str">
        <f t="shared" si="38"/>
        <v>2,00000000006476E-13-6,9318355004994E-13i</v>
      </c>
      <c r="I107" s="229" t="str">
        <f t="shared" si="174"/>
        <v>-2,00000000006476E-13+6,9318355004994E-13i</v>
      </c>
      <c r="J107" s="255" t="str">
        <f ca="1">IMPRODUCT(1/N_FFT2,V100)</f>
        <v>0,323065134129157+0,000976575145247992i</v>
      </c>
      <c r="K107" s="254" t="str">
        <f t="shared" ca="1" si="175"/>
        <v>-6,52899726539971E-14+2,23748121543953E-13i</v>
      </c>
      <c r="M107" s="258"/>
      <c r="N107" s="246">
        <f t="shared" ca="1" si="176"/>
        <v>4.509725510667808</v>
      </c>
      <c r="O107" s="223">
        <f t="shared" ca="1" si="39"/>
        <v>-3.490274489332192</v>
      </c>
      <c r="P107" s="223" t="str">
        <f t="shared" ca="1" si="40"/>
        <v>-3,43888942013949+0,596703918988127i</v>
      </c>
      <c r="Q107" s="223" t="str">
        <f t="shared" ca="1" si="41"/>
        <v>-3,28624723129042+1,17583806100973i</v>
      </c>
      <c r="R107" s="223" t="str">
        <f t="shared" ca="1" si="42"/>
        <v>-3,03684242856654+1,72034998617757i</v>
      </c>
      <c r="S107" s="223" t="str">
        <f t="shared" ca="1" si="43"/>
        <v>-2,69801866535907+2,21420669592004i</v>
      </c>
      <c r="T107" s="223" t="str">
        <f t="shared" ca="1" si="44"/>
        <v>-2,27975251088615+2,64286672005824i</v>
      </c>
      <c r="U107" s="223" t="str">
        <f t="shared" ca="1" si="45"/>
        <v>-1,79435969295328+2,99370828625431i</v>
      </c>
      <c r="V107" s="223" t="str">
        <f t="shared" ca="1" si="46"/>
        <v>-1,25613246485536+3,25640096450353i</v>
      </c>
      <c r="W107" s="223" t="str">
        <f t="shared" ca="1" si="47"/>
        <v>-0,680918774048511+3,42320984370391i</v>
      </c>
      <c r="X107" s="223" t="str">
        <f t="shared" ca="1" si="48"/>
        <v>-0,0856556238503798+3,48922328391089i</v>
      </c>
      <c r="Y107" s="223" t="str">
        <f t="shared" ca="1" si="49"/>
        <v>0,512129631799166+3,45249753817673i</v>
      </c>
      <c r="Z107" s="223" t="str">
        <f t="shared" ca="1" si="50"/>
        <v>1,09483537628357+3,31411398562589i</v>
      </c>
      <c r="AA107" s="223" t="str">
        <f t="shared" ca="1" si="51"/>
        <v>1,64530400489821+3,07814729055466i</v>
      </c>
      <c r="AB107" s="223" t="str">
        <f t="shared" ca="1" si="52"/>
        <v>2,14732712563482+2,75154542510132i</v>
      </c>
      <c r="AC107" s="223" t="str">
        <f t="shared" ca="1" si="53"/>
        <v>2,5861228106684+2,34392508818513i</v>
      </c>
      <c r="AD107" s="223" t="str">
        <f t="shared" ca="1" si="54"/>
        <v>2,94877084601241+1,86728854454537i</v>
      </c>
      <c r="AE107" s="223" t="str">
        <f t="shared" ca="1" si="55"/>
        <v>3,2245931635403+1,33567022147395i</v>
      </c>
      <c r="AF107" s="223" t="str">
        <f t="shared" ca="1" si="56"/>
        <v>3,40546825366056+0,764723469100569i</v>
      </c>
      <c r="AG107" s="223" t="str">
        <f t="shared" ca="1" si="57"/>
        <v>3,48607030085382+0,171259651955856i</v>
      </c>
      <c r="AH107" s="223" t="str">
        <f t="shared" ca="1" si="58"/>
        <v>3,46402600079417-0,427246856869739i</v>
      </c>
      <c r="AI107" s="223" t="str">
        <f t="shared" ca="1" si="59"/>
        <v>3,33998444161911-1,01317320366529i</v>
      </c>
      <c r="AJ107" s="223" t="str">
        <f t="shared" ca="1" si="60"/>
        <v>3,11759799171428-1,5692669540082i</v>
      </c>
      <c r="AK107" s="223" t="str">
        <f t="shared" ca="1" si="61"/>
        <v>2,80341475676638-2,07915408578287i</v>
      </c>
      <c r="AL107" s="223" t="str">
        <f t="shared" ca="1" si="62"/>
        <v>2,40668577265601-2,52782111759876i</v>
      </c>
      <c r="AM107" s="223" t="str">
        <f t="shared" ca="1" si="63"/>
        <v>1,93909261134067-2,90205717647449i</v>
      </c>
      <c r="AN107" s="223" t="str">
        <f t="shared" ca="1" si="64"/>
        <v>1,41440342029506-3,19084298823066i</v>
      </c>
      <c r="AO107" s="223" t="str">
        <f t="shared" ca="1" si="65"/>
        <v>0,848067523329702-3,38567533687986i</v>
      </c>
      <c r="AP107" s="223" t="str">
        <f t="shared" ca="1" si="66"/>
        <v>0,256760519650772-3,48081743940008i</v>
      </c>
      <c r="AQ107" s="223" t="str">
        <f t="shared" ca="1" si="67"/>
        <v>-0,342106724409557-3,473467863677i</v>
      </c>
      <c r="AR107" s="223" t="str">
        <f t="shared" ca="1" si="68"/>
        <v>-0,342106724409557-3,473467863677i</v>
      </c>
      <c r="AS107" s="223" t="str">
        <f t="shared" ca="1" si="69"/>
        <v>-1,49228463538374-3,1551707684182i</v>
      </c>
      <c r="AT107" s="223" t="str">
        <f t="shared" ca="1" si="70"/>
        <v>-2,00972864125423-2,85359541620839i</v>
      </c>
      <c r="AU107" s="223" t="str">
        <f t="shared" ca="1" si="71"/>
        <v>-2,46799675960921-2,4679967596092i</v>
      </c>
      <c r="AV107" s="223" t="str">
        <f t="shared" ca="1" si="72"/>
        <v>-2,8535954162084-2,00972864125421i</v>
      </c>
      <c r="AW107" s="223" t="str">
        <f t="shared" ca="1" si="73"/>
        <v>-3,15517076841819-1,49228463538376i</v>
      </c>
      <c r="AX107" s="223" t="str">
        <f t="shared" ca="1" si="74"/>
        <v>-3,36384301587476-0,930900733394094i</v>
      </c>
      <c r="AY107" s="223" t="str">
        <f t="shared" ca="1" si="75"/>
        <v>-3,473467863677-0,342106724409543i</v>
      </c>
      <c r="AZ107" s="223" t="str">
        <f t="shared" ca="1" si="76"/>
        <v>-3,48081743940008+0,256760519650786i</v>
      </c>
      <c r="BA107" s="223" t="str">
        <f t="shared" ca="1" si="77"/>
        <v>-3,38567533687985+0,848067523329712i</v>
      </c>
      <c r="BB107" s="223" t="str">
        <f t="shared" ca="1" si="78"/>
        <v>-3,19084298823065+1,41440342029507i</v>
      </c>
      <c r="BC107" s="223" t="str">
        <f t="shared" ca="1" si="79"/>
        <v>-2,9020571764745+1,93909261134065i</v>
      </c>
      <c r="BD107" s="223" t="str">
        <f t="shared" ca="1" si="80"/>
        <v>-2,52782111759877+2,406685772656i</v>
      </c>
      <c r="BE107" s="223" t="str">
        <f t="shared" ca="1" si="81"/>
        <v>-2,07915408578286+2,80341475676639i</v>
      </c>
      <c r="BF107" s="223" t="str">
        <f t="shared" ca="1" si="82"/>
        <v>-1,56926695400819+3,11759799171428i</v>
      </c>
      <c r="BG107" s="223" t="str">
        <f t="shared" ca="1" si="83"/>
        <v>-1,01317320366528+3,33998444161911i</v>
      </c>
      <c r="BH107" s="223" t="str">
        <f t="shared" ca="1" si="84"/>
        <v>-0,427246856869759+3,46402600079416i</v>
      </c>
      <c r="BI107" s="223" t="str">
        <f t="shared" ca="1" si="85"/>
        <v>0,171259651955833+3,48607030085382i</v>
      </c>
      <c r="BJ107" s="223" t="str">
        <f t="shared" ca="1" si="86"/>
        <v>0,764723469100587+3,40546825366055i</v>
      </c>
      <c r="BK107" s="223" t="str">
        <f t="shared" ca="1" si="87"/>
        <v>1,33567022147396+3,22459316354029i</v>
      </c>
      <c r="BL107" s="223" t="str">
        <f t="shared" ca="1" si="88"/>
        <v>1,86728854454538+2,9487708460124i</v>
      </c>
      <c r="BM107" s="223" t="str">
        <f t="shared" ca="1" si="89"/>
        <v>2,34392508818514+2,5861228106684i</v>
      </c>
      <c r="BN107" s="223" t="str">
        <f t="shared" ca="1" si="90"/>
        <v>2,75154542510131+2,14732712563484i</v>
      </c>
      <c r="BO107" s="223" t="str">
        <f t="shared" ca="1" si="91"/>
        <v>3,07814729055466+1,6453040048982i</v>
      </c>
      <c r="BP107" s="223" t="str">
        <f t="shared" ca="1" si="92"/>
        <v>3,31411398562589+1,09483537628356i</v>
      </c>
      <c r="BQ107" s="223" t="str">
        <f t="shared" ca="1" si="93"/>
        <v>3,45249753817673+0,512129631799152i</v>
      </c>
      <c r="BR107" s="223" t="str">
        <f t="shared" ca="1" si="94"/>
        <v>3,48922328391089-0,0856556238503938i</v>
      </c>
      <c r="BS107" s="223" t="str">
        <f t="shared" ca="1" si="95"/>
        <v>3,42320984370392-0,680918774048491i</v>
      </c>
      <c r="BT107" s="223" t="str">
        <f t="shared" ca="1" si="96"/>
        <v>3,25640096450353-1,25613246485533i</v>
      </c>
      <c r="BU107" s="223" t="str">
        <f t="shared" ca="1" si="97"/>
        <v>2,99370828625432-1,79435969295326i</v>
      </c>
      <c r="BV107" s="223" t="str">
        <f t="shared" ca="1" si="98"/>
        <v>2,64286672005828-2,2797525108861i</v>
      </c>
      <c r="BW107" s="223" t="str">
        <f t="shared" ca="1" si="99"/>
        <v>2,21420669592006-2,69801866535905i</v>
      </c>
      <c r="BX107" s="223" t="str">
        <f t="shared" ca="1" si="100"/>
        <v>1,72034998617757-3,03684242856654i</v>
      </c>
      <c r="BY107" s="223" t="str">
        <f t="shared" ca="1" si="101"/>
        <v>1,1758380610097-3,28624723129043i</v>
      </c>
      <c r="BZ107" s="223" t="str">
        <f t="shared" ca="1" si="102"/>
        <v>0,596703918988074-3,4388894201395i</v>
      </c>
      <c r="CA107" s="223" t="str">
        <f t="shared" ca="1" si="103"/>
        <v>-8,53029849078981E-14-3,49027448933219i</v>
      </c>
      <c r="CB107" s="223" t="str">
        <f t="shared" ca="1" si="104"/>
        <v>-0,596703918988238-3,43888942013947i</v>
      </c>
      <c r="CC107" s="223" t="str">
        <f t="shared" ca="1" si="105"/>
        <v>-1,17583806100986-3,28624723129038i</v>
      </c>
      <c r="CD107" s="223" t="str">
        <f t="shared" ca="1" si="106"/>
        <v>-1,72034998617772-3,03684242856646i</v>
      </c>
      <c r="CE107" s="223" t="str">
        <f t="shared" ca="1" si="107"/>
        <v>-2,21420669591992-2,69801866535917i</v>
      </c>
      <c r="CF107" s="223" t="str">
        <f t="shared" ca="1" si="108"/>
        <v>-2,64286672005816-2,27975251088624i</v>
      </c>
      <c r="CG107" s="223" t="str">
        <f t="shared" ca="1" si="109"/>
        <v>-2,99370828625426-1,79435969295336i</v>
      </c>
      <c r="CH107" s="223" t="str">
        <f t="shared" ca="1" si="110"/>
        <v>-3,25640096450351-1,25613246485541i</v>
      </c>
      <c r="CI107" s="223" t="str">
        <f t="shared" ca="1" si="111"/>
        <v>-3,42320984370391-0,680918774048532i</v>
      </c>
      <c r="CJ107" s="223" t="str">
        <f t="shared" ca="1" si="112"/>
        <v>-3,48922328391089-0,0856556238504032i</v>
      </c>
      <c r="CK107" s="223" t="str">
        <f t="shared" ca="1" si="113"/>
        <v>-3,45249753817672+0,51212963179918i</v>
      </c>
      <c r="CL107" s="223" t="str">
        <f t="shared" ca="1" si="114"/>
        <v>-3,31411398562587+1,09483537628362i</v>
      </c>
      <c r="CM107" s="223" t="str">
        <f t="shared" ca="1" si="115"/>
        <v>-3,07814729055462+1,64530400489829i</v>
      </c>
      <c r="CN107" s="223" t="str">
        <f t="shared" ca="1" si="116"/>
        <v>-2,75154542510125+2,14732712563491i</v>
      </c>
      <c r="CO107" s="223" t="str">
        <f t="shared" ca="1" si="117"/>
        <v>-2,34392508818504+2,58612281066848i</v>
      </c>
      <c r="CP107" s="223" t="str">
        <f t="shared" ca="1" si="118"/>
        <v>-1,86728854454524+2,94877084601249i</v>
      </c>
      <c r="CQ107" s="223" t="str">
        <f t="shared" ca="1" si="119"/>
        <v>-1,3356702214741+3,22459316354023i</v>
      </c>
      <c r="CR107" s="223" t="str">
        <f t="shared" ca="1" si="120"/>
        <v>-0,764723469100699+3,40546825366053i</v>
      </c>
      <c r="CS107" s="223" t="str">
        <f t="shared" ca="1" si="121"/>
        <v>-0,171259651955948+3,48607030085382i</v>
      </c>
      <c r="CT107" s="223" t="str">
        <f t="shared" ca="1" si="122"/>
        <v>0,427246856869679+3,46402600079417i</v>
      </c>
      <c r="CU107" s="223" t="str">
        <f t="shared" ca="1" si="123"/>
        <v>1,01317320366524+3,33998444161912i</v>
      </c>
      <c r="CV107" s="223" t="str">
        <f t="shared" ca="1" si="124"/>
        <v>1,56926695400818+3,11759799171429i</v>
      </c>
      <c r="CW107" s="223" t="str">
        <f t="shared" ca="1" si="125"/>
        <v>2,07915408578288+2,80341475676637i</v>
      </c>
      <c r="CX107" s="223" t="str">
        <f t="shared" ca="1" si="126"/>
        <v>2,52782111759879+2,40668577265598i</v>
      </c>
      <c r="CY107" s="223" t="str">
        <f t="shared" ca="1" si="127"/>
        <v>2,90205717647454+1,9390926113406i</v>
      </c>
      <c r="CZ107" s="223" t="str">
        <f t="shared" ca="1" si="128"/>
        <v>3,19084298823069+1,41440342029498i</v>
      </c>
      <c r="DA107" s="223" t="str">
        <f t="shared" ca="1" si="129"/>
        <v>3,38567533687988+0,848067523329587i</v>
      </c>
      <c r="DB107" s="223" t="str">
        <f t="shared" ca="1" si="130"/>
        <v>3,4808174394001+0,256760519650618i</v>
      </c>
      <c r="DC107" s="223" t="str">
        <f t="shared" ca="1" si="131"/>
        <v>3,47346786367701-0,342106724409395i</v>
      </c>
      <c r="DD107" s="223" t="str">
        <f t="shared" ca="1" si="132"/>
        <v>3,3638430158748-0,930900733393948i</v>
      </c>
      <c r="DE107" s="223" t="str">
        <f t="shared" ca="1" si="133"/>
        <v>3,15517076841824-1,49228463538365i</v>
      </c>
      <c r="DF107" s="223" t="str">
        <f t="shared" ca="1" si="134"/>
        <v>2,85359541620844-2,00972864125415i</v>
      </c>
      <c r="DG107" s="223" t="str">
        <f t="shared" ca="1" si="135"/>
        <v>2,46799675960924-2,46799675960917i</v>
      </c>
      <c r="DH107" s="223" t="str">
        <f t="shared" ca="1" si="136"/>
        <v>2,00972864125423-2,85359541620839i</v>
      </c>
      <c r="DI107" s="223" t="str">
        <f t="shared" ca="1" si="137"/>
        <v>1,49228463538375-3,1551707684182i</v>
      </c>
      <c r="DJ107" s="223" t="str">
        <f t="shared" ca="1" si="138"/>
        <v>0,930900733394042-3,36384301587478i</v>
      </c>
      <c r="DK107" s="223" t="str">
        <f t="shared" ca="1" si="139"/>
        <v>0,342106724409492-3,47346786367701i</v>
      </c>
      <c r="DL107" s="223" t="str">
        <f t="shared" ca="1" si="140"/>
        <v>-0,256760519650868-3,48081743940008i</v>
      </c>
      <c r="DM107" s="223" t="str">
        <f t="shared" ca="1" si="141"/>
        <v>-0,848067523329824-3,38567533687983i</v>
      </c>
      <c r="DN107" s="223" t="str">
        <f t="shared" ca="1" si="142"/>
        <v>-1,41440342029521-3,19084298823059i</v>
      </c>
      <c r="DO107" s="223" t="str">
        <f t="shared" ca="1" si="143"/>
        <v>-1,93909261134081-2,9020571764744i</v>
      </c>
      <c r="DP107" s="223" t="str">
        <f t="shared" ca="1" si="144"/>
        <v>-2,40668577265591-2,52782111759886i</v>
      </c>
      <c r="DQ107" s="223" t="str">
        <f t="shared" ca="1" si="145"/>
        <v>-2,80341475676631-2,07915408578296i</v>
      </c>
      <c r="DR107" s="223" t="str">
        <f t="shared" ca="1" si="146"/>
        <v>-3,11759799171424-1,56926695400828i</v>
      </c>
      <c r="DS107" s="223" t="str">
        <f t="shared" ca="1" si="147"/>
        <v>-3,33998444161909-1,01317320366534i</v>
      </c>
      <c r="DT107" s="223" t="str">
        <f t="shared" ca="1" si="148"/>
        <v>-3,46402600079416-0,427246856869777i</v>
      </c>
      <c r="DU107" s="223" t="str">
        <f t="shared" ca="1" si="149"/>
        <v>-3,48607030085382+0,17125965195585i</v>
      </c>
      <c r="DV107" s="223" t="str">
        <f t="shared" ca="1" si="150"/>
        <v>-3,40546825366055+0,764723469100597i</v>
      </c>
      <c r="DW107" s="223" t="str">
        <f t="shared" ca="1" si="151"/>
        <v>-3,22459316354028+1,335670221474i</v>
      </c>
      <c r="DX107" s="223" t="str">
        <f t="shared" ca="1" si="152"/>
        <v>-2,94877084601236+1,86728854454545i</v>
      </c>
      <c r="DY107" s="223" t="str">
        <f t="shared" ca="1" si="153"/>
        <v>-2,58612281066831+2,34392508818523i</v>
      </c>
      <c r="DZ107" s="223" t="str">
        <f t="shared" ca="1" si="154"/>
        <v>-2,14732712563471+2,7515454251014i</v>
      </c>
      <c r="EA107" s="223" t="str">
        <f t="shared" ca="1" si="155"/>
        <v>-1,64530400489838+3,07814729055457i</v>
      </c>
      <c r="EB107" s="223" t="str">
        <f t="shared" ca="1" si="156"/>
        <v>-1,09483537628372+3,31411398562584i</v>
      </c>
      <c r="EC107" s="223" t="str">
        <f t="shared" ca="1" si="157"/>
        <v>-0,512129631799281+3,45249753817671i</v>
      </c>
      <c r="ED107" s="223" t="str">
        <f t="shared" ca="1" si="158"/>
        <v>0,0856556238503054+3,48922328391089i</v>
      </c>
      <c r="EE107" s="223" t="str">
        <f t="shared" ca="1" si="159"/>
        <v>0,680918774048435+3,42320984370393i</v>
      </c>
      <c r="EF107" s="223" t="str">
        <f t="shared" ca="1" si="160"/>
        <v>1,25613246485531+3,25640096450354i</v>
      </c>
      <c r="EG107" s="223" t="str">
        <f t="shared" ca="1" si="161"/>
        <v>1,79435969295327+2,99370828625431i</v>
      </c>
      <c r="EH107" s="223" t="str">
        <f t="shared" ca="1" si="162"/>
        <v>2,27975251088616+2,64286672005823i</v>
      </c>
      <c r="EI107" s="223" t="str">
        <f t="shared" ca="1" si="163"/>
        <v>2,69801866535911+2,21420669592i</v>
      </c>
      <c r="EJ107" s="223" t="str">
        <f t="shared" ca="1" si="164"/>
        <v>3,03684242856658+1,7203499861775i</v>
      </c>
      <c r="EK107" s="223" t="str">
        <f t="shared" ca="1" si="165"/>
        <v>3,28624723129046+1,17583806100963i</v>
      </c>
      <c r="EL107" s="223" t="str">
        <f t="shared" ca="1" si="166"/>
        <v>3,43888942013951+0,596703918987997i</v>
      </c>
      <c r="EM107" s="223" t="str">
        <f t="shared" ca="1" si="167"/>
        <v>3,49027448933219-1,70605969815796E-13i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-2,48382107457295E-28+7,53262937969489E-28i</v>
      </c>
      <c r="G108" s="229" t="str">
        <f t="shared" si="173"/>
        <v>-19,7750043944379+2,1093338021634i</v>
      </c>
      <c r="H108" s="229" t="str">
        <f t="shared" si="38"/>
        <v>2,00000000049575E-12-6,06535606278986E-12i</v>
      </c>
      <c r="I108" s="229" t="str">
        <f t="shared" si="174"/>
        <v>-2,00000000049575E-12+6,06535606278986E-12i</v>
      </c>
      <c r="J108" s="255" t="str">
        <f ca="1">IMPRODUCT(1/N_FFT2,W100)</f>
        <v>0,0155904666971777-0,0000515644022535352i</v>
      </c>
      <c r="K108" s="254" t="str">
        <f t="shared" ca="1" si="175"/>
        <v>-3,08681769422518E-14+9,46648605079828E-14i</v>
      </c>
      <c r="M108" s="258"/>
      <c r="N108" s="246">
        <f t="shared" ca="1" si="176"/>
        <v>4.5097642308743691</v>
      </c>
      <c r="O108" s="223">
        <f t="shared" ca="1" si="39"/>
        <v>-3.4902357691256314</v>
      </c>
      <c r="P108" s="223" t="str">
        <f t="shared" ca="1" si="40"/>
        <v>-3,42317186749527+0,680911220110928i</v>
      </c>
      <c r="Q108" s="223" t="str">
        <f t="shared" ca="1" si="41"/>
        <v>-3,22455739073396+1,33565540389241i</v>
      </c>
      <c r="R108" s="223" t="str">
        <f t="shared" ca="1" si="42"/>
        <v>-2,90202498179936+1,93907109954648i</v>
      </c>
      <c r="S108" s="223" t="str">
        <f t="shared" ca="1" si="43"/>
        <v>-2,46796938028858+2,46796938028858i</v>
      </c>
      <c r="T108" s="223" t="str">
        <f t="shared" ca="1" si="44"/>
        <v>-1,93907109954648+2,90202498179936i</v>
      </c>
      <c r="U108" s="223" t="str">
        <f t="shared" ca="1" si="45"/>
        <v>-1,33565540389241+3,22455739073396i</v>
      </c>
      <c r="V108" s="223" t="str">
        <f t="shared" ca="1" si="46"/>
        <v>-0,680911220110945+3,42317186749527i</v>
      </c>
      <c r="W108" s="223" t="str">
        <f t="shared" ca="1" si="47"/>
        <v>1,21860055112209E-14+3,49023576912563i</v>
      </c>
      <c r="X108" s="223" t="str">
        <f t="shared" ca="1" si="48"/>
        <v>0,680911220110931+3,42317186749527i</v>
      </c>
      <c r="Y108" s="223" t="str">
        <f t="shared" ca="1" si="49"/>
        <v>1,3356554038924+3,22455739073396i</v>
      </c>
      <c r="Z108" s="223" t="str">
        <f t="shared" ca="1" si="50"/>
        <v>1,93907109954647+2,90202498179937i</v>
      </c>
      <c r="AA108" s="223" t="str">
        <f t="shared" ca="1" si="51"/>
        <v>2,46796938028857+2,46796938028859i</v>
      </c>
      <c r="AB108" s="223" t="str">
        <f t="shared" ca="1" si="52"/>
        <v>2,90202498179937+1,93907109954647i</v>
      </c>
      <c r="AC108" s="223" t="str">
        <f t="shared" ca="1" si="53"/>
        <v>3,22455739073396+1,3356554038924i</v>
      </c>
      <c r="AD108" s="223" t="str">
        <f t="shared" ca="1" si="54"/>
        <v>3,42317186749527+0,680911220110931i</v>
      </c>
      <c r="AE108" s="223" t="str">
        <f t="shared" ca="1" si="55"/>
        <v>3,49023576912563+1,12774380102911E-14i</v>
      </c>
      <c r="AF108" s="223" t="str">
        <f t="shared" ca="1" si="56"/>
        <v>3,42317186749527-0,680911220110945i</v>
      </c>
      <c r="AG108" s="223" t="str">
        <f t="shared" ca="1" si="57"/>
        <v>3,22455739073396-1,33565540389241i</v>
      </c>
      <c r="AH108" s="223" t="str">
        <f t="shared" ca="1" si="58"/>
        <v>2,90202498179936-1,93907109954648i</v>
      </c>
      <c r="AI108" s="223" t="str">
        <f t="shared" ca="1" si="59"/>
        <v>2,46796938028858-2,46796938028857i</v>
      </c>
      <c r="AJ108" s="223" t="str">
        <f t="shared" ca="1" si="60"/>
        <v>1,93907109954649-2,90202498179936i</v>
      </c>
      <c r="AK108" s="223" t="str">
        <f t="shared" ca="1" si="61"/>
        <v>1,33565540389239-3,22455739073397i</v>
      </c>
      <c r="AL108" s="223" t="str">
        <f t="shared" ca="1" si="62"/>
        <v>0,680911220110921-3,42317186749527i</v>
      </c>
      <c r="AM108" s="223" t="str">
        <f t="shared" ca="1" si="63"/>
        <v>6,4140854397166E-16-3,49023576912563i</v>
      </c>
      <c r="AN108" s="223" t="str">
        <f t="shared" ca="1" si="64"/>
        <v>-0,680911220110924-3,42317186749527i</v>
      </c>
      <c r="AO108" s="223" t="str">
        <f t="shared" ca="1" si="65"/>
        <v>-1,33565540389239-3,22455739073396i</v>
      </c>
      <c r="AP108" s="223" t="str">
        <f t="shared" ca="1" si="66"/>
        <v>-1,93907109954649-2,90202498179936i</v>
      </c>
      <c r="AQ108" s="223" t="str">
        <f t="shared" ca="1" si="67"/>
        <v>-2,46796938028858-2,46796938028857i</v>
      </c>
      <c r="AR108" s="223" t="str">
        <f t="shared" ca="1" si="68"/>
        <v>-2,46796938028858-2,46796938028857i</v>
      </c>
      <c r="AS108" s="223" t="str">
        <f t="shared" ca="1" si="69"/>
        <v>-3,22455739073396-1,33565540389241i</v>
      </c>
      <c r="AT108" s="223" t="str">
        <f t="shared" ca="1" si="70"/>
        <v>-3,42317186749527-0,680911220110942i</v>
      </c>
      <c r="AU108" s="223" t="str">
        <f t="shared" ca="1" si="71"/>
        <v>-3,49023576912563+1,15445969672492E-14i</v>
      </c>
      <c r="AV108" s="223" t="str">
        <f t="shared" ca="1" si="72"/>
        <v>-3,42317186749527+0,680911220110935i</v>
      </c>
      <c r="AW108" s="223" t="str">
        <f t="shared" ca="1" si="73"/>
        <v>-3,22455739073396+1,3356554038924i</v>
      </c>
      <c r="AX108" s="223" t="str">
        <f t="shared" ca="1" si="74"/>
        <v>-2,90202498179937+1,93907109954647i</v>
      </c>
      <c r="AY108" s="223" t="str">
        <f t="shared" ca="1" si="75"/>
        <v>-2,46796938028859+2,46796938028857i</v>
      </c>
      <c r="AZ108" s="223" t="str">
        <f t="shared" ca="1" si="76"/>
        <v>-1,93907109954647+2,90202498179937i</v>
      </c>
      <c r="BA108" s="223" t="str">
        <f t="shared" ca="1" si="77"/>
        <v>-1,3356554038924+3,22455739073396i</v>
      </c>
      <c r="BB108" s="223" t="str">
        <f t="shared" ca="1" si="78"/>
        <v>-0,680911220110935+3,42317186749527i</v>
      </c>
      <c r="BC108" s="223" t="str">
        <f t="shared" ca="1" si="79"/>
        <v>-1,03688705093613E-14+3,49023576912563i</v>
      </c>
      <c r="BD108" s="223" t="str">
        <f t="shared" ca="1" si="80"/>
        <v>0,680911220110914+3,42317186749527i</v>
      </c>
      <c r="BE108" s="223" t="str">
        <f t="shared" ca="1" si="81"/>
        <v>1,33565540389241+3,22455739073396i</v>
      </c>
      <c r="BF108" s="223" t="str">
        <f t="shared" ca="1" si="82"/>
        <v>1,93907109954648+2,90202498179936i</v>
      </c>
      <c r="BG108" s="223" t="str">
        <f t="shared" ca="1" si="83"/>
        <v>2,46796938028858+2,46796938028858i</v>
      </c>
      <c r="BH108" s="223" t="str">
        <f t="shared" ca="1" si="84"/>
        <v>2,90202498179936+1,93907109954649i</v>
      </c>
      <c r="BI108" s="223" t="str">
        <f t="shared" ca="1" si="85"/>
        <v>3,22455739073395+1,33565540389242i</v>
      </c>
      <c r="BJ108" s="223" t="str">
        <f t="shared" ca="1" si="86"/>
        <v>3,42317186749527+0,680911220110921i</v>
      </c>
      <c r="BK108" s="223" t="str">
        <f t="shared" ca="1" si="87"/>
        <v>3,49023576912563+1,28281708794332E-15i</v>
      </c>
      <c r="BL108" s="223" t="str">
        <f t="shared" ca="1" si="88"/>
        <v>3,42317186749527-0,680911220110924i</v>
      </c>
      <c r="BM108" s="223" t="str">
        <f t="shared" ca="1" si="89"/>
        <v>3,22455739073396-1,3356554038924i</v>
      </c>
      <c r="BN108" s="223" t="str">
        <f t="shared" ca="1" si="90"/>
        <v>2,9020249817993-1,93907109954658i</v>
      </c>
      <c r="BO108" s="223" t="str">
        <f t="shared" ca="1" si="91"/>
        <v>2,46796938028865-2,46796938028851i</v>
      </c>
      <c r="BP108" s="223" t="str">
        <f t="shared" ca="1" si="92"/>
        <v>1,93907109954645-2,90202498179938i</v>
      </c>
      <c r="BQ108" s="223" t="str">
        <f t="shared" ca="1" si="93"/>
        <v>1,33565540389225-3,22455739073402i</v>
      </c>
      <c r="BR108" s="223" t="str">
        <f t="shared" ca="1" si="94"/>
        <v>0,680911220110976-3,42317186749526i</v>
      </c>
      <c r="BS108" s="223" t="str">
        <f t="shared" ca="1" si="95"/>
        <v>-8,53020385785461E-14-3,49023576912563i</v>
      </c>
      <c r="BT108" s="223" t="str">
        <f t="shared" ca="1" si="96"/>
        <v>-0,680911220110799-3,42317186749529i</v>
      </c>
      <c r="BU108" s="223" t="str">
        <f t="shared" ca="1" si="97"/>
        <v>-1,33565540389241-3,22455739073396i</v>
      </c>
      <c r="BV108" s="223" t="str">
        <f t="shared" ca="1" si="98"/>
        <v>-1,93907109954659-2,90202498179929i</v>
      </c>
      <c r="BW108" s="223" t="str">
        <f t="shared" ca="1" si="99"/>
        <v>-2,46796938028852-2,46796938028864i</v>
      </c>
      <c r="BX108" s="223" t="str">
        <f t="shared" ca="1" si="100"/>
        <v>-2,90202498179939-1,93907109954644i</v>
      </c>
      <c r="BY108" s="223" t="str">
        <f t="shared" ca="1" si="101"/>
        <v>-3,22455739073389-1,33565540389256i</v>
      </c>
      <c r="BZ108" s="223" t="str">
        <f t="shared" ca="1" si="102"/>
        <v>-3,42317186749526-0,680911220110966i</v>
      </c>
      <c r="CA108" s="223" t="str">
        <f t="shared" ca="1" si="103"/>
        <v>-3,49023576912563+9,74880440897671E-14i</v>
      </c>
      <c r="CB108" s="223" t="str">
        <f t="shared" ca="1" si="104"/>
        <v>-3,42317186749529+0,680911220110809i</v>
      </c>
      <c r="CC108" s="223" t="str">
        <f t="shared" ca="1" si="105"/>
        <v>-3,22455739073395+1,33565540389242i</v>
      </c>
      <c r="CD108" s="223" t="str">
        <f t="shared" ca="1" si="106"/>
        <v>-2,90202498179929+1,9390710995466i</v>
      </c>
      <c r="CE108" s="223" t="str">
        <f t="shared" ca="1" si="107"/>
        <v>-2,46796938028863+2,46796938028853i</v>
      </c>
      <c r="CF108" s="223" t="str">
        <f t="shared" ca="1" si="108"/>
        <v>-1,93907109954643+2,9020249817994i</v>
      </c>
      <c r="CG108" s="223" t="str">
        <f t="shared" ca="1" si="109"/>
        <v>-1,33565540389255+3,2245573907339i</v>
      </c>
      <c r="CH108" s="223" t="str">
        <f t="shared" ca="1" si="110"/>
        <v>-0,680911220110952+3,42317186749526i</v>
      </c>
      <c r="CI108" s="223" t="str">
        <f t="shared" ca="1" si="111"/>
        <v>1,03474145421382E-13+3,49023576912563i</v>
      </c>
      <c r="CJ108" s="223" t="str">
        <f t="shared" ca="1" si="112"/>
        <v>0,680911220110819+3,42317186749529i</v>
      </c>
      <c r="CK108" s="223" t="str">
        <f t="shared" ca="1" si="113"/>
        <v>1,33565540389243+3,22455739073395i</v>
      </c>
      <c r="CL108" s="223" t="str">
        <f t="shared" ca="1" si="114"/>
        <v>1,9390710995466+2,90202498179928i</v>
      </c>
      <c r="CM108" s="223" t="str">
        <f t="shared" ca="1" si="115"/>
        <v>2,46796938028854+2,46796938028862i</v>
      </c>
      <c r="CN108" s="223" t="str">
        <f t="shared" ca="1" si="116"/>
        <v>2,9020249817994+1,93907109954642i</v>
      </c>
      <c r="CO108" s="223" t="str">
        <f t="shared" ca="1" si="117"/>
        <v>3,2245573907339+1,33565540389254i</v>
      </c>
      <c r="CP108" s="223" t="str">
        <f t="shared" ca="1" si="118"/>
        <v>3,42317186749527+0,680911220110942i</v>
      </c>
      <c r="CQ108" s="223" t="str">
        <f t="shared" ca="1" si="119"/>
        <v>3,49023576912563-1,15660150932603E-13i</v>
      </c>
      <c r="CR108" s="223" t="str">
        <f t="shared" ca="1" si="120"/>
        <v>3,42317186749529-0,680911220110833i</v>
      </c>
      <c r="CS108" s="223" t="str">
        <f t="shared" ca="1" si="121"/>
        <v>3,22455739073395-1,33565540389243i</v>
      </c>
      <c r="CT108" s="223" t="str">
        <f t="shared" ca="1" si="122"/>
        <v>2,90202498179927-1,93907109954661i</v>
      </c>
      <c r="CU108" s="223" t="str">
        <f t="shared" ca="1" si="123"/>
        <v>2,46796938028861-2,46796938028855i</v>
      </c>
      <c r="CV108" s="223" t="str">
        <f t="shared" ca="1" si="124"/>
        <v>1,93907109954641-2,90202498179941i</v>
      </c>
      <c r="CW108" s="223" t="str">
        <f t="shared" ca="1" si="125"/>
        <v>1,33565540389254-3,2245573907339i</v>
      </c>
      <c r="CX108" s="223" t="str">
        <f t="shared" ca="1" si="126"/>
        <v>0,680911220110935-3,42317186749527i</v>
      </c>
      <c r="CY108" s="223" t="str">
        <f t="shared" ca="1" si="127"/>
        <v>-1,27846156443824E-13-3,49023576912563i</v>
      </c>
      <c r="CZ108" s="223" t="str">
        <f t="shared" ca="1" si="128"/>
        <v>-0,680911220110844-3,42317186749528i</v>
      </c>
      <c r="DA108" s="223" t="str">
        <f t="shared" ca="1" si="129"/>
        <v>-1,33565540389245-3,22455739073394i</v>
      </c>
      <c r="DB108" s="223" t="str">
        <f t="shared" ca="1" si="130"/>
        <v>-1,93907109954633-2,90202498179946i</v>
      </c>
      <c r="DC108" s="223" t="str">
        <f t="shared" ca="1" si="131"/>
        <v>-2,46796938028855-2,46796938028861i</v>
      </c>
      <c r="DD108" s="223" t="str">
        <f t="shared" ca="1" si="132"/>
        <v>-2,90202498179942-1,9390710995464i</v>
      </c>
      <c r="DE108" s="223" t="str">
        <f t="shared" ca="1" si="133"/>
        <v>-3,22455739073391-1,33565540389252i</v>
      </c>
      <c r="DF108" s="223" t="str">
        <f t="shared" ca="1" si="134"/>
        <v>-3,42317186749527-0,680911220110917i</v>
      </c>
      <c r="DG108" s="223" t="str">
        <f t="shared" ca="1" si="135"/>
        <v>-3,49023576912563+1,4623206613465E-13i</v>
      </c>
      <c r="DH108" s="223" t="str">
        <f t="shared" ca="1" si="136"/>
        <v>-3,42317186749528+0,680911220110851i</v>
      </c>
      <c r="DI108" s="223" t="str">
        <f t="shared" ca="1" si="137"/>
        <v>-3,22455739073394+1,33565540389246i</v>
      </c>
      <c r="DJ108" s="223" t="str">
        <f t="shared" ca="1" si="138"/>
        <v>-2,90202498179945+1,93907109954634i</v>
      </c>
      <c r="DK108" s="223" t="str">
        <f t="shared" ca="1" si="139"/>
        <v>-2,46796938028859+2,46796938028856i</v>
      </c>
      <c r="DL108" s="223" t="str">
        <f t="shared" ca="1" si="140"/>
        <v>-1,93907109954639+2,90202498179943i</v>
      </c>
      <c r="DM108" s="223" t="str">
        <f t="shared" ca="1" si="141"/>
        <v>-1,33565540389251+3,22455739073391i</v>
      </c>
      <c r="DN108" s="223" t="str">
        <f t="shared" ca="1" si="142"/>
        <v>-0,68091122011091+3,42317186749527i</v>
      </c>
      <c r="DO108" s="223" t="str">
        <f t="shared" ca="1" si="143"/>
        <v>1,52218167466266E-13+3,49023576912563i</v>
      </c>
      <c r="DP108" s="223" t="str">
        <f t="shared" ca="1" si="144"/>
        <v>0,680911220110868+3,42317186749528i</v>
      </c>
      <c r="DQ108" s="223" t="str">
        <f t="shared" ca="1" si="145"/>
        <v>1,33565540389247+3,22455739073393i</v>
      </c>
      <c r="DR108" s="223" t="str">
        <f t="shared" ca="1" si="146"/>
        <v>1,93907109954635+2,90202498179945i</v>
      </c>
      <c r="DS108" s="223" t="str">
        <f t="shared" ca="1" si="147"/>
        <v>2,46796938028857+2,46796938028859i</v>
      </c>
      <c r="DT108" s="223" t="str">
        <f t="shared" ca="1" si="148"/>
        <v>2,90202498179943+1,93907109954638i</v>
      </c>
      <c r="DU108" s="223" t="str">
        <f t="shared" ca="1" si="149"/>
        <v>3,22455739073392+1,3356554038925i</v>
      </c>
      <c r="DV108" s="223" t="str">
        <f t="shared" ca="1" si="150"/>
        <v>3,42317186749528+0,680911220110893i</v>
      </c>
      <c r="DW108" s="223" t="str">
        <f t="shared" ca="1" si="151"/>
        <v>3,49023576912563-1,70604077157092E-13i</v>
      </c>
      <c r="DX108" s="223" t="str">
        <f t="shared" ca="1" si="152"/>
        <v>3,42317186749528-0,680911220110875i</v>
      </c>
      <c r="DY108" s="223" t="str">
        <f t="shared" ca="1" si="153"/>
        <v>3,22455739073393-1,33565540389248i</v>
      </c>
      <c r="DZ108" s="223" t="str">
        <f t="shared" ca="1" si="154"/>
        <v>2,90202498179944-1,93907109954637i</v>
      </c>
      <c r="EA108" s="223" t="str">
        <f t="shared" ca="1" si="155"/>
        <v>2,46796938028858-2,46796938028858i</v>
      </c>
      <c r="EB108" s="223" t="str">
        <f t="shared" ca="1" si="156"/>
        <v>1,93907109954637-2,90202498179944i</v>
      </c>
      <c r="EC108" s="223" t="str">
        <f t="shared" ca="1" si="157"/>
        <v>1,33565540389249-3,22455739073393i</v>
      </c>
      <c r="ED108" s="223" t="str">
        <f t="shared" ca="1" si="158"/>
        <v>0,680911220110886-3,42317186749528i</v>
      </c>
      <c r="EE108" s="223" t="str">
        <f t="shared" ca="1" si="159"/>
        <v>1,70604455569212E-13-3,49023576912563i</v>
      </c>
      <c r="EF108" s="223" t="str">
        <f t="shared" ca="1" si="160"/>
        <v>-0,680911220110893-3,42317186749528i</v>
      </c>
      <c r="EG108" s="223" t="str">
        <f t="shared" ca="1" si="161"/>
        <v>-1,3356554038925-3,22455739073392i</v>
      </c>
      <c r="EH108" s="223" t="str">
        <f t="shared" ca="1" si="162"/>
        <v>-1,93907109954637-2,90202498179944i</v>
      </c>
      <c r="EI108" s="223" t="str">
        <f t="shared" ca="1" si="163"/>
        <v>-2,46796938028858-2,46796938028857i</v>
      </c>
      <c r="EJ108" s="223" t="str">
        <f t="shared" ca="1" si="164"/>
        <v>-2,90202498179944-1,93907109954636i</v>
      </c>
      <c r="EK108" s="223" t="str">
        <f t="shared" ca="1" si="165"/>
        <v>-3,22455739073393-1,33565540389247i</v>
      </c>
      <c r="EL108" s="223" t="str">
        <f t="shared" ca="1" si="166"/>
        <v>-3,42317186749528-0,680911220110868i</v>
      </c>
      <c r="EM108" s="223" t="str">
        <f t="shared" ca="1" si="167"/>
        <v>-3,49023576912563-1,64618354237597E-13i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-1,9625252822806E-28+5,29040636818066E-28i</v>
      </c>
      <c r="G109" s="229" t="str">
        <f t="shared" si="173"/>
        <v>-19,7160883280682+2,3659305994482i</v>
      </c>
      <c r="H109" s="229" t="str">
        <f t="shared" si="38"/>
        <v>2,0000000003917E-12-5,39142761136873E-12i</v>
      </c>
      <c r="I109" s="229" t="str">
        <f t="shared" si="174"/>
        <v>-2,0000000003917E-12+5,39142761136873E-12i</v>
      </c>
      <c r="J109" s="255" t="str">
        <f ca="1">IMPRODUCT(1/N_FFT2,X100)</f>
        <v>-0,224987299050669-0,000976628033943887i</v>
      </c>
      <c r="K109" s="254" t="str">
        <f t="shared" ca="1" si="175"/>
        <v>4,55240017537707E-13-1,21104948024078E-12i</v>
      </c>
      <c r="M109" s="258"/>
      <c r="N109" s="246">
        <f t="shared" ca="1" si="176"/>
        <v>4.5098086586549275</v>
      </c>
      <c r="O109" s="223">
        <f t="shared" ca="1" si="39"/>
        <v>-3.4901913413450729</v>
      </c>
      <c r="P109" s="223" t="str">
        <f t="shared" ca="1" si="40"/>
        <v>-3,40538712599242+0,764705251273472i</v>
      </c>
      <c r="Q109" s="223" t="str">
        <f t="shared" ca="1" si="41"/>
        <v>-3,15509560352809+1,49224908503835i</v>
      </c>
      <c r="R109" s="223" t="str">
        <f t="shared" ca="1" si="42"/>
        <v>-2,7514798756827+2,14727597036646i</v>
      </c>
      <c r="S109" s="223" t="str">
        <f t="shared" ca="1" si="43"/>
        <v>-2,21415394739542+2,69795439109585i</v>
      </c>
      <c r="T109" s="223" t="str">
        <f t="shared" ca="1" si="44"/>
        <v>-1,56922956973116+3,11752372191159i</v>
      </c>
      <c r="U109" s="223" t="str">
        <f t="shared" ca="1" si="45"/>
        <v>-0,848047320016854+3,3855946807337i</v>
      </c>
      <c r="V109" s="223" t="str">
        <f t="shared" ca="1" si="46"/>
        <v>-0,0856535832966267+3,48914016096639i</v>
      </c>
      <c r="W109" s="223" t="str">
        <f t="shared" ca="1" si="47"/>
        <v>0,680902552680915+3,42312829338205i</v>
      </c>
      <c r="X109" s="223" t="str">
        <f t="shared" ca="1" si="48"/>
        <v>1,41436972529551+3,19076697352966i</v>
      </c>
      <c r="Y109" s="223" t="str">
        <f t="shared" ca="1" si="49"/>
        <v>2,07910455458476+2,8033479716769i</v>
      </c>
      <c r="Z109" s="223" t="str">
        <f t="shared" ca="1" si="50"/>
        <v>2,64280375966683+2,27969820087901i</v>
      </c>
      <c r="AA109" s="223" t="str">
        <f t="shared" ca="1" si="51"/>
        <v>3,07807396057673+1,64526480920841i</v>
      </c>
      <c r="AB109" s="223" t="str">
        <f t="shared" ca="1" si="52"/>
        <v>3,36376287983486+0,930878556765161i</v>
      </c>
      <c r="AC109" s="223" t="str">
        <f t="shared" ca="1" si="53"/>
        <v>3,48598725302209+0,171255572077503i</v>
      </c>
      <c r="AD109" s="223" t="str">
        <f t="shared" ca="1" si="54"/>
        <v>3,43880749628677-0,596689703851185i</v>
      </c>
      <c r="AE109" s="223" t="str">
        <f t="shared" ca="1" si="55"/>
        <v>3,22451634481682-1,33563840211686i</v>
      </c>
      <c r="AF109" s="223" t="str">
        <f t="shared" ca="1" si="56"/>
        <v>2,85352743567688-2,00968076396213i</v>
      </c>
      <c r="AG109" s="223" t="str">
        <f t="shared" ca="1" si="57"/>
        <v>2,34386924940982-2,58606120207376i</v>
      </c>
      <c r="AH109" s="223" t="str">
        <f t="shared" ca="1" si="58"/>
        <v>1,72030900268505-3,0367700825846i</v>
      </c>
      <c r="AI109" s="223" t="str">
        <f t="shared" ca="1" si="59"/>
        <v>1,01314906707866-3,33990487395641i</v>
      </c>
      <c r="AJ109" s="223" t="str">
        <f t="shared" ca="1" si="60"/>
        <v>0,256754402905385-3,48073451670604i</v>
      </c>
      <c r="AK109" s="223" t="str">
        <f t="shared" ca="1" si="61"/>
        <v>-0,512117431455552-3,45241529014102i</v>
      </c>
      <c r="AL109" s="223" t="str">
        <f t="shared" ca="1" si="62"/>
        <v>-1,25610254030747-3,25632338803031i</v>
      </c>
      <c r="AM109" s="223" t="str">
        <f t="shared" ca="1" si="63"/>
        <v>-1,93904641679409-2,90198804144988i</v>
      </c>
      <c r="AN109" s="223" t="str">
        <f t="shared" ca="1" si="64"/>
        <v>-2,52776089791164-2,40662843874767i</v>
      </c>
      <c r="AO109" s="223" t="str">
        <f t="shared" ca="1" si="65"/>
        <v>-2,99363696784689-1,79431694634493i</v>
      </c>
      <c r="AP109" s="223" t="str">
        <f t="shared" ca="1" si="66"/>
        <v>-3,31403503426895-1,09480929427827i</v>
      </c>
      <c r="AQ109" s="223" t="str">
        <f t="shared" ca="1" si="67"/>
        <v>-3,47338511607016-0,342098574481622i</v>
      </c>
      <c r="AR109" s="223" t="str">
        <f t="shared" ca="1" si="68"/>
        <v>-3,47338511607016-0,342098574481622i</v>
      </c>
      <c r="AS109" s="223" t="str">
        <f t="shared" ca="1" si="69"/>
        <v>-3,28616894379662+1,17581004929654i</v>
      </c>
      <c r="AT109" s="223" t="str">
        <f t="shared" ca="1" si="70"/>
        <v>-2,94870059813905+1,86724406057016i</v>
      </c>
      <c r="AU109" s="223" t="str">
        <f t="shared" ca="1" si="71"/>
        <v>-2,46793796510369+2,46793796510366i</v>
      </c>
      <c r="AV109" s="223" t="str">
        <f t="shared" ca="1" si="72"/>
        <v>-1,86724406057016+2,94870059813905i</v>
      </c>
      <c r="AW109" s="223" t="str">
        <f t="shared" ca="1" si="73"/>
        <v>-1,17581004929653+3,28616894379662i</v>
      </c>
      <c r="AX109" s="223" t="str">
        <f t="shared" ca="1" si="74"/>
        <v>-0,427236678668515+3,46394347811861i</v>
      </c>
      <c r="AY109" s="223" t="str">
        <f t="shared" ca="1" si="75"/>
        <v>0,342098574481623+3,47338511607016i</v>
      </c>
      <c r="AZ109" s="223" t="str">
        <f t="shared" ca="1" si="76"/>
        <v>1,09480929427827+3,31403503426895i</v>
      </c>
      <c r="BA109" s="223" t="str">
        <f t="shared" ca="1" si="77"/>
        <v>1,79431694634493+2,99363696784689i</v>
      </c>
      <c r="BB109" s="223" t="str">
        <f t="shared" ca="1" si="78"/>
        <v>2,40662843874767+2,52776089791164i</v>
      </c>
      <c r="BC109" s="223" t="str">
        <f t="shared" ca="1" si="79"/>
        <v>2,90198804144988+1,93904641679409i</v>
      </c>
      <c r="BD109" s="223" t="str">
        <f t="shared" ca="1" si="80"/>
        <v>3,2563233880303+1,2561025403075i</v>
      </c>
      <c r="BE109" s="223" t="str">
        <f t="shared" ca="1" si="81"/>
        <v>3,45241529014102+0,512117431455552i</v>
      </c>
      <c r="BF109" s="223" t="str">
        <f t="shared" ca="1" si="82"/>
        <v>3,48073451670604-0,256754402905389i</v>
      </c>
      <c r="BG109" s="223" t="str">
        <f t="shared" ca="1" si="83"/>
        <v>3,33990487395641-1,01314906707866i</v>
      </c>
      <c r="BH109" s="223" t="str">
        <f t="shared" ca="1" si="84"/>
        <v>3,0367700825846-1,72030900268505i</v>
      </c>
      <c r="BI109" s="223" t="str">
        <f t="shared" ca="1" si="85"/>
        <v>2,58606120207373-2,34386924940984i</v>
      </c>
      <c r="BJ109" s="223" t="str">
        <f t="shared" ca="1" si="86"/>
        <v>2,00968076396219-2,85352743567685i</v>
      </c>
      <c r="BK109" s="223" t="str">
        <f t="shared" ca="1" si="87"/>
        <v>1,3356384021167-3,22451634481689i</v>
      </c>
      <c r="BL109" s="223" t="str">
        <f t="shared" ca="1" si="88"/>
        <v>0,59668970385115-3,43880749628678i</v>
      </c>
      <c r="BM109" s="223" t="str">
        <f t="shared" ca="1" si="89"/>
        <v>-0,171255572077437-3,4859872530221i</v>
      </c>
      <c r="BN109" s="223" t="str">
        <f t="shared" ca="1" si="90"/>
        <v>-0,930878556764997-3,36376287983491i</v>
      </c>
      <c r="BO109" s="223" t="str">
        <f t="shared" ca="1" si="91"/>
        <v>-1,64526480920848-3,0780739605767i</v>
      </c>
      <c r="BP109" s="223" t="str">
        <f t="shared" ca="1" si="92"/>
        <v>-2,27969820087898-2,64280375966686i</v>
      </c>
      <c r="BQ109" s="223" t="str">
        <f t="shared" ca="1" si="93"/>
        <v>-2,8033479716768-2,0791045545849i</v>
      </c>
      <c r="BR109" s="223" t="str">
        <f t="shared" ca="1" si="94"/>
        <v>-3,19076697352969-1,41436972529545i</v>
      </c>
      <c r="BS109" s="223" t="str">
        <f t="shared" ca="1" si="95"/>
        <v>-3,42312829338205-0,68090255268095i</v>
      </c>
      <c r="BT109" s="223" t="str">
        <f t="shared" ca="1" si="96"/>
        <v>-3,48914016096639+0,0856535832964853i</v>
      </c>
      <c r="BU109" s="223" t="str">
        <f t="shared" ca="1" si="97"/>
        <v>-3,38559468073369+0,848047320016924i</v>
      </c>
      <c r="BV109" s="223" t="str">
        <f t="shared" ca="1" si="98"/>
        <v>-3,1175237219116+1,56922956973113i</v>
      </c>
      <c r="BW109" s="223" t="str">
        <f t="shared" ca="1" si="99"/>
        <v>-2,69795439109594+2,21415394739531i</v>
      </c>
      <c r="BX109" s="223" t="str">
        <f t="shared" ca="1" si="100"/>
        <v>-2,14727597036638+2,75147987568276i</v>
      </c>
      <c r="BY109" s="223" t="str">
        <f t="shared" ca="1" si="101"/>
        <v>-1,49224908503837+3,15509560352809i</v>
      </c>
      <c r="BZ109" s="223" t="str">
        <f t="shared" ca="1" si="102"/>
        <v>-0,764705251273604+3,40538712599239i</v>
      </c>
      <c r="CA109" s="223" t="str">
        <f t="shared" ca="1" si="103"/>
        <v>1,03472828282103E-13+3,49019134134507i</v>
      </c>
      <c r="CB109" s="223" t="str">
        <f t="shared" ca="1" si="104"/>
        <v>0,764705251273468+3,40538712599242i</v>
      </c>
      <c r="CC109" s="223" t="str">
        <f t="shared" ca="1" si="105"/>
        <v>1,49224908503825+3,15509560352815i</v>
      </c>
      <c r="CD109" s="223" t="str">
        <f t="shared" ca="1" si="106"/>
        <v>2,14727597036655+2,75147987568263i</v>
      </c>
      <c r="CE109" s="223" t="str">
        <f t="shared" ca="1" si="107"/>
        <v>2,69795439109586+2,21415394739541i</v>
      </c>
      <c r="CF109" s="223" t="str">
        <f t="shared" ca="1" si="108"/>
        <v>3,11752372191154+1,56922956973125i</v>
      </c>
      <c r="CG109" s="223" t="str">
        <f t="shared" ca="1" si="109"/>
        <v>3,38559468073374+0,848047320016718i</v>
      </c>
      <c r="CH109" s="223" t="str">
        <f t="shared" ca="1" si="110"/>
        <v>3,48914016096639+0,0856535832966256i</v>
      </c>
      <c r="CI109" s="223" t="str">
        <f t="shared" ca="1" si="111"/>
        <v>3,42312829338207-0,680902552680818i</v>
      </c>
      <c r="CJ109" s="223" t="str">
        <f t="shared" ca="1" si="112"/>
        <v>3,1907669735296-1,41436972529564i</v>
      </c>
      <c r="CK109" s="223" t="str">
        <f t="shared" ca="1" si="113"/>
        <v>2,80334797167688-2,07910455458479i</v>
      </c>
      <c r="CL109" s="223" t="str">
        <f t="shared" ca="1" si="114"/>
        <v>2,27969820087908-2,64280375966677i</v>
      </c>
      <c r="CM109" s="223" t="str">
        <f t="shared" ca="1" si="115"/>
        <v>1,64526480920829-3,0780739605768i</v>
      </c>
      <c r="CN109" s="223" t="str">
        <f t="shared" ca="1" si="116"/>
        <v>0,930878556765119-3,36376287983487i</v>
      </c>
      <c r="CO109" s="223" t="str">
        <f t="shared" ca="1" si="117"/>
        <v>0,17125557207757-3,48598725302209i</v>
      </c>
      <c r="CP109" s="223" t="str">
        <f t="shared" ca="1" si="118"/>
        <v>-0,596689703851356-3,43880749628674i</v>
      </c>
      <c r="CQ109" s="223" t="str">
        <f t="shared" ca="1" si="119"/>
        <v>-1,3356384021169-3,22451634481681i</v>
      </c>
      <c r="CR109" s="223" t="str">
        <f t="shared" ca="1" si="120"/>
        <v>-2,00968076396207-2,85352743567693i</v>
      </c>
      <c r="CS109" s="223" t="str">
        <f t="shared" ca="1" si="121"/>
        <v>-2,58606120207364-2,34386924940995i</v>
      </c>
      <c r="CT109" s="223" t="str">
        <f t="shared" ca="1" si="122"/>
        <v>-3,03677008258464-1,72030900268498i</v>
      </c>
      <c r="CU109" s="223" t="str">
        <f t="shared" ca="1" si="123"/>
        <v>-3,33990487395639-1,01314906707873i</v>
      </c>
      <c r="CV109" s="223" t="str">
        <f t="shared" ca="1" si="124"/>
        <v>-3,48073451670603-0,256754402905554i</v>
      </c>
      <c r="CW109" s="223" t="str">
        <f t="shared" ca="1" si="125"/>
        <v>-3,45241529014101+0,512117431455622i</v>
      </c>
      <c r="CX109" s="223" t="str">
        <f t="shared" ca="1" si="126"/>
        <v>-3,25632338803033+1,25610254030745i</v>
      </c>
      <c r="CY109" s="223" t="str">
        <f t="shared" ca="1" si="127"/>
        <v>-2,90198804144997+1,93904641679395i</v>
      </c>
      <c r="CZ109" s="223" t="str">
        <f t="shared" ca="1" si="128"/>
        <v>-2,40662843874762+2,52776089791169i</v>
      </c>
      <c r="DA109" s="223" t="str">
        <f t="shared" ca="1" si="129"/>
        <v>-1,79431694634495+2,99363696784688i</v>
      </c>
      <c r="DB109" s="223" t="str">
        <f t="shared" ca="1" si="130"/>
        <v>-1,09480929427841+3,31403503426891i</v>
      </c>
      <c r="DC109" s="223" t="str">
        <f t="shared" ca="1" si="131"/>
        <v>-0,342098574481546+3,47338511607017i</v>
      </c>
      <c r="DD109" s="223" t="str">
        <f t="shared" ca="1" si="132"/>
        <v>0,427236678668483+3,46394347811861i</v>
      </c>
      <c r="DE109" s="223" t="str">
        <f t="shared" ca="1" si="133"/>
        <v>1,1758100492964+3,28616894379667i</v>
      </c>
      <c r="DF109" s="223" t="str">
        <f t="shared" ca="1" si="134"/>
        <v>1,86724406057025+2,94870059813899i</v>
      </c>
      <c r="DG109" s="223" t="str">
        <f t="shared" ca="1" si="135"/>
        <v>2,46793796510366+2,46793796510369i</v>
      </c>
      <c r="DH109" s="223" t="str">
        <f t="shared" ca="1" si="136"/>
        <v>2,94870059813898+1,86724406057027i</v>
      </c>
      <c r="DI109" s="223" t="str">
        <f t="shared" ca="1" si="137"/>
        <v>3,28616894379666+1,17581004929644i</v>
      </c>
      <c r="DJ109" s="223" t="str">
        <f t="shared" ca="1" si="138"/>
        <v>3,46394347811861+0,427236678668518i</v>
      </c>
      <c r="DK109" s="223" t="str">
        <f t="shared" ca="1" si="139"/>
        <v>3,47338511607018-0,342098574481522i</v>
      </c>
      <c r="DL109" s="223" t="str">
        <f t="shared" ca="1" si="140"/>
        <v>3,31403503426892-1,09480929427837i</v>
      </c>
      <c r="DM109" s="223" t="str">
        <f t="shared" ca="1" si="141"/>
        <v>2,99363696784689-1,79431694634493i</v>
      </c>
      <c r="DN109" s="223" t="str">
        <f t="shared" ca="1" si="142"/>
        <v>2,52776089791171-2,4066284387476i</v>
      </c>
      <c r="DO109" s="223" t="str">
        <f t="shared" ca="1" si="143"/>
        <v>1,93904641679397-2,90198804144996i</v>
      </c>
      <c r="DP109" s="223" t="str">
        <f t="shared" ca="1" si="144"/>
        <v>1,25610254030747-3,25632338803032i</v>
      </c>
      <c r="DQ109" s="223" t="str">
        <f t="shared" ca="1" si="145"/>
        <v>0,512117431455657-3,452415290141i</v>
      </c>
      <c r="DR109" s="223" t="str">
        <f t="shared" ca="1" si="146"/>
        <v>-0,256754402905529-3,48073451670603i</v>
      </c>
      <c r="DS109" s="223" t="str">
        <f t="shared" ca="1" si="147"/>
        <v>-1,0131490670787-3,3399048739564i</v>
      </c>
      <c r="DT109" s="223" t="str">
        <f t="shared" ca="1" si="148"/>
        <v>-1,72030900268496-3,03677008258465i</v>
      </c>
      <c r="DU109" s="223" t="str">
        <f t="shared" ca="1" si="149"/>
        <v>-2,34386924940992-2,58606120207366i</v>
      </c>
      <c r="DV109" s="223" t="str">
        <f t="shared" ca="1" si="150"/>
        <v>-2,85352743567691-2,0096807639621i</v>
      </c>
      <c r="DW109" s="223" t="str">
        <f t="shared" ca="1" si="151"/>
        <v>-3,2245163448168-1,33563840211692i</v>
      </c>
      <c r="DX109" s="223" t="str">
        <f t="shared" ca="1" si="152"/>
        <v>-3,4388074962868-0,596689703851049i</v>
      </c>
      <c r="DY109" s="223" t="str">
        <f t="shared" ca="1" si="153"/>
        <v>-3,48598725302209+0,171255572077546i</v>
      </c>
      <c r="DZ109" s="223" t="str">
        <f t="shared" ca="1" si="154"/>
        <v>-3,36376287983488+0,930878556765095i</v>
      </c>
      <c r="EA109" s="223" t="str">
        <f t="shared" ca="1" si="155"/>
        <v>-3,07807396057664+1,64526480920857i</v>
      </c>
      <c r="EB109" s="223" t="str">
        <f t="shared" ca="1" si="156"/>
        <v>-2,64280375966678+2,27969820087906i</v>
      </c>
      <c r="EC109" s="223" t="str">
        <f t="shared" ca="1" si="157"/>
        <v>-2,07910455458482+2,80334797167686i</v>
      </c>
      <c r="ED109" s="223" t="str">
        <f t="shared" ca="1" si="158"/>
        <v>-1,41436972529567+3,19076697352959i</v>
      </c>
      <c r="EE109" s="223" t="str">
        <f t="shared" ca="1" si="159"/>
        <v>-0,680902552680846+3,42312829338207i</v>
      </c>
      <c r="EF109" s="223" t="str">
        <f t="shared" ca="1" si="160"/>
        <v>0,0856535832965886+3,48914016096639i</v>
      </c>
      <c r="EG109" s="223" t="str">
        <f t="shared" ca="1" si="161"/>
        <v>0,84804732001669+3,38559468073375i</v>
      </c>
      <c r="EH109" s="223" t="str">
        <f t="shared" ca="1" si="162"/>
        <v>1,56922956973122+3,11752372191156i</v>
      </c>
      <c r="EI109" s="223" t="str">
        <f t="shared" ca="1" si="163"/>
        <v>2,2141539473954+2,69795439109587i</v>
      </c>
      <c r="EJ109" s="223" t="str">
        <f t="shared" ca="1" si="164"/>
        <v>2,75147987568261+2,14727597036658i</v>
      </c>
      <c r="EK109" s="223" t="str">
        <f t="shared" ca="1" si="165"/>
        <v>3,15509560352814+1,49224908503827i</v>
      </c>
      <c r="EL109" s="223" t="str">
        <f t="shared" ca="1" si="166"/>
        <v>3,40538712599241+0,764705251273496i</v>
      </c>
      <c r="EM109" s="223" t="str">
        <f t="shared" ca="1" si="167"/>
        <v>3,49019134134507+1,40244557996571E-13i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-1,58964547215287E-28+3,85670624240373E-28i</v>
      </c>
      <c r="G110" s="229" t="str">
        <f t="shared" si="173"/>
        <v>-19,6506550218266+2,62008733631556i</v>
      </c>
      <c r="H110" s="229" t="str">
        <f t="shared" si="38"/>
        <v>2,00000000031728E-12-4,8522848502319E-12i</v>
      </c>
      <c r="I110" s="229" t="str">
        <f t="shared" si="174"/>
        <v>-2,00000000031728E-12+4,8522848502319E-12i</v>
      </c>
      <c r="J110" s="255" t="str">
        <f ca="1">IMPRODUCT(1/N_FFT2,Y100)</f>
        <v>0,0116781755983709+0,0000507061620069324i</v>
      </c>
      <c r="K110" s="254" t="str">
        <f t="shared" ca="1" si="175"/>
        <v>-2,36023919421667E-14+5,6564422210293E-14i</v>
      </c>
      <c r="N110" s="246">
        <f t="shared" ca="1" si="176"/>
        <v>4.5098589376750056</v>
      </c>
      <c r="O110" s="223">
        <f t="shared" ca="1" si="39"/>
        <v>-3.4901410623249949</v>
      </c>
      <c r="P110" s="223" t="str">
        <f t="shared" ca="1" si="40"/>
        <v>-3,38554590851285+0,848035103211496i</v>
      </c>
      <c r="Q110" s="223" t="str">
        <f t="shared" ca="1" si="41"/>
        <v>-3,07802961843977+1,64524110784242i</v>
      </c>
      <c r="R110" s="223" t="str">
        <f t="shared" ca="1" si="42"/>
        <v>-2,58602394777726+2,34383548408364i</v>
      </c>
      <c r="S110" s="223" t="str">
        <f t="shared" ca="1" si="43"/>
        <v>-1,93901848326718+2,90194623597256i</v>
      </c>
      <c r="T110" s="223" t="str">
        <f t="shared" ca="1" si="44"/>
        <v>-1,17579311080484+3,28612160388366i</v>
      </c>
      <c r="U110" s="223" t="str">
        <f t="shared" ca="1" si="45"/>
        <v>-0,342093646275855+3,47333507915731i</v>
      </c>
      <c r="V110" s="223" t="str">
        <f t="shared" ca="1" si="46"/>
        <v>0,512110053991095+3,45236555531541i</v>
      </c>
      <c r="W110" s="223" t="str">
        <f t="shared" ca="1" si="47"/>
        <v>1,33561916116887+3,22446989305926i</v>
      </c>
      <c r="X110" s="223" t="str">
        <f t="shared" ca="1" si="48"/>
        <v>2,07907460340747+2,8033075871893i</v>
      </c>
      <c r="Y110" s="223" t="str">
        <f t="shared" ca="1" si="49"/>
        <v>2,69791552488776+2,21412205072274i</v>
      </c>
      <c r="Z110" s="223" t="str">
        <f t="shared" ca="1" si="50"/>
        <v>3,15505015183228+1,49222758798722i</v>
      </c>
      <c r="AA110" s="223" t="str">
        <f t="shared" ca="1" si="51"/>
        <v>3,42307898045925+0,680892743730698i</v>
      </c>
      <c r="AB110" s="223" t="str">
        <f t="shared" ca="1" si="52"/>
        <v>3,4859370345653-0,171253105002898i</v>
      </c>
      <c r="AC110" s="223" t="str">
        <f t="shared" ca="1" si="53"/>
        <v>3,33985675993405-1,01313447184957i</v>
      </c>
      <c r="AD110" s="223" t="str">
        <f t="shared" ca="1" si="54"/>
        <v>2,99359384209289-1,79429109776273i</v>
      </c>
      <c r="AE110" s="223" t="str">
        <f t="shared" ca="1" si="55"/>
        <v>2,46790241246763-2,46790241246762i</v>
      </c>
      <c r="AF110" s="223" t="str">
        <f t="shared" ca="1" si="56"/>
        <v>1,79429109776274-2,99359384209288i</v>
      </c>
      <c r="AG110" s="223" t="str">
        <f t="shared" ca="1" si="57"/>
        <v>1,01313447184955-3,33985675993405i</v>
      </c>
      <c r="AH110" s="223" t="str">
        <f t="shared" ca="1" si="58"/>
        <v>0,171253105002908-3,4859370345653i</v>
      </c>
      <c r="AI110" s="223" t="str">
        <f t="shared" ca="1" si="59"/>
        <v>-0,680892743730691-3,42307898045925i</v>
      </c>
      <c r="AJ110" s="223" t="str">
        <f t="shared" ca="1" si="60"/>
        <v>-1,49222758798721-3,15505015183228i</v>
      </c>
      <c r="AK110" s="223" t="str">
        <f t="shared" ca="1" si="61"/>
        <v>-2,21412205072276-2,69791552488774i</v>
      </c>
      <c r="AL110" s="223" t="str">
        <f t="shared" ca="1" si="62"/>
        <v>-2,8033075871893-2,07907460340748i</v>
      </c>
      <c r="AM110" s="223" t="str">
        <f t="shared" ca="1" si="63"/>
        <v>-3,22446989305926-1,33561916116888i</v>
      </c>
      <c r="AN110" s="223" t="str">
        <f t="shared" ca="1" si="64"/>
        <v>-3,45236555531542-0,51211005399107i</v>
      </c>
      <c r="AO110" s="223" t="str">
        <f t="shared" ca="1" si="65"/>
        <v>-3,47333507915731+0,342093646275878i</v>
      </c>
      <c r="AP110" s="223" t="str">
        <f t="shared" ca="1" si="66"/>
        <v>-3,28612160388366+1,17579311080483i</v>
      </c>
      <c r="AQ110" s="223" t="str">
        <f t="shared" ca="1" si="67"/>
        <v>-2,90194623597256+1,93901848326717i</v>
      </c>
      <c r="AR110" s="223" t="str">
        <f t="shared" ca="1" si="68"/>
        <v>-2,90194623597256+1,93901848326717i</v>
      </c>
      <c r="AS110" s="223" t="str">
        <f t="shared" ca="1" si="69"/>
        <v>-1,64524110784242+3,07802961843977i</v>
      </c>
      <c r="AT110" s="223" t="str">
        <f t="shared" ca="1" si="70"/>
        <v>-0,848035103211496+3,38554590851285i</v>
      </c>
      <c r="AU110" s="223" t="str">
        <f t="shared" ca="1" si="71"/>
        <v>-1,03685891522791E-14+3,49014106232499i</v>
      </c>
      <c r="AV110" s="223" t="str">
        <f t="shared" ca="1" si="72"/>
        <v>0,84803510321151+3,38554590851285i</v>
      </c>
      <c r="AW110" s="223" t="str">
        <f t="shared" ca="1" si="73"/>
        <v>1,64524110784243+3,07802961843977i</v>
      </c>
      <c r="AX110" s="223" t="str">
        <f t="shared" ca="1" si="74"/>
        <v>2,34383548408363+2,58602394777726i</v>
      </c>
      <c r="AY110" s="223" t="str">
        <f t="shared" ca="1" si="75"/>
        <v>2,90194623597255+1,93901848326719i</v>
      </c>
      <c r="AZ110" s="223" t="str">
        <f t="shared" ca="1" si="76"/>
        <v>3,28612160388367+1,17579311080482i</v>
      </c>
      <c r="BA110" s="223" t="str">
        <f t="shared" ca="1" si="77"/>
        <v>3,47333507915731+0,342093646275865i</v>
      </c>
      <c r="BB110" s="223" t="str">
        <f t="shared" ca="1" si="78"/>
        <v>3,45236555531541-0,512110053991084i</v>
      </c>
      <c r="BC110" s="223" t="str">
        <f t="shared" ca="1" si="79"/>
        <v>3,22446989305927-1,33561916116886i</v>
      </c>
      <c r="BD110" s="223" t="str">
        <f t="shared" ca="1" si="80"/>
        <v>2,80330758718931-2,07907460340746i</v>
      </c>
      <c r="BE110" s="223" t="str">
        <f t="shared" ca="1" si="81"/>
        <v>2,21412205072277-2,69791552488773i</v>
      </c>
      <c r="BF110" s="223" t="str">
        <f t="shared" ca="1" si="82"/>
        <v>1,49222758798726-3,15505015183226i</v>
      </c>
      <c r="BG110" s="223" t="str">
        <f t="shared" ca="1" si="83"/>
        <v>0,680892743730743-3,42307898045924i</v>
      </c>
      <c r="BH110" s="223" t="str">
        <f t="shared" ca="1" si="84"/>
        <v>-0,171253105002854-3,4859370345653i</v>
      </c>
      <c r="BI110" s="223" t="str">
        <f t="shared" ca="1" si="85"/>
        <v>-1,01313447184949-3,33985675993407i</v>
      </c>
      <c r="BJ110" s="223" t="str">
        <f t="shared" ca="1" si="86"/>
        <v>-1,79429109776266-2,99359384209293i</v>
      </c>
      <c r="BK110" s="223" t="str">
        <f t="shared" ca="1" si="87"/>
        <v>-2,46790241246756-2,46790241246769i</v>
      </c>
      <c r="BL110" s="223" t="str">
        <f t="shared" ca="1" si="88"/>
        <v>-2,99359384209284-1,79429109776281i</v>
      </c>
      <c r="BM110" s="223" t="str">
        <f t="shared" ca="1" si="89"/>
        <v>-3,33985675993402-1,01313447184966i</v>
      </c>
      <c r="BN110" s="223" t="str">
        <f t="shared" ca="1" si="90"/>
        <v>-3,48593703456529-0,171253105003024i</v>
      </c>
      <c r="BO110" s="223" t="str">
        <f t="shared" ca="1" si="91"/>
        <v>-3,42307898045927+0,680892743730576i</v>
      </c>
      <c r="BP110" s="223" t="str">
        <f t="shared" ca="1" si="92"/>
        <v>-3,15505015183233+1,49222758798711i</v>
      </c>
      <c r="BQ110" s="223" t="str">
        <f t="shared" ca="1" si="93"/>
        <v>-2,69791552488784+2,21412205072264i</v>
      </c>
      <c r="BR110" s="223" t="str">
        <f t="shared" ca="1" si="94"/>
        <v>-2,0790746034076+2,8033075871892i</v>
      </c>
      <c r="BS110" s="223" t="str">
        <f t="shared" ca="1" si="95"/>
        <v>-1,33561916116902+3,2244698930592i</v>
      </c>
      <c r="BT110" s="223" t="str">
        <f t="shared" ca="1" si="96"/>
        <v>-0,512110053991252+3,45236555531539i</v>
      </c>
      <c r="BU110" s="223" t="str">
        <f t="shared" ca="1" si="97"/>
        <v>0,34209364627604+3,47333507915729i</v>
      </c>
      <c r="BV110" s="223" t="str">
        <f t="shared" ca="1" si="98"/>
        <v>1,17579311080499+3,28612160388361i</v>
      </c>
      <c r="BW110" s="223" t="str">
        <f t="shared" ca="1" si="99"/>
        <v>1,9390184832673+2,90194623597247i</v>
      </c>
      <c r="BX110" s="223" t="str">
        <f t="shared" ca="1" si="100"/>
        <v>2,58602394777735+2,34383548408353i</v>
      </c>
      <c r="BY110" s="223" t="str">
        <f t="shared" ca="1" si="101"/>
        <v>3,07802961843983+1,64524110784231i</v>
      </c>
      <c r="BZ110" s="223" t="str">
        <f t="shared" ca="1" si="102"/>
        <v>3,38554590851288+0,848035103211374i</v>
      </c>
      <c r="CA110" s="223" t="str">
        <f t="shared" ca="1" si="103"/>
        <v>3,49014106232499-1,1565701251916E-13i</v>
      </c>
      <c r="CB110" s="223" t="str">
        <f t="shared" ca="1" si="104"/>
        <v>3,38554590851283-0,848035103211597i</v>
      </c>
      <c r="CC110" s="223" t="str">
        <f t="shared" ca="1" si="105"/>
        <v>3,07802961843972-1,64524110784252i</v>
      </c>
      <c r="CD110" s="223" t="str">
        <f t="shared" ca="1" si="106"/>
        <v>2,58602394777719-2,3438354840837i</v>
      </c>
      <c r="CE110" s="223" t="str">
        <f t="shared" ca="1" si="107"/>
        <v>1,93901848326711-2,9019462359726i</v>
      </c>
      <c r="CF110" s="223" t="str">
        <f t="shared" ca="1" si="108"/>
        <v>1,17579311080476-3,28612160388369i</v>
      </c>
      <c r="CG110" s="223" t="str">
        <f t="shared" ca="1" si="109"/>
        <v>0,342093646275804-3,47333507915732i</v>
      </c>
      <c r="CH110" s="223" t="str">
        <f t="shared" ca="1" si="110"/>
        <v>-0,512110053991144-3,4523655553154i</v>
      </c>
      <c r="CI110" s="223" t="str">
        <f t="shared" ca="1" si="111"/>
        <v>-1,33561916116892-3,22446989305924i</v>
      </c>
      <c r="CJ110" s="223" t="str">
        <f t="shared" ca="1" si="112"/>
        <v>-2,07907460340751-2,80330758718927i</v>
      </c>
      <c r="CK110" s="223" t="str">
        <f t="shared" ca="1" si="113"/>
        <v>-2,69791552488777-2,21412205072273i</v>
      </c>
      <c r="CL110" s="223" t="str">
        <f t="shared" ca="1" si="114"/>
        <v>-3,15505015183229-1,49222758798721i</v>
      </c>
      <c r="CM110" s="223" t="str">
        <f t="shared" ca="1" si="115"/>
        <v>-3,42307898045925-0,680892743730684i</v>
      </c>
      <c r="CN110" s="223" t="str">
        <f t="shared" ca="1" si="116"/>
        <v>-3,4859370345653+0,171253105002915i</v>
      </c>
      <c r="CO110" s="223" t="str">
        <f t="shared" ca="1" si="117"/>
        <v>-3,33985675993405+1,01313447184955i</v>
      </c>
      <c r="CP110" s="223" t="str">
        <f t="shared" ca="1" si="118"/>
        <v>-2,9935938420929+1,79429109776271i</v>
      </c>
      <c r="CQ110" s="223" t="str">
        <f t="shared" ca="1" si="119"/>
        <v>-2,46790241246764+2,46790241246761i</v>
      </c>
      <c r="CR110" s="223" t="str">
        <f t="shared" ca="1" si="120"/>
        <v>-1,79429109776275+2,99359384209287i</v>
      </c>
      <c r="CS110" s="223" t="str">
        <f t="shared" ca="1" si="121"/>
        <v>-1,0131344718496+3,33985675993404i</v>
      </c>
      <c r="CT110" s="223" t="str">
        <f t="shared" ca="1" si="122"/>
        <v>-0,171253105002963+3,4859370345653i</v>
      </c>
      <c r="CU110" s="223" t="str">
        <f t="shared" ca="1" si="123"/>
        <v>0,680892743730635+3,42307898045926i</v>
      </c>
      <c r="CV110" s="223" t="str">
        <f t="shared" ca="1" si="124"/>
        <v>1,49222758798716+3,15505015183231i</v>
      </c>
      <c r="CW110" s="223" t="str">
        <f t="shared" ca="1" si="125"/>
        <v>2,21412205072269+2,6979155248878i</v>
      </c>
      <c r="CX110" s="223" t="str">
        <f t="shared" ca="1" si="126"/>
        <v>2,80330758718924+2,07907460340755i</v>
      </c>
      <c r="CY110" s="223" t="str">
        <f t="shared" ca="1" si="127"/>
        <v>3,22446989305922+1,33561916116896i</v>
      </c>
      <c r="CZ110" s="223" t="str">
        <f t="shared" ca="1" si="128"/>
        <v>3,45236555531539+0,512110053991192i</v>
      </c>
      <c r="DA110" s="223" t="str">
        <f t="shared" ca="1" si="129"/>
        <v>3,47333507915732-0,342093646275756i</v>
      </c>
      <c r="DB110" s="223" t="str">
        <f t="shared" ca="1" si="130"/>
        <v>3,2861216038837-1,17579311080472i</v>
      </c>
      <c r="DC110" s="223" t="str">
        <f t="shared" ca="1" si="131"/>
        <v>2,90194623597263-1,93901848326707i</v>
      </c>
      <c r="DD110" s="223" t="str">
        <f t="shared" ca="1" si="132"/>
        <v>2,34383548408374-2,58602394777716i</v>
      </c>
      <c r="DE110" s="223" t="str">
        <f t="shared" ca="1" si="133"/>
        <v>1,64524110784256-3,0780296184397i</v>
      </c>
      <c r="DF110" s="223" t="str">
        <f t="shared" ca="1" si="134"/>
        <v>0,848035103211653-3,38554590851281i</v>
      </c>
      <c r="DG110" s="223" t="str">
        <f t="shared" ca="1" si="135"/>
        <v>1,70599826253822E-13-3,49014106232499i</v>
      </c>
      <c r="DH110" s="223" t="str">
        <f t="shared" ca="1" si="136"/>
        <v>-0,848035103211657-3,38554590851281i</v>
      </c>
      <c r="DI110" s="223" t="str">
        <f t="shared" ca="1" si="137"/>
        <v>-1,64524110784256-3,0780296184397i</v>
      </c>
      <c r="DJ110" s="223" t="str">
        <f t="shared" ca="1" si="138"/>
        <v>-2,34383548408375-2,58602394777716i</v>
      </c>
      <c r="DK110" s="223" t="str">
        <f t="shared" ca="1" si="139"/>
        <v>-2,90194623597264-1,93901848326706i</v>
      </c>
      <c r="DL110" s="223" t="str">
        <f t="shared" ca="1" si="140"/>
        <v>-3,2861216038837-1,17579311080471i</v>
      </c>
      <c r="DM110" s="223" t="str">
        <f t="shared" ca="1" si="141"/>
        <v>-3,47333507915732-0,34209364627575i</v>
      </c>
      <c r="DN110" s="223" t="str">
        <f t="shared" ca="1" si="142"/>
        <v>-3,45236555531539+0,512110053991199i</v>
      </c>
      <c r="DO110" s="223" t="str">
        <f t="shared" ca="1" si="143"/>
        <v>-3,22446989305922+1,33561916116896i</v>
      </c>
      <c r="DP110" s="223" t="str">
        <f t="shared" ca="1" si="144"/>
        <v>-2,80330758718924+2,07907460340756i</v>
      </c>
      <c r="DQ110" s="223" t="str">
        <f t="shared" ca="1" si="145"/>
        <v>-2,21412205072268+2,6979155248878i</v>
      </c>
      <c r="DR110" s="223" t="str">
        <f t="shared" ca="1" si="146"/>
        <v>-1,49222758798716+3,15505015183231i</v>
      </c>
      <c r="DS110" s="223" t="str">
        <f t="shared" ca="1" si="147"/>
        <v>-0,680892743730628+3,42307898045926i</v>
      </c>
      <c r="DT110" s="223" t="str">
        <f t="shared" ca="1" si="148"/>
        <v>0,171253105002969+3,4859370345653i</v>
      </c>
      <c r="DU110" s="223" t="str">
        <f t="shared" ca="1" si="149"/>
        <v>1,01313447184961+3,33985675993404i</v>
      </c>
      <c r="DV110" s="223" t="str">
        <f t="shared" ca="1" si="150"/>
        <v>1,79429109776276+2,99359384209287i</v>
      </c>
      <c r="DW110" s="223" t="str">
        <f t="shared" ca="1" si="151"/>
        <v>2,46790241246765+2,4679024124676i</v>
      </c>
      <c r="DX110" s="223" t="str">
        <f t="shared" ca="1" si="152"/>
        <v>2,9935938420929+1,79429109776271i</v>
      </c>
      <c r="DY110" s="223" t="str">
        <f t="shared" ca="1" si="153"/>
        <v>3,33985675993405+1,01313447184955i</v>
      </c>
      <c r="DZ110" s="223" t="str">
        <f t="shared" ca="1" si="154"/>
        <v>3,4859370345653+0,171253105002909i</v>
      </c>
      <c r="EA110" s="223" t="str">
        <f t="shared" ca="1" si="155"/>
        <v>3,42307898045925-0,680892743730691i</v>
      </c>
      <c r="EB110" s="223" t="str">
        <f t="shared" ca="1" si="156"/>
        <v>3,15505015183228-1,49222758798721i</v>
      </c>
      <c r="EC110" s="223" t="str">
        <f t="shared" ca="1" si="157"/>
        <v>2,69791552488776-2,21412205072273i</v>
      </c>
      <c r="ED110" s="223" t="str">
        <f t="shared" ca="1" si="158"/>
        <v>2,07907460340751-2,80330758718927i</v>
      </c>
      <c r="EE110" s="223" t="str">
        <f t="shared" ca="1" si="159"/>
        <v>1,33561916116891-3,22446989305925i</v>
      </c>
      <c r="EF110" s="223" t="str">
        <f t="shared" ca="1" si="160"/>
        <v>0,512110053991137-3,4523655553154i</v>
      </c>
      <c r="EG110" s="223" t="str">
        <f t="shared" ca="1" si="161"/>
        <v>-0,34209364627581-3,47333507915732i</v>
      </c>
      <c r="EH110" s="223" t="str">
        <f t="shared" ca="1" si="162"/>
        <v>-1,17579311080477-3,28612160388369i</v>
      </c>
      <c r="EI110" s="223" t="str">
        <f t="shared" ca="1" si="163"/>
        <v>-1,93901848326711-2,9019462359726i</v>
      </c>
      <c r="EJ110" s="223" t="str">
        <f t="shared" ca="1" si="164"/>
        <v>-2,5860239477772-2,3438354840837i</v>
      </c>
      <c r="EK110" s="223" t="str">
        <f t="shared" ca="1" si="165"/>
        <v>-3,07802961843972-1,64524110784251i</v>
      </c>
      <c r="EL110" s="223" t="str">
        <f t="shared" ca="1" si="166"/>
        <v>-3,38554590851283-0,848035103211601i</v>
      </c>
      <c r="EM110" s="223" t="str">
        <f t="shared" ca="1" si="167"/>
        <v>-3,49014106232499-1,15871187967508E-13i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-1,31375658458491E-28+2,89760048264742E-28i</v>
      </c>
      <c r="G111" s="229" t="str">
        <f t="shared" si="173"/>
        <v>-19,5788374521332+2,87156282637834i</v>
      </c>
      <c r="H111" s="229" t="str">
        <f t="shared" si="38"/>
        <v>2,00000000026221E-12-4,41116804566537E-12i</v>
      </c>
      <c r="I111" s="229" t="str">
        <f t="shared" si="174"/>
        <v>-2,00000000026221E-12+4,41116804566537E-12i</v>
      </c>
      <c r="J111" s="255" t="str">
        <f ca="1">IMPRODUCT(1/N_FFT2,Z100)</f>
        <v>0,207167696453939+0,000976680042557137i</v>
      </c>
      <c r="K111" s="254" t="str">
        <f t="shared" ca="1" si="175"/>
        <v>-4,18643692756767E-13+9,11898162606348E-13i</v>
      </c>
      <c r="N111" s="246">
        <f t="shared" ca="1" si="176"/>
        <v>4.5099152323219389</v>
      </c>
      <c r="O111" s="223">
        <f t="shared" ca="1" si="39"/>
        <v>-3.4900847676780606</v>
      </c>
      <c r="P111" s="223" t="str">
        <f t="shared" ca="1" si="40"/>
        <v>-3,36366016668535+0,930850132208558i</v>
      </c>
      <c r="Q111" s="223" t="str">
        <f t="shared" ca="1" si="41"/>
        <v>-2,99354555656363+1,79426215653025i</v>
      </c>
      <c r="R111" s="223" t="str">
        <f t="shared" ca="1" si="42"/>
        <v>-2,40655495188327+2,52768371224418i</v>
      </c>
      <c r="S111" s="223" t="str">
        <f t="shared" ca="1" si="43"/>
        <v>-1,64521457072956+3,07797997099357i</v>
      </c>
      <c r="T111" s="223" t="str">
        <f t="shared" ca="1" si="44"/>
        <v>-0,764681900850879+3,4052831418385i</v>
      </c>
      <c r="U111" s="223" t="str">
        <f t="shared" ca="1" si="45"/>
        <v>0,17125034275552+3,48588080772773i</v>
      </c>
      <c r="V111" s="223" t="str">
        <f t="shared" ca="1" si="46"/>
        <v>1,09477586406491+3,31393383956882i</v>
      </c>
      <c r="W111" s="223" t="str">
        <f t="shared" ca="1" si="47"/>
        <v>1,93898720763706+2,9018994286843i</v>
      </c>
      <c r="X111" s="223" t="str">
        <f t="shared" ca="1" si="48"/>
        <v>2,64272306114337+2,27962858985394i</v>
      </c>
      <c r="Y111" s="223" t="str">
        <f t="shared" ca="1" si="49"/>
        <v>3,15499926207419+1,49220351892419i</v>
      </c>
      <c r="Z111" s="223" t="str">
        <f t="shared" ca="1" si="50"/>
        <v>3,43870249163539+0,596671483815804i</v>
      </c>
      <c r="AA111" s="223" t="str">
        <f t="shared" ca="1" si="51"/>
        <v>3,47327905558449-0,342088128435547i</v>
      </c>
      <c r="AB111" s="223" t="str">
        <f t="shared" ca="1" si="52"/>
        <v>3,25622395556644-1,25606418497371i</v>
      </c>
      <c r="AC111" s="223" t="str">
        <f t="shared" ca="1" si="53"/>
        <v>2,8032623709049-2,07904106872546i</v>
      </c>
      <c r="AD111" s="223" t="str">
        <f t="shared" ca="1" si="54"/>
        <v>2,1472104028798-2,75139585871303i</v>
      </c>
      <c r="AE111" s="223" t="str">
        <f t="shared" ca="1" si="55"/>
        <v>1,33559761814014-3,22441788358718i</v>
      </c>
      <c r="AF111" s="223" t="str">
        <f t="shared" ca="1" si="56"/>
        <v>0,427223632913967-3,46383770593517i</v>
      </c>
      <c r="AG111" s="223" t="str">
        <f t="shared" ca="1" si="57"/>
        <v>-0,512101793850827-3,45230986997303i</v>
      </c>
      <c r="AH111" s="223" t="str">
        <f t="shared" ca="1" si="58"/>
        <v>-1,41432653724264-3,19066954284358i</v>
      </c>
      <c r="AI111" s="223" t="str">
        <f t="shared" ca="1" si="59"/>
        <v>-2,21408633777681-2,69787200853719i</v>
      </c>
      <c r="AJ111" s="223" t="str">
        <f t="shared" ca="1" si="60"/>
        <v>-2,85344030266526-2,00961939797167i</v>
      </c>
      <c r="AK111" s="223" t="str">
        <f t="shared" ca="1" si="61"/>
        <v>-3,28606859999294-1,17577414570949i</v>
      </c>
      <c r="AL111" s="223" t="str">
        <f t="shared" ca="1" si="62"/>
        <v>-3,48062823180499-0,256746562860102i</v>
      </c>
      <c r="AM111" s="223" t="str">
        <f t="shared" ca="1" si="63"/>
        <v>-3,42302376749817+0,680881761189903i</v>
      </c>
      <c r="AN111" s="223" t="str">
        <f t="shared" ca="1" si="64"/>
        <v>-3,11742852772235+1,56918165300302i</v>
      </c>
      <c r="AO111" s="223" t="str">
        <f t="shared" ca="1" si="65"/>
        <v>-2,58598223619525+2,34379767890939i</v>
      </c>
      <c r="AP111" s="223" t="str">
        <f t="shared" ca="1" si="66"/>
        <v>-1,86718704391197+2,94861055899651i</v>
      </c>
      <c r="AQ111" s="223" t="str">
        <f t="shared" ca="1" si="67"/>
        <v>-1,01311813037614+3,33980288931571i</v>
      </c>
      <c r="AR111" s="223" t="str">
        <f t="shared" ca="1" si="68"/>
        <v>-1,01311813037614+3,33980288931571i</v>
      </c>
      <c r="AS111" s="223" t="str">
        <f t="shared" ca="1" si="69"/>
        <v>0,848021424728036+3,38549130094595i</v>
      </c>
      <c r="AT111" s="223" t="str">
        <f t="shared" ca="1" si="70"/>
        <v>1,72025647271723+3,03667735422335i</v>
      </c>
      <c r="AU111" s="223" t="str">
        <f t="shared" ca="1" si="71"/>
        <v>2,46786260614103+2,46786260614103i</v>
      </c>
      <c r="AV111" s="223" t="str">
        <f t="shared" ca="1" si="72"/>
        <v>3,03667735422334+1,72025647271724i</v>
      </c>
      <c r="AW111" s="223" t="str">
        <f t="shared" ca="1" si="73"/>
        <v>3,38549130094594+0,84802142472805i</v>
      </c>
      <c r="AX111" s="223" t="str">
        <f t="shared" ca="1" si="74"/>
        <v>3,48903361939737-0,085650967847924i</v>
      </c>
      <c r="AY111" s="223" t="str">
        <f t="shared" ca="1" si="75"/>
        <v>3,33980288931572-1,01311813037613i</v>
      </c>
      <c r="AZ111" s="223" t="str">
        <f t="shared" ca="1" si="76"/>
        <v>2,9486105589965-1,86718704391198i</v>
      </c>
      <c r="BA111" s="223" t="str">
        <f t="shared" ca="1" si="77"/>
        <v>2,34379767890929-2,58598223619534i</v>
      </c>
      <c r="BB111" s="223" t="str">
        <f t="shared" ca="1" si="78"/>
        <v>1,56918165300315-3,11742852772228i</v>
      </c>
      <c r="BC111" s="223" t="str">
        <f t="shared" ca="1" si="79"/>
        <v>0,680881761189945-3,42302376749816i</v>
      </c>
      <c r="BD111" s="223" t="str">
        <f t="shared" ca="1" si="80"/>
        <v>-0,256746562860127-3,48062823180499i</v>
      </c>
      <c r="BE111" s="223" t="str">
        <f t="shared" ca="1" si="81"/>
        <v>-1,17577414570961-3,2860685999929i</v>
      </c>
      <c r="BF111" s="223" t="str">
        <f t="shared" ca="1" si="82"/>
        <v>-2,00961939797158-2,85344030266532i</v>
      </c>
      <c r="BG111" s="223" t="str">
        <f t="shared" ca="1" si="83"/>
        <v>-2,69787200853719-2,21408633777681i</v>
      </c>
      <c r="BH111" s="223" t="str">
        <f t="shared" ca="1" si="84"/>
        <v>-3,1906695428436-1,41432653724259i</v>
      </c>
      <c r="BI111" s="223" t="str">
        <f t="shared" ca="1" si="85"/>
        <v>-3,452309869973-0,512101793851012i</v>
      </c>
      <c r="BJ111" s="223" t="str">
        <f t="shared" ca="1" si="86"/>
        <v>-3,46383770593518+0,427223632913883i</v>
      </c>
      <c r="BK111" s="223" t="str">
        <f t="shared" ca="1" si="87"/>
        <v>-3,22441788358716+1,33559761814017i</v>
      </c>
      <c r="BL111" s="223" t="str">
        <f t="shared" ca="1" si="88"/>
        <v>-2,75139585871297+2,14721040287988i</v>
      </c>
      <c r="BM111" s="223" t="str">
        <f t="shared" ca="1" si="89"/>
        <v>-2,07904106872558+2,8032623709048i</v>
      </c>
      <c r="BN111" s="223" t="str">
        <f t="shared" ca="1" si="90"/>
        <v>-1,25606418497375+3,25622395556642i</v>
      </c>
      <c r="BO111" s="223" t="str">
        <f t="shared" ca="1" si="91"/>
        <v>-0,34208812843552+3,47327905558449i</v>
      </c>
      <c r="BP111" s="223" t="str">
        <f t="shared" ca="1" si="92"/>
        <v>0,59667148381593+3,43870249163537i</v>
      </c>
      <c r="BQ111" s="223" t="str">
        <f t="shared" ca="1" si="93"/>
        <v>1,49220351892409+3,15499926207424i</v>
      </c>
      <c r="BR111" s="223" t="str">
        <f t="shared" ca="1" si="94"/>
        <v>2,27962858985393+2,64272306114337i</v>
      </c>
      <c r="BS111" s="223" t="str">
        <f t="shared" ca="1" si="95"/>
        <v>2,90189942868433+1,93898720763701i</v>
      </c>
      <c r="BT111" s="223" t="str">
        <f t="shared" ca="1" si="96"/>
        <v>3,31393383956887+1,09477586406476i</v>
      </c>
      <c r="BU111" s="223" t="str">
        <f t="shared" ca="1" si="97"/>
        <v>3,48588080772773+0,171250342755598i</v>
      </c>
      <c r="BV111" s="223" t="str">
        <f t="shared" ca="1" si="98"/>
        <v>3,4052831418385-0,764681900850868i</v>
      </c>
      <c r="BW111" s="223" t="str">
        <f t="shared" ca="1" si="99"/>
        <v>3,07797997099352-1,64521457072965i</v>
      </c>
      <c r="BX111" s="223" t="str">
        <f t="shared" ca="1" si="100"/>
        <v>2,52768371224429-2,40655495188315i</v>
      </c>
      <c r="BY111" s="223" t="str">
        <f t="shared" ca="1" si="101"/>
        <v>1,7942621565303-2,9935455565636i</v>
      </c>
      <c r="BZ111" s="223" t="str">
        <f t="shared" ca="1" si="102"/>
        <v>0,930850132208516-3,36366016668536i</v>
      </c>
      <c r="CA111" s="223" t="str">
        <f t="shared" ca="1" si="103"/>
        <v>-1,27840625311841E-13-3,49008476767806i</v>
      </c>
      <c r="CB111" s="223" t="str">
        <f t="shared" ca="1" si="104"/>
        <v>-0,930850132208439-3,36366016668538i</v>
      </c>
      <c r="CC111" s="223" t="str">
        <f t="shared" ca="1" si="105"/>
        <v>-1,79426215653022-2,99354555656364i</v>
      </c>
      <c r="CD111" s="223" t="str">
        <f t="shared" ca="1" si="106"/>
        <v>-2,52768371224423-2,40655495188322i</v>
      </c>
      <c r="CE111" s="223" t="str">
        <f t="shared" ca="1" si="107"/>
        <v>-3,07797997099365-1,64521457072941i</v>
      </c>
      <c r="CF111" s="223" t="str">
        <f t="shared" ca="1" si="108"/>
        <v>-3,40528314183848-0,764681900850959i</v>
      </c>
      <c r="CG111" s="223" t="str">
        <f t="shared" ca="1" si="109"/>
        <v>-3,48588080772773+0,171250342755513i</v>
      </c>
      <c r="CH111" s="223" t="str">
        <f t="shared" ca="1" si="110"/>
        <v>-3,31393383956879+1,094775864065i</v>
      </c>
      <c r="CI111" s="223" t="str">
        <f t="shared" ca="1" si="111"/>
        <v>-2,90189942868438+1,93898720763693i</v>
      </c>
      <c r="CJ111" s="223" t="str">
        <f t="shared" ca="1" si="112"/>
        <v>-2,279628589854+2,64272306114332i</v>
      </c>
      <c r="CK111" s="223" t="str">
        <f t="shared" ca="1" si="113"/>
        <v>-1,49220351892417+3,1549992620742i</v>
      </c>
      <c r="CL111" s="223" t="str">
        <f t="shared" ca="1" si="114"/>
        <v>-0,596671483815675+3,43870249163542i</v>
      </c>
      <c r="CM111" s="223" t="str">
        <f t="shared" ca="1" si="115"/>
        <v>0,342088128435429+3,4732790555845i</v>
      </c>
      <c r="CN111" s="223" t="str">
        <f t="shared" ca="1" si="116"/>
        <v>1,25606418497367+3,25622395556646i</v>
      </c>
      <c r="CO111" s="223" t="str">
        <f t="shared" ca="1" si="117"/>
        <v>2,07904106872551+2,80326237090486i</v>
      </c>
      <c r="CP111" s="223" t="str">
        <f t="shared" ca="1" si="118"/>
        <v>2,75139585871313+2,14721040287967i</v>
      </c>
      <c r="CQ111" s="223" t="str">
        <f t="shared" ca="1" si="119"/>
        <v>3,22441788358713+1,33559761814025i</v>
      </c>
      <c r="CR111" s="223" t="str">
        <f t="shared" ca="1" si="120"/>
        <v>3,46383770593517+0,427223632913981i</v>
      </c>
      <c r="CS111" s="223" t="str">
        <f t="shared" ca="1" si="121"/>
        <v>3,45230986997301-0,512101793850921i</v>
      </c>
      <c r="CT111" s="223" t="str">
        <f t="shared" ca="1" si="122"/>
        <v>3,19066954284364-1,41432653724251i</v>
      </c>
      <c r="CU111" s="223" t="str">
        <f t="shared" ca="1" si="123"/>
        <v>2,69787200853725-2,21408633777674i</v>
      </c>
      <c r="CV111" s="223" t="str">
        <f t="shared" ca="1" si="124"/>
        <v>2,00961939797165-2,85344030266527i</v>
      </c>
      <c r="CW111" s="223" t="str">
        <f t="shared" ca="1" si="125"/>
        <v>1,17577414570936-3,28606859999298i</v>
      </c>
      <c r="CX111" s="223" t="str">
        <f t="shared" ca="1" si="126"/>
        <v>0,256746562860219-3,48062823180498i</v>
      </c>
      <c r="CY111" s="223" t="str">
        <f t="shared" ca="1" si="127"/>
        <v>-0,680881761189861-3,42302376749818i</v>
      </c>
      <c r="CZ111" s="223" t="str">
        <f t="shared" ca="1" si="128"/>
        <v>-1,56918165300306-3,11742852772233i</v>
      </c>
      <c r="DA111" s="223" t="str">
        <f t="shared" ca="1" si="129"/>
        <v>-2,34379767890949-2,58598223619516i</v>
      </c>
      <c r="DB111" s="223" t="str">
        <f t="shared" ca="1" si="130"/>
        <v>-2,94861055899645-1,86718704391206i</v>
      </c>
      <c r="DC111" s="223" t="str">
        <f t="shared" ca="1" si="131"/>
        <v>-3,33980288931571-1,01311813037615i</v>
      </c>
      <c r="DD111" s="223" t="str">
        <f t="shared" ca="1" si="132"/>
        <v>-3,48903361939738-0,0856509678478357i</v>
      </c>
      <c r="DE111" s="223" t="str">
        <f t="shared" ca="1" si="133"/>
        <v>-3,38549130094598+0,848021424727889i</v>
      </c>
      <c r="DF111" s="223" t="str">
        <f t="shared" ca="1" si="134"/>
        <v>-3,03667735422339+1,72025647271716i</v>
      </c>
      <c r="DG111" s="223" t="str">
        <f t="shared" ca="1" si="135"/>
        <v>-2,46786260614102+2,46786260614105i</v>
      </c>
      <c r="DH111" s="223" t="str">
        <f t="shared" ca="1" si="136"/>
        <v>-1,72025647271712+3,0366773542234i</v>
      </c>
      <c r="DI111" s="223" t="str">
        <f t="shared" ca="1" si="137"/>
        <v>-0,848021424728189+3,3854913009459i</v>
      </c>
      <c r="DJ111" s="223" t="str">
        <f t="shared" ca="1" si="138"/>
        <v>0,085650967847872+3,48903361939738i</v>
      </c>
      <c r="DK111" s="223" t="str">
        <f t="shared" ca="1" si="139"/>
        <v>1,01311813037619+3,3398028893157i</v>
      </c>
      <c r="DL111" s="223" t="str">
        <f t="shared" ca="1" si="140"/>
        <v>1,8671870439121+2,94861055899642i</v>
      </c>
      <c r="DM111" s="223" t="str">
        <f t="shared" ca="1" si="141"/>
        <v>2,58598223619518+2,34379767890946i</v>
      </c>
      <c r="DN111" s="223" t="str">
        <f t="shared" ca="1" si="142"/>
        <v>3,11742852772234+1,56918165300303i</v>
      </c>
      <c r="DO111" s="223" t="str">
        <f t="shared" ca="1" si="143"/>
        <v>3,42302376749819+0,680881761189812i</v>
      </c>
      <c r="DP111" s="223" t="str">
        <f t="shared" ca="1" si="144"/>
        <v>3,48062823180501-0,256746562859909i</v>
      </c>
      <c r="DQ111" s="223" t="str">
        <f t="shared" ca="1" si="145"/>
        <v>3,28606859999297-1,17577414570941i</v>
      </c>
      <c r="DR111" s="223" t="str">
        <f t="shared" ca="1" si="146"/>
        <v>2,85344030266525-2,00961939797168i</v>
      </c>
      <c r="DS111" s="223" t="str">
        <f t="shared" ca="1" si="147"/>
        <v>2,21408633777671-2,69787200853727i</v>
      </c>
      <c r="DT111" s="223" t="str">
        <f t="shared" ca="1" si="148"/>
        <v>1,41432653724278-3,19066954284352i</v>
      </c>
      <c r="DU111" s="223" t="str">
        <f t="shared" ca="1" si="149"/>
        <v>0,512101793850883-3,45230986997302i</v>
      </c>
      <c r="DV111" s="223" t="str">
        <f t="shared" ca="1" si="150"/>
        <v>-0,427223632914019-3,46383770593516i</v>
      </c>
      <c r="DW111" s="223" t="str">
        <f t="shared" ca="1" si="151"/>
        <v>-1,33559761814028-3,22441788358712i</v>
      </c>
      <c r="DX111" s="223" t="str">
        <f t="shared" ca="1" si="152"/>
        <v>-2,1472104028797-2,7513958587131i</v>
      </c>
      <c r="DY111" s="223" t="str">
        <f t="shared" ca="1" si="153"/>
        <v>-2,80326237090488-2,07904106872547i</v>
      </c>
      <c r="DZ111" s="223" t="str">
        <f t="shared" ca="1" si="154"/>
        <v>-3,25622395556647-1,25606418497363i</v>
      </c>
      <c r="EA111" s="223" t="str">
        <f t="shared" ca="1" si="155"/>
        <v>-3,47327905558451-0,342088128435393i</v>
      </c>
      <c r="EB111" s="223" t="str">
        <f t="shared" ca="1" si="156"/>
        <v>-3,43870249163541+0,59667148381571i</v>
      </c>
      <c r="EC111" s="223" t="str">
        <f t="shared" ca="1" si="157"/>
        <v>-3,15499926207418+1,4922035189242i</v>
      </c>
      <c r="ED111" s="223" t="str">
        <f t="shared" ca="1" si="158"/>
        <v>-2,64272306114328+2,27962858985403i</v>
      </c>
      <c r="EE111" s="223" t="str">
        <f t="shared" ca="1" si="159"/>
        <v>-1,93898720763718+2,90189942868422i</v>
      </c>
      <c r="EF111" s="223" t="str">
        <f t="shared" ca="1" si="160"/>
        <v>-1,09477586406498+3,3139338395688i</v>
      </c>
      <c r="EG111" s="223" t="str">
        <f t="shared" ca="1" si="161"/>
        <v>-0,171250342755476+3,48588080772773i</v>
      </c>
      <c r="EH111" s="223" t="str">
        <f t="shared" ca="1" si="162"/>
        <v>0,764681900850994+3,40528314183848i</v>
      </c>
      <c r="EI111" s="223" t="str">
        <f t="shared" ca="1" si="163"/>
        <v>1,64521457072945+3,07797997099363i</v>
      </c>
      <c r="EJ111" s="223" t="str">
        <f t="shared" ca="1" si="164"/>
        <v>2,40655495188326+2,52768371224419i</v>
      </c>
      <c r="EK111" s="223" t="str">
        <f t="shared" ca="1" si="165"/>
        <v>2,99354555656367+1,79426215653018i</v>
      </c>
      <c r="EL111" s="223" t="str">
        <f t="shared" ca="1" si="166"/>
        <v>3,3636601666854+0,930850132208404i</v>
      </c>
      <c r="EM111" s="223" t="str">
        <f t="shared" ca="1" si="167"/>
        <v>3,49008476767806+9,14983624168048E-14i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-1,10392058106604E-25+2,23189012713961E-25i</v>
      </c>
      <c r="G112" s="229" t="str">
        <f t="shared" si="173"/>
        <v>-19,5007800311269+3,12012480558044i</v>
      </c>
      <c r="H112" s="229" t="str">
        <f t="shared" si="38"/>
        <v>2,00000000220333E-11-4,04357070754577E-11i</v>
      </c>
      <c r="I112" s="229" t="str">
        <f t="shared" si="174"/>
        <v>-2,00000000220333E-11+4,04357070754577E-11i</v>
      </c>
      <c r="J112" s="255" t="str">
        <f ca="1">IMPRODUCT(1/N_FFT2,AA100)</f>
        <v>0,0155905856155427-0,0000498478629890988i</v>
      </c>
      <c r="K112" s="254" t="str">
        <f t="shared" ca="1" si="175"/>
        <v>-3,09796079068201E-13+6,31413310345809E-13i</v>
      </c>
      <c r="N112" s="246">
        <f t="shared" ca="1" si="176"/>
        <v>4.5099777290387255</v>
      </c>
      <c r="O112" s="223">
        <f t="shared" ca="1" si="39"/>
        <v>-3.490022270961274</v>
      </c>
      <c r="P112" s="223" t="str">
        <f t="shared" ca="1" si="40"/>
        <v>-3,33974308368657+1,01309998853688i</v>
      </c>
      <c r="Q112" s="223" t="str">
        <f t="shared" ca="1" si="41"/>
        <v>-2,90184746456342+1,93895248632156i</v>
      </c>
      <c r="R112" s="223" t="str">
        <f t="shared" ca="1" si="42"/>
        <v>-2,21404669027939+2,69782369792182i</v>
      </c>
      <c r="S112" s="223" t="str">
        <f t="shared" ca="1" si="43"/>
        <v>-1,33557370168207+3,22436014414968i</v>
      </c>
      <c r="T112" s="223" t="str">
        <f t="shared" ca="1" si="44"/>
        <v>-0,342082002686087+3,47321685980648i</v>
      </c>
      <c r="U112" s="223" t="str">
        <f t="shared" ca="1" si="45"/>
        <v>0,680869568685297+3,42296247163827i</v>
      </c>
      <c r="V112" s="223" t="str">
        <f t="shared" ca="1" si="46"/>
        <v>1,6451851099812+3,07792485381009i</v>
      </c>
      <c r="W112" s="223" t="str">
        <f t="shared" ca="1" si="47"/>
        <v>2,46781841428878+2,4678184142888i</v>
      </c>
      <c r="X112" s="223" t="str">
        <f t="shared" ca="1" si="48"/>
        <v>3,07792485381009+1,6451851099812i</v>
      </c>
      <c r="Y112" s="223" t="str">
        <f t="shared" ca="1" si="49"/>
        <v>3,42296247163827+0,680869568685297i</v>
      </c>
      <c r="Z112" s="223" t="str">
        <f t="shared" ca="1" si="50"/>
        <v>3,47321685980648-0,342082002686088i</v>
      </c>
      <c r="AA112" s="223" t="str">
        <f t="shared" ca="1" si="51"/>
        <v>3,22436014414968-1,33557370168207i</v>
      </c>
      <c r="AB112" s="223" t="str">
        <f t="shared" ca="1" si="52"/>
        <v>2,69782369792182-2,21404669027939i</v>
      </c>
      <c r="AC112" s="223" t="str">
        <f t="shared" ca="1" si="53"/>
        <v>1,93895248632157-2,90184746456341i</v>
      </c>
      <c r="AD112" s="223" t="str">
        <f t="shared" ca="1" si="54"/>
        <v>1,01309998853687-3,33974308368657i</v>
      </c>
      <c r="AE112" s="223" t="str">
        <f t="shared" ca="1" si="55"/>
        <v>6,41369308929732E-16-3,49002227096127i</v>
      </c>
      <c r="AF112" s="223" t="str">
        <f t="shared" ca="1" si="56"/>
        <v>-1,01309998853687-3,33974308368657i</v>
      </c>
      <c r="AG112" s="223" t="str">
        <f t="shared" ca="1" si="57"/>
        <v>-1,93895248632157-2,90184746456341i</v>
      </c>
      <c r="AH112" s="223" t="str">
        <f t="shared" ca="1" si="58"/>
        <v>-2,69782369792183-2,21404669027939i</v>
      </c>
      <c r="AI112" s="223" t="str">
        <f t="shared" ca="1" si="59"/>
        <v>-3,22436014414968-1,33557370168207i</v>
      </c>
      <c r="AJ112" s="223" t="str">
        <f t="shared" ca="1" si="60"/>
        <v>-3,47321685980648-0,342082002686087i</v>
      </c>
      <c r="AK112" s="223" t="str">
        <f t="shared" ca="1" si="61"/>
        <v>-3,42296247163827+0,6808695686853i</v>
      </c>
      <c r="AL112" s="223" t="str">
        <f t="shared" ca="1" si="62"/>
        <v>-3,07792485381009+1,6451851099812i</v>
      </c>
      <c r="AM112" s="223" t="str">
        <f t="shared" ca="1" si="63"/>
        <v>-2,4678184142888+2,46781841428878i</v>
      </c>
      <c r="AN112" s="223" t="str">
        <f t="shared" ca="1" si="64"/>
        <v>-1,6451851099812+3,07792485381009i</v>
      </c>
      <c r="AO112" s="223" t="str">
        <f t="shared" ca="1" si="65"/>
        <v>-0,6808695686853+3,42296247163827i</v>
      </c>
      <c r="AP112" s="223" t="str">
        <f t="shared" ca="1" si="66"/>
        <v>0,342082002686088+3,47321685980648i</v>
      </c>
      <c r="AQ112" s="223" t="str">
        <f t="shared" ca="1" si="67"/>
        <v>1,33557370168207+3,22436014414968i</v>
      </c>
      <c r="AR112" s="223" t="str">
        <f t="shared" ca="1" si="68"/>
        <v>1,33557370168207+3,22436014414968i</v>
      </c>
      <c r="AS112" s="223" t="str">
        <f t="shared" ca="1" si="69"/>
        <v>2,90184746456341+1,93895248632157i</v>
      </c>
      <c r="AT112" s="223" t="str">
        <f t="shared" ca="1" si="70"/>
        <v>3,33974308368657+1,01309998853686i</v>
      </c>
      <c r="AU112" s="223" t="str">
        <f t="shared" ca="1" si="71"/>
        <v>3,49002227096127+1,28273861785946E-15i</v>
      </c>
      <c r="AV112" s="223" t="str">
        <f t="shared" ca="1" si="72"/>
        <v>3,33974308368657-1,01309998853687i</v>
      </c>
      <c r="AW112" s="223" t="str">
        <f t="shared" ca="1" si="73"/>
        <v>2,90184746456335-1,93895248632166i</v>
      </c>
      <c r="AX112" s="223" t="str">
        <f t="shared" ca="1" si="74"/>
        <v>2,21404669027941-2,6978236979218i</v>
      </c>
      <c r="AY112" s="223" t="str">
        <f t="shared" ca="1" si="75"/>
        <v>1,33557370168191-3,22436014414974i</v>
      </c>
      <c r="AZ112" s="223" t="str">
        <f t="shared" ca="1" si="76"/>
        <v>0,342082002686085-3,47321685980648i</v>
      </c>
      <c r="BA112" s="223" t="str">
        <f t="shared" ca="1" si="77"/>
        <v>-0,680869568685164-3,4229624716383i</v>
      </c>
      <c r="BB112" s="223" t="str">
        <f t="shared" ca="1" si="78"/>
        <v>-1,64518510998126-3,07792485381005i</v>
      </c>
      <c r="BC112" s="223" t="str">
        <f t="shared" ca="1" si="79"/>
        <v>-2,46781841428873-2,46781841428885i</v>
      </c>
      <c r="BD112" s="223" t="str">
        <f t="shared" ca="1" si="80"/>
        <v>-3,07792485381014-1,64518510998111i</v>
      </c>
      <c r="BE112" s="223" t="str">
        <f t="shared" ca="1" si="81"/>
        <v>-3,42296247163826-0,680869568685332i</v>
      </c>
      <c r="BF112" s="223" t="str">
        <f t="shared" ca="1" si="82"/>
        <v>-3,47321685980646+0,34208200268626i</v>
      </c>
      <c r="BG112" s="223" t="str">
        <f t="shared" ca="1" si="83"/>
        <v>-3,22436014414967+1,33557370168208i</v>
      </c>
      <c r="BH112" s="223" t="str">
        <f t="shared" ca="1" si="84"/>
        <v>-2,69782369792191+2,21404669027928i</v>
      </c>
      <c r="BI112" s="223" t="str">
        <f t="shared" ca="1" si="85"/>
        <v>-1,93895248632151+2,90184746456345i</v>
      </c>
      <c r="BJ112" s="223" t="str">
        <f t="shared" ca="1" si="86"/>
        <v>-1,01309998853697+3,33974308368654i</v>
      </c>
      <c r="BK112" s="223" t="str">
        <f t="shared" ca="1" si="87"/>
        <v>1,03467815894792E-13+3,49002227096127i</v>
      </c>
      <c r="BL112" s="223" t="str">
        <f t="shared" ca="1" si="88"/>
        <v>1,01309998853684+3,33974308368658i</v>
      </c>
      <c r="BM112" s="223" t="str">
        <f t="shared" ca="1" si="89"/>
        <v>1,93895248632168+2,90184746456333i</v>
      </c>
      <c r="BN112" s="223" t="str">
        <f t="shared" ca="1" si="90"/>
        <v>2,69782369792183+2,21404669027938i</v>
      </c>
      <c r="BO112" s="223" t="str">
        <f t="shared" ca="1" si="91"/>
        <v>3,22436014414963+1,3355737016822i</v>
      </c>
      <c r="BP112" s="223" t="str">
        <f t="shared" ca="1" si="92"/>
        <v>3,47321685980648+0,342082002686049i</v>
      </c>
      <c r="BQ112" s="223" t="str">
        <f t="shared" ca="1" si="93"/>
        <v>3,42296247163829-0,680869568685199i</v>
      </c>
      <c r="BR112" s="223" t="str">
        <f t="shared" ca="1" si="94"/>
        <v>3,07792485381003-1,64518510998129i</v>
      </c>
      <c r="BS112" s="223" t="str">
        <f t="shared" ca="1" si="95"/>
        <v>2,46781841428882-2,46781841428876i</v>
      </c>
      <c r="BT112" s="223" t="str">
        <f t="shared" ca="1" si="96"/>
        <v>1,64518510998107-3,07792485381015i</v>
      </c>
      <c r="BU112" s="223" t="str">
        <f t="shared" ca="1" si="97"/>
        <v>0,6808695686853-3,42296247163827i</v>
      </c>
      <c r="BV112" s="223" t="str">
        <f t="shared" ca="1" si="98"/>
        <v>-0,342082002685945-3,47321685980649i</v>
      </c>
      <c r="BW112" s="223" t="str">
        <f t="shared" ca="1" si="99"/>
        <v>-1,33557370168211-3,22436014414966i</v>
      </c>
      <c r="BX112" s="223" t="str">
        <f t="shared" ca="1" si="100"/>
        <v>-2,21404669027931-2,69782369792189i</v>
      </c>
      <c r="BY112" s="223" t="str">
        <f t="shared" ca="1" si="101"/>
        <v>-2,90184746456347-1,93895248632148i</v>
      </c>
      <c r="BZ112" s="223" t="str">
        <f t="shared" ca="1" si="102"/>
        <v>-3,33974308368655-1,01309998853694i</v>
      </c>
      <c r="CA112" s="223" t="str">
        <f t="shared" ca="1" si="103"/>
        <v>-3,49002227096127+1,46223121100631E-13i</v>
      </c>
      <c r="CB112" s="223" t="str">
        <f t="shared" ca="1" si="104"/>
        <v>-3,33974308368657+1,01309998853687i</v>
      </c>
      <c r="CC112" s="223" t="str">
        <f t="shared" ca="1" si="105"/>
        <v>-2,90184746456351+1,93895248632142i</v>
      </c>
      <c r="CD112" s="223" t="str">
        <f t="shared" ca="1" si="106"/>
        <v>-2,21404669027936+2,69782369792185i</v>
      </c>
      <c r="CE112" s="223" t="str">
        <f t="shared" ca="1" si="107"/>
        <v>-1,33557370168217+3,22436014414964i</v>
      </c>
      <c r="CF112" s="223" t="str">
        <f t="shared" ca="1" si="108"/>
        <v>-0,342082002686012+3,47321685980648i</v>
      </c>
      <c r="CG112" s="223" t="str">
        <f t="shared" ca="1" si="109"/>
        <v>0,680869568685234+3,42296247163828i</v>
      </c>
      <c r="CH112" s="223" t="str">
        <f t="shared" ca="1" si="110"/>
        <v>1,64518510998132+3,07792485381002i</v>
      </c>
      <c r="CI112" s="223" t="str">
        <f t="shared" ca="1" si="111"/>
        <v>2,46781841428878+2,4678184142888i</v>
      </c>
      <c r="CJ112" s="223" t="str">
        <f t="shared" ca="1" si="112"/>
        <v>3,07792485381+1,64518510998135i</v>
      </c>
      <c r="CK112" s="223" t="str">
        <f t="shared" ca="1" si="113"/>
        <v>3,42296247163828+0,680869568685258i</v>
      </c>
      <c r="CL112" s="223" t="str">
        <f t="shared" ca="1" si="114"/>
        <v>3,47321685980649-0,342082002685988i</v>
      </c>
      <c r="CM112" s="223" t="str">
        <f t="shared" ca="1" si="115"/>
        <v>3,22436014414965-1,33557370168214i</v>
      </c>
      <c r="CN112" s="223" t="str">
        <f t="shared" ca="1" si="116"/>
        <v>2,69782369792187-2,21404669027933i</v>
      </c>
      <c r="CO112" s="223" t="str">
        <f t="shared" ca="1" si="117"/>
        <v>1,93895248632144-2,90184746456349i</v>
      </c>
      <c r="CP112" s="223" t="str">
        <f t="shared" ca="1" si="118"/>
        <v>1,0130999885369-3,33974308368656i</v>
      </c>
      <c r="CQ112" s="223" t="str">
        <f t="shared" ca="1" si="119"/>
        <v>1,70594019673042E-13-3,49002227096127i</v>
      </c>
      <c r="CR112" s="223" t="str">
        <f t="shared" ca="1" si="120"/>
        <v>-1,0130999885369-3,33974308368656i</v>
      </c>
      <c r="CS112" s="223" t="str">
        <f t="shared" ca="1" si="121"/>
        <v>-1,93895248632145-2,90184746456349i</v>
      </c>
      <c r="CT112" s="223" t="str">
        <f t="shared" ca="1" si="122"/>
        <v>-2,69782369792187-2,21404669027933i</v>
      </c>
      <c r="CU112" s="223" t="str">
        <f t="shared" ca="1" si="123"/>
        <v>-3,22436014414965-1,33557370168213i</v>
      </c>
      <c r="CV112" s="223" t="str">
        <f t="shared" ca="1" si="124"/>
        <v>-3,47321685980649-0,342082002685982i</v>
      </c>
      <c r="CW112" s="223" t="str">
        <f t="shared" ca="1" si="125"/>
        <v>-3,42296247163828+0,680869568685265i</v>
      </c>
      <c r="CX112" s="223" t="str">
        <f t="shared" ca="1" si="126"/>
        <v>-3,07792485381017+1,64518510998104i</v>
      </c>
      <c r="CY112" s="223" t="str">
        <f t="shared" ca="1" si="127"/>
        <v>-2,46781841428878+2,46781841428881i</v>
      </c>
      <c r="CZ112" s="223" t="str">
        <f t="shared" ca="1" si="128"/>
        <v>-1,64518510998132+3,07792485381002i</v>
      </c>
      <c r="DA112" s="223" t="str">
        <f t="shared" ca="1" si="129"/>
        <v>-0,680869568685227+3,42296247163828i</v>
      </c>
      <c r="DB112" s="223" t="str">
        <f t="shared" ca="1" si="130"/>
        <v>0,342082002686018+3,47321685980648i</v>
      </c>
      <c r="DC112" s="223" t="str">
        <f t="shared" ca="1" si="131"/>
        <v>1,33557370168218+3,22436014414963i</v>
      </c>
      <c r="DD112" s="223" t="str">
        <f t="shared" ca="1" si="132"/>
        <v>2,21404669027936+2,69782369792184i</v>
      </c>
      <c r="DE112" s="223" t="str">
        <f t="shared" ca="1" si="133"/>
        <v>2,90184746456351+1,93895248632142i</v>
      </c>
      <c r="DF112" s="223" t="str">
        <f t="shared" ca="1" si="134"/>
        <v>3,33974308368657+1,01309998853687i</v>
      </c>
      <c r="DG112" s="223" t="str">
        <f t="shared" ca="1" si="135"/>
        <v>3,49002227096127+1,40237764328566E-13i</v>
      </c>
      <c r="DH112" s="223" t="str">
        <f t="shared" ca="1" si="136"/>
        <v>3,33974308368655-1,01309998853694i</v>
      </c>
      <c r="DI112" s="223" t="str">
        <f t="shared" ca="1" si="137"/>
        <v>2,90184746456347-1,93895248632149i</v>
      </c>
      <c r="DJ112" s="223" t="str">
        <f t="shared" ca="1" si="138"/>
        <v>2,2140466902793-2,69782369792189i</v>
      </c>
      <c r="DK112" s="223" t="str">
        <f t="shared" ca="1" si="139"/>
        <v>1,3355737016821-3,22436014414966i</v>
      </c>
      <c r="DL112" s="223" t="str">
        <f t="shared" ca="1" si="140"/>
        <v>0,342082002685951-3,47321685980649i</v>
      </c>
      <c r="DM112" s="223" t="str">
        <f t="shared" ca="1" si="141"/>
        <v>-0,680869568685307-3,42296247163827i</v>
      </c>
      <c r="DN112" s="223" t="str">
        <f t="shared" ca="1" si="142"/>
        <v>-1,64518510998108-3,07792485381015i</v>
      </c>
      <c r="DO112" s="223" t="str">
        <f t="shared" ca="1" si="143"/>
        <v>-2,46781841428883-2,46781841428875i</v>
      </c>
      <c r="DP112" s="223" t="str">
        <f t="shared" ca="1" si="144"/>
        <v>-3,07792485381004-1,64518510998129i</v>
      </c>
      <c r="DQ112" s="223" t="str">
        <f t="shared" ca="1" si="145"/>
        <v>-3,4229624716383-0,680869568685185i</v>
      </c>
      <c r="DR112" s="223" t="str">
        <f t="shared" ca="1" si="146"/>
        <v>-3,47321685980648+0,34208200268606i</v>
      </c>
      <c r="DS112" s="223" t="str">
        <f t="shared" ca="1" si="147"/>
        <v>-3,22436014414962+1,33557370168221i</v>
      </c>
      <c r="DT112" s="223" t="str">
        <f t="shared" ca="1" si="148"/>
        <v>-2,69782369792182+2,21404669027939i</v>
      </c>
      <c r="DU112" s="223" t="str">
        <f t="shared" ca="1" si="149"/>
        <v>-1,93895248632167+2,90184746456334i</v>
      </c>
      <c r="DV112" s="223" t="str">
        <f t="shared" ca="1" si="150"/>
        <v>-1,01309998853684+3,33974308368658i</v>
      </c>
      <c r="DW112" s="223" t="str">
        <f t="shared" ca="1" si="151"/>
        <v>-9,74824591227269E-14+3,49002227096127i</v>
      </c>
      <c r="DX112" s="223" t="str">
        <f t="shared" ca="1" si="152"/>
        <v>1,01309998853696+3,33974308368654i</v>
      </c>
      <c r="DY112" s="223" t="str">
        <f t="shared" ca="1" si="153"/>
        <v>1,93895248632151+2,90184746456345i</v>
      </c>
      <c r="DZ112" s="223" t="str">
        <f t="shared" ca="1" si="154"/>
        <v>2,69782369792192+2,21404669027927i</v>
      </c>
      <c r="EA112" s="223" t="str">
        <f t="shared" ca="1" si="155"/>
        <v>3,22436014414967+1,33557370168208i</v>
      </c>
      <c r="EB112" s="223" t="str">
        <f t="shared" ca="1" si="156"/>
        <v>3,47321685980646+0,342082002686254i</v>
      </c>
      <c r="EC112" s="223" t="str">
        <f t="shared" ca="1" si="157"/>
        <v>3,42296247163826-0,680869568685349i</v>
      </c>
      <c r="ED112" s="223" t="str">
        <f t="shared" ca="1" si="158"/>
        <v>3,07792485381014-1,64518510998111i</v>
      </c>
      <c r="EE112" s="223" t="str">
        <f t="shared" ca="1" si="159"/>
        <v>2,46781841428872-2,46781841428886i</v>
      </c>
      <c r="EF112" s="223" t="str">
        <f t="shared" ca="1" si="160"/>
        <v>1,64518510998126-3,07792485381005i</v>
      </c>
      <c r="EG112" s="223" t="str">
        <f t="shared" ca="1" si="161"/>
        <v>0,680869568685157-3,4229624716383i</v>
      </c>
      <c r="EH112" s="223" t="str">
        <f t="shared" ca="1" si="162"/>
        <v>-0,342082002686103-3,47321685980648i</v>
      </c>
      <c r="EI112" s="223" t="str">
        <f t="shared" ca="1" si="163"/>
        <v>-1,33557370168191-3,22436014414974i</v>
      </c>
      <c r="EJ112" s="223" t="str">
        <f t="shared" ca="1" si="164"/>
        <v>-2,21404669027942-2,6978236979218i</v>
      </c>
      <c r="EK112" s="223" t="str">
        <f t="shared" ca="1" si="165"/>
        <v>-2,90184746456335-1,93895248632166i</v>
      </c>
      <c r="EL112" s="223" t="str">
        <f t="shared" ca="1" si="166"/>
        <v>-3,33974308368659-1,0130999885368i</v>
      </c>
      <c r="EM112" s="223" t="str">
        <f t="shared" ca="1" si="167"/>
        <v>-3,49002227096127-5,47271539168877E-14i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-9,40618615886891E-29+1,75544207665169E-28i</v>
      </c>
      <c r="G113" s="229" t="str">
        <f t="shared" si="173"/>
        <v>-19,4166379012698+3,36555056960882i</v>
      </c>
      <c r="H113" s="229" t="str">
        <f t="shared" si="38"/>
        <v>2,00000000018774E-12-3,73252680787071E-12i</v>
      </c>
      <c r="I113" s="229" t="str">
        <f t="shared" si="174"/>
        <v>-2,00000000018774E-12+3,73252680787071E-12i</v>
      </c>
      <c r="J113" s="255" t="str">
        <f ca="1">IMPRODUCT(1/N_FFT2,AB100)</f>
        <v>-0,148659790712325-0,000976731171039516i</v>
      </c>
      <c r="K113" s="254" t="str">
        <f t="shared" ca="1" si="175"/>
        <v>3,00965256732547E-13-5,5292319174394E-13i</v>
      </c>
      <c r="N113" s="246">
        <f t="shared" ca="1" si="176"/>
        <v>4.5100466378674202</v>
      </c>
      <c r="O113" s="223">
        <f t="shared" ca="1" si="39"/>
        <v>-3.4899533621325798</v>
      </c>
      <c r="P113" s="223" t="str">
        <f t="shared" ca="1" si="40"/>
        <v>-3,3138090663003+1,09473464454471i</v>
      </c>
      <c r="Q113" s="223" t="str">
        <f t="shared" ca="1" si="41"/>
        <v>-2,80315682498109+2,07896279053341i</v>
      </c>
      <c r="R113" s="223" t="str">
        <f t="shared" ca="1" si="42"/>
        <v>-2,00954373358219+2,85333286748691i</v>
      </c>
      <c r="S113" s="223" t="str">
        <f t="shared" ca="1" si="43"/>
        <v>-1,01307998535979+3,3396771420489i</v>
      </c>
      <c r="T113" s="223" t="str">
        <f t="shared" ca="1" si="44"/>
        <v>0,0856477429944129+3,48890225342879i</v>
      </c>
      <c r="U113" s="223" t="str">
        <f t="shared" ca="1" si="45"/>
        <v>1,17572987651453+3,28594487588146i</v>
      </c>
      <c r="V113" s="223" t="str">
        <f t="shared" ca="1" si="46"/>
        <v>2,14712955803702+2,75129226562069i</v>
      </c>
      <c r="W113" s="223" t="str">
        <f t="shared" ca="1" si="47"/>
        <v>2,90179016896635+1,93891420262753i</v>
      </c>
      <c r="X113" s="223" t="str">
        <f t="shared" ca="1" si="48"/>
        <v>3,36353352116571+0,930815084673175i</v>
      </c>
      <c r="Y113" s="223" t="str">
        <f t="shared" ca="1" si="49"/>
        <v>3,48574956046599-0,171243894990986i</v>
      </c>
      <c r="Z113" s="223" t="str">
        <f t="shared" ca="1" si="50"/>
        <v>3,25610135513878-1,25601689277012i</v>
      </c>
      <c r="AA113" s="223" t="str">
        <f t="shared" ca="1" si="51"/>
        <v>2,69777043067691-2,21400297498124i</v>
      </c>
      <c r="AB113" s="223" t="str">
        <f t="shared" ca="1" si="52"/>
        <v>1,86711674225791-2,94849954055291i</v>
      </c>
      <c r="AC113" s="223" t="str">
        <f t="shared" ca="1" si="53"/>
        <v>0,847989495784968-3,38536383345998i</v>
      </c>
      <c r="AD113" s="223" t="str">
        <f t="shared" ca="1" si="54"/>
        <v>-0,256736896068474-3,48049718230853i</v>
      </c>
      <c r="AE113" s="223" t="str">
        <f t="shared" ca="1" si="55"/>
        <v>-1,33554733141497-3,22429648069325i</v>
      </c>
      <c r="AF113" s="223" t="str">
        <f t="shared" ca="1" si="56"/>
        <v>-2,27954275932024-2,64262355970183i</v>
      </c>
      <c r="AG113" s="223" t="str">
        <f t="shared" ca="1" si="57"/>
        <v>-2,99343284626775-1,79419460057872i</v>
      </c>
      <c r="AH113" s="223" t="str">
        <f t="shared" ca="1" si="58"/>
        <v>-3,40515492916788-0,7646531097329i</v>
      </c>
      <c r="AI113" s="223" t="str">
        <f t="shared" ca="1" si="59"/>
        <v>-3,47314828279263+0,342075248439778i</v>
      </c>
      <c r="AJ113" s="223" t="str">
        <f t="shared" ca="1" si="60"/>
        <v>-3,19054941061194+1,41427328628674i</v>
      </c>
      <c r="AK113" s="223" t="str">
        <f t="shared" ca="1" si="61"/>
        <v>-2,58588487110847+2,34370943233858i</v>
      </c>
      <c r="AL113" s="223" t="str">
        <f t="shared" ca="1" si="62"/>
        <v>-1,7201917031614+3,03656301996767i</v>
      </c>
      <c r="AM113" s="223" t="str">
        <f t="shared" ca="1" si="63"/>
        <v>-0,68085612523972+3,4228948868734i</v>
      </c>
      <c r="AN113" s="223" t="str">
        <f t="shared" ca="1" si="64"/>
        <v>0,427207547472409+3,46370728862055i</v>
      </c>
      <c r="AO113" s="223" t="str">
        <f t="shared" ca="1" si="65"/>
        <v>1,49214733581393+3,15488047286801i</v>
      </c>
      <c r="AP113" s="223" t="str">
        <f t="shared" ca="1" si="66"/>
        <v>2,40646434243185+2,52758854216119i</v>
      </c>
      <c r="AQ113" s="223" t="str">
        <f t="shared" ca="1" si="67"/>
        <v>3,07786408164875+1,64515262658423i</v>
      </c>
      <c r="AR113" s="223" t="str">
        <f t="shared" ca="1" si="68"/>
        <v>3,07786408164875+1,64515262658423i</v>
      </c>
      <c r="AS113" s="223" t="str">
        <f t="shared" ca="1" si="69"/>
        <v>3,45217988669416-0,512082512652796i</v>
      </c>
      <c r="AT113" s="223" t="str">
        <f t="shared" ca="1" si="70"/>
        <v>3,11731115309582-1,56912257158098i</v>
      </c>
      <c r="AU113" s="223" t="str">
        <f t="shared" ca="1" si="71"/>
        <v>2,46776968838881-2,46776968838867i</v>
      </c>
      <c r="AV113" s="223" t="str">
        <f t="shared" ca="1" si="72"/>
        <v>1,56912257158112-3,11731115309575i</v>
      </c>
      <c r="AW113" s="223" t="str">
        <f t="shared" ca="1" si="73"/>
        <v>0,512082512652646-3,45217988669418i</v>
      </c>
      <c r="AX113" s="223" t="str">
        <f t="shared" ca="1" si="74"/>
        <v>-0,59664901847566-3,43857302068933i</v>
      </c>
      <c r="AY113" s="223" t="str">
        <f t="shared" ca="1" si="75"/>
        <v>-1,64515262658428-3,07786408164873i</v>
      </c>
      <c r="AZ113" s="223" t="str">
        <f t="shared" ca="1" si="76"/>
        <v>-2,5275885421612-2,40646434243184i</v>
      </c>
      <c r="BA113" s="223" t="str">
        <f t="shared" ca="1" si="77"/>
        <v>-3,154880472868-1,49214733581395i</v>
      </c>
      <c r="BB113" s="223" t="str">
        <f t="shared" ca="1" si="78"/>
        <v>-3,46370728862054-0,4272075474725i</v>
      </c>
      <c r="BC113" s="223" t="str">
        <f t="shared" ca="1" si="79"/>
        <v>-3,42289488687342+0,680856125239595i</v>
      </c>
      <c r="BD113" s="223" t="str">
        <f t="shared" ca="1" si="80"/>
        <v>-3,03656301996775+1,72019170316126i</v>
      </c>
      <c r="BE113" s="223" t="str">
        <f t="shared" ca="1" si="81"/>
        <v>-2,3437094323385+2,58588487110854i</v>
      </c>
      <c r="BF113" s="223" t="str">
        <f t="shared" ca="1" si="82"/>
        <v>-1,41427328628666+3,19054941061198i</v>
      </c>
      <c r="BG113" s="223" t="str">
        <f t="shared" ca="1" si="83"/>
        <v>-0,342075248439728+3,47314828279263i</v>
      </c>
      <c r="BH113" s="223" t="str">
        <f t="shared" ca="1" si="84"/>
        <v>0,764653109732879+3,40515492916788i</v>
      </c>
      <c r="BI113" s="223" t="str">
        <f t="shared" ca="1" si="85"/>
        <v>1,79419460057868+2,99343284626778i</v>
      </c>
      <c r="BJ113" s="223" t="str">
        <f t="shared" ca="1" si="86"/>
        <v>2,64262355970177+2,27954275932031i</v>
      </c>
      <c r="BK113" s="223" t="str">
        <f t="shared" ca="1" si="87"/>
        <v>3,22429648069319+1,33554733141511i</v>
      </c>
      <c r="BL113" s="223" t="str">
        <f t="shared" ca="1" si="88"/>
        <v>3,48049718230854+0,256736896068319i</v>
      </c>
      <c r="BM113" s="223" t="str">
        <f t="shared" ca="1" si="89"/>
        <v>3,38536383345995-0,847989495785076i</v>
      </c>
      <c r="BN113" s="223" t="str">
        <f t="shared" ca="1" si="90"/>
        <v>2,94849954055288-1,86711674225795i</v>
      </c>
      <c r="BO113" s="223" t="str">
        <f t="shared" ca="1" si="91"/>
        <v>2,21400297498124-2,69777043067692i</v>
      </c>
      <c r="BP113" s="223" t="str">
        <f t="shared" ca="1" si="92"/>
        <v>1,25601689277014-3,25610135513877i</v>
      </c>
      <c r="BQ113" s="223" t="str">
        <f t="shared" ca="1" si="93"/>
        <v>0,171243894991075-3,48574956046598i</v>
      </c>
      <c r="BR113" s="223" t="str">
        <f t="shared" ca="1" si="94"/>
        <v>-0,930815084673057-3,36353352116574i</v>
      </c>
      <c r="BS113" s="223" t="str">
        <f t="shared" ca="1" si="95"/>
        <v>-1,93891420262739-2,90179016896644i</v>
      </c>
      <c r="BT113" s="223" t="str">
        <f t="shared" ca="1" si="96"/>
        <v>-2,75129226562076-2,14712955803693i</v>
      </c>
      <c r="BU113" s="223" t="str">
        <f t="shared" ca="1" si="97"/>
        <v>-3,28594487588149-1,17572987651445i</v>
      </c>
      <c r="BV113" s="223" t="str">
        <f t="shared" ca="1" si="98"/>
        <v>-3,48890225342879-0,0856477429943637i</v>
      </c>
      <c r="BW113" s="223" t="str">
        <f t="shared" ca="1" si="99"/>
        <v>-3,3396771420489+1,01307998535978i</v>
      </c>
      <c r="BX113" s="223" t="str">
        <f t="shared" ca="1" si="100"/>
        <v>-2,85333286748694+2,00954373358215i</v>
      </c>
      <c r="BY113" s="223" t="str">
        <f t="shared" ca="1" si="101"/>
        <v>-2,07896279053349+2,80315682498102i</v>
      </c>
      <c r="BZ113" s="223" t="str">
        <f t="shared" ca="1" si="102"/>
        <v>-1,09473464454486+3,31380906630025i</v>
      </c>
      <c r="CA113" s="223" t="str">
        <f t="shared" ca="1" si="103"/>
        <v>1,52205850970245E-13+3,48995336213258i</v>
      </c>
      <c r="CB113" s="223" t="str">
        <f t="shared" ca="1" si="104"/>
        <v>1,09473464454481+3,31380906630027i</v>
      </c>
      <c r="CC113" s="223" t="str">
        <f t="shared" ca="1" si="105"/>
        <v>2,07896279053346+2,80315682498105i</v>
      </c>
      <c r="CD113" s="223" t="str">
        <f t="shared" ca="1" si="106"/>
        <v>2,85333286748691+2,00954373358218i</v>
      </c>
      <c r="CE113" s="223" t="str">
        <f t="shared" ca="1" si="107"/>
        <v>3,33967714204889+1,01307998535982i</v>
      </c>
      <c r="CF113" s="223" t="str">
        <f t="shared" ca="1" si="108"/>
        <v>3,48890225342879-0,0856477429943211i</v>
      </c>
      <c r="CG113" s="223" t="str">
        <f t="shared" ca="1" si="109"/>
        <v>3,2859448758815-1,17572987651441i</v>
      </c>
      <c r="CH113" s="223" t="str">
        <f t="shared" ca="1" si="110"/>
        <v>2,75129226562057-2,14712955803717i</v>
      </c>
      <c r="CI113" s="223" t="str">
        <f t="shared" ca="1" si="111"/>
        <v>1,93891420262743-2,90179016896642i</v>
      </c>
      <c r="CJ113" s="223" t="str">
        <f t="shared" ca="1" si="112"/>
        <v>0,930815084673098-3,36353352116573i</v>
      </c>
      <c r="CK113" s="223" t="str">
        <f t="shared" ca="1" si="113"/>
        <v>-0,171243894991032-3,48574956046598i</v>
      </c>
      <c r="CL113" s="223" t="str">
        <f t="shared" ca="1" si="114"/>
        <v>-1,2560168927701-3,25610135513879i</v>
      </c>
      <c r="CM113" s="223" t="str">
        <f t="shared" ca="1" si="115"/>
        <v>-2,2140029749812-2,69777043067695i</v>
      </c>
      <c r="CN113" s="223" t="str">
        <f t="shared" ca="1" si="116"/>
        <v>-2,94849954055286-1,86711674225799i</v>
      </c>
      <c r="CO113" s="223" t="str">
        <f t="shared" ca="1" si="117"/>
        <v>-3,38536383345994-0,847989495785125i</v>
      </c>
      <c r="CP113" s="223" t="str">
        <f t="shared" ca="1" si="118"/>
        <v>-3,48049718230852+0,256736896068623i</v>
      </c>
      <c r="CQ113" s="223" t="str">
        <f t="shared" ca="1" si="119"/>
        <v>-3,2242964806932+1,33554733141508i</v>
      </c>
      <c r="CR113" s="223" t="str">
        <f t="shared" ca="1" si="120"/>
        <v>-2,6426235597018+2,27954275932027i</v>
      </c>
      <c r="CS113" s="223" t="str">
        <f t="shared" ca="1" si="121"/>
        <v>-1,79419460057871+2,99343284626776i</v>
      </c>
      <c r="CT113" s="223" t="str">
        <f t="shared" ca="1" si="122"/>
        <v>-0,764653109732925+3,40515492916787i</v>
      </c>
      <c r="CU113" s="223" t="str">
        <f t="shared" ca="1" si="123"/>
        <v>0,342075248439686+3,47314828279263i</v>
      </c>
      <c r="CV113" s="223" t="str">
        <f t="shared" ca="1" si="124"/>
        <v>1,41427328628662+3,19054941061199i</v>
      </c>
      <c r="CW113" s="223" t="str">
        <f t="shared" ca="1" si="125"/>
        <v>2,34370943233872+2,58588487110834i</v>
      </c>
      <c r="CX113" s="223" t="str">
        <f t="shared" ca="1" si="126"/>
        <v>3,03656301996773+1,72019170316129i</v>
      </c>
      <c r="CY113" s="223" t="str">
        <f t="shared" ca="1" si="127"/>
        <v>3,42289488687342+0,68085612523963i</v>
      </c>
      <c r="CZ113" s="223" t="str">
        <f t="shared" ca="1" si="128"/>
        <v>3,46370728862054-0,427207547472451i</v>
      </c>
      <c r="DA113" s="223" t="str">
        <f t="shared" ca="1" si="129"/>
        <v>3,15488047286802-1,49214733581391i</v>
      </c>
      <c r="DB113" s="223" t="str">
        <f t="shared" ca="1" si="130"/>
        <v>2,52758854216123-2,40646434243182i</v>
      </c>
      <c r="DC113" s="223" t="str">
        <f t="shared" ca="1" si="131"/>
        <v>1,64515262658431-3,07786408164871i</v>
      </c>
      <c r="DD113" s="223" t="str">
        <f t="shared" ca="1" si="132"/>
        <v>0,596649018475695-3,43857302068932i</v>
      </c>
      <c r="DE113" s="223" t="str">
        <f t="shared" ca="1" si="133"/>
        <v>-0,512082512652939-3,45217988669414i</v>
      </c>
      <c r="DF113" s="223" t="str">
        <f t="shared" ca="1" si="134"/>
        <v>-1,56912257158108-3,11731115309577i</v>
      </c>
      <c r="DG113" s="223" t="str">
        <f t="shared" ca="1" si="135"/>
        <v>-2,46776968838878-2,4677696883887i</v>
      </c>
      <c r="DH113" s="223" t="str">
        <f t="shared" ca="1" si="136"/>
        <v>-3,11731115309582-1,56912257158098i</v>
      </c>
      <c r="DI113" s="223" t="str">
        <f t="shared" ca="1" si="137"/>
        <v>-3,45217988669416-0,512082512652831i</v>
      </c>
      <c r="DJ113" s="223" t="str">
        <f t="shared" ca="1" si="138"/>
        <v>-3,43857302068936+0,596649018475461i</v>
      </c>
      <c r="DK113" s="223" t="str">
        <f t="shared" ca="1" si="139"/>
        <v>-3,07786408164882+1,6451526265841i</v>
      </c>
      <c r="DL113" s="223" t="str">
        <f t="shared" ca="1" si="140"/>
        <v>-2,40646434243199+2,52758854216106i</v>
      </c>
      <c r="DM113" s="223" t="str">
        <f t="shared" ca="1" si="141"/>
        <v>-1,49214733581382+3,15488047286806i</v>
      </c>
      <c r="DN113" s="223" t="str">
        <f t="shared" ca="1" si="142"/>
        <v>-0,427207547472343+3,46370728862056i</v>
      </c>
      <c r="DO113" s="223" t="str">
        <f t="shared" ca="1" si="143"/>
        <v>0,680856125239738+3,42289488687339i</v>
      </c>
      <c r="DP113" s="223" t="str">
        <f t="shared" ca="1" si="144"/>
        <v>1,7201917031614+3,03656301996767i</v>
      </c>
      <c r="DQ113" s="223" t="str">
        <f t="shared" ca="1" si="145"/>
        <v>2,58588487110842+2,34370943233864i</v>
      </c>
      <c r="DR113" s="223" t="str">
        <f t="shared" ca="1" si="146"/>
        <v>3,19054941061189+1,41427328628685i</v>
      </c>
      <c r="DS113" s="223" t="str">
        <f t="shared" ca="1" si="147"/>
        <v>3,47314828279261+0,342075248439922i</v>
      </c>
      <c r="DT113" s="223" t="str">
        <f t="shared" ca="1" si="148"/>
        <v>3,40515492916785-0,764653109733019i</v>
      </c>
      <c r="DU113" s="223" t="str">
        <f t="shared" ca="1" si="149"/>
        <v>2,9934328462677-1,79419460057881i</v>
      </c>
      <c r="DV113" s="223" t="str">
        <f t="shared" ca="1" si="150"/>
        <v>2,27954275932019-2,64262355970187i</v>
      </c>
      <c r="DW113" s="223" t="str">
        <f t="shared" ca="1" si="151"/>
        <v>1,33554733141496-3,22429648069325i</v>
      </c>
      <c r="DX113" s="223" t="str">
        <f t="shared" ca="1" si="152"/>
        <v>0,256736896068513-3,48049718230853i</v>
      </c>
      <c r="DY113" s="223" t="str">
        <f t="shared" ca="1" si="153"/>
        <v>-0,847989495784885-3,38536383346i</v>
      </c>
      <c r="DZ113" s="223" t="str">
        <f t="shared" ca="1" si="154"/>
        <v>-1,8671167422578-2,94849954055298i</v>
      </c>
      <c r="EA113" s="223" t="str">
        <f t="shared" ca="1" si="155"/>
        <v>-2,6977704306768-2,21400297498139i</v>
      </c>
      <c r="EB113" s="223" t="str">
        <f t="shared" ca="1" si="156"/>
        <v>-3,25610135513883-1,25601689276999i</v>
      </c>
      <c r="EC113" s="223" t="str">
        <f t="shared" ca="1" si="157"/>
        <v>-3,48574956046599-0,171243894990923i</v>
      </c>
      <c r="ED113" s="223" t="str">
        <f t="shared" ca="1" si="158"/>
        <v>-3,3635335211657+0,930815084673193i</v>
      </c>
      <c r="EE113" s="223" t="str">
        <f t="shared" ca="1" si="159"/>
        <v>-2,90179016896635+1,93891420262753i</v>
      </c>
      <c r="EF113" s="223" t="str">
        <f t="shared" ca="1" si="160"/>
        <v>-2,14712955803709+2,75129226562064i</v>
      </c>
      <c r="EG113" s="223" t="str">
        <f t="shared" ca="1" si="161"/>
        <v>-1,17572987651462+3,28594487588143i</v>
      </c>
      <c r="EH113" s="223" t="str">
        <f t="shared" ca="1" si="162"/>
        <v>-0,0856477429945584+3,48890225342878i</v>
      </c>
      <c r="EI113" s="223" t="str">
        <f t="shared" ca="1" si="163"/>
        <v>1,01307998535991+3,33967714204886i</v>
      </c>
      <c r="EJ113" s="223" t="str">
        <f t="shared" ca="1" si="164"/>
        <v>2,00954373358227+2,85333286748685i</v>
      </c>
      <c r="EK113" s="223" t="str">
        <f t="shared" ca="1" si="165"/>
        <v>2,80315682498111+2,07896279053337i</v>
      </c>
      <c r="EL113" s="223" t="str">
        <f t="shared" ca="1" si="166"/>
        <v>3,3138090663003+1,0947346445447i</v>
      </c>
      <c r="EM113" s="223" t="str">
        <f t="shared" ca="1" si="167"/>
        <v>3,48995336213258+4,27548394041884E-14i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-8,11043601322474E-29+1,40550519038038E-28i</v>
      </c>
      <c r="G114" s="229" t="str">
        <f t="shared" si="173"/>
        <v>-19,3265761896508+3,60762755545293i</v>
      </c>
      <c r="H114" s="229" t="str">
        <f t="shared" si="38"/>
        <v>2,00000000016188E-12-3,46591775016565E-12i</v>
      </c>
      <c r="I114" s="229" t="str">
        <f t="shared" si="174"/>
        <v>-2,00000000016188E-12+3,46591775016565E-12i</v>
      </c>
      <c r="J114" s="255" t="str">
        <f ca="1">IMPRODUCT(1/N_FFT2,AC100)</f>
        <v>0,0116780586927555+0,0000489895061616684i</v>
      </c>
      <c r="K114" s="254" t="str">
        <f t="shared" ca="1" si="175"/>
        <v>-2,3525910986379E-14+4,03772118983663E-14i</v>
      </c>
      <c r="N114" s="246">
        <f t="shared" ca="1" si="176"/>
        <v>4.5101221942270211</v>
      </c>
      <c r="O114" s="223">
        <f t="shared" ca="1" si="39"/>
        <v>-3.4898778057729789</v>
      </c>
      <c r="P114" s="223" t="str">
        <f t="shared" ca="1" si="40"/>
        <v>-3,28587373623949+1,17570442234362i</v>
      </c>
      <c r="Q114" s="223" t="str">
        <f t="shared" ca="1" si="41"/>
        <v>-2,69771202482112+2,21395504253414i</v>
      </c>
      <c r="R114" s="223" t="str">
        <f t="shared" ca="1" si="42"/>
        <v>-1,79415575684691+2,99336803941646i</v>
      </c>
      <c r="S114" s="223" t="str">
        <f t="shared" ca="1" si="43"/>
        <v>-0,680841384925206+3,42282078230806i</v>
      </c>
      <c r="T114" s="223" t="str">
        <f t="shared" ca="1" si="44"/>
        <v>0,512071426232314+3,45210514811806i</v>
      </c>
      <c r="U114" s="223" t="str">
        <f t="shared" ca="1" si="45"/>
        <v>1,64511700956285+3,07779744688857i</v>
      </c>
      <c r="V114" s="223" t="str">
        <f t="shared" ca="1" si="46"/>
        <v>2,58582888753879+2,3436586917887i</v>
      </c>
      <c r="W114" s="223" t="str">
        <f t="shared" ca="1" si="47"/>
        <v>3,22422667571906+1,33551841724795i</v>
      </c>
      <c r="X114" s="223" t="str">
        <f t="shared" ca="1" si="48"/>
        <v>3,48567409511733+0,171240187616162i</v>
      </c>
      <c r="Y114" s="223" t="str">
        <f t="shared" ca="1" si="49"/>
        <v>3,33960483912078-1,01305805250633i</v>
      </c>
      <c r="Z114" s="223" t="str">
        <f t="shared" ca="1" si="50"/>
        <v>2,803096137544-2,07891778166254i</v>
      </c>
      <c r="AA114" s="223" t="str">
        <f t="shared" ca="1" si="51"/>
        <v>1,93887222576324-2,90172734614931i</v>
      </c>
      <c r="AB114" s="223" t="str">
        <f t="shared" ca="1" si="52"/>
        <v>0,84797113708712-3,38529054142979i</v>
      </c>
      <c r="AC114" s="223" t="str">
        <f t="shared" ca="1" si="53"/>
        <v>-0,342067842621467-3,47307309025755i</v>
      </c>
      <c r="AD114" s="223" t="str">
        <f t="shared" ca="1" si="54"/>
        <v>-1,49211503130752-3,15481217072791i</v>
      </c>
      <c r="AE114" s="223" t="str">
        <f t="shared" ca="1" si="55"/>
        <v>-2,46771626197451-2,4677162619745i</v>
      </c>
      <c r="AF114" s="223" t="str">
        <f t="shared" ca="1" si="56"/>
        <v>-3,15481217072791-1,49211503130754i</v>
      </c>
      <c r="AG114" s="223" t="str">
        <f t="shared" ca="1" si="57"/>
        <v>-3,47307309025755-0,342067842621453i</v>
      </c>
      <c r="AH114" s="223" t="str">
        <f t="shared" ca="1" si="58"/>
        <v>-3,38529054142979+0,84797113708713i</v>
      </c>
      <c r="AI114" s="223" t="str">
        <f t="shared" ca="1" si="59"/>
        <v>-2,90172734614932+1,93887222576322i</v>
      </c>
      <c r="AJ114" s="223" t="str">
        <f t="shared" ca="1" si="60"/>
        <v>-2,07891778166253+2,80309613754401i</v>
      </c>
      <c r="AK114" s="223" t="str">
        <f t="shared" ca="1" si="61"/>
        <v>-1,01305805250632+3,33960483912078i</v>
      </c>
      <c r="AL114" s="223" t="str">
        <f t="shared" ca="1" si="62"/>
        <v>0,171240187616139+3,48567409511733i</v>
      </c>
      <c r="AM114" s="223" t="str">
        <f t="shared" ca="1" si="63"/>
        <v>1,33551841724796+3,22422667571905i</v>
      </c>
      <c r="AN114" s="223" t="str">
        <f t="shared" ca="1" si="64"/>
        <v>2,34365869178871+2,58582888753879i</v>
      </c>
      <c r="AO114" s="223" t="str">
        <f t="shared" ca="1" si="65"/>
        <v>3,07779744688858+1,64511700956284i</v>
      </c>
      <c r="AP114" s="223" t="str">
        <f t="shared" ca="1" si="66"/>
        <v>3,45210514811806+0,5120714262323i</v>
      </c>
      <c r="AQ114" s="223" t="str">
        <f t="shared" ca="1" si="67"/>
        <v>3,42282078230806-0,680841384925185i</v>
      </c>
      <c r="AR114" s="223" t="str">
        <f t="shared" ca="1" si="68"/>
        <v>3,42282078230806-0,680841384925185i</v>
      </c>
      <c r="AS114" s="223" t="str">
        <f t="shared" ca="1" si="69"/>
        <v>2,21395504253416-2,6977120248211i</v>
      </c>
      <c r="AT114" s="223" t="str">
        <f t="shared" ca="1" si="70"/>
        <v>1,1757044223436-3,2858737362395i</v>
      </c>
      <c r="AU114" s="223" t="str">
        <f t="shared" ca="1" si="71"/>
        <v>-8,52932898848367E-14-3,48987780577298i</v>
      </c>
      <c r="AV114" s="223" t="str">
        <f t="shared" ca="1" si="72"/>
        <v>-1,17570442234375-3,28587373623945i</v>
      </c>
      <c r="AW114" s="223" t="str">
        <f t="shared" ca="1" si="73"/>
        <v>-2,21395504253402-2,69771202482122i</v>
      </c>
      <c r="AX114" s="223" t="str">
        <f t="shared" ca="1" si="74"/>
        <v>-2,99336803941641-1,79415575684699i</v>
      </c>
      <c r="AY114" s="223" t="str">
        <f t="shared" ca="1" si="75"/>
        <v>-3,42282078230805-0,680841384925227i</v>
      </c>
      <c r="AZ114" s="223" t="str">
        <f t="shared" ca="1" si="76"/>
        <v>-3,45210514811806+0,512071426232328i</v>
      </c>
      <c r="BA114" s="223" t="str">
        <f t="shared" ca="1" si="77"/>
        <v>-3,07779744688853+1,64511700956293i</v>
      </c>
      <c r="BB114" s="223" t="str">
        <f t="shared" ca="1" si="78"/>
        <v>-2,34365869178861+2,58582888753887i</v>
      </c>
      <c r="BC114" s="223" t="str">
        <f t="shared" ca="1" si="79"/>
        <v>-1,3355184172481+3,22422667571899i</v>
      </c>
      <c r="BD114" s="223" t="str">
        <f t="shared" ca="1" si="80"/>
        <v>-0,171240187616253+3,48567409511732i</v>
      </c>
      <c r="BE114" s="223" t="str">
        <f t="shared" ca="1" si="81"/>
        <v>1,01305805250628+3,33960483912079i</v>
      </c>
      <c r="BF114" s="223" t="str">
        <f t="shared" ca="1" si="82"/>
        <v>2,07891778166256+2,80309613754399i</v>
      </c>
      <c r="BG114" s="223" t="str">
        <f t="shared" ca="1" si="83"/>
        <v>2,90172734614935+1,93887222576318i</v>
      </c>
      <c r="BH114" s="223" t="str">
        <f t="shared" ca="1" si="84"/>
        <v>3,38529054142982+0,847971137087005i</v>
      </c>
      <c r="BI114" s="223" t="str">
        <f t="shared" ca="1" si="85"/>
        <v>3,47307309025756-0,342067842621305i</v>
      </c>
      <c r="BJ114" s="223" t="str">
        <f t="shared" ca="1" si="86"/>
        <v>3,15481217072796-1,49211503130743i</v>
      </c>
      <c r="BK114" s="223" t="str">
        <f t="shared" ca="1" si="87"/>
        <v>2,46771626197454-2,46771626197447i</v>
      </c>
      <c r="BL114" s="223" t="str">
        <f t="shared" ca="1" si="88"/>
        <v>1,49211503130753-3,15481217072791i</v>
      </c>
      <c r="BM114" s="223" t="str">
        <f t="shared" ca="1" si="89"/>
        <v>0,342067842621402-3,47307309025756i</v>
      </c>
      <c r="BN114" s="223" t="str">
        <f t="shared" ca="1" si="90"/>
        <v>-0,847971137087242-3,38529054142976i</v>
      </c>
      <c r="BO114" s="223" t="str">
        <f t="shared" ca="1" si="91"/>
        <v>-1,93887222576338-2,90172734614921i</v>
      </c>
      <c r="BP114" s="223" t="str">
        <f t="shared" ca="1" si="92"/>
        <v>-2,80309613754394-2,07891778166263i</v>
      </c>
      <c r="BQ114" s="223" t="str">
        <f t="shared" ca="1" si="93"/>
        <v>-3,33960483912076-1,01305805250638i</v>
      </c>
      <c r="BR114" s="223" t="str">
        <f t="shared" ca="1" si="94"/>
        <v>-3,48567409511733+0,171240187616156i</v>
      </c>
      <c r="BS114" s="223" t="str">
        <f t="shared" ca="1" si="95"/>
        <v>-3,22422667571903+1,335518417248i</v>
      </c>
      <c r="BT114" s="223" t="str">
        <f t="shared" ca="1" si="96"/>
        <v>-2,5858288875387+2,3436586917888i</v>
      </c>
      <c r="BU114" s="223" t="str">
        <f t="shared" ca="1" si="97"/>
        <v>-1,64511700956301+3,07779744688848i</v>
      </c>
      <c r="BV114" s="223" t="str">
        <f t="shared" ca="1" si="98"/>
        <v>-0,512071426232429+3,45210514811805i</v>
      </c>
      <c r="BW114" s="223" t="str">
        <f t="shared" ca="1" si="99"/>
        <v>0,680841384925129+3,42282078230807i</v>
      </c>
      <c r="BX114" s="223" t="str">
        <f t="shared" ca="1" si="100"/>
        <v>1,7941557568469+2,99336803941646i</v>
      </c>
      <c r="BY114" s="223" t="str">
        <f t="shared" ca="1" si="101"/>
        <v>2,69771202482116+2,21395504253409i</v>
      </c>
      <c r="BZ114" s="223" t="str">
        <f t="shared" ca="1" si="102"/>
        <v>3,28587373623953+1,17570442234352i</v>
      </c>
      <c r="CA114" s="223" t="str">
        <f t="shared" ca="1" si="103"/>
        <v>3,48987780577298-1,70586579769673E-13i</v>
      </c>
      <c r="CB114" s="223" t="str">
        <f t="shared" ca="1" si="104"/>
        <v>3,28587373623953-1,1757044223435i</v>
      </c>
      <c r="CC114" s="223" t="str">
        <f t="shared" ca="1" si="105"/>
        <v>2,69771202482117-2,21395504253408i</v>
      </c>
      <c r="CD114" s="223" t="str">
        <f t="shared" ca="1" si="106"/>
        <v>1,79415575684692-2,99336803941645i</v>
      </c>
      <c r="CE114" s="223" t="str">
        <f t="shared" ca="1" si="107"/>
        <v>0,680841384925147-3,42282078230807i</v>
      </c>
      <c r="CF114" s="223" t="str">
        <f t="shared" ca="1" si="108"/>
        <v>-0,512071426232412-3,45210514811805i</v>
      </c>
      <c r="CG114" s="223" t="str">
        <f t="shared" ca="1" si="109"/>
        <v>-1,645117009563-3,07779744688849i</v>
      </c>
      <c r="CH114" s="223" t="str">
        <f t="shared" ca="1" si="110"/>
        <v>-2,58582888753869-2,34365869178881i</v>
      </c>
      <c r="CI114" s="223" t="str">
        <f t="shared" ca="1" si="111"/>
        <v>-3,22422667571903-1,33551841724802i</v>
      </c>
      <c r="CJ114" s="223" t="str">
        <f t="shared" ca="1" si="112"/>
        <v>-3,48567409511733-0,171240187616174i</v>
      </c>
      <c r="CK114" s="223" t="str">
        <f t="shared" ca="1" si="113"/>
        <v>-3,33960483912077+1,01305805250636i</v>
      </c>
      <c r="CL114" s="223" t="str">
        <f t="shared" ca="1" si="114"/>
        <v>-2,80309613754395+2,07891778166262i</v>
      </c>
      <c r="CM114" s="223" t="str">
        <f t="shared" ca="1" si="115"/>
        <v>-1,9388722257631+2,9017273461494i</v>
      </c>
      <c r="CN114" s="223" t="str">
        <f t="shared" ca="1" si="116"/>
        <v>-0,847971137087259+3,38529054142975i</v>
      </c>
      <c r="CO114" s="223" t="str">
        <f t="shared" ca="1" si="117"/>
        <v>0,342067842621384+3,47307309025756i</v>
      </c>
      <c r="CP114" s="223" t="str">
        <f t="shared" ca="1" si="118"/>
        <v>1,49211503130752+3,15481217072792i</v>
      </c>
      <c r="CQ114" s="223" t="str">
        <f t="shared" ca="1" si="119"/>
        <v>2,46771626197452+2,46771626197448i</v>
      </c>
      <c r="CR114" s="223" t="str">
        <f t="shared" ca="1" si="120"/>
        <v>3,15481217072795+1,49211503130745i</v>
      </c>
      <c r="CS114" s="223" t="str">
        <f t="shared" ca="1" si="121"/>
        <v>3,47307309025756+0,342067842621324i</v>
      </c>
      <c r="CT114" s="223" t="str">
        <f t="shared" ca="1" si="122"/>
        <v>3,38529054142982-0,84797113708698i</v>
      </c>
      <c r="CU114" s="223" t="str">
        <f t="shared" ca="1" si="123"/>
        <v>2,90172734614936-1,93887222576316i</v>
      </c>
      <c r="CV114" s="223" t="str">
        <f t="shared" ca="1" si="124"/>
        <v>2,07891778166257-2,80309613754398i</v>
      </c>
      <c r="CW114" s="223" t="str">
        <f t="shared" ca="1" si="125"/>
        <v>1,01305805250629-3,33960483912079i</v>
      </c>
      <c r="CX114" s="223" t="str">
        <f t="shared" ca="1" si="126"/>
        <v>-0,171240187616235-3,48567409511732i</v>
      </c>
      <c r="CY114" s="223" t="str">
        <f t="shared" ca="1" si="127"/>
        <v>-1,33551841724807-3,224226675719i</v>
      </c>
      <c r="CZ114" s="223" t="str">
        <f t="shared" ca="1" si="128"/>
        <v>-2,3436586917886-2,58582888753888i</v>
      </c>
      <c r="DA114" s="223" t="str">
        <f t="shared" ca="1" si="129"/>
        <v>-3,07779744688852-1,64511700956294i</v>
      </c>
      <c r="DB114" s="223" t="str">
        <f t="shared" ca="1" si="130"/>
        <v>-3,45210514811806-0,512071426232338i</v>
      </c>
      <c r="DC114" s="223" t="str">
        <f t="shared" ca="1" si="131"/>
        <v>-3,42282078230806+0,680841384925206i</v>
      </c>
      <c r="DD114" s="223" t="str">
        <f t="shared" ca="1" si="132"/>
        <v>-2,99336803941641+1,79415575684698i</v>
      </c>
      <c r="DE114" s="223" t="str">
        <f t="shared" ca="1" si="133"/>
        <v>-2,21395504253404+2,6977120248212i</v>
      </c>
      <c r="DF114" s="223" t="str">
        <f t="shared" ca="1" si="134"/>
        <v>-1,17570442234376+3,28587373623944i</v>
      </c>
      <c r="DG114" s="223" t="str">
        <f t="shared" ca="1" si="135"/>
        <v>-9,74784239559803E-14+3,48987780577298i</v>
      </c>
      <c r="DH114" s="223" t="str">
        <f t="shared" ca="1" si="136"/>
        <v>1,17570442234358+3,28587373623951i</v>
      </c>
      <c r="DI114" s="223" t="str">
        <f t="shared" ca="1" si="137"/>
        <v>2,21395504253414+2,69771202482112i</v>
      </c>
      <c r="DJ114" s="223" t="str">
        <f t="shared" ca="1" si="138"/>
        <v>2,9933680394165+1,79415575684684i</v>
      </c>
      <c r="DK114" s="223" t="str">
        <f t="shared" ca="1" si="139"/>
        <v>3,42282078230809+0,68084138492506i</v>
      </c>
      <c r="DL114" s="223" t="str">
        <f t="shared" ca="1" si="140"/>
        <v>3,45210514811809-0,512071426232146i</v>
      </c>
      <c r="DM114" s="223" t="str">
        <f t="shared" ca="1" si="141"/>
        <v>3,07779744688862-1,64511700956276i</v>
      </c>
      <c r="DN114" s="223" t="str">
        <f t="shared" ca="1" si="142"/>
        <v>2,34365869178875-2,58582888753875i</v>
      </c>
      <c r="DO114" s="223" t="str">
        <f t="shared" ca="1" si="143"/>
        <v>1,33551841724794-3,22422667571906i</v>
      </c>
      <c r="DP114" s="223" t="str">
        <f t="shared" ca="1" si="144"/>
        <v>0,171240187616083-3,48567409511733i</v>
      </c>
      <c r="DQ114" s="223" t="str">
        <f t="shared" ca="1" si="145"/>
        <v>-1,01305805250644-3,33960483912074i</v>
      </c>
      <c r="DR114" s="223" t="str">
        <f t="shared" ca="1" si="146"/>
        <v>-2,0789177816624-2,80309613754411i</v>
      </c>
      <c r="DS114" s="223" t="str">
        <f t="shared" ca="1" si="147"/>
        <v>-2,90172734614925-1,93887222576333i</v>
      </c>
      <c r="DT114" s="223" t="str">
        <f t="shared" ca="1" si="148"/>
        <v>-3,38529054142978-0,847971137087172i</v>
      </c>
      <c r="DU114" s="223" t="str">
        <f t="shared" ca="1" si="149"/>
        <v>-3,47307309025755+0,342067842621475i</v>
      </c>
      <c r="DV114" s="223" t="str">
        <f t="shared" ca="1" si="150"/>
        <v>-3,15481217072788+1,49211503130759i</v>
      </c>
      <c r="DW114" s="223" t="str">
        <f t="shared" ca="1" si="151"/>
        <v>-2,46771626197442+2,46771626197458i</v>
      </c>
      <c r="DX114" s="223" t="str">
        <f t="shared" ca="1" si="152"/>
        <v>-1,4921150313077+3,15481217072783i</v>
      </c>
      <c r="DY114" s="223" t="str">
        <f t="shared" ca="1" si="153"/>
        <v>-0,342067842621578+3,47307309025754i</v>
      </c>
      <c r="DZ114" s="223" t="str">
        <f t="shared" ca="1" si="154"/>
        <v>0,847971137087071+3,3852905414298i</v>
      </c>
      <c r="EA114" s="223" t="str">
        <f t="shared" ca="1" si="155"/>
        <v>1,93887222576323+2,90172734614932i</v>
      </c>
      <c r="EB114" s="223" t="str">
        <f t="shared" ca="1" si="156"/>
        <v>2,80309613754403+2,07891778166251i</v>
      </c>
      <c r="EC114" s="223" t="str">
        <f t="shared" ca="1" si="157"/>
        <v>3,33960483912081+1,01305805250623i</v>
      </c>
      <c r="ED114" s="223" t="str">
        <f t="shared" ca="1" si="158"/>
        <v>3,48567409511734-0,17124018761598i</v>
      </c>
      <c r="EE114" s="223" t="str">
        <f t="shared" ca="1" si="159"/>
        <v>3,2242266757191-1,33551841724784i</v>
      </c>
      <c r="EF114" s="223" t="str">
        <f t="shared" ca="1" si="160"/>
        <v>2,58582888753883-2,34365869178865i</v>
      </c>
      <c r="EG114" s="223" t="str">
        <f t="shared" ca="1" si="161"/>
        <v>1,64511700956287-3,07779744688856i</v>
      </c>
      <c r="EH114" s="223" t="str">
        <f t="shared" ca="1" si="162"/>
        <v>0,512071426232272-3,45210514811807i</v>
      </c>
      <c r="EI114" s="223" t="str">
        <f t="shared" ca="1" si="163"/>
        <v>-0,680841384925297-3,42282078230804i</v>
      </c>
      <c r="EJ114" s="223" t="str">
        <f t="shared" ca="1" si="164"/>
        <v>-1,79415575684704-2,99336803941637i</v>
      </c>
      <c r="EK114" s="223" t="str">
        <f t="shared" ca="1" si="165"/>
        <v>-2,69771202482104-2,21395504253424i</v>
      </c>
      <c r="EL114" s="223" t="str">
        <f t="shared" ca="1" si="166"/>
        <v>-3,28587373623946-1,1757044223437i</v>
      </c>
      <c r="EM114" s="223" t="str">
        <f t="shared" ca="1" si="167"/>
        <v>-3,48987780577298-3,07829389980116E-14i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-7,06509091898382E-29+1,14272777552703E-28i</v>
      </c>
      <c r="G115" s="229" t="str">
        <f t="shared" si="173"/>
        <v>-19,2307692307619+3,84615384620039i</v>
      </c>
      <c r="H115" s="229" t="str">
        <f t="shared" si="38"/>
        <v>2,000000000141E-12-3,23485656682126E-12i</v>
      </c>
      <c r="I115" s="229" t="str">
        <f t="shared" si="174"/>
        <v>-2,000000000141E-12+3,23485656682126E-12i</v>
      </c>
      <c r="J115" s="255" t="str">
        <f ca="1">IMPRODUCT(1/N_FFT2,AD100)</f>
        <v>0,152998235232445+0,000976781419321332i</v>
      </c>
      <c r="K115" s="254" t="str">
        <f t="shared" ca="1" si="175"/>
        <v>-3,09156218275103E-13+4,92973783114958E-13i</v>
      </c>
      <c r="N115" s="246">
        <f t="shared" ca="1" si="176"/>
        <v>4.51020466095407</v>
      </c>
      <c r="O115" s="223">
        <f t="shared" ca="1" si="39"/>
        <v>-3.48979533904593</v>
      </c>
      <c r="P115" s="223" t="str">
        <f t="shared" ca="1" si="40"/>
        <v>-3,25595392073689+1,25596002104557i</v>
      </c>
      <c r="Q115" s="223" t="str">
        <f t="shared" ca="1" si="41"/>
        <v>-2,58576778372457+2,34360331051968i</v>
      </c>
      <c r="R115" s="223" t="str">
        <f t="shared" ca="1" si="42"/>
        <v>-1,56905152261089+3,11717000303467i</v>
      </c>
      <c r="S115" s="223" t="str">
        <f t="shared" ca="1" si="43"/>
        <v>-0,342059759468696+3,47299102063033i</v>
      </c>
      <c r="T115" s="223" t="str">
        <f t="shared" ca="1" si="44"/>
        <v>0,93077293789999+3,36338122229695i</v>
      </c>
      <c r="U115" s="223" t="str">
        <f t="shared" ca="1" si="45"/>
        <v>2,07886865629058+2,80302989964775i</v>
      </c>
      <c r="V115" s="223" t="str">
        <f t="shared" ca="1" si="46"/>
        <v>2,94836603418477+1,86703220028265i</v>
      </c>
      <c r="W115" s="223" t="str">
        <f t="shared" ca="1" si="47"/>
        <v>3,42273990015605+0,680825296464857i</v>
      </c>
      <c r="X115" s="223" t="str">
        <f t="shared" ca="1" si="48"/>
        <v>3,43841732407509-0,59662200255017i</v>
      </c>
      <c r="Y115" s="223" t="str">
        <f t="shared" ca="1" si="49"/>
        <v>2,99329730534529-1,79411336047623i</v>
      </c>
      <c r="Z115" s="223" t="str">
        <f t="shared" ca="1" si="50"/>
        <v>2,14703233724209-2,75116768868483i</v>
      </c>
      <c r="AA115" s="223" t="str">
        <f t="shared" ca="1" si="51"/>
        <v>1,01303411367906-3,33952592338331i</v>
      </c>
      <c r="AB115" s="223" t="str">
        <f t="shared" ca="1" si="52"/>
        <v>-0,256725271169066-3,48033958739228i</v>
      </c>
      <c r="AC115" s="223" t="str">
        <f t="shared" ca="1" si="53"/>
        <v>-1,49207977223833-3,15473762168962i</v>
      </c>
      <c r="AD115" s="223" t="str">
        <f t="shared" ca="1" si="54"/>
        <v>-2,52747409440164-2,4063553791066i</v>
      </c>
      <c r="AE115" s="223" t="str">
        <f t="shared" ca="1" si="55"/>
        <v>-3,22415048639782-1,3354868585978i</v>
      </c>
      <c r="AF115" s="223" t="str">
        <f t="shared" ca="1" si="56"/>
        <v>-3,48874427793573-0,0856438649137085i</v>
      </c>
      <c r="AG115" s="223" t="str">
        <f t="shared" ca="1" si="57"/>
        <v>-3,28579609018206+1,17567664014004i</v>
      </c>
      <c r="AH115" s="223" t="str">
        <f t="shared" ca="1" si="58"/>
        <v>-2,64250390322268+2,27943954293146i</v>
      </c>
      <c r="AI115" s="223" t="str">
        <f t="shared" ca="1" si="59"/>
        <v>-1,64507813501682+3,07772471772839i</v>
      </c>
      <c r="AJ115" s="223" t="str">
        <f t="shared" ca="1" si="60"/>
        <v>-0,427188203759696+3,46355045394105i</v>
      </c>
      <c r="AK115" s="223" t="str">
        <f t="shared" ca="1" si="61"/>
        <v>0,847951099306931+3,38521054612721i</v>
      </c>
      <c r="AL115" s="223" t="str">
        <f t="shared" ca="1" si="62"/>
        <v>2,00945274259447+2,85320367021114i</v>
      </c>
      <c r="AM115" s="223" t="str">
        <f t="shared" ca="1" si="63"/>
        <v>2,90165877757174+1,93882640970448i</v>
      </c>
      <c r="AN115" s="223" t="str">
        <f t="shared" ca="1" si="64"/>
        <v>3,40500074570564+0,764618486678617i</v>
      </c>
      <c r="AO115" s="223" t="str">
        <f t="shared" ca="1" si="65"/>
        <v>3,45202357396881-0,512059325850317i</v>
      </c>
      <c r="AP115" s="223" t="str">
        <f t="shared" ca="1" si="66"/>
        <v>3,03642552613569-1,72011381386765i</v>
      </c>
      <c r="AQ115" s="223" t="str">
        <f t="shared" ca="1" si="67"/>
        <v>2,21390272619635-2,69764827717904i</v>
      </c>
      <c r="AR115" s="223" t="str">
        <f t="shared" ca="1" si="68"/>
        <v>2,21390272619635-2,69764827717904i</v>
      </c>
      <c r="AS115" s="223" t="str">
        <f t="shared" ca="1" si="69"/>
        <v>-0,171236141165589-3,48559172772507i</v>
      </c>
      <c r="AT115" s="223" t="str">
        <f t="shared" ca="1" si="70"/>
        <v>-1,41420924880356-3,19040494436446i</v>
      </c>
      <c r="AU115" s="223" t="str">
        <f t="shared" ca="1" si="71"/>
        <v>-2,46765794919252-2,46765794919264i</v>
      </c>
      <c r="AV115" s="223" t="str">
        <f t="shared" ca="1" si="72"/>
        <v>-3,19040494436453-1,41420924880339i</v>
      </c>
      <c r="AW115" s="223" t="str">
        <f t="shared" ca="1" si="73"/>
        <v>-3,48559172772506-0,17123614116576i</v>
      </c>
      <c r="AX115" s="223" t="str">
        <f t="shared" ca="1" si="74"/>
        <v>-3,31365901892633+1,09468507558791i</v>
      </c>
      <c r="AY115" s="223" t="str">
        <f t="shared" ca="1" si="75"/>
        <v>-2,69764827717915+2,21390272619622i</v>
      </c>
      <c r="AZ115" s="223" t="str">
        <f t="shared" ca="1" si="76"/>
        <v>-1,72011381386765+3,03642552613569i</v>
      </c>
      <c r="BA115" s="223" t="str">
        <f t="shared" ca="1" si="77"/>
        <v>-0,512059325850484+3,45202357396879i</v>
      </c>
      <c r="BB115" s="223" t="str">
        <f t="shared" ca="1" si="78"/>
        <v>0,764618486678621+3,40500074570564i</v>
      </c>
      <c r="BC115" s="223" t="str">
        <f t="shared" ca="1" si="79"/>
        <v>1,93882640970459+2,90165877757166i</v>
      </c>
      <c r="BD115" s="223" t="str">
        <f t="shared" ca="1" si="80"/>
        <v>2,85320367021111+2,00945274259449i</v>
      </c>
      <c r="BE115" s="223" t="str">
        <f t="shared" ca="1" si="81"/>
        <v>3,38521054612723+0,84795109930683i</v>
      </c>
      <c r="BF115" s="223" t="str">
        <f t="shared" ca="1" si="82"/>
        <v>3,46355045394106-0,427188203759626i</v>
      </c>
      <c r="BG115" s="223" t="str">
        <f t="shared" ca="1" si="83"/>
        <v>3,07772471772833-1,64507813501692i</v>
      </c>
      <c r="BH115" s="223" t="str">
        <f t="shared" ca="1" si="84"/>
        <v>2,27943954293153-2,64250390322262i</v>
      </c>
      <c r="BI115" s="223" t="str">
        <f t="shared" ca="1" si="85"/>
        <v>1,17567664013997-3,28579609018209i</v>
      </c>
      <c r="BJ115" s="223" t="str">
        <f t="shared" ca="1" si="86"/>
        <v>-0,0856438649136094-3,48874427793574i</v>
      </c>
      <c r="BK115" s="223" t="str">
        <f t="shared" ca="1" si="87"/>
        <v>-1,33548685859783-3,2241504863978i</v>
      </c>
      <c r="BL115" s="223" t="str">
        <f t="shared" ca="1" si="88"/>
        <v>-2,40635537910651-2,52747409440173i</v>
      </c>
      <c r="BM115" s="223" t="str">
        <f t="shared" ca="1" si="89"/>
        <v>-3,15473762168963-1,49207977223833i</v>
      </c>
      <c r="BN115" s="223" t="str">
        <f t="shared" ca="1" si="90"/>
        <v>-3,48033958739227-0,256725271169233i</v>
      </c>
      <c r="BO115" s="223" t="str">
        <f t="shared" ca="1" si="91"/>
        <v>-3,33952592338331+1,01303411367907i</v>
      </c>
      <c r="BP115" s="223" t="str">
        <f t="shared" ca="1" si="92"/>
        <v>-2,75116768868474+2,14703233724221i</v>
      </c>
      <c r="BQ115" s="223" t="str">
        <f t="shared" ca="1" si="93"/>
        <v>-1,79411336047626+2,99329730534528i</v>
      </c>
      <c r="BR115" s="223" t="str">
        <f t="shared" ca="1" si="94"/>
        <v>-0,596622002550065+3,43841732407511i</v>
      </c>
      <c r="BS115" s="223" t="str">
        <f t="shared" ca="1" si="95"/>
        <v>0,680825296464794+3,42273990015606i</v>
      </c>
      <c r="BT115" s="223" t="str">
        <f t="shared" ca="1" si="96"/>
        <v>1,86703220028274+2,94836603418471i</v>
      </c>
      <c r="BU115" s="223" t="str">
        <f t="shared" ca="1" si="97"/>
        <v>2,80302989964769+2,07886865629067i</v>
      </c>
      <c r="BV115" s="223" t="str">
        <f t="shared" ca="1" si="98"/>
        <v>3,36338122229697+0,93077293789992i</v>
      </c>
      <c r="BW115" s="223" t="str">
        <f t="shared" ca="1" si="99"/>
        <v>3,47299102063034-0,342059759468596i</v>
      </c>
      <c r="BX115" s="223" t="str">
        <f t="shared" ca="1" si="100"/>
        <v>3,11717000303465-1,56905152261093i</v>
      </c>
      <c r="BY115" s="223" t="str">
        <f t="shared" ca="1" si="101"/>
        <v>2,34360331051979-2,58576778372448i</v>
      </c>
      <c r="BZ115" s="223" t="str">
        <f t="shared" ca="1" si="102"/>
        <v>1,25596002104555-3,2559539207369i</v>
      </c>
      <c r="CA115" s="223" t="str">
        <f t="shared" ca="1" si="103"/>
        <v>1,70582927128461E-13-3,48979533904593i</v>
      </c>
      <c r="CB115" s="223" t="str">
        <f t="shared" ca="1" si="104"/>
        <v>-1,25596002104556-3,25595392073689i</v>
      </c>
      <c r="CC115" s="223" t="str">
        <f t="shared" ca="1" si="105"/>
        <v>-2,34360331051979-2,58576778372447i</v>
      </c>
      <c r="CD115" s="223" t="str">
        <f t="shared" ca="1" si="106"/>
        <v>-3,11717000303465-1,56905152261092i</v>
      </c>
      <c r="CE115" s="223" t="str">
        <f t="shared" ca="1" si="107"/>
        <v>-3,47299102063034-0,34205975946859i</v>
      </c>
      <c r="CF115" s="223" t="str">
        <f t="shared" ca="1" si="108"/>
        <v>-3,36338122229697+0,930772937899924i</v>
      </c>
      <c r="CG115" s="223" t="str">
        <f t="shared" ca="1" si="109"/>
        <v>-2,80302989964769+2,07886865629067i</v>
      </c>
      <c r="CH115" s="223" t="str">
        <f t="shared" ca="1" si="110"/>
        <v>-1,86703220028274+2,94836603418472i</v>
      </c>
      <c r="CI115" s="223" t="str">
        <f t="shared" ca="1" si="111"/>
        <v>-0,680825296464787+3,42273990015606i</v>
      </c>
      <c r="CJ115" s="223" t="str">
        <f t="shared" ca="1" si="112"/>
        <v>0,596622002550068+3,43841732407511i</v>
      </c>
      <c r="CK115" s="223" t="str">
        <f t="shared" ca="1" si="113"/>
        <v>1,79411336047626+2,99329730534527i</v>
      </c>
      <c r="CL115" s="223" t="str">
        <f t="shared" ca="1" si="114"/>
        <v>2,75116768868475+2,1470323372422i</v>
      </c>
      <c r="CM115" s="223" t="str">
        <f t="shared" ca="1" si="115"/>
        <v>3,33952592338331+1,01303411367906i</v>
      </c>
      <c r="CN115" s="223" t="str">
        <f t="shared" ca="1" si="116"/>
        <v>3,48033958739229-0,256725271168893i</v>
      </c>
      <c r="CO115" s="223" t="str">
        <f t="shared" ca="1" si="117"/>
        <v>3,15473762168962-1,49207977223833i</v>
      </c>
      <c r="CP115" s="223" t="str">
        <f t="shared" ca="1" si="118"/>
        <v>2,4063553791065-2,52747409440174i</v>
      </c>
      <c r="CQ115" s="223" t="str">
        <f t="shared" ca="1" si="119"/>
        <v>1,33548685859783-3,2241504863978i</v>
      </c>
      <c r="CR115" s="223" t="str">
        <f t="shared" ca="1" si="120"/>
        <v>0,0856438649136031-3,48874427793574i</v>
      </c>
      <c r="CS115" s="223" t="str">
        <f t="shared" ca="1" si="121"/>
        <v>-1,17567664013997-3,28579609018209i</v>
      </c>
      <c r="CT115" s="223" t="str">
        <f t="shared" ca="1" si="122"/>
        <v>-2,27943954293154-2,64250390322262i</v>
      </c>
      <c r="CU115" s="223" t="str">
        <f t="shared" ca="1" si="123"/>
        <v>-3,07772471772834-1,64507813501691i</v>
      </c>
      <c r="CV115" s="223" t="str">
        <f t="shared" ca="1" si="124"/>
        <v>-3,46355045394106-0,427188203759626i</v>
      </c>
      <c r="CW115" s="223" t="str">
        <f t="shared" ca="1" si="125"/>
        <v>-3,38521054612723+0,84795109930683i</v>
      </c>
      <c r="CX115" s="223" t="str">
        <f t="shared" ca="1" si="126"/>
        <v>-2,85320367021111+2,0094527425945i</v>
      </c>
      <c r="CY115" s="223" t="str">
        <f t="shared" ca="1" si="127"/>
        <v>-1,93882640970459+2,90165877757167i</v>
      </c>
      <c r="CZ115" s="223" t="str">
        <f t="shared" ca="1" si="128"/>
        <v>-0,764618486678607+3,40500074570565i</v>
      </c>
      <c r="DA115" s="223" t="str">
        <f t="shared" ca="1" si="129"/>
        <v>0,512059325850498+3,45202357396879i</v>
      </c>
      <c r="DB115" s="223" t="str">
        <f t="shared" ca="1" si="130"/>
        <v>1,72011381386766+3,03642552613568i</v>
      </c>
      <c r="DC115" s="223" t="str">
        <f t="shared" ca="1" si="131"/>
        <v>2,69764827717916+2,21390272619621i</v>
      </c>
      <c r="DD115" s="223" t="str">
        <f t="shared" ca="1" si="132"/>
        <v>3,31365901892633+1,0946850755879i</v>
      </c>
      <c r="DE115" s="223" t="str">
        <f t="shared" ca="1" si="133"/>
        <v>3,48559172772506-0,171236141165772i</v>
      </c>
      <c r="DF115" s="223" t="str">
        <f t="shared" ca="1" si="134"/>
        <v>3,19040494436453-1,41420924880341i</v>
      </c>
      <c r="DG115" s="223" t="str">
        <f t="shared" ca="1" si="135"/>
        <v>2,46765794919252-2,46765794919265i</v>
      </c>
      <c r="DH115" s="223" t="str">
        <f t="shared" ca="1" si="136"/>
        <v>1,41420924880354-3,19040494436446i</v>
      </c>
      <c r="DI115" s="223" t="str">
        <f t="shared" ca="1" si="137"/>
        <v>0,171236141165577-3,48559172772507i</v>
      </c>
      <c r="DJ115" s="223" t="str">
        <f t="shared" ca="1" si="138"/>
        <v>-1,09468507558776-3,31365901892638i</v>
      </c>
      <c r="DK115" s="223" t="str">
        <f t="shared" ca="1" si="139"/>
        <v>-2,21390272619636-2,69764827717903i</v>
      </c>
      <c r="DL115" s="223" t="str">
        <f t="shared" ca="1" si="140"/>
        <v>-3,03642552613561-1,72011381386779i</v>
      </c>
      <c r="DM115" s="223" t="str">
        <f t="shared" ca="1" si="141"/>
        <v>-3,45202357396882-0,512059325850303i</v>
      </c>
      <c r="DN115" s="223" t="str">
        <f t="shared" ca="1" si="142"/>
        <v>-3,40500074570568+0,76461848667846i</v>
      </c>
      <c r="DO115" s="223" t="str">
        <f t="shared" ca="1" si="143"/>
        <v>-2,90165877757175+1,93882640970446i</v>
      </c>
      <c r="DP115" s="223" t="str">
        <f t="shared" ca="1" si="144"/>
        <v>-2,00945274259434+2,85320367021122i</v>
      </c>
      <c r="DQ115" s="223" t="str">
        <f t="shared" ca="1" si="145"/>
        <v>-0,847951099306991+3,38521054612719i</v>
      </c>
      <c r="DR115" s="223" t="str">
        <f t="shared" ca="1" si="146"/>
        <v>0,427188203759808+3,46355045394104i</v>
      </c>
      <c r="DS115" s="223" t="str">
        <f t="shared" ca="1" si="147"/>
        <v>1,64507813501677+3,07772471772841i</v>
      </c>
      <c r="DT115" s="223" t="str">
        <f t="shared" ca="1" si="148"/>
        <v>2,64250390322274+2,2794395429314i</v>
      </c>
      <c r="DU115" s="223" t="str">
        <f t="shared" ca="1" si="149"/>
        <v>3,28579609018203+1,17567664014013i</v>
      </c>
      <c r="DV115" s="223" t="str">
        <f t="shared" ca="1" si="150"/>
        <v>3,48874427793573-0,0856438649137856i</v>
      </c>
      <c r="DW115" s="223" t="str">
        <f t="shared" ca="1" si="151"/>
        <v>3,22415048639787-1,33548685859768i</v>
      </c>
      <c r="DX115" s="223" t="str">
        <f t="shared" ca="1" si="152"/>
        <v>2,52747409440161-2,40635537910664i</v>
      </c>
      <c r="DY115" s="223" t="str">
        <f t="shared" ca="1" si="153"/>
        <v>1,49207977223848-3,15473762168955i</v>
      </c>
      <c r="DZ115" s="223" t="str">
        <f t="shared" ca="1" si="154"/>
        <v>0,256725271169057-3,48033958739228i</v>
      </c>
      <c r="EA115" s="223" t="str">
        <f t="shared" ca="1" si="155"/>
        <v>-1,01303411367924-3,33952592338326i</v>
      </c>
      <c r="EB115" s="223" t="str">
        <f t="shared" ca="1" si="156"/>
        <v>-2,14703233724207-2,75116768868485i</v>
      </c>
      <c r="EC115" s="223" t="str">
        <f t="shared" ca="1" si="157"/>
        <v>-2,99329730534537-1,79411336047611i</v>
      </c>
      <c r="ED115" s="223" t="str">
        <f t="shared" ca="1" si="158"/>
        <v>-3,43841732407508-0,596622002550233i</v>
      </c>
      <c r="EE115" s="223" t="str">
        <f t="shared" ca="1" si="159"/>
        <v>-3,42273990015603+0,680825296464968i</v>
      </c>
      <c r="EF115" s="223" t="str">
        <f t="shared" ca="1" si="160"/>
        <v>-2,9483660341848+1,8670322002826i</v>
      </c>
      <c r="EG115" s="223" t="str">
        <f t="shared" ca="1" si="161"/>
        <v>-2,07886865629053+2,80302989964779i</v>
      </c>
      <c r="EH115" s="223" t="str">
        <f t="shared" ca="1" si="162"/>
        <v>-0,930772937900084+3,36338122229692i</v>
      </c>
      <c r="EI115" s="223" t="str">
        <f t="shared" ca="1" si="163"/>
        <v>0,342059759468772+3,47299102063032i</v>
      </c>
      <c r="EJ115" s="223" t="str">
        <f t="shared" ca="1" si="164"/>
        <v>1,56905152261078+3,11717000303473i</v>
      </c>
      <c r="EK115" s="223" t="str">
        <f t="shared" ca="1" si="165"/>
        <v>2,5857677837246+2,34360331051966i</v>
      </c>
      <c r="EL115" s="223" t="str">
        <f t="shared" ca="1" si="166"/>
        <v>3,25595392073683+1,25596002104571i</v>
      </c>
      <c r="EM115" s="223" t="str">
        <f t="shared" ca="1" si="167"/>
        <v>3,48979533904593-5,98496758587357E-15i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-6,20955255969248E-29+9,41578672461847E-29i</v>
      </c>
      <c r="G116" s="229" t="str">
        <f t="shared" si="173"/>
        <v>-19,1293997619379+4,0809386159251i</v>
      </c>
      <c r="H116" s="229" t="str">
        <f t="shared" si="38"/>
        <v>2,00000000012393E-12-3,03267803139492E-12i</v>
      </c>
      <c r="I116" s="229" t="str">
        <f t="shared" si="174"/>
        <v>-2,00000000012393E-12+3,03267803139492E-12i</v>
      </c>
      <c r="J116" s="255" t="str">
        <f ca="1">IMPRODUCT(1/N_FFT2,AE100)</f>
        <v>0,0155907005082666-0,0000481310925302344i</v>
      </c>
      <c r="K116" s="254" t="str">
        <f t="shared" ca="1" si="175"/>
        <v>-3,10354349115219E-14+4,73778371105442E-14i</v>
      </c>
      <c r="N116" s="246">
        <f t="shared" ca="1" si="176"/>
        <v>4.5102943306413401</v>
      </c>
      <c r="O116" s="223">
        <f t="shared" ca="1" si="39"/>
        <v>-3.4897056693586594</v>
      </c>
      <c r="P116" s="223" t="str">
        <f t="shared" ca="1" si="40"/>
        <v>-3,22406764240907+1,33545254349409i</v>
      </c>
      <c r="Q116" s="223" t="str">
        <f t="shared" ca="1" si="41"/>
        <v>-2,46759454314865+2,46759454314865i</v>
      </c>
      <c r="R116" s="223" t="str">
        <f t="shared" ca="1" si="42"/>
        <v>-1,33545254349409+3,22406764240906i</v>
      </c>
      <c r="S116" s="223" t="str">
        <f t="shared" ca="1" si="43"/>
        <v>1,21841546910731E-14+3,48970566935866i</v>
      </c>
      <c r="T116" s="223" t="str">
        <f t="shared" ca="1" si="44"/>
        <v>1,33545254349408+3,22406764240907i</v>
      </c>
      <c r="U116" s="223" t="str">
        <f t="shared" ca="1" si="45"/>
        <v>2,46759454314864+2,46759454314866i</v>
      </c>
      <c r="V116" s="223" t="str">
        <f t="shared" ca="1" si="46"/>
        <v>3,22406764240907+1,33545254349408i</v>
      </c>
      <c r="W116" s="223" t="str">
        <f t="shared" ca="1" si="47"/>
        <v>3,48970566935866+1,12757251840935E-14i</v>
      </c>
      <c r="X116" s="223" t="str">
        <f t="shared" ca="1" si="48"/>
        <v>3,22406764240906-1,33545254349409i</v>
      </c>
      <c r="Y116" s="223" t="str">
        <f t="shared" ca="1" si="49"/>
        <v>2,46759454314865-2,46759454314864i</v>
      </c>
      <c r="Z116" s="223" t="str">
        <f t="shared" ca="1" si="50"/>
        <v>1,33545254349407-3,22406764240907i</v>
      </c>
      <c r="AA116" s="223" t="str">
        <f t="shared" ca="1" si="51"/>
        <v>6,41311126335092E-16-3,48970566935866i</v>
      </c>
      <c r="AB116" s="223" t="str">
        <f t="shared" ca="1" si="52"/>
        <v>-1,33545254349407-3,22406764240907i</v>
      </c>
      <c r="AC116" s="223" t="str">
        <f t="shared" ca="1" si="53"/>
        <v>-2,46759454314865-2,46759454314864i</v>
      </c>
      <c r="AD116" s="223" t="str">
        <f t="shared" ca="1" si="54"/>
        <v>-3,22406764240906-1,33545254349409i</v>
      </c>
      <c r="AE116" s="223" t="str">
        <f t="shared" ca="1" si="55"/>
        <v>-3,48970566935866+1,15428435647381E-14i</v>
      </c>
      <c r="AF116" s="223" t="str">
        <f t="shared" ca="1" si="56"/>
        <v>-3,22406764240907+1,33545254349408i</v>
      </c>
      <c r="AG116" s="223" t="str">
        <f t="shared" ca="1" si="57"/>
        <v>-2,46759454314866+2,46759454314864i</v>
      </c>
      <c r="AH116" s="223" t="str">
        <f t="shared" ca="1" si="58"/>
        <v>-1,33545254349408+3,22406764240907i</v>
      </c>
      <c r="AI116" s="223" t="str">
        <f t="shared" ca="1" si="59"/>
        <v>-1,03672956771138E-14+3,48970566935866i</v>
      </c>
      <c r="AJ116" s="223" t="str">
        <f t="shared" ca="1" si="60"/>
        <v>1,33545254349409+3,22406764240906i</v>
      </c>
      <c r="AK116" s="223" t="str">
        <f t="shared" ca="1" si="61"/>
        <v>2,46759454314865+2,46759454314865i</v>
      </c>
      <c r="AL116" s="223" t="str">
        <f t="shared" ca="1" si="62"/>
        <v>3,22406764240906+1,3354525434941i</v>
      </c>
      <c r="AM116" s="223" t="str">
        <f t="shared" ca="1" si="63"/>
        <v>3,48970566935866+1,28262225267018E-15i</v>
      </c>
      <c r="AN116" s="223" t="str">
        <f t="shared" ca="1" si="64"/>
        <v>3,22406764240907-1,33545254349408i</v>
      </c>
      <c r="AO116" s="223" t="str">
        <f t="shared" ca="1" si="65"/>
        <v>2,46759454314872-2,46759454314858i</v>
      </c>
      <c r="AP116" s="223" t="str">
        <f t="shared" ca="1" si="66"/>
        <v>1,33545254349393-3,22406764240913i</v>
      </c>
      <c r="AQ116" s="223" t="str">
        <f t="shared" ca="1" si="67"/>
        <v>-8,5289082837512E-14-3,48970566935866i</v>
      </c>
      <c r="AR116" s="223" t="str">
        <f t="shared" ca="1" si="68"/>
        <v>-8,5289082837512E-14-3,48970566935866i</v>
      </c>
      <c r="AS116" s="223" t="str">
        <f t="shared" ca="1" si="69"/>
        <v>-2,46759454314859-2,46759454314871i</v>
      </c>
      <c r="AT116" s="223" t="str">
        <f t="shared" ca="1" si="70"/>
        <v>-3,224067642409-1,33545254349424i</v>
      </c>
      <c r="AU116" s="223" t="str">
        <f t="shared" ca="1" si="71"/>
        <v>-3,48970566935866+9,74732375285852E-14i</v>
      </c>
      <c r="AV116" s="223" t="str">
        <f t="shared" ca="1" si="72"/>
        <v>-3,22406764240906+1,3354525434941i</v>
      </c>
      <c r="AW116" s="223" t="str">
        <f t="shared" ca="1" si="73"/>
        <v>-2,4675945431487+2,4675945431486i</v>
      </c>
      <c r="AX116" s="223" t="str">
        <f t="shared" ca="1" si="74"/>
        <v>-1,33545254349423+3,224067642409i</v>
      </c>
      <c r="AY116" s="223" t="str">
        <f t="shared" ca="1" si="75"/>
        <v>1,03458429686399E-13+3,48970566935866i</v>
      </c>
      <c r="AZ116" s="223" t="str">
        <f t="shared" ca="1" si="76"/>
        <v>1,33545254349411+3,22406764240906i</v>
      </c>
      <c r="BA116" s="223" t="str">
        <f t="shared" ca="1" si="77"/>
        <v>2,4675945431486+2,46759454314869i</v>
      </c>
      <c r="BB116" s="223" t="str">
        <f t="shared" ca="1" si="78"/>
        <v>3,22406764240901+1,33545254349422i</v>
      </c>
      <c r="BC116" s="223" t="str">
        <f t="shared" ca="1" si="79"/>
        <v>3,48970566935866-1,15642584377472E-13i</v>
      </c>
      <c r="BD116" s="223" t="str">
        <f t="shared" ca="1" si="80"/>
        <v>3,22406764240905-1,33545254349411i</v>
      </c>
      <c r="BE116" s="223" t="str">
        <f t="shared" ca="1" si="81"/>
        <v>2,46759454314868-2,46759454314862i</v>
      </c>
      <c r="BF116" s="223" t="str">
        <f t="shared" ca="1" si="82"/>
        <v>1,33545254349421-3,22406764240901i</v>
      </c>
      <c r="BG116" s="223" t="str">
        <f t="shared" ca="1" si="83"/>
        <v>-1,27826739068545E-13-3,48970566935866i</v>
      </c>
      <c r="BH116" s="223" t="str">
        <f t="shared" ca="1" si="84"/>
        <v>-1,33545254349413-3,22406764240905i</v>
      </c>
      <c r="BI116" s="223" t="str">
        <f t="shared" ca="1" si="85"/>
        <v>-2,46759454314862-2,46759454314868i</v>
      </c>
      <c r="BJ116" s="223" t="str">
        <f t="shared" ca="1" si="86"/>
        <v>-3,22406764240902-1,3354525434942i</v>
      </c>
      <c r="BK116" s="223" t="str">
        <f t="shared" ca="1" si="87"/>
        <v>-3,48970566935866+1,46209856292878E-13i</v>
      </c>
      <c r="BL116" s="223" t="str">
        <f t="shared" ca="1" si="88"/>
        <v>-3,22406764240905+1,33545254349413i</v>
      </c>
      <c r="BM116" s="223" t="str">
        <f t="shared" ca="1" si="89"/>
        <v>-2,46759454314866+2,46759454314863i</v>
      </c>
      <c r="BN116" s="223" t="str">
        <f t="shared" ca="1" si="90"/>
        <v>-1,33545254349419+3,22406764240902i</v>
      </c>
      <c r="BO116" s="223" t="str">
        <f t="shared" ca="1" si="91"/>
        <v>1,52195048450692E-13+3,48970566935866i</v>
      </c>
      <c r="BP116" s="223" t="str">
        <f t="shared" ca="1" si="92"/>
        <v>1,33545254349415+3,22406764240904i</v>
      </c>
      <c r="BQ116" s="223" t="str">
        <f t="shared" ca="1" si="93"/>
        <v>2,46759454314864+2,46759454314866i</v>
      </c>
      <c r="BR116" s="223" t="str">
        <f t="shared" ca="1" si="94"/>
        <v>3,22406764240903+1,33545254349418i</v>
      </c>
      <c r="BS116" s="223" t="str">
        <f t="shared" ca="1" si="95"/>
        <v>3,48970566935866-1,70578165675024E-13i</v>
      </c>
      <c r="BT116" s="223" t="str">
        <f t="shared" ca="1" si="96"/>
        <v>3,22406764240903-1,33545254349416i</v>
      </c>
      <c r="BU116" s="223" t="str">
        <f t="shared" ca="1" si="97"/>
        <v>2,46759454314865-2,46759454314865i</v>
      </c>
      <c r="BV116" s="223" t="str">
        <f t="shared" ca="1" si="98"/>
        <v>1,33545254349417-3,22406764240903i</v>
      </c>
      <c r="BW116" s="223" t="str">
        <f t="shared" ca="1" si="99"/>
        <v>1,70578544029671E-13-3,48970566935866i</v>
      </c>
      <c r="BX116" s="223" t="str">
        <f t="shared" ca="1" si="100"/>
        <v>-1,33545254349418-3,22406764240903i</v>
      </c>
      <c r="BY116" s="223" t="str">
        <f t="shared" ca="1" si="101"/>
        <v>-2,46759454314865-2,46759454314864i</v>
      </c>
      <c r="BZ116" s="223" t="str">
        <f t="shared" ca="1" si="102"/>
        <v>-3,22406764240904-1,33545254349415i</v>
      </c>
      <c r="CA116" s="223" t="str">
        <f t="shared" ca="1" si="103"/>
        <v>-3,48970566935866-1,64593351871857E-13i</v>
      </c>
      <c r="CB116" s="223" t="str">
        <f t="shared" ca="1" si="104"/>
        <v>-3,22406764240902+1,33545254349418i</v>
      </c>
      <c r="CC116" s="223" t="str">
        <f t="shared" ca="1" si="105"/>
        <v>-2,46759454314863+2,46759454314866i</v>
      </c>
      <c r="CD116" s="223" t="str">
        <f t="shared" ca="1" si="106"/>
        <v>-1,33545254349415+3,22406764240904i</v>
      </c>
      <c r="CE116" s="223" t="str">
        <f t="shared" ca="1" si="107"/>
        <v>-1,46210234647524E-13+3,48970566935866i</v>
      </c>
      <c r="CF116" s="223" t="str">
        <f t="shared" ca="1" si="108"/>
        <v>1,3354525434942+3,22406764240902i</v>
      </c>
      <c r="CG116" s="223" t="str">
        <f t="shared" ca="1" si="109"/>
        <v>2,46759454314867+2,46759454314863i</v>
      </c>
      <c r="CH116" s="223" t="str">
        <f t="shared" ca="1" si="110"/>
        <v>3,22406764240905+1,33545254349413i</v>
      </c>
      <c r="CI116" s="223" t="str">
        <f t="shared" ca="1" si="111"/>
        <v>3,48970566935866+1,40225042489711E-13i</v>
      </c>
      <c r="CJ116" s="223" t="str">
        <f t="shared" ca="1" si="112"/>
        <v>3,22406764240902-1,3354525434942i</v>
      </c>
      <c r="CK116" s="223" t="str">
        <f t="shared" ca="1" si="113"/>
        <v>2,46759454314862-2,46759454314868i</v>
      </c>
      <c r="CL116" s="223" t="str">
        <f t="shared" ca="1" si="114"/>
        <v>1,33545254349412-3,22406764240905i</v>
      </c>
      <c r="CM116" s="223" t="str">
        <f t="shared" ca="1" si="115"/>
        <v>1,21841925265378E-13-3,48970566935866i</v>
      </c>
      <c r="CN116" s="223" t="str">
        <f t="shared" ca="1" si="116"/>
        <v>-1,33545254349421-3,22406764240901i</v>
      </c>
      <c r="CO116" s="223" t="str">
        <f t="shared" ca="1" si="117"/>
        <v>-2,46759454314869-2,46759454314861i</v>
      </c>
      <c r="CP116" s="223" t="str">
        <f t="shared" ca="1" si="118"/>
        <v>-3,22406764240906-1,33545254349411i</v>
      </c>
      <c r="CQ116" s="223" t="str">
        <f t="shared" ca="1" si="119"/>
        <v>-3,48970566935866-1,15856733107564E-13i</v>
      </c>
      <c r="CR116" s="223" t="str">
        <f t="shared" ca="1" si="120"/>
        <v>-3,22406764240901+1,33545254349423i</v>
      </c>
      <c r="CS116" s="223" t="str">
        <f t="shared" ca="1" si="121"/>
        <v>-2,4675945431486+2,46759454314869i</v>
      </c>
      <c r="CT116" s="223" t="str">
        <f t="shared" ca="1" si="122"/>
        <v>-1,3354525434941+3,22406764240906i</v>
      </c>
      <c r="CU116" s="223" t="str">
        <f t="shared" ca="1" si="123"/>
        <v>-9,74736158832319E-14+3,48970566935866i</v>
      </c>
      <c r="CV116" s="223" t="str">
        <f t="shared" ca="1" si="124"/>
        <v>1,33545254349424+3,224067642409i</v>
      </c>
      <c r="CW116" s="223" t="str">
        <f t="shared" ca="1" si="125"/>
        <v>2,46759454314871+2,46759454314858i</v>
      </c>
      <c r="CX116" s="223" t="str">
        <f t="shared" ca="1" si="126"/>
        <v>3,22406764240906+1,3354525434941i</v>
      </c>
      <c r="CY116" s="223" t="str">
        <f t="shared" ca="1" si="127"/>
        <v>3,48970566935866+9,14884237254179E-14i</v>
      </c>
      <c r="CZ116" s="223" t="str">
        <f t="shared" ca="1" si="128"/>
        <v>3,224067642409-1,33545254349425i</v>
      </c>
      <c r="DA116" s="223" t="str">
        <f t="shared" ca="1" si="129"/>
        <v>2,46759454314858-2,46759454314872i</v>
      </c>
      <c r="DB116" s="223" t="str">
        <f t="shared" ca="1" si="130"/>
        <v>1,33545254349407-3,22406764240907i</v>
      </c>
      <c r="DC116" s="223" t="str">
        <f t="shared" ca="1" si="131"/>
        <v>8,55032315676039E-14-3,48970566935866i</v>
      </c>
      <c r="DD116" s="223" t="str">
        <f t="shared" ca="1" si="132"/>
        <v>-1,33545254349393-3,22406764240913i</v>
      </c>
      <c r="DE116" s="223" t="str">
        <f t="shared" ca="1" si="133"/>
        <v>-2,46759454314872-2,46759454314858i</v>
      </c>
      <c r="DF116" s="223" t="str">
        <f t="shared" ca="1" si="134"/>
        <v>-3,22406764240907-1,33545254349406i</v>
      </c>
      <c r="DG116" s="223" t="str">
        <f t="shared" ca="1" si="135"/>
        <v>-3,48970566935866-5,47221892767532E-14i</v>
      </c>
      <c r="DH116" s="223" t="str">
        <f t="shared" ca="1" si="136"/>
        <v>-3,22406764240913+1,33545254349394i</v>
      </c>
      <c r="DI116" s="223" t="str">
        <f t="shared" ca="1" si="137"/>
        <v>-2,46759454314857+2,46759454314873i</v>
      </c>
      <c r="DJ116" s="223" t="str">
        <f t="shared" ca="1" si="138"/>
        <v>-1,33545254349406+3,22406764240908i</v>
      </c>
      <c r="DK116" s="223" t="str">
        <f t="shared" ca="1" si="139"/>
        <v>-4,87369971189393E-14+3,48970566935866i</v>
      </c>
      <c r="DL116" s="223" t="str">
        <f t="shared" ca="1" si="140"/>
        <v>1,33545254349397+3,22406764240912i</v>
      </c>
      <c r="DM116" s="223" t="str">
        <f t="shared" ca="1" si="141"/>
        <v>2,46759454314873+2,46759454314857i</v>
      </c>
      <c r="DN116" s="223" t="str">
        <f t="shared" ca="1" si="142"/>
        <v>3,22406764240908+1,33545254349405i</v>
      </c>
      <c r="DO116" s="223" t="str">
        <f t="shared" ca="1" si="143"/>
        <v>3,48970566935866+4,27518049611253E-14i</v>
      </c>
      <c r="DP116" s="223" t="str">
        <f t="shared" ca="1" si="144"/>
        <v>3,22406764240911-1,33545254349397i</v>
      </c>
      <c r="DQ116" s="223" t="str">
        <f t="shared" ca="1" si="145"/>
        <v>2,46759454314854-2,46759454314875i</v>
      </c>
      <c r="DR116" s="223" t="str">
        <f t="shared" ca="1" si="146"/>
        <v>1,33545254349405-3,22406764240908i</v>
      </c>
      <c r="DS116" s="223" t="str">
        <f t="shared" ca="1" si="147"/>
        <v>3,67666128033113E-14-3,48970566935866i</v>
      </c>
      <c r="DT116" s="223" t="str">
        <f t="shared" ca="1" si="148"/>
        <v>-1,33545254349398-3,22406764240911i</v>
      </c>
      <c r="DU116" s="223" t="str">
        <f t="shared" ca="1" si="149"/>
        <v>-2,46759454314875-2,46759454314854i</v>
      </c>
      <c r="DV116" s="223" t="str">
        <f t="shared" ca="1" si="150"/>
        <v>-3,22406764240909-1,33545254349402i</v>
      </c>
      <c r="DW116" s="223" t="str">
        <f t="shared" ca="1" si="151"/>
        <v>-3,48970566935866-3,07814206454972E-14i</v>
      </c>
      <c r="DX116" s="223" t="str">
        <f t="shared" ca="1" si="152"/>
        <v>-3,22406764240911+1,33545254349398i</v>
      </c>
      <c r="DY116" s="223" t="str">
        <f t="shared" ca="1" si="153"/>
        <v>-2,46759454314878+2,46759454314851i</v>
      </c>
      <c r="DZ116" s="223" t="str">
        <f t="shared" ca="1" si="154"/>
        <v>-1,33545254349401+3,22406764240909i</v>
      </c>
      <c r="EA116" s="223" t="str">
        <f t="shared" ca="1" si="155"/>
        <v>-3,78354646805362E-19+3,48970566935866i</v>
      </c>
      <c r="EB116" s="223" t="str">
        <f t="shared" ca="1" si="156"/>
        <v>1,33545254349401+3,22406764240909i</v>
      </c>
      <c r="EC116" s="223" t="str">
        <f t="shared" ca="1" si="157"/>
        <v>2,46759454314852+2,46759454314878i</v>
      </c>
      <c r="ED116" s="223" t="str">
        <f t="shared" ca="1" si="158"/>
        <v>3,2240676424091+1,33545254349401i</v>
      </c>
      <c r="EE116" s="223" t="str">
        <f t="shared" ca="1" si="159"/>
        <v>3,48970566935866-5,98481380316724E-15i</v>
      </c>
      <c r="EF116" s="223" t="str">
        <f t="shared" ca="1" si="160"/>
        <v>3,22406764240909-1,33545254349402i</v>
      </c>
      <c r="EG116" s="223" t="str">
        <f t="shared" ca="1" si="161"/>
        <v>2,46759454314875-2,46759454314854i</v>
      </c>
      <c r="EH116" s="223" t="str">
        <f t="shared" ca="1" si="162"/>
        <v>1,335452543494-3,2240676424091i</v>
      </c>
      <c r="EI116" s="223" t="str">
        <f t="shared" ca="1" si="163"/>
        <v>-1,19700059609813E-14-3,48970566935866i</v>
      </c>
      <c r="EJ116" s="223" t="str">
        <f t="shared" ca="1" si="164"/>
        <v>-1,33545254349402-3,22406764240909i</v>
      </c>
      <c r="EK116" s="223" t="str">
        <f t="shared" ca="1" si="165"/>
        <v>-2,46759454314854-2,46759454314875i</v>
      </c>
      <c r="EL116" s="223" t="str">
        <f t="shared" ca="1" si="166"/>
        <v>-3,22406764240911-1,33545254349397i</v>
      </c>
      <c r="EM116" s="223" t="str">
        <f t="shared" ca="1" si="167"/>
        <v>-3,48970566935866+1,79551981187954E-14i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-5,50050330119839E-29+7,85000252880873E-29i</v>
      </c>
      <c r="G117" s="229" t="str">
        <f t="shared" si="173"/>
        <v>-19,0226580994179+4,31180250257708i</v>
      </c>
      <c r="H117" s="229" t="str">
        <f t="shared" si="38"/>
        <v>2,00000000010978E-12-2,85428520601875E-12i</v>
      </c>
      <c r="I117" s="229" t="str">
        <f t="shared" si="174"/>
        <v>-2,00000000010978E-12+2,85428520601875E-12i</v>
      </c>
      <c r="J117" s="255" t="str">
        <f ca="1">IMPRODUCT(1/N_FFT2,AF100)</f>
        <v>-0,108175182205036-0,000976830787347766i</v>
      </c>
      <c r="K117" s="254" t="str">
        <f t="shared" ca="1" si="175"/>
        <v>2,19138518087058E-13-3,06809160651414E-13i</v>
      </c>
      <c r="N117" s="246">
        <f t="shared" ca="1" si="176"/>
        <v>4.510391528314015</v>
      </c>
      <c r="O117" s="223">
        <f t="shared" ca="1" si="39"/>
        <v>-3.489608471685985</v>
      </c>
      <c r="P117" s="223" t="str">
        <f t="shared" ca="1" si="40"/>
        <v>-3,19023410840102+1,41413352242897i</v>
      </c>
      <c r="Q117" s="223" t="str">
        <f t="shared" ca="1" si="41"/>
        <v>-2,34347781807074+2,58562932414393i</v>
      </c>
      <c r="R117" s="223" t="str">
        <f t="shared" ca="1" si="42"/>
        <v>-1,09462645870919+3,31348158310204i</v>
      </c>
      <c r="S117" s="223" t="str">
        <f t="shared" ca="1" si="43"/>
        <v>0,342041443264477+3,4728050530878i</v>
      </c>
      <c r="T117" s="223" t="str">
        <f t="shared" ca="1" si="44"/>
        <v>1,72002170728375+3,03626293527673i</v>
      </c>
      <c r="U117" s="223" t="str">
        <f t="shared" ca="1" si="45"/>
        <v>2,80287980637685+2,07875733953424i</v>
      </c>
      <c r="V117" s="223" t="str">
        <f t="shared" ca="1" si="46"/>
        <v>3,40481841882451+0,764577543808319i</v>
      </c>
      <c r="W117" s="223" t="str">
        <f t="shared" ca="1" si="47"/>
        <v>3,42255662340003-0,680788840451444i</v>
      </c>
      <c r="X117" s="223" t="str">
        <f t="shared" ca="1" si="48"/>
        <v>2,85305089029557-2,0093451428379i</v>
      </c>
      <c r="Y117" s="223" t="str">
        <f t="shared" ca="1" si="49"/>
        <v>1,79401729145369-2,99313702386439i</v>
      </c>
      <c r="Z117" s="223" t="str">
        <f t="shared" ca="1" si="50"/>
        <v>0,427165329199982-3,46336499191062i</v>
      </c>
      <c r="AA117" s="223" t="str">
        <f t="shared" ca="1" si="51"/>
        <v>-1,01297986894779-3,33934710246915i</v>
      </c>
      <c r="AB117" s="223" t="str">
        <f t="shared" ca="1" si="52"/>
        <v>-2,27931748624673-2,6423624056046i</v>
      </c>
      <c r="AC117" s="223" t="str">
        <f t="shared" ca="1" si="53"/>
        <v>-3,15456869559699-1,49199987614681i</v>
      </c>
      <c r="AD117" s="223" t="str">
        <f t="shared" ca="1" si="54"/>
        <v>-3,48855746685674-0,0856392789591246i</v>
      </c>
      <c r="AE117" s="223" t="str">
        <f t="shared" ca="1" si="55"/>
        <v>-3,22397784346867+1,33541534755509i</v>
      </c>
      <c r="AF117" s="223" t="str">
        <f t="shared" ca="1" si="56"/>
        <v>-2,40622652648542+2,52733875626131i</v>
      </c>
      <c r="AG117" s="223" t="str">
        <f t="shared" ca="1" si="57"/>
        <v>-1,17561368642254+3,28562014632833i</v>
      </c>
      <c r="AH117" s="223" t="str">
        <f t="shared" ca="1" si="58"/>
        <v>0,256711524353267+3,48015322635754i</v>
      </c>
      <c r="AI117" s="223" t="str">
        <f t="shared" ca="1" si="59"/>
        <v>1,64499004635313+3,07755991543003i</v>
      </c>
      <c r="AJ117" s="223" t="str">
        <f t="shared" ca="1" si="60"/>
        <v>2,75102037246918+2,14691737053901i</v>
      </c>
      <c r="AK117" s="223" t="str">
        <f t="shared" ca="1" si="61"/>
        <v>3,38502927894786+0,847905694242208i</v>
      </c>
      <c r="AL117" s="223" t="str">
        <f t="shared" ca="1" si="62"/>
        <v>3,43823320784325-0,596590055353376i</v>
      </c>
      <c r="AM117" s="223" t="str">
        <f t="shared" ca="1" si="63"/>
        <v>2,90150340304036-1,93872259176186i</v>
      </c>
      <c r="AN117" s="223" t="str">
        <f t="shared" ca="1" si="64"/>
        <v>1,86693222668974-2,94820815862956i</v>
      </c>
      <c r="AO117" s="223" t="str">
        <f t="shared" ca="1" si="65"/>
        <v>0,512031906713782-3,4518387291659i</v>
      </c>
      <c r="AP117" s="223" t="str">
        <f t="shared" ca="1" si="66"/>
        <v>-0,930723097990973-3,363201124008i</v>
      </c>
      <c r="AQ117" s="223" t="str">
        <f t="shared" ca="1" si="67"/>
        <v>-2,21378417879803-2,69750382675653i</v>
      </c>
      <c r="AR117" s="223" t="str">
        <f t="shared" ca="1" si="68"/>
        <v>-2,21378417879803-2,69750382675653i</v>
      </c>
      <c r="AS117" s="223" t="str">
        <f t="shared" ca="1" si="69"/>
        <v>-3,48540508545503-0,171226972019i</v>
      </c>
      <c r="AT117" s="223" t="str">
        <f t="shared" ca="1" si="70"/>
        <v>-3,25577957483576+1,25589276841014i</v>
      </c>
      <c r="AU117" s="223" t="str">
        <f t="shared" ca="1" si="71"/>
        <v>-2,46752581401523+2,46752581401513i</v>
      </c>
      <c r="AV117" s="223" t="str">
        <f t="shared" ca="1" si="72"/>
        <v>-1,25589276841028+3,2557795748357i</v>
      </c>
      <c r="AW117" s="223" t="str">
        <f t="shared" ca="1" si="73"/>
        <v>0,171226972018853+3,48540508545504i</v>
      </c>
      <c r="AX117" s="223" t="str">
        <f t="shared" ca="1" si="74"/>
        <v>1,5689675049287+3,11700308856767i</v>
      </c>
      <c r="AY117" s="223" t="str">
        <f t="shared" ca="1" si="75"/>
        <v>2,69750382675643+2,21378417879815i</v>
      </c>
      <c r="AZ117" s="223" t="str">
        <f t="shared" ca="1" si="76"/>
        <v>3,36320112400796+0,930723097991113i</v>
      </c>
      <c r="BA117" s="223" t="str">
        <f t="shared" ca="1" si="77"/>
        <v>3,45183872916587-0,512031906713981i</v>
      </c>
      <c r="BB117" s="223" t="str">
        <f t="shared" ca="1" si="78"/>
        <v>2,94820815862945-1,8669322266899i</v>
      </c>
      <c r="BC117" s="223" t="str">
        <f t="shared" ca="1" si="79"/>
        <v>1,93872259176169-2,90150340304047i</v>
      </c>
      <c r="BD117" s="223" t="str">
        <f t="shared" ca="1" si="80"/>
        <v>0,596590055353282-3,43823320784326i</v>
      </c>
      <c r="BE117" s="223" t="str">
        <f t="shared" ca="1" si="81"/>
        <v>-0,84790569424233-3,38502927894783i</v>
      </c>
      <c r="BF117" s="223" t="str">
        <f t="shared" ca="1" si="82"/>
        <v>-2,1469173705391-2,7510203724691i</v>
      </c>
      <c r="BG117" s="223" t="str">
        <f t="shared" ca="1" si="83"/>
        <v>-3,07755991543011-1,64499004635298i</v>
      </c>
      <c r="BH117" s="223" t="str">
        <f t="shared" ca="1" si="84"/>
        <v>-3,48015322635753-0,256711524353447i</v>
      </c>
      <c r="BI117" s="223" t="str">
        <f t="shared" ca="1" si="85"/>
        <v>-3,28562014632838+1,1756136864224i</v>
      </c>
      <c r="BJ117" s="223" t="str">
        <f t="shared" ca="1" si="86"/>
        <v>-2,52733875626139+2,40622652648534i</v>
      </c>
      <c r="BK117" s="223" t="str">
        <f t="shared" ca="1" si="87"/>
        <v>-1,33541534755519+3,22397784346863i</v>
      </c>
      <c r="BL117" s="223" t="str">
        <f t="shared" ca="1" si="88"/>
        <v>0,0856392789590496+3,48855746685675i</v>
      </c>
      <c r="BM117" s="223" t="str">
        <f t="shared" ca="1" si="89"/>
        <v>1,49199987614674+3,15456869559702i</v>
      </c>
      <c r="BN117" s="223" t="str">
        <f t="shared" ca="1" si="90"/>
        <v>2,64236240560457+2,27931748624676i</v>
      </c>
      <c r="BO117" s="223" t="str">
        <f t="shared" ca="1" si="91"/>
        <v>3,33934710246914+1,01297986894784i</v>
      </c>
      <c r="BP117" s="223" t="str">
        <f t="shared" ca="1" si="92"/>
        <v>3,46336499191063-0,427165329199968i</v>
      </c>
      <c r="BQ117" s="223" t="str">
        <f t="shared" ca="1" si="93"/>
        <v>2,99313702386439-1,79401729145369i</v>
      </c>
      <c r="BR117" s="223" t="str">
        <f t="shared" ca="1" si="94"/>
        <v>2,00934514283788-2,85305089029558i</v>
      </c>
      <c r="BS117" s="223" t="str">
        <f t="shared" ca="1" si="95"/>
        <v>0,680788840451385-3,42255662340004i</v>
      </c>
      <c r="BT117" s="223" t="str">
        <f t="shared" ca="1" si="96"/>
        <v>-0,764577543808375-3,4048184188245i</v>
      </c>
      <c r="BU117" s="223" t="str">
        <f t="shared" ca="1" si="97"/>
        <v>-2,07875733953432-2,80287980637679i</v>
      </c>
      <c r="BV117" s="223" t="str">
        <f t="shared" ca="1" si="98"/>
        <v>-3,03626293527678-1,72002170728367i</v>
      </c>
      <c r="BW117" s="223" t="str">
        <f t="shared" ca="1" si="99"/>
        <v>-3,47280505308781-0,342041443264348i</v>
      </c>
      <c r="BX117" s="223" t="str">
        <f t="shared" ca="1" si="100"/>
        <v>-3,313481583102+1,09462645870931i</v>
      </c>
      <c r="BY117" s="223" t="str">
        <f t="shared" ca="1" si="101"/>
        <v>-2,58562932414382+2,34347781807087i</v>
      </c>
      <c r="BZ117" s="223" t="str">
        <f t="shared" ca="1" si="102"/>
        <v>-1,41413352242912+3,19023410840095i</v>
      </c>
      <c r="CA117" s="223" t="str">
        <f t="shared" ca="1" si="103"/>
        <v>-1,46206162299918E-13+3,48960847168598i</v>
      </c>
      <c r="CB117" s="223" t="str">
        <f t="shared" ca="1" si="104"/>
        <v>1,41413352242885+3,19023410840107i</v>
      </c>
      <c r="CC117" s="223" t="str">
        <f t="shared" ca="1" si="105"/>
        <v>2,58562932414385+2,34347781807082i</v>
      </c>
      <c r="CD117" s="223" t="str">
        <f t="shared" ca="1" si="106"/>
        <v>3,31348158310201+1,09462645870927i</v>
      </c>
      <c r="CE117" s="223" t="str">
        <f t="shared" ca="1" si="107"/>
        <v>3,47280505308781-0,342041443264402i</v>
      </c>
      <c r="CF117" s="223" t="str">
        <f t="shared" ca="1" si="108"/>
        <v>3,03626293527675-1,72002170728372i</v>
      </c>
      <c r="CG117" s="223" t="str">
        <f t="shared" ca="1" si="109"/>
        <v>2,07875733953427-2,80287980637683i</v>
      </c>
      <c r="CH117" s="223" t="str">
        <f t="shared" ca="1" si="110"/>
        <v>0,764577543808337-3,4048184188245i</v>
      </c>
      <c r="CI117" s="223" t="str">
        <f t="shared" ca="1" si="111"/>
        <v>-0,680788840451441-3,42255662340003i</v>
      </c>
      <c r="CJ117" s="223" t="str">
        <f t="shared" ca="1" si="112"/>
        <v>-2,00934514283792-2,85305089029555i</v>
      </c>
      <c r="CK117" s="223" t="str">
        <f t="shared" ca="1" si="113"/>
        <v>-2,99313702386442-1,79401729145364i</v>
      </c>
      <c r="CL117" s="223" t="str">
        <f t="shared" ca="1" si="114"/>
        <v>-3,46336499191063-0,427165329199923i</v>
      </c>
      <c r="CM117" s="223" t="str">
        <f t="shared" ca="1" si="115"/>
        <v>-3,33934710246912+1,01297986894789i</v>
      </c>
      <c r="CN117" s="223" t="str">
        <f t="shared" ca="1" si="116"/>
        <v>-2,64236240560453+2,2793174862468i</v>
      </c>
      <c r="CO117" s="223" t="str">
        <f t="shared" ca="1" si="117"/>
        <v>-1,4919998761467+3,15456869559704i</v>
      </c>
      <c r="CP117" s="223" t="str">
        <f t="shared" ca="1" si="118"/>
        <v>-0,0856392789589952+3,48855746685675i</v>
      </c>
      <c r="CQ117" s="223" t="str">
        <f t="shared" ca="1" si="119"/>
        <v>1,33541534755525+3,22397784346861i</v>
      </c>
      <c r="CR117" s="223" t="str">
        <f t="shared" ca="1" si="120"/>
        <v>2,52733875626118+2,40622652648556i</v>
      </c>
      <c r="CS117" s="223" t="str">
        <f t="shared" ca="1" si="121"/>
        <v>3,28562014632828+1,17561368642268i</v>
      </c>
      <c r="CT117" s="223" t="str">
        <f t="shared" ca="1" si="122"/>
        <v>3,48015322635755-0,256711524353143i</v>
      </c>
      <c r="CU117" s="223" t="str">
        <f t="shared" ca="1" si="123"/>
        <v>3,07755991543009-1,64499004635303i</v>
      </c>
      <c r="CV117" s="223" t="str">
        <f t="shared" ca="1" si="124"/>
        <v>2,14691737053906-2,75102037246914i</v>
      </c>
      <c r="CW117" s="223" t="str">
        <f t="shared" ca="1" si="125"/>
        <v>0,847905694242288-3,38502927894784i</v>
      </c>
      <c r="CX117" s="223" t="str">
        <f t="shared" ca="1" si="126"/>
        <v>-0,596590055353338-3,43823320784325i</v>
      </c>
      <c r="CY117" s="223" t="str">
        <f t="shared" ca="1" si="127"/>
        <v>-1,93872259176175-2,90150340304043i</v>
      </c>
      <c r="CZ117" s="223" t="str">
        <f t="shared" ca="1" si="128"/>
        <v>-2,94820815862948-1,86693222668987i</v>
      </c>
      <c r="DA117" s="223" t="str">
        <f t="shared" ca="1" si="129"/>
        <v>-3,45183872916588-0,512031906713918i</v>
      </c>
      <c r="DB117" s="223" t="str">
        <f t="shared" ca="1" si="130"/>
        <v>-3,36320112400795+0,930723097991155i</v>
      </c>
      <c r="DC117" s="223" t="str">
        <f t="shared" ca="1" si="131"/>
        <v>-2,6975038267564+2,21378417879819i</v>
      </c>
      <c r="DD117" s="223" t="str">
        <f t="shared" ca="1" si="132"/>
        <v>-1,56896750492865+3,1170030885677i</v>
      </c>
      <c r="DE117" s="223" t="str">
        <f t="shared" ca="1" si="133"/>
        <v>-0,171226972018805+3,48540508545504i</v>
      </c>
      <c r="DF117" s="223" t="str">
        <f t="shared" ca="1" si="134"/>
        <v>1,25589276841034+3,25577957483568i</v>
      </c>
      <c r="DG117" s="223" t="str">
        <f t="shared" ca="1" si="135"/>
        <v>2,46752581401527+2,4675258140151i</v>
      </c>
      <c r="DH117" s="223" t="str">
        <f t="shared" ca="1" si="136"/>
        <v>3,25577957483578+1,2558927684101i</v>
      </c>
      <c r="DI117" s="223" t="str">
        <f t="shared" ca="1" si="137"/>
        <v>3,48540508545505-0,171226972018714i</v>
      </c>
      <c r="DJ117" s="223" t="str">
        <f t="shared" ca="1" si="138"/>
        <v>3,11700308856774-1,56896750492856i</v>
      </c>
      <c r="DK117" s="223" t="str">
        <f t="shared" ca="1" si="139"/>
        <v>2,21378417879826-2,69750382675634i</v>
      </c>
      <c r="DL117" s="223" t="str">
        <f t="shared" ca="1" si="140"/>
        <v>0,930723097991266-3,36320112400792i</v>
      </c>
      <c r="DM117" s="223" t="str">
        <f t="shared" ca="1" si="141"/>
        <v>-0,512031906713827-3,45183872916589i</v>
      </c>
      <c r="DN117" s="223" t="str">
        <f t="shared" ca="1" si="142"/>
        <v>-1,86693222668979-2,94820815862953i</v>
      </c>
      <c r="DO117" s="223" t="str">
        <f t="shared" ca="1" si="143"/>
        <v>-2,90150340304038-1,93872259176182i</v>
      </c>
      <c r="DP117" s="223" t="str">
        <f t="shared" ca="1" si="144"/>
        <v>-3,43823320784324-0,596590055353429i</v>
      </c>
      <c r="DQ117" s="223" t="str">
        <f t="shared" ca="1" si="145"/>
        <v>-3,38502927894786+0,847905694242176i</v>
      </c>
      <c r="DR117" s="223" t="str">
        <f t="shared" ca="1" si="146"/>
        <v>-2,75102037246919+2,14691737053899i</v>
      </c>
      <c r="DS117" s="223" t="str">
        <f t="shared" ca="1" si="147"/>
        <v>-1,64499004635311+3,07755991543004i</v>
      </c>
      <c r="DT117" s="223" t="str">
        <f t="shared" ca="1" si="148"/>
        <v>-0,256711524353259+3,48015322635754i</v>
      </c>
      <c r="DU117" s="223" t="str">
        <f t="shared" ca="1" si="149"/>
        <v>1,17561368642259+3,28562014632831i</v>
      </c>
      <c r="DV117" s="223" t="str">
        <f t="shared" ca="1" si="150"/>
        <v>2,4062265264855+2,52733875626125i</v>
      </c>
      <c r="DW117" s="223" t="str">
        <f t="shared" ca="1" si="151"/>
        <v>3,22397784346871+1,33541534755501i</v>
      </c>
      <c r="DX117" s="223" t="str">
        <f t="shared" ca="1" si="152"/>
        <v>3,48855746685674-0,0856392789592506i</v>
      </c>
      <c r="DY117" s="223" t="str">
        <f t="shared" ca="1" si="153"/>
        <v>3,15456869559694-1,49199987614691i</v>
      </c>
      <c r="DZ117" s="223" t="str">
        <f t="shared" ca="1" si="154"/>
        <v>2,27931748624661-2,6423624056047i</v>
      </c>
      <c r="EA117" s="223" t="str">
        <f t="shared" ca="1" si="155"/>
        <v>1,01297986894764-3,3393471024692i</v>
      </c>
      <c r="EB117" s="223" t="str">
        <f t="shared" ca="1" si="156"/>
        <v>-0,427165329199822-3,46336499191064i</v>
      </c>
      <c r="EC117" s="223" t="str">
        <f t="shared" ca="1" si="157"/>
        <v>-1,79401729145356-2,99313702386446i</v>
      </c>
      <c r="ED117" s="223" t="str">
        <f t="shared" ca="1" si="158"/>
        <v>-2,85305089029549-2,00934514283801i</v>
      </c>
      <c r="EE117" s="223" t="str">
        <f t="shared" ca="1" si="159"/>
        <v>-3,42255662340001-0,680788840451528i</v>
      </c>
      <c r="EF117" s="223" t="str">
        <f t="shared" ca="1" si="160"/>
        <v>-3,40481841882453+0,764577543808246i</v>
      </c>
      <c r="EG117" s="223" t="str">
        <f t="shared" ca="1" si="161"/>
        <v>-2,80287980637689+2,07875733953419i</v>
      </c>
      <c r="EH117" s="223" t="str">
        <f t="shared" ca="1" si="162"/>
        <v>-1,7200217072838+3,03626293527671i</v>
      </c>
      <c r="EI117" s="223" t="str">
        <f t="shared" ca="1" si="163"/>
        <v>-0,342041443264505+3,4728050530878i</v>
      </c>
      <c r="EJ117" s="223" t="str">
        <f t="shared" ca="1" si="164"/>
        <v>1,09462645870917+3,31348158310204i</v>
      </c>
      <c r="EK117" s="223" t="str">
        <f t="shared" ca="1" si="165"/>
        <v>2,34347781807076+2,58562932414392i</v>
      </c>
      <c r="EL117" s="223" t="str">
        <f t="shared" ca="1" si="166"/>
        <v>3,19023410840103+1,41413352242895i</v>
      </c>
      <c r="EM117" s="223" t="str">
        <f t="shared" ca="1" si="167"/>
        <v>3,48960847168598-5,47199084286371E-14i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-4,90631312657852E-29+6,61300796022591E-29i</v>
      </c>
      <c r="G118" s="229" t="str">
        <f t="shared" si="173"/>
        <v>-18,9107413010518+4,53857791229244i</v>
      </c>
      <c r="H118" s="229" t="str">
        <f t="shared" si="38"/>
        <v>2,00000000009793E-12-2,69571380568438E-12i</v>
      </c>
      <c r="I118" s="229" t="str">
        <f t="shared" si="174"/>
        <v>-2,00000000009793E-12+2,69571380568438E-12i</v>
      </c>
      <c r="J118" s="255" t="str">
        <f ca="1">IMPRODUCT(1/N_FFT2,AG100)</f>
        <v>0,0116779458131041+0,0000472726231267508i</v>
      </c>
      <c r="K118" s="254" t="str">
        <f t="shared" ca="1" si="175"/>
        <v>-2,34833250901455E-14+3,13858545041607E-14i</v>
      </c>
      <c r="N118" s="246">
        <f t="shared" ca="1" si="176"/>
        <v>4.51049661449251</v>
      </c>
      <c r="O118" s="223">
        <f t="shared" ca="1" si="39"/>
        <v>-3.4895033855074895</v>
      </c>
      <c r="P118" s="223" t="str">
        <f t="shared" ca="1" si="40"/>
        <v>-3,15447369881678+1,49195494601594i</v>
      </c>
      <c r="Q118" s="223" t="str">
        <f t="shared" ca="1" si="41"/>
        <v>-2,21371751283226+2,69742259404195i</v>
      </c>
      <c r="R118" s="223" t="str">
        <f t="shared" ca="1" si="42"/>
        <v>-0,847880160383673+3,38492734207043i</v>
      </c>
      <c r="S118" s="223" t="str">
        <f t="shared" ca="1" si="43"/>
        <v>0,680768339155028+3,42245355642298i</v>
      </c>
      <c r="T118" s="223" t="str">
        <f t="shared" ca="1" si="44"/>
        <v>2,07869473977079+2,80279540036683i</v>
      </c>
      <c r="U118" s="223" t="str">
        <f t="shared" ca="1" si="45"/>
        <v>3,07746723769463+1,6449405090715i</v>
      </c>
      <c r="V118" s="223" t="str">
        <f t="shared" ca="1" si="46"/>
        <v>3,48530012585744+0,171221815684513i</v>
      </c>
      <c r="W118" s="223" t="str">
        <f t="shared" ca="1" si="47"/>
        <v>3,22388075649921-1,33537513281561i</v>
      </c>
      <c r="X118" s="223" t="str">
        <f t="shared" ca="1" si="48"/>
        <v>2,34340724650655-2,58555146042171i</v>
      </c>
      <c r="Y118" s="223" t="str">
        <f t="shared" ca="1" si="49"/>
        <v>1,01294936404038-3,33924654126622i</v>
      </c>
      <c r="Z118" s="223" t="str">
        <f t="shared" ca="1" si="50"/>
        <v>-0,512016487369099-3,45173478038659i</v>
      </c>
      <c r="AA118" s="223" t="str">
        <f t="shared" ca="1" si="51"/>
        <v>-1,9386642090091-2,90141602707632i</v>
      </c>
      <c r="AB118" s="223" t="str">
        <f t="shared" ca="1" si="52"/>
        <v>-2,99304688844258-1,79396326636094i</v>
      </c>
      <c r="AC118" s="223" t="str">
        <f t="shared" ca="1" si="53"/>
        <v>-3,47270047292798-0,342031143017749i</v>
      </c>
      <c r="AD118" s="223" t="str">
        <f t="shared" ca="1" si="54"/>
        <v>-3,28552120306064+1,17557828395527i</v>
      </c>
      <c r="AE118" s="223" t="str">
        <f t="shared" ca="1" si="55"/>
        <v>-2,46745150686577+2,46745150686575i</v>
      </c>
      <c r="AF118" s="223" t="str">
        <f t="shared" ca="1" si="56"/>
        <v>-1,17557828395527+3,28552120306064i</v>
      </c>
      <c r="AG118" s="223" t="str">
        <f t="shared" ca="1" si="57"/>
        <v>0,34203114301775+3,47270047292798i</v>
      </c>
      <c r="AH118" s="223" t="str">
        <f t="shared" ca="1" si="58"/>
        <v>1,79396326636094+2,99304688844258i</v>
      </c>
      <c r="AI118" s="223" t="str">
        <f t="shared" ca="1" si="59"/>
        <v>2,90141602707632+1,9386642090091i</v>
      </c>
      <c r="AJ118" s="223" t="str">
        <f t="shared" ca="1" si="60"/>
        <v>3,45173478038659+0,512016487369099i</v>
      </c>
      <c r="AK118" s="223" t="str">
        <f t="shared" ca="1" si="61"/>
        <v>3,33924654126622-1,01294936404038i</v>
      </c>
      <c r="AL118" s="223" t="str">
        <f t="shared" ca="1" si="62"/>
        <v>2,58555146042168-2,34340724650658i</v>
      </c>
      <c r="AM118" s="223" t="str">
        <f t="shared" ca="1" si="63"/>
        <v>1,33537513281545-3,22388075649928i</v>
      </c>
      <c r="AN118" s="223" t="str">
        <f t="shared" ca="1" si="64"/>
        <v>-0,171221815684446-3,48530012585745i</v>
      </c>
      <c r="AO118" s="223" t="str">
        <f t="shared" ca="1" si="65"/>
        <v>-1,64494050907156-3,0774672376946i</v>
      </c>
      <c r="AP118" s="223" t="str">
        <f t="shared" ca="1" si="66"/>
        <v>-2,80279540036673-2,07869473977093i</v>
      </c>
      <c r="AQ118" s="223" t="str">
        <f t="shared" ca="1" si="67"/>
        <v>-3,42245355642298-0,680768339155063i</v>
      </c>
      <c r="AR118" s="223" t="str">
        <f t="shared" ca="1" si="68"/>
        <v>-3,42245355642298-0,680768339155063i</v>
      </c>
      <c r="AS118" s="223" t="str">
        <f t="shared" ca="1" si="69"/>
        <v>-2,69742259404204+2,21371751283215i</v>
      </c>
      <c r="AT118" s="223" t="str">
        <f t="shared" ca="1" si="70"/>
        <v>-1,49195494601595+3,15447369881677i</v>
      </c>
      <c r="AU118" s="223" t="str">
        <f t="shared" ca="1" si="71"/>
        <v>1,03452432627743E-13+3,48950338550749i</v>
      </c>
      <c r="AV118" s="223" t="str">
        <f t="shared" ca="1" si="72"/>
        <v>1,49195494601583+3,15447369881683i</v>
      </c>
      <c r="AW118" s="223" t="str">
        <f t="shared" ca="1" si="73"/>
        <v>2,69742259404195+2,21371751283225i</v>
      </c>
      <c r="AX118" s="223" t="str">
        <f t="shared" ca="1" si="74"/>
        <v>3,38492734207047+0,847880160383537i</v>
      </c>
      <c r="AY118" s="223" t="str">
        <f t="shared" ca="1" si="75"/>
        <v>3,422453556423-0,680768339154931i</v>
      </c>
      <c r="AZ118" s="223" t="str">
        <f t="shared" ca="1" si="76"/>
        <v>2,80279540036681-2,07869473977082i</v>
      </c>
      <c r="BA118" s="223" t="str">
        <f t="shared" ca="1" si="77"/>
        <v>1,64494050907137-3,0774672376947i</v>
      </c>
      <c r="BB118" s="223" t="str">
        <f t="shared" ca="1" si="78"/>
        <v>0,17122181568458-3,48530012585744i</v>
      </c>
      <c r="BC118" s="223" t="str">
        <f t="shared" ca="1" si="79"/>
        <v>-1,33537513281565-3,22388075649919i</v>
      </c>
      <c r="BD118" s="223" t="str">
        <f t="shared" ca="1" si="80"/>
        <v>-2,58555146042159-2,34340724650668i</v>
      </c>
      <c r="BE118" s="223" t="str">
        <f t="shared" ca="1" si="81"/>
        <v>-3,3392465412662-1,01294936404045i</v>
      </c>
      <c r="BF118" s="223" t="str">
        <f t="shared" ca="1" si="82"/>
        <v>-3,45173478038658+0,512016487369169i</v>
      </c>
      <c r="BG118" s="223" t="str">
        <f t="shared" ca="1" si="83"/>
        <v>-2,90141602707642+1,93866420900895i</v>
      </c>
      <c r="BH118" s="223" t="str">
        <f t="shared" ca="1" si="84"/>
        <v>-1,79396326636097+2,99304688844256i</v>
      </c>
      <c r="BI118" s="223" t="str">
        <f t="shared" ca="1" si="85"/>
        <v>-0,342031143017673+3,47270047292798i</v>
      </c>
      <c r="BJ118" s="223" t="str">
        <f t="shared" ca="1" si="86"/>
        <v>1,17557828395514+3,28552120306069i</v>
      </c>
      <c r="BK118" s="223" t="str">
        <f t="shared" ca="1" si="87"/>
        <v>2,46745150686575+2,46745150686577i</v>
      </c>
      <c r="BL118" s="223" t="str">
        <f t="shared" ca="1" si="88"/>
        <v>3,28552120306067+1,17557828395517i</v>
      </c>
      <c r="BM118" s="223" t="str">
        <f t="shared" ca="1" si="89"/>
        <v>3,47270047292799-0,342031143017649i</v>
      </c>
      <c r="BN118" s="223" t="str">
        <f t="shared" ca="1" si="90"/>
        <v>2,99304688844258-1,79396326636095i</v>
      </c>
      <c r="BO118" s="223" t="str">
        <f t="shared" ca="1" si="91"/>
        <v>1,93866420900897-2,90141602707641i</v>
      </c>
      <c r="BP118" s="223" t="str">
        <f t="shared" ca="1" si="92"/>
        <v>0,512016487369204-3,45173478038657i</v>
      </c>
      <c r="BQ118" s="223" t="str">
        <f t="shared" ca="1" si="93"/>
        <v>-1,01294936404042-3,33924654126621i</v>
      </c>
      <c r="BR118" s="223" t="str">
        <f t="shared" ca="1" si="94"/>
        <v>-2,34340724650665-2,58555146042161i</v>
      </c>
      <c r="BS118" s="223" t="str">
        <f t="shared" ca="1" si="95"/>
        <v>-3,22388075649918-1,33537513281567i</v>
      </c>
      <c r="BT118" s="223" t="str">
        <f t="shared" ca="1" si="96"/>
        <v>-3,48530012585744+0,171221815684556i</v>
      </c>
      <c r="BU118" s="223" t="str">
        <f t="shared" ca="1" si="97"/>
        <v>-3,07746723769455+1,64494050907166i</v>
      </c>
      <c r="BV118" s="223" t="str">
        <f t="shared" ca="1" si="98"/>
        <v>-2,07869473977085+2,80279540036679i</v>
      </c>
      <c r="BW118" s="223" t="str">
        <f t="shared" ca="1" si="99"/>
        <v>-0,680768339154959+3,422453556423i</v>
      </c>
      <c r="BX118" s="223" t="str">
        <f t="shared" ca="1" si="100"/>
        <v>0,847880160383509+3,38492734207047i</v>
      </c>
      <c r="BY118" s="223" t="str">
        <f t="shared" ca="1" si="101"/>
        <v>2,21371751283223+2,69742259404197i</v>
      </c>
      <c r="BZ118" s="223" t="str">
        <f t="shared" ca="1" si="102"/>
        <v>3,15447369881682+1,49195494601586i</v>
      </c>
      <c r="CA118" s="223" t="str">
        <f t="shared" ca="1" si="103"/>
        <v>3,48950338550749+1,40216914222082E-13i</v>
      </c>
      <c r="CB118" s="223" t="str">
        <f t="shared" ca="1" si="104"/>
        <v>3,15447369881678-1,49195494601593i</v>
      </c>
      <c r="CC118" s="223" t="str">
        <f t="shared" ca="1" si="105"/>
        <v>2,21371751283217-2,69742259404202i</v>
      </c>
      <c r="CD118" s="223" t="str">
        <f t="shared" ca="1" si="106"/>
        <v>0,847880160383767-3,38492734207041i</v>
      </c>
      <c r="CE118" s="223" t="str">
        <f t="shared" ca="1" si="107"/>
        <v>-0,680768339155039-3,42245355642298i</v>
      </c>
      <c r="CF118" s="223" t="str">
        <f t="shared" ca="1" si="108"/>
        <v>-2,0786947397709-2,80279540036675i</v>
      </c>
      <c r="CG118" s="223" t="str">
        <f t="shared" ca="1" si="109"/>
        <v>-3,07746723769458-1,64494050907159i</v>
      </c>
      <c r="CH118" s="223" t="str">
        <f t="shared" ca="1" si="110"/>
        <v>-3,48530012585745-0,171221815684477i</v>
      </c>
      <c r="CI118" s="223" t="str">
        <f t="shared" ca="1" si="111"/>
        <v>-3,22388075649915+1,33537513281575i</v>
      </c>
      <c r="CJ118" s="223" t="str">
        <f t="shared" ca="1" si="112"/>
        <v>-2,34340724650659+2,58555146042167i</v>
      </c>
      <c r="CK118" s="223" t="str">
        <f t="shared" ca="1" si="113"/>
        <v>-1,01294936404036+3,33924654126623i</v>
      </c>
      <c r="CL118" s="223" t="str">
        <f t="shared" ca="1" si="114"/>
        <v>0,512016487369284+3,45173478038656i</v>
      </c>
      <c r="CM118" s="223" t="str">
        <f t="shared" ca="1" si="115"/>
        <v>1,93866420900904+2,90141602707636i</v>
      </c>
      <c r="CN118" s="223" t="str">
        <f t="shared" ca="1" si="116"/>
        <v>2,99304688844262+1,79396326636087i</v>
      </c>
      <c r="CO118" s="223" t="str">
        <f t="shared" ca="1" si="117"/>
        <v>3,47270047292796+0,342031143017916i</v>
      </c>
      <c r="CP118" s="223" t="str">
        <f t="shared" ca="1" si="118"/>
        <v>3,28552120306065-1,17557828395524i</v>
      </c>
      <c r="CQ118" s="223" t="str">
        <f t="shared" ca="1" si="119"/>
        <v>2,46745150686569-2,46745150686583i</v>
      </c>
      <c r="CR118" s="223" t="str">
        <f t="shared" ca="1" si="120"/>
        <v>1,1755782839554-3,28552120306059i</v>
      </c>
      <c r="CS118" s="223" t="str">
        <f t="shared" ca="1" si="121"/>
        <v>-0,342031143017764-3,47270047292798i</v>
      </c>
      <c r="CT118" s="223" t="str">
        <f t="shared" ca="1" si="122"/>
        <v>-1,79396326636103-2,99304688844252i</v>
      </c>
      <c r="CU118" s="223" t="str">
        <f t="shared" ca="1" si="123"/>
        <v>-2,90141602707626-1,93866420900919i</v>
      </c>
      <c r="CV118" s="223" t="str">
        <f t="shared" ca="1" si="124"/>
        <v>-3,45173478038659-0,512016487369088i</v>
      </c>
      <c r="CW118" s="223" t="str">
        <f t="shared" ca="1" si="125"/>
        <v>-3,33924654126618+1,01294936404052i</v>
      </c>
      <c r="CX118" s="223" t="str">
        <f t="shared" ca="1" si="126"/>
        <v>-2,58555146042177+2,34340724650648i</v>
      </c>
      <c r="CY118" s="223" t="str">
        <f t="shared" ca="1" si="127"/>
        <v>-1,33537513281558+3,22388075649922i</v>
      </c>
      <c r="CZ118" s="223" t="str">
        <f t="shared" ca="1" si="128"/>
        <v>0,171221815684647+3,48530012585744i</v>
      </c>
      <c r="DA118" s="223" t="str">
        <f t="shared" ca="1" si="129"/>
        <v>1,64494050907144+3,07746723769466i</v>
      </c>
      <c r="DB118" s="223" t="str">
        <f t="shared" ca="1" si="130"/>
        <v>2,80279540036685+2,07869473977077i</v>
      </c>
      <c r="DC118" s="223" t="str">
        <f t="shared" ca="1" si="131"/>
        <v>3,42245355642295+0,680768339155185i</v>
      </c>
      <c r="DD118" s="223" t="str">
        <f t="shared" ca="1" si="132"/>
        <v>3,38492734207045-0,847880160383606i</v>
      </c>
      <c r="DE118" s="223" t="str">
        <f t="shared" ca="1" si="133"/>
        <v>2,69742259404191-2,2137175128323i</v>
      </c>
      <c r="DF118" s="223" t="str">
        <f t="shared" ca="1" si="134"/>
        <v>1,49195494601608-3,15447369881671i</v>
      </c>
      <c r="DG118" s="223" t="str">
        <f t="shared" ca="1" si="135"/>
        <v>3,67644815943392E-14-3,48950338550749i</v>
      </c>
      <c r="DH118" s="223" t="str">
        <f t="shared" ca="1" si="136"/>
        <v>-1,49195494601603-3,15447369881674i</v>
      </c>
      <c r="DI118" s="223" t="str">
        <f t="shared" ca="1" si="137"/>
        <v>-2,69742259404187-2,21371751283236i</v>
      </c>
      <c r="DJ118" s="223" t="str">
        <f t="shared" ca="1" si="138"/>
        <v>-3,38492734207043-0,84788016038368i</v>
      </c>
      <c r="DK118" s="223" t="str">
        <f t="shared" ca="1" si="139"/>
        <v>-3,42245355642296+0,68076833915514i</v>
      </c>
      <c r="DL118" s="223" t="str">
        <f t="shared" ca="1" si="140"/>
        <v>-2,80279540036689+2,07869473977071i</v>
      </c>
      <c r="DM118" s="223" t="str">
        <f t="shared" ca="1" si="141"/>
        <v>-1,64494050907149+3,07746723769464i</v>
      </c>
      <c r="DN118" s="223" t="str">
        <f t="shared" ca="1" si="142"/>
        <v>-0,171221815684374+3,48530012585745i</v>
      </c>
      <c r="DO118" s="223" t="str">
        <f t="shared" ca="1" si="143"/>
        <v>1,33537513281553+3,22388075649924i</v>
      </c>
      <c r="DP118" s="223" t="str">
        <f t="shared" ca="1" si="144"/>
        <v>2,58555146042174+2,34340724650652i</v>
      </c>
      <c r="DQ118" s="223" t="str">
        <f t="shared" ca="1" si="145"/>
        <v>3,33924654126626+1,01294936404025i</v>
      </c>
      <c r="DR118" s="223" t="str">
        <f t="shared" ca="1" si="146"/>
        <v>3,4517347803866-0,512016487369043i</v>
      </c>
      <c r="DS118" s="223" t="str">
        <f t="shared" ca="1" si="147"/>
        <v>2,9014160270763-1,93866420900913i</v>
      </c>
      <c r="DT118" s="223" t="str">
        <f t="shared" ca="1" si="148"/>
        <v>1,79396326636107-2,9930468884425i</v>
      </c>
      <c r="DU118" s="223" t="str">
        <f t="shared" ca="1" si="149"/>
        <v>0,342031143017813-3,47270047292797i</v>
      </c>
      <c r="DV118" s="223" t="str">
        <f t="shared" ca="1" si="150"/>
        <v>-1,17557828395533-3,28552120306062i</v>
      </c>
      <c r="DW118" s="223" t="str">
        <f t="shared" ca="1" si="151"/>
        <v>-2,46745150686566-2,46745150686586i</v>
      </c>
      <c r="DX118" s="223" t="str">
        <f t="shared" ca="1" si="152"/>
        <v>-3,28552120306062-1,1755782839553i</v>
      </c>
      <c r="DY118" s="223" t="str">
        <f t="shared" ca="1" si="153"/>
        <v>-3,47270047292797+0,342031143017867i</v>
      </c>
      <c r="DZ118" s="223" t="str">
        <f t="shared" ca="1" si="154"/>
        <v>-2,99304688844265+1,79396326636082i</v>
      </c>
      <c r="EA118" s="223" t="str">
        <f t="shared" ca="1" si="155"/>
        <v>-1,9386642090091+2,90141602707632i</v>
      </c>
      <c r="EB118" s="223" t="str">
        <f t="shared" ca="1" si="156"/>
        <v>-0,512016487368987+3,4517347803866i</v>
      </c>
      <c r="EC118" s="223" t="str">
        <f t="shared" ca="1" si="157"/>
        <v>1,01294936404029+3,33924654126625i</v>
      </c>
      <c r="ED118" s="223" t="str">
        <f t="shared" ca="1" si="158"/>
        <v>2,34340724650656+2,5855514604217i</v>
      </c>
      <c r="EE118" s="223" t="str">
        <f t="shared" ca="1" si="159"/>
        <v>3,22388075649926+1,33537513281548i</v>
      </c>
      <c r="EF118" s="223" t="str">
        <f t="shared" ca="1" si="160"/>
        <v>3,48530012585745-0,171221815684403i</v>
      </c>
      <c r="EG118" s="223" t="str">
        <f t="shared" ca="1" si="161"/>
        <v>3,07746723769461-1,64494050907153i</v>
      </c>
      <c r="EH118" s="223" t="str">
        <f t="shared" ca="1" si="162"/>
        <v>2,07869473977068-2,80279540036691i</v>
      </c>
      <c r="EI118" s="223" t="str">
        <f t="shared" ca="1" si="163"/>
        <v>0,680768339155084-3,42245355642297i</v>
      </c>
      <c r="EJ118" s="223" t="str">
        <f t="shared" ca="1" si="164"/>
        <v>-0,847880160383707-3,38492734207042i</v>
      </c>
      <c r="EK118" s="223" t="str">
        <f t="shared" ca="1" si="165"/>
        <v>-2,21371751283211-2,69742259404207i</v>
      </c>
      <c r="EL118" s="223" t="str">
        <f t="shared" ca="1" si="166"/>
        <v>-3,15447369881676-1,49195494601598i</v>
      </c>
      <c r="EM118" s="223" t="str">
        <f t="shared" ca="1" si="167"/>
        <v>-3,48950338550749+6,66879510334035E-14i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-4,40345000591583E-29+5,62284041755904E-29i</v>
      </c>
      <c r="G119" s="229" t="str">
        <f t="shared" si="173"/>
        <v>-18,7938523220778+4,76110925496425i</v>
      </c>
      <c r="H119" s="229" t="str">
        <f t="shared" si="38"/>
        <v>2,00000000008789E-12-2,553834131701E-12i</v>
      </c>
      <c r="I119" s="229" t="str">
        <f t="shared" si="174"/>
        <v>-2,00000000008789E-12+2,553834131701E-12i</v>
      </c>
      <c r="J119" s="255" t="str">
        <f ca="1">IMPRODUCT(1/N_FFT2,AH100)</f>
        <v>0,121567351395283+0,000976879275011672i</v>
      </c>
      <c r="K119" s="254" t="str">
        <f t="shared" ca="1" si="175"/>
        <v>-2,45629490436327E-13+3,08509092743654E-13i</v>
      </c>
      <c r="N119" s="246">
        <f t="shared" ca="1" si="176"/>
        <v>4.5106099886978015</v>
      </c>
      <c r="O119" s="223">
        <f t="shared" ca="1" si="39"/>
        <v>-3.4893900113021989</v>
      </c>
      <c r="P119" s="223" t="str">
        <f t="shared" ca="1" si="40"/>
        <v>-3,11680795444402+1,56886928266509i</v>
      </c>
      <c r="Q119" s="223" t="str">
        <f t="shared" ca="1" si="41"/>
        <v>-2,07862720283556+2,80270433735126i</v>
      </c>
      <c r="R119" s="223" t="str">
        <f t="shared" ca="1" si="42"/>
        <v>-0,596552706953569+3,43801796371135i</v>
      </c>
      <c r="S119" s="223" t="str">
        <f t="shared" ca="1" si="43"/>
        <v>1,01291645324581+3,33913804891614i</v>
      </c>
      <c r="T119" s="223" t="str">
        <f t="shared" ca="1" si="44"/>
        <v>2,40607588919339+2,52718053696561i</v>
      </c>
      <c r="U119" s="223" t="str">
        <f t="shared" ca="1" si="45"/>
        <v>3,2854144562505+1,17554008933587i</v>
      </c>
      <c r="V119" s="223" t="str">
        <f t="shared" ca="1" si="46"/>
        <v>3,4631481744506-0,427138587316888i</v>
      </c>
      <c r="W119" s="223" t="str">
        <f t="shared" ca="1" si="47"/>
        <v>2,90132175986981-1,93860122167544i</v>
      </c>
      <c r="X119" s="223" t="str">
        <f t="shared" ca="1" si="48"/>
        <v>1,71991402855553-3,03607285573871i</v>
      </c>
      <c r="Y119" s="223" t="str">
        <f t="shared" ca="1" si="49"/>
        <v>0,171216252675919-3,48518688821635i</v>
      </c>
      <c r="Z119" s="223" t="str">
        <f t="shared" ca="1" si="50"/>
        <v>-1,41404499325598-3,19003438978693i</v>
      </c>
      <c r="AA119" s="223" t="str">
        <f t="shared" ca="1" si="51"/>
        <v>-2,69733495459612-2,21364558899782i</v>
      </c>
      <c r="AB119" s="223" t="str">
        <f t="shared" ca="1" si="52"/>
        <v>-3,40460526656272-0,76452967886732i</v>
      </c>
      <c r="AC119" s="223" t="str">
        <f t="shared" ca="1" si="53"/>
        <v>-3,384817365548+0,847852612698864i</v>
      </c>
      <c r="AD119" s="223" t="str">
        <f t="shared" ca="1" si="54"/>
        <v>-2,6421969854694+2,27917479385676i</v>
      </c>
      <c r="AE119" s="223" t="str">
        <f t="shared" ca="1" si="55"/>
        <v>-1,33533174638558+3,22377601239143i</v>
      </c>
      <c r="AF119" s="223" t="str">
        <f t="shared" ca="1" si="56"/>
        <v>0,25669545341047+3,47993535790163i</v>
      </c>
      <c r="AG119" s="223" t="str">
        <f t="shared" ca="1" si="57"/>
        <v>1,79390498037088+2,99294964414306i</v>
      </c>
      <c r="AH119" s="223" t="str">
        <f t="shared" ca="1" si="58"/>
        <v>2,94802359159537+1,8668153509045i</v>
      </c>
      <c r="AI119" s="223" t="str">
        <f t="shared" ca="1" si="59"/>
        <v>3,47258764465047+0,342020030402369i</v>
      </c>
      <c r="AJ119" s="223" t="str">
        <f t="shared" ca="1" si="60"/>
        <v>3,25557575287082-1,25581414560241i</v>
      </c>
      <c r="AK119" s="223" t="str">
        <f t="shared" ca="1" si="61"/>
        <v>2,34333110904365-2,58546745567679i</v>
      </c>
      <c r="AL119" s="223" t="str">
        <f t="shared" ca="1" si="62"/>
        <v>0,930664831819789-3,36299057711874i</v>
      </c>
      <c r="AM119" s="223" t="str">
        <f t="shared" ca="1" si="63"/>
        <v>-0,680746220944677-3,42234236067128i</v>
      </c>
      <c r="AN119" s="223" t="str">
        <f t="shared" ca="1" si="64"/>
        <v>-2,14678296680968-2,750848150006i</v>
      </c>
      <c r="AO119" s="223" t="str">
        <f t="shared" ca="1" si="65"/>
        <v>-3,15437120974907-1,49190647229703i</v>
      </c>
      <c r="AP119" s="223" t="str">
        <f t="shared" ca="1" si="66"/>
        <v>-3,48833907226915+0,0856339176727809i</v>
      </c>
      <c r="AQ119" s="223" t="str">
        <f t="shared" ca="1" si="67"/>
        <v>-3,07736725057212+1,64488706484116i</v>
      </c>
      <c r="AR119" s="223" t="str">
        <f t="shared" ca="1" si="68"/>
        <v>-3,07736725057212+1,64488706484116i</v>
      </c>
      <c r="AS119" s="223" t="str">
        <f t="shared" ca="1" si="69"/>
        <v>-0,511999851918337+3,45162263328585i</v>
      </c>
      <c r="AT119" s="223" t="str">
        <f t="shared" ca="1" si="70"/>
        <v>1,09455793167584+3,31327414881127i</v>
      </c>
      <c r="AU119" s="223" t="str">
        <f t="shared" ca="1" si="71"/>
        <v>2,46737133919634+2,46737133919643i</v>
      </c>
      <c r="AV119" s="223" t="str">
        <f t="shared" ca="1" si="72"/>
        <v>3,31327414881135+1,09455793167562i</v>
      </c>
      <c r="AW119" s="223" t="str">
        <f t="shared" ca="1" si="73"/>
        <v>3,45162263328587-0,511999851918218i</v>
      </c>
      <c r="AX119" s="223" t="str">
        <f t="shared" ca="1" si="74"/>
        <v>2,85287228040355-2,00921935155935i</v>
      </c>
      <c r="AY119" s="223" t="str">
        <f t="shared" ca="1" si="75"/>
        <v>1,64488706484096-3,07736725057223i</v>
      </c>
      <c r="AZ119" s="223" t="str">
        <f t="shared" ca="1" si="76"/>
        <v>0,0856339176729027-3,48833907226914i</v>
      </c>
      <c r="BA119" s="223" t="str">
        <f t="shared" ca="1" si="77"/>
        <v>-1,49190647229692-3,15437120974912i</v>
      </c>
      <c r="BB119" s="223" t="str">
        <f t="shared" ca="1" si="78"/>
        <v>-2,75084815000613-2,1467829668095i</v>
      </c>
      <c r="BC119" s="223" t="str">
        <f t="shared" ca="1" si="79"/>
        <v>-3,42234236067126-0,680746220944796i</v>
      </c>
      <c r="BD119" s="223" t="str">
        <f t="shared" ca="1" si="80"/>
        <v>-3,36299057711877+0,930664831819667i</v>
      </c>
      <c r="BE119" s="223" t="str">
        <f t="shared" ca="1" si="81"/>
        <v>-2,58546745567664+2,34333110904382i</v>
      </c>
      <c r="BF119" s="223" t="str">
        <f t="shared" ca="1" si="82"/>
        <v>-1,25581414560243+3,25557575287082i</v>
      </c>
      <c r="BG119" s="223" t="str">
        <f t="shared" ca="1" si="83"/>
        <v>0,342020030402241+3,47258764465049i</v>
      </c>
      <c r="BH119" s="223" t="str">
        <f t="shared" ca="1" si="84"/>
        <v>1,86681535090457+2,94802359159533i</v>
      </c>
      <c r="BI119" s="223" t="str">
        <f t="shared" ca="1" si="85"/>
        <v>2,99294964414305+1,7939049803709i</v>
      </c>
      <c r="BJ119" s="223" t="str">
        <f t="shared" ca="1" si="86"/>
        <v>3,47993535790162+0,256695453410626i</v>
      </c>
      <c r="BK119" s="223" t="str">
        <f t="shared" ca="1" si="87"/>
        <v>3,2237760123914-1,33533174638566i</v>
      </c>
      <c r="BL119" s="223" t="str">
        <f t="shared" ca="1" si="88"/>
        <v>2,27917479385679-2,64219698546936i</v>
      </c>
      <c r="BM119" s="223" t="str">
        <f t="shared" ca="1" si="89"/>
        <v>0,847852612699018-3,38481736554796i</v>
      </c>
      <c r="BN119" s="223" t="str">
        <f t="shared" ca="1" si="90"/>
        <v>-0,764529678867362-3,40460526656271i</v>
      </c>
      <c r="BO119" s="223" t="str">
        <f t="shared" ca="1" si="91"/>
        <v>-2,21364558899778-2,69733495459615i</v>
      </c>
      <c r="BP119" s="223" t="str">
        <f t="shared" ca="1" si="92"/>
        <v>-3,19003438978685-1,41404499325615i</v>
      </c>
      <c r="BQ119" s="223" t="str">
        <f t="shared" ca="1" si="93"/>
        <v>-3,48518688821635+0,171216252675973i</v>
      </c>
      <c r="BR119" s="223" t="str">
        <f t="shared" ca="1" si="94"/>
        <v>-3,03607285573876+1,71991402855545i</v>
      </c>
      <c r="BS119" s="223" t="str">
        <f t="shared" ca="1" si="95"/>
        <v>-1,9386012216753+2,9013217598699i</v>
      </c>
      <c r="BT119" s="223" t="str">
        <f t="shared" ca="1" si="96"/>
        <v>-0,427138587316871+3,4631481744506i</v>
      </c>
      <c r="BU119" s="223" t="str">
        <f t="shared" ca="1" si="97"/>
        <v>1,17554008933579+3,28541445625053i</v>
      </c>
      <c r="BV119" s="223" t="str">
        <f t="shared" ca="1" si="98"/>
        <v>2,5271805369657+2,4060758891933i</v>
      </c>
      <c r="BW119" s="223" t="str">
        <f t="shared" ca="1" si="99"/>
        <v>3,33913804891615+1,01291645324579i</v>
      </c>
      <c r="BX119" s="223" t="str">
        <f t="shared" ca="1" si="100"/>
        <v>3,43801796371137-0,596552706953451i</v>
      </c>
      <c r="BY119" s="223" t="str">
        <f t="shared" ca="1" si="101"/>
        <v>2,80270433735119-2,07862720283566i</v>
      </c>
      <c r="BZ119" s="223" t="str">
        <f t="shared" ca="1" si="102"/>
        <v>1,56886928266509-3,11680795444401i</v>
      </c>
      <c r="CA119" s="223" t="str">
        <f t="shared" ca="1" si="103"/>
        <v>1,21830904168194E-13-3,4893900113022i</v>
      </c>
      <c r="CB119" s="223" t="str">
        <f t="shared" ca="1" si="104"/>
        <v>-1,56886928266517-3,11680795444398i</v>
      </c>
      <c r="CC119" s="223" t="str">
        <f t="shared" ca="1" si="105"/>
        <v>-2,80270433735125-2,07862720283558i</v>
      </c>
      <c r="CD119" s="223" t="str">
        <f t="shared" ca="1" si="106"/>
        <v>-3,43801796371133-0,596552706953692i</v>
      </c>
      <c r="CE119" s="223" t="str">
        <f t="shared" ca="1" si="107"/>
        <v>-3,33913804891611+1,01291645324589i</v>
      </c>
      <c r="CF119" s="223" t="str">
        <f t="shared" ca="1" si="108"/>
        <v>-2,52718053696564+2,40607588919336i</v>
      </c>
      <c r="CG119" s="223" t="str">
        <f t="shared" ca="1" si="109"/>
        <v>-1,17554008933601+3,28541445625045i</v>
      </c>
      <c r="CH119" s="223" t="str">
        <f t="shared" ca="1" si="110"/>
        <v>0,427138587316975+3,46314817445059i</v>
      </c>
      <c r="CI119" s="223" t="str">
        <f t="shared" ca="1" si="111"/>
        <v>1,93860122167539+2,90132175986984i</v>
      </c>
      <c r="CJ119" s="223" t="str">
        <f t="shared" ca="1" si="112"/>
        <v>3,03607285573863+1,71991402855568i</v>
      </c>
      <c r="CK119" s="223" t="str">
        <f t="shared" ca="1" si="113"/>
        <v>3,48518688821635+0,171216252675858i</v>
      </c>
      <c r="CL119" s="223" t="str">
        <f t="shared" ca="1" si="114"/>
        <v>3,19003438978695-1,41404499325593i</v>
      </c>
      <c r="CM119" s="223" t="str">
        <f t="shared" ca="1" si="115"/>
        <v>2,2136455889977-2,69733495459622i</v>
      </c>
      <c r="CN119" s="223" t="str">
        <f t="shared" ca="1" si="116"/>
        <v>0,764529678867275-3,40460526656273i</v>
      </c>
      <c r="CO119" s="223" t="str">
        <f t="shared" ca="1" si="117"/>
        <v>-0,84785261269877-3,38481736554802i</v>
      </c>
      <c r="CP119" s="223" t="str">
        <f t="shared" ca="1" si="118"/>
        <v>-2,27917479385688-2,64219698546929i</v>
      </c>
      <c r="CQ119" s="223" t="str">
        <f t="shared" ca="1" si="119"/>
        <v>-3,22377601239144-1,33533174638556i</v>
      </c>
      <c r="CR119" s="223" t="str">
        <f t="shared" ca="1" si="120"/>
        <v>-3,47993535790164+0,256695453410383i</v>
      </c>
      <c r="CS119" s="223" t="str">
        <f t="shared" ca="1" si="121"/>
        <v>-2,99294964414301+1,79390498037098i</v>
      </c>
      <c r="CT119" s="223" t="str">
        <f t="shared" ca="1" si="122"/>
        <v>-1,86681535090449+2,94802359159537i</v>
      </c>
      <c r="CU119" s="223" t="str">
        <f t="shared" ca="1" si="123"/>
        <v>-0,342020030402484+3,47258764465046i</v>
      </c>
      <c r="CV119" s="223" t="str">
        <f t="shared" ca="1" si="124"/>
        <v>1,25581414560253+3,25557575287078i</v>
      </c>
      <c r="CW119" s="223" t="str">
        <f t="shared" ca="1" si="125"/>
        <v>2,58546745567671+2,34333110904374i</v>
      </c>
      <c r="CX119" s="223" t="str">
        <f t="shared" ca="1" si="126"/>
        <v>3,3629905771187+0,930664831819915i</v>
      </c>
      <c r="CY119" s="223" t="str">
        <f t="shared" ca="1" si="127"/>
        <v>3,42234236067124-0,680746220944883i</v>
      </c>
      <c r="CZ119" s="223" t="str">
        <f t="shared" ca="1" si="128"/>
        <v>2,75084815000606-2,14678296680959i</v>
      </c>
      <c r="DA119" s="223" t="str">
        <f t="shared" ca="1" si="129"/>
        <v>1,49190647229714-3,15437120974901i</v>
      </c>
      <c r="DB119" s="223" t="str">
        <f t="shared" ca="1" si="130"/>
        <v>-0,085633917673006-3,48833907226914i</v>
      </c>
      <c r="DC119" s="223" t="str">
        <f t="shared" ca="1" si="131"/>
        <v>-1,64488706484104-3,07736725057218i</v>
      </c>
      <c r="DD119" s="223" t="str">
        <f t="shared" ca="1" si="132"/>
        <v>-2,85287228040341-2,00921935155956i</v>
      </c>
      <c r="DE119" s="223" t="str">
        <f t="shared" ca="1" si="133"/>
        <v>-3,45162263328589-0,51199985191811i</v>
      </c>
      <c r="DF119" s="223" t="str">
        <f t="shared" ca="1" si="134"/>
        <v>-3,31327414881131+1,09455793167572i</v>
      </c>
      <c r="DG119" s="223" t="str">
        <f t="shared" ca="1" si="135"/>
        <v>-2,46737133919652+2,46737133919625i</v>
      </c>
      <c r="DH119" s="223" t="str">
        <f t="shared" ca="1" si="136"/>
        <v>-1,09455793167575+3,3132741488113i</v>
      </c>
      <c r="DI119" s="223" t="str">
        <f t="shared" ca="1" si="137"/>
        <v>0,511999851918103+3,45162263328589i</v>
      </c>
      <c r="DJ119" s="223" t="str">
        <f t="shared" ca="1" si="138"/>
        <v>2,00921935155954+2,85287228040342i</v>
      </c>
      <c r="DK119" s="223" t="str">
        <f t="shared" ca="1" si="139"/>
        <v>3,07736725057217+1,64488706484107i</v>
      </c>
      <c r="DL119" s="223" t="str">
        <f t="shared" ca="1" si="140"/>
        <v>3,48833907226914+0,085633917673037i</v>
      </c>
      <c r="DM119" s="223" t="str">
        <f t="shared" ca="1" si="141"/>
        <v>3,15437120974903-1,49190647229711i</v>
      </c>
      <c r="DN119" s="223" t="str">
        <f t="shared" ca="1" si="142"/>
        <v>2,14678296680959-2,75084815000606i</v>
      </c>
      <c r="DO119" s="223" t="str">
        <f t="shared" ca="1" si="143"/>
        <v>0,680746220944915-3,42234236067124i</v>
      </c>
      <c r="DP119" s="223" t="str">
        <f t="shared" ca="1" si="144"/>
        <v>-0,930664831819883-3,36299057711871i</v>
      </c>
      <c r="DQ119" s="223" t="str">
        <f t="shared" ca="1" si="145"/>
        <v>-2,34333110904372-2,58546745567673i</v>
      </c>
      <c r="DR119" s="223" t="str">
        <f t="shared" ca="1" si="146"/>
        <v>-3,25557575287077-1,25581414560256i</v>
      </c>
      <c r="DS119" s="223" t="str">
        <f t="shared" ca="1" si="147"/>
        <v>-3,47258764465046+0,342020030402478i</v>
      </c>
      <c r="DT119" s="223" t="str">
        <f t="shared" ca="1" si="148"/>
        <v>-2,94802359159539+1,86681535090447i</v>
      </c>
      <c r="DU119" s="223" t="str">
        <f t="shared" ca="1" si="149"/>
        <v>-1,793904980371+2,99294964414299i</v>
      </c>
      <c r="DV119" s="223" t="str">
        <f t="shared" ca="1" si="150"/>
        <v>-0,256695453410414+3,47993535790164i</v>
      </c>
      <c r="DW119" s="223" t="str">
        <f t="shared" ca="1" si="151"/>
        <v>1,33533174638553+3,22377601239145i</v>
      </c>
      <c r="DX119" s="223" t="str">
        <f t="shared" ca="1" si="152"/>
        <v>2,64219698546928+2,27917479385689i</v>
      </c>
      <c r="DY119" s="223" t="str">
        <f t="shared" ca="1" si="153"/>
        <v>3,38481736554801+0,847852612698798i</v>
      </c>
      <c r="DZ119" s="223" t="str">
        <f t="shared" ca="1" si="154"/>
        <v>3,40460526656273-0,764529678867244i</v>
      </c>
      <c r="EA119" s="223" t="str">
        <f t="shared" ca="1" si="155"/>
        <v>2,69733495459602-2,21364558899794i</v>
      </c>
      <c r="EB119" s="223" t="str">
        <f t="shared" ca="1" si="156"/>
        <v>1,41404499325594-3,19003438978695i</v>
      </c>
      <c r="EC119" s="223" t="str">
        <f t="shared" ca="1" si="157"/>
        <v>-0,171216252675852-3,48518688821635i</v>
      </c>
      <c r="ED119" s="223" t="str">
        <f t="shared" ca="1" si="158"/>
        <v>-1,71991402855565-3,03607285573865i</v>
      </c>
      <c r="EE119" s="223" t="str">
        <f t="shared" ca="1" si="159"/>
        <v>-2,90132175986983-1,93860122167542i</v>
      </c>
      <c r="EF119" s="223" t="str">
        <f t="shared" ca="1" si="160"/>
        <v>-3,46314817445058-0,427138587317003i</v>
      </c>
      <c r="EG119" s="223" t="str">
        <f t="shared" ca="1" si="161"/>
        <v>-3,28541445625045+1,17554008933601i</v>
      </c>
      <c r="EH119" s="223" t="str">
        <f t="shared" ca="1" si="162"/>
        <v>-2,40607588919338+2,52718053696561i</v>
      </c>
      <c r="EI119" s="223" t="str">
        <f t="shared" ca="1" si="163"/>
        <v>-1,01291645324591+3,33913804891611i</v>
      </c>
      <c r="EJ119" s="223" t="str">
        <f t="shared" ca="1" si="164"/>
        <v>0,596552706953664+3,43801796371133i</v>
      </c>
      <c r="EK119" s="223" t="str">
        <f t="shared" ca="1" si="165"/>
        <v>2,07862720283555+2,80270433735127i</v>
      </c>
      <c r="EL119" s="223" t="str">
        <f t="shared" ca="1" si="166"/>
        <v>3,11680795444396+1,56886928266519i</v>
      </c>
      <c r="EM119" s="223" t="str">
        <f t="shared" ca="1" si="167"/>
        <v>3,4893900113022-1,03448693130659E-13i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-3,97411362846962E-29+4,82088280300469E-29i</v>
      </c>
      <c r="G120" s="229" t="str">
        <f t="shared" si="173"/>
        <v>-18,6721991701174+4,97925311206732i</v>
      </c>
      <c r="H120" s="229" t="str">
        <f t="shared" si="38"/>
        <v>2,00000000007933E-12-2,42614242511595E-12i</v>
      </c>
      <c r="I120" s="229" t="str">
        <f t="shared" si="174"/>
        <v>-2,00000000007933E-12+2,42614242511595E-12i</v>
      </c>
      <c r="J120" s="255" t="str">
        <f ca="1">IMPRODUCT(1/N_FFT2,AI100)</f>
        <v>0,0155908113747768-0,0000464140988338332i</v>
      </c>
      <c r="K120" s="254" t="str">
        <f t="shared" ca="1" si="175"/>
        <v>-3,10690155364861E-14+3,79183571159977E-14i</v>
      </c>
      <c r="N120" s="246">
        <f t="shared" ca="1" si="176"/>
        <v>4.5107320934674719</v>
      </c>
      <c r="O120" s="223">
        <f t="shared" ca="1" si="39"/>
        <v>-3.4892679065325281</v>
      </c>
      <c r="P120" s="223" t="str">
        <f t="shared" ca="1" si="40"/>
        <v>-3,07725956377931+1,64482950505111i</v>
      </c>
      <c r="Q120" s="223" t="str">
        <f t="shared" ca="1" si="41"/>
        <v>-1,9385333839001+2,90122023346431i</v>
      </c>
      <c r="R120" s="223" t="str">
        <f t="shared" ca="1" si="42"/>
        <v>-0,342008062042015+3,47246612784864i</v>
      </c>
      <c r="S120" s="223" t="str">
        <f t="shared" ca="1" si="43"/>
        <v>1,33528501891322+3,22366320229391i</v>
      </c>
      <c r="T120" s="223" t="str">
        <f t="shared" ca="1" si="44"/>
        <v>2,69724056633277+2,21356812655197i</v>
      </c>
      <c r="U120" s="223" t="str">
        <f t="shared" ca="1" si="45"/>
        <v>3,4222226021105+0,680722399485975i</v>
      </c>
      <c r="V120" s="223" t="str">
        <f t="shared" ca="1" si="46"/>
        <v>3,33902120193686-1,01288100810216i</v>
      </c>
      <c r="W120" s="223" t="str">
        <f t="shared" ca="1" si="47"/>
        <v>2,46728499808574-2,46728499808573i</v>
      </c>
      <c r="X120" s="223" t="str">
        <f t="shared" ca="1" si="48"/>
        <v>1,01288100810214-3,33902120193686i</v>
      </c>
      <c r="Y120" s="223" t="str">
        <f t="shared" ca="1" si="49"/>
        <v>-0,680722399485968-3,4222226021105i</v>
      </c>
      <c r="Z120" s="223" t="str">
        <f t="shared" ca="1" si="50"/>
        <v>-2,21356812655199-2,69724056633275i</v>
      </c>
      <c r="AA120" s="223" t="str">
        <f t="shared" ca="1" si="51"/>
        <v>-3,22366320229391-1,33528501891323i</v>
      </c>
      <c r="AB120" s="223" t="str">
        <f t="shared" ca="1" si="52"/>
        <v>-3,47246612784864+0,342008062042038i</v>
      </c>
      <c r="AC120" s="223" t="str">
        <f t="shared" ca="1" si="53"/>
        <v>-2,90122023346432+1,93853338390009i</v>
      </c>
      <c r="AD120" s="223" t="str">
        <f t="shared" ca="1" si="54"/>
        <v>-1,64482950505111+3,07725956377931i</v>
      </c>
      <c r="AE120" s="223" t="str">
        <f t="shared" ca="1" si="55"/>
        <v>-1,03659951615159E-14+3,48926790653253i</v>
      </c>
      <c r="AF120" s="223" t="str">
        <f t="shared" ca="1" si="56"/>
        <v>1,64482950505112+3,0772595637793i</v>
      </c>
      <c r="AG120" s="223" t="str">
        <f t="shared" ca="1" si="57"/>
        <v>2,90122023346431+1,93853338390011i</v>
      </c>
      <c r="AH120" s="223" t="str">
        <f t="shared" ca="1" si="58"/>
        <v>3,47246612784864+0,342008062042025i</v>
      </c>
      <c r="AI120" s="223" t="str">
        <f t="shared" ca="1" si="59"/>
        <v>3,22366320229391-1,33528501891321i</v>
      </c>
      <c r="AJ120" s="223" t="str">
        <f t="shared" ca="1" si="60"/>
        <v>2,213568126552-2,69724056633274i</v>
      </c>
      <c r="AK120" s="223" t="str">
        <f t="shared" ca="1" si="61"/>
        <v>0,680722399486021-3,42222260211049i</v>
      </c>
      <c r="AL120" s="223" t="str">
        <f t="shared" ca="1" si="62"/>
        <v>-1,01288100810208-3,33902120193688i</v>
      </c>
      <c r="AM120" s="223" t="str">
        <f t="shared" ca="1" si="63"/>
        <v>-2,46728499808568-2,4672849980858i</v>
      </c>
      <c r="AN120" s="223" t="str">
        <f t="shared" ca="1" si="64"/>
        <v>-3,33902120193683-1,01288100810225i</v>
      </c>
      <c r="AO120" s="223" t="str">
        <f t="shared" ca="1" si="65"/>
        <v>-3,42222260211052+0,680722399485853i</v>
      </c>
      <c r="AP120" s="223" t="str">
        <f t="shared" ca="1" si="66"/>
        <v>-2,69724056633284+2,21356812655187i</v>
      </c>
      <c r="AQ120" s="223" t="str">
        <f t="shared" ca="1" si="67"/>
        <v>-1,33528501891337+3,22366320229385i</v>
      </c>
      <c r="AR120" s="223" t="str">
        <f t="shared" ca="1" si="68"/>
        <v>-1,33528501891337+3,22366320229385i</v>
      </c>
      <c r="AS120" s="223" t="str">
        <f t="shared" ca="1" si="69"/>
        <v>1,93853338390022+2,90122023346423i</v>
      </c>
      <c r="AT120" s="223" t="str">
        <f t="shared" ca="1" si="70"/>
        <v>3,07725956377937+1,644829505051i</v>
      </c>
      <c r="AU120" s="223" t="str">
        <f t="shared" ca="1" si="71"/>
        <v>3,48926790653253-1,15628077702883E-13i</v>
      </c>
      <c r="AV120" s="223" t="str">
        <f t="shared" ca="1" si="72"/>
        <v>3,07725956377926-1,64482950505121i</v>
      </c>
      <c r="AW120" s="223" t="str">
        <f t="shared" ca="1" si="73"/>
        <v>1,93853338390003-2,90122023346436i</v>
      </c>
      <c r="AX120" s="223" t="str">
        <f t="shared" ca="1" si="74"/>
        <v>0,342008062041964-3,47246612784865i</v>
      </c>
      <c r="AY120" s="223" t="str">
        <f t="shared" ca="1" si="75"/>
        <v>-1,33528501891327-3,22366320229389i</v>
      </c>
      <c r="AZ120" s="223" t="str">
        <f t="shared" ca="1" si="76"/>
        <v>-2,69724056633278-2,21356812655196i</v>
      </c>
      <c r="BA120" s="223" t="str">
        <f t="shared" ca="1" si="77"/>
        <v>-3,4222226021105-0,680722399485961i</v>
      </c>
      <c r="BB120" s="223" t="str">
        <f t="shared" ca="1" si="78"/>
        <v>-3,33902120193686+1,01288100810214i</v>
      </c>
      <c r="BC120" s="223" t="str">
        <f t="shared" ca="1" si="79"/>
        <v>-2,46728499808575+2,46728499808572i</v>
      </c>
      <c r="BD120" s="223" t="str">
        <f t="shared" ca="1" si="80"/>
        <v>-1,01288100810219+3,33902120193685i</v>
      </c>
      <c r="BE120" s="223" t="str">
        <f t="shared" ca="1" si="81"/>
        <v>0,680722399485912+3,42222260211051i</v>
      </c>
      <c r="BF120" s="223" t="str">
        <f t="shared" ca="1" si="82"/>
        <v>2,21356812655192+2,69724056633281i</v>
      </c>
      <c r="BG120" s="223" t="str">
        <f t="shared" ca="1" si="83"/>
        <v>3,22366320229387+1,33528501891331i</v>
      </c>
      <c r="BH120" s="223" t="str">
        <f t="shared" ca="1" si="84"/>
        <v>3,47246612784865-0,342008062041916i</v>
      </c>
      <c r="BI120" s="223" t="str">
        <f t="shared" ca="1" si="85"/>
        <v>2,90122023346439-1,93853338389998i</v>
      </c>
      <c r="BJ120" s="223" t="str">
        <f t="shared" ca="1" si="86"/>
        <v>1,64482950505125-3,07725956377924i</v>
      </c>
      <c r="BK120" s="223" t="str">
        <f t="shared" ca="1" si="87"/>
        <v>1,70557145965597E-13-3,48926790653253i</v>
      </c>
      <c r="BL120" s="223" t="str">
        <f t="shared" ca="1" si="88"/>
        <v>-1,64482950505125-3,07725956377923i</v>
      </c>
      <c r="BM120" s="223" t="str">
        <f t="shared" ca="1" si="89"/>
        <v>-2,90122023346439-1,93853338389998i</v>
      </c>
      <c r="BN120" s="223" t="str">
        <f t="shared" ca="1" si="90"/>
        <v>-3,47246612784865-0,34200806204191i</v>
      </c>
      <c r="BO120" s="223" t="str">
        <f t="shared" ca="1" si="91"/>
        <v>-3,22366320229387+1,33528501891331i</v>
      </c>
      <c r="BP120" s="223" t="str">
        <f t="shared" ca="1" si="92"/>
        <v>-2,21356812655191+2,69724056633281i</v>
      </c>
      <c r="BQ120" s="223" t="str">
        <f t="shared" ca="1" si="93"/>
        <v>-0,680722399485906+3,42222260211051i</v>
      </c>
      <c r="BR120" s="223" t="str">
        <f t="shared" ca="1" si="94"/>
        <v>1,0128810081022+3,33902120193685i</v>
      </c>
      <c r="BS120" s="223" t="str">
        <f t="shared" ca="1" si="95"/>
        <v>2,46728499808576+2,46728499808572i</v>
      </c>
      <c r="BT120" s="223" t="str">
        <f t="shared" ca="1" si="96"/>
        <v>3,33902120193686+1,01288100810214i</v>
      </c>
      <c r="BU120" s="223" t="str">
        <f t="shared" ca="1" si="97"/>
        <v>3,4222226021105-0,680722399485968i</v>
      </c>
      <c r="BV120" s="223" t="str">
        <f t="shared" ca="1" si="98"/>
        <v>2,69724056633277-2,21356812655196i</v>
      </c>
      <c r="BW120" s="223" t="str">
        <f t="shared" ca="1" si="99"/>
        <v>1,33528501891326-3,22366320229389i</v>
      </c>
      <c r="BX120" s="223" t="str">
        <f t="shared" ca="1" si="100"/>
        <v>-0,34200806204197-3,47246612784865i</v>
      </c>
      <c r="BY120" s="223" t="str">
        <f t="shared" ca="1" si="101"/>
        <v>-1,93853338390003-2,90122023346436i</v>
      </c>
      <c r="BZ120" s="223" t="str">
        <f t="shared" ca="1" si="102"/>
        <v>-3,07725956377926-1,6448295050512i</v>
      </c>
      <c r="CA120" s="223" t="str">
        <f t="shared" ca="1" si="103"/>
        <v>-3,48926790653253-1,1584219956929E-13i</v>
      </c>
      <c r="CB120" s="223" t="str">
        <f t="shared" ca="1" si="104"/>
        <v>-3,07725956377937+1,644829505051i</v>
      </c>
      <c r="CC120" s="223" t="str">
        <f t="shared" ca="1" si="105"/>
        <v>-1,93853338390021+2,90122023346424i</v>
      </c>
      <c r="CD120" s="223" t="str">
        <f t="shared" ca="1" si="106"/>
        <v>-0,342008062042188+3,47246612784863i</v>
      </c>
      <c r="CE120" s="223" t="str">
        <f t="shared" ca="1" si="107"/>
        <v>1,33528501891338+3,22366320229384i</v>
      </c>
      <c r="CF120" s="223" t="str">
        <f t="shared" ca="1" si="108"/>
        <v>2,69724056633286+2,21356812655186i</v>
      </c>
      <c r="CG120" s="223" t="str">
        <f t="shared" ca="1" si="109"/>
        <v>3,42222260211052+0,680722399485843i</v>
      </c>
      <c r="CH120" s="223" t="str">
        <f t="shared" ca="1" si="110"/>
        <v>3,33902120193682-1,01288100810226i</v>
      </c>
      <c r="CI120" s="223" t="str">
        <f t="shared" ca="1" si="111"/>
        <v>2,46728499808567-2,46728499808581i</v>
      </c>
      <c r="CJ120" s="223" t="str">
        <f t="shared" ca="1" si="112"/>
        <v>1,01288100810207-3,33902120193688i</v>
      </c>
      <c r="CK120" s="223" t="str">
        <f t="shared" ca="1" si="113"/>
        <v>-0,680722399486031-3,42222260211049i</v>
      </c>
      <c r="CL120" s="223" t="str">
        <f t="shared" ca="1" si="114"/>
        <v>-2,21356812655201-2,69724056633273i</v>
      </c>
      <c r="CM120" s="223" t="str">
        <f t="shared" ca="1" si="115"/>
        <v>-3,22366320229392-1,3352850189132i</v>
      </c>
      <c r="CN120" s="223" t="str">
        <f t="shared" ca="1" si="116"/>
        <v>-3,47246612784864+0,342008062042037i</v>
      </c>
      <c r="CO120" s="223" t="str">
        <f t="shared" ca="1" si="117"/>
        <v>-2,90122023346432+1,93853338390008i</v>
      </c>
      <c r="CP120" s="223" t="str">
        <f t="shared" ca="1" si="118"/>
        <v>-1,64482950505114+3,07725956377929i</v>
      </c>
      <c r="CQ120" s="223" t="str">
        <f t="shared" ca="1" si="119"/>
        <v>-4,87308833524451E-14+3,48926790653253i</v>
      </c>
      <c r="CR120" s="223" t="str">
        <f t="shared" ca="1" si="120"/>
        <v>1,64482950505106+3,07725956377934i</v>
      </c>
      <c r="CS120" s="223" t="str">
        <f t="shared" ca="1" si="121"/>
        <v>2,90122023346427+1,93853338390017i</v>
      </c>
      <c r="CT120" s="223" t="str">
        <f t="shared" ca="1" si="122"/>
        <v>3,47246612784863+0,342008062042134i</v>
      </c>
      <c r="CU120" s="223" t="str">
        <f t="shared" ca="1" si="123"/>
        <v>3,22366320229395-1,33528501891311i</v>
      </c>
      <c r="CV120" s="223" t="str">
        <f t="shared" ca="1" si="124"/>
        <v>2,21356812655209-2,69724056633267i</v>
      </c>
      <c r="CW120" s="223" t="str">
        <f t="shared" ca="1" si="125"/>
        <v>0,680722399486129-3,42222260211047i</v>
      </c>
      <c r="CX120" s="223" t="str">
        <f t="shared" ca="1" si="126"/>
        <v>-1,01288100810231-3,33902120193681i</v>
      </c>
      <c r="CY120" s="223" t="str">
        <f t="shared" ca="1" si="127"/>
        <v>-2,46728499808585-2,46728499808563i</v>
      </c>
      <c r="CZ120" s="223" t="str">
        <f t="shared" ca="1" si="128"/>
        <v>-3,3390212019369-1,01288100810202i</v>
      </c>
      <c r="DA120" s="223" t="str">
        <f t="shared" ca="1" si="129"/>
        <v>-3,42222260211048+0,680722399486087i</v>
      </c>
      <c r="DB120" s="223" t="str">
        <f t="shared" ca="1" si="130"/>
        <v>-2,69724056633269+2,21356812655205i</v>
      </c>
      <c r="DC120" s="223" t="str">
        <f t="shared" ca="1" si="131"/>
        <v>-1,33528501891315+3,22366320229394i</v>
      </c>
      <c r="DD120" s="223" t="str">
        <f t="shared" ca="1" si="132"/>
        <v>0,342008062042092+3,47246612784864i</v>
      </c>
      <c r="DE120" s="223" t="str">
        <f t="shared" ca="1" si="133"/>
        <v>1,93853338390013+2,90122023346429i</v>
      </c>
      <c r="DF120" s="223" t="str">
        <f t="shared" ca="1" si="134"/>
        <v>3,07725956377932+1,64482950505109i</v>
      </c>
      <c r="DG120" s="223" t="str">
        <f t="shared" ca="1" si="135"/>
        <v>3,48926790653253-5,98406304386185E-15i</v>
      </c>
      <c r="DH120" s="223" t="str">
        <f t="shared" ca="1" si="136"/>
        <v>3,07725956377931-1,6448295050511i</v>
      </c>
      <c r="DI120" s="223" t="str">
        <f t="shared" ca="1" si="137"/>
        <v>1,93853338390012-2,9012202334643i</v>
      </c>
      <c r="DJ120" s="223" t="str">
        <f t="shared" ca="1" si="138"/>
        <v>0,342008062042079-3,47246612784864i</v>
      </c>
      <c r="DK120" s="223" t="str">
        <f t="shared" ca="1" si="139"/>
        <v>-1,33528501891316-3,22366320229393i</v>
      </c>
      <c r="DL120" s="223" t="str">
        <f t="shared" ca="1" si="140"/>
        <v>-2,6972405663327-2,21356812655204i</v>
      </c>
      <c r="DM120" s="223" t="str">
        <f t="shared" ca="1" si="141"/>
        <v>-3,42222260211048-0,680722399486073i</v>
      </c>
      <c r="DN120" s="223" t="str">
        <f t="shared" ca="1" si="142"/>
        <v>-3,33902120193689+1,01288100810203i</v>
      </c>
      <c r="DO120" s="223" t="str">
        <f t="shared" ca="1" si="143"/>
        <v>-2,46728499808584+2,46728499808564i</v>
      </c>
      <c r="DP120" s="223" t="str">
        <f t="shared" ca="1" si="144"/>
        <v>-1,0128810081023+3,33902120193681i</v>
      </c>
      <c r="DQ120" s="223" t="str">
        <f t="shared" ca="1" si="145"/>
        <v>0,680722399485801+3,42222260211053i</v>
      </c>
      <c r="DR120" s="223" t="str">
        <f t="shared" ca="1" si="146"/>
        <v>2,21356812655183+2,69724056633288i</v>
      </c>
      <c r="DS120" s="223" t="str">
        <f t="shared" ca="1" si="147"/>
        <v>3,22366320229396+1,33528501891309i</v>
      </c>
      <c r="DT120" s="223" t="str">
        <f t="shared" ca="1" si="148"/>
        <v>3,47246612784863-0,342008062042146i</v>
      </c>
      <c r="DU120" s="223" t="str">
        <f t="shared" ca="1" si="149"/>
        <v>2,90122023346426-1,93853338390018i</v>
      </c>
      <c r="DV120" s="223" t="str">
        <f t="shared" ca="1" si="150"/>
        <v>1,64482950505105-3,07725956377934i</v>
      </c>
      <c r="DW120" s="223" t="str">
        <f t="shared" ca="1" si="151"/>
        <v>-6,0699009440169E-14-3,48926790653253i</v>
      </c>
      <c r="DX120" s="223" t="str">
        <f t="shared" ca="1" si="152"/>
        <v>-1,64482950505115-3,07725956377928i</v>
      </c>
      <c r="DY120" s="223" t="str">
        <f t="shared" ca="1" si="153"/>
        <v>-2,90122023346433-1,93853338390008i</v>
      </c>
      <c r="DZ120" s="223" t="str">
        <f t="shared" ca="1" si="154"/>
        <v>-3,47246612784864-0,342008062042025i</v>
      </c>
      <c r="EA120" s="223" t="str">
        <f t="shared" ca="1" si="155"/>
        <v>-3,22366320229391+1,33528501891321i</v>
      </c>
      <c r="EB120" s="223" t="str">
        <f t="shared" ca="1" si="156"/>
        <v>-2,213568126552+2,69724056633274i</v>
      </c>
      <c r="EC120" s="223" t="str">
        <f t="shared" ca="1" si="157"/>
        <v>-0,680722399486021+3,42222260211049i</v>
      </c>
      <c r="ED120" s="223" t="str">
        <f t="shared" ca="1" si="158"/>
        <v>1,01288100810208+3,33902120193688i</v>
      </c>
      <c r="EE120" s="223" t="str">
        <f t="shared" ca="1" si="159"/>
        <v>2,46728499808568+2,4672849980858i</v>
      </c>
      <c r="EF120" s="223" t="str">
        <f t="shared" ca="1" si="160"/>
        <v>3,33902120193683+1,01288100810225i</v>
      </c>
      <c r="EG120" s="223" t="str">
        <f t="shared" ca="1" si="161"/>
        <v>3,42222260211052-0,680722399485853i</v>
      </c>
      <c r="EH120" s="223" t="str">
        <f t="shared" ca="1" si="162"/>
        <v>2,69724056633284-2,21356812655187i</v>
      </c>
      <c r="EI120" s="223" t="str">
        <f t="shared" ca="1" si="163"/>
        <v>1,33528501891337-3,22366320229385i</v>
      </c>
      <c r="EJ120" s="223" t="str">
        <f t="shared" ca="1" si="164"/>
        <v>-0,342008062041855-3,47246612784866i</v>
      </c>
      <c r="EK120" s="223" t="str">
        <f t="shared" ca="1" si="165"/>
        <v>-1,93853338390022-2,90122023346423i</v>
      </c>
      <c r="EL120" s="223" t="str">
        <f t="shared" ca="1" si="166"/>
        <v>-3,07725956377937-1,644829505051i</v>
      </c>
      <c r="EM120" s="223" t="str">
        <f t="shared" ca="1" si="167"/>
        <v>-3,48926790653253+1,15413955836476E-13i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-3,60463821030458E-29+4,16445982334924E-29i</v>
      </c>
      <c r="G121" s="229" t="str">
        <f t="shared" si="173"/>
        <v>-18,5459940652749+5,19287833831126i</v>
      </c>
      <c r="H121" s="229" t="str">
        <f t="shared" si="38"/>
        <v>2,00000000007194E-12-2,31061183344375E-12i</v>
      </c>
      <c r="I121" s="229" t="str">
        <f t="shared" si="174"/>
        <v>-2,00000000007194E-12+2,31061183344375E-12i</v>
      </c>
      <c r="J121" s="255" t="str">
        <f ca="1">IMPRODUCT(1/N_FFT2,AJ100)</f>
        <v>-0,0830487222745449-0,000976926882233211i</v>
      </c>
      <c r="K121" s="254" t="str">
        <f t="shared" ca="1" si="175"/>
        <v>1,68354743369562E-13-1,8993950667541E-13i</v>
      </c>
      <c r="N121" s="246">
        <f t="shared" ca="1" si="176"/>
        <v>4.5108634189624857</v>
      </c>
      <c r="O121" s="223">
        <f t="shared" ca="1" si="39"/>
        <v>-3.4891365810375143</v>
      </c>
      <c r="P121" s="223" t="str">
        <f t="shared" ca="1" si="40"/>
        <v>-3,03585234936227+1,7197891132362i</v>
      </c>
      <c r="Q121" s="223" t="str">
        <f t="shared" ca="1" si="41"/>
        <v>-1,79377469117634+2,99273226975441i</v>
      </c>
      <c r="R121" s="223" t="str">
        <f t="shared" ca="1" si="42"/>
        <v>-0,085627698182882+3,48808571833292i</v>
      </c>
      <c r="S121" s="223" t="str">
        <f t="shared" ca="1" si="43"/>
        <v>1,6447675986413+3,0771437450327i</v>
      </c>
      <c r="T121" s="223" t="str">
        <f t="shared" ca="1" si="44"/>
        <v>2,94780948013272+1,86667976631607i</v>
      </c>
      <c r="U121" s="223" t="str">
        <f t="shared" ca="1" si="45"/>
        <v>3,48493376321952+0,171203817442239i</v>
      </c>
      <c r="V121" s="223" t="str">
        <f t="shared" ca="1" si="46"/>
        <v>3,11658158437294-1,56875533754681i</v>
      </c>
      <c r="W121" s="223" t="str">
        <f t="shared" ca="1" si="47"/>
        <v>1,93846042336424-2,90111104030588i</v>
      </c>
      <c r="X121" s="223" t="str">
        <f t="shared" ca="1" si="48"/>
        <v>0,256676809923657-3,47968261431723i</v>
      </c>
      <c r="Y121" s="223" t="str">
        <f t="shared" ca="1" si="49"/>
        <v>-1,4917981168965-3,15414211150326i</v>
      </c>
      <c r="Z121" s="223" t="str">
        <f t="shared" ca="1" si="50"/>
        <v>-2,85266507966791-2,00907342433705i</v>
      </c>
      <c r="AA121" s="223" t="str">
        <f t="shared" ca="1" si="51"/>
        <v>-3,47233543472178-0,341995189892542i</v>
      </c>
      <c r="AB121" s="223" t="str">
        <f t="shared" ca="1" si="52"/>
        <v>-3,18980270136656+1,41394229284252i</v>
      </c>
      <c r="AC121" s="223" t="str">
        <f t="shared" ca="1" si="53"/>
        <v>-2,07847623460314+2,80250078025397i</v>
      </c>
      <c r="AD121" s="223" t="str">
        <f t="shared" ca="1" si="54"/>
        <v>-0,427107564747093+3,46289665009945i</v>
      </c>
      <c r="AE121" s="223" t="str">
        <f t="shared" ca="1" si="55"/>
        <v>1,33523476282204+3,22354187335697i</v>
      </c>
      <c r="AF121" s="223" t="str">
        <f t="shared" ca="1" si="56"/>
        <v>2,75064835916223+2,14662704850477i</v>
      </c>
      <c r="AG121" s="223" t="str">
        <f t="shared" ca="1" si="57"/>
        <v>3,45137194602114+0,511962665975187i</v>
      </c>
      <c r="AH121" s="223" t="str">
        <f t="shared" ca="1" si="58"/>
        <v>3,25533930425887-1,25572293730805i</v>
      </c>
      <c r="AI121" s="223" t="str">
        <f t="shared" ca="1" si="59"/>
        <v>2,21348481453993-2,6971390503523i</v>
      </c>
      <c r="AJ121" s="223" t="str">
        <f t="shared" ca="1" si="60"/>
        <v>0,59650938003678-3,43776826453766i</v>
      </c>
      <c r="AK121" s="223" t="str">
        <f t="shared" ca="1" si="61"/>
        <v>-1,17545471125129-3,2851758404888i</v>
      </c>
      <c r="AL121" s="223" t="str">
        <f t="shared" ca="1" si="62"/>
        <v>-2,64200508583091-2,27900926009039i</v>
      </c>
      <c r="AM121" s="223" t="str">
        <f t="shared" ca="1" si="63"/>
        <v>-3,42209379999804-0,680696779152899i</v>
      </c>
      <c r="AN121" s="223" t="str">
        <f t="shared" ca="1" si="64"/>
        <v>-3,31303350963314+1,09447843522933i</v>
      </c>
      <c r="AO121" s="223" t="str">
        <f t="shared" ca="1" si="65"/>
        <v>-2,34316091567996+2,58527967623699i</v>
      </c>
      <c r="AP121" s="223" t="str">
        <f t="shared" ca="1" si="66"/>
        <v>-0,76447415198215+3,40435799411362i</v>
      </c>
      <c r="AQ121" s="223" t="str">
        <f t="shared" ca="1" si="67"/>
        <v>1,01284288632317+3,33889553127358i</v>
      </c>
      <c r="AR121" s="223" t="str">
        <f t="shared" ca="1" si="68"/>
        <v>1,01284288632317+3,33889553127358i</v>
      </c>
      <c r="AS121" s="223" t="str">
        <f t="shared" ca="1" si="69"/>
        <v>3,38457153027078+0,847791034167433i</v>
      </c>
      <c r="AT121" s="223" t="str">
        <f t="shared" ca="1" si="70"/>
        <v>3,36274632709532-0,930597238734921i</v>
      </c>
      <c r="AU121" s="223" t="str">
        <f t="shared" ca="1" si="71"/>
        <v>2,46719213693771-2,46719213693764i</v>
      </c>
      <c r="AV121" s="223" t="str">
        <f t="shared" ca="1" si="72"/>
        <v>0,930597238735015-3,3627463270953i</v>
      </c>
      <c r="AW121" s="223" t="str">
        <f t="shared" ca="1" si="73"/>
        <v>-0,84779103416767-3,38457153027072i</v>
      </c>
      <c r="AX121" s="223" t="str">
        <f t="shared" ca="1" si="74"/>
        <v>-2,40590113875053-2,52699699083577i</v>
      </c>
      <c r="AY121" s="223" t="str">
        <f t="shared" ca="1" si="75"/>
        <v>-3,33889553127355-1,01284288632327i</v>
      </c>
      <c r="AZ121" s="223" t="str">
        <f t="shared" ca="1" si="76"/>
        <v>-3,40435799411365+0,764474151982049i</v>
      </c>
      <c r="BA121" s="223" t="str">
        <f t="shared" ca="1" si="77"/>
        <v>-2,58527967623682+2,34316091568014i</v>
      </c>
      <c r="BB121" s="223" t="str">
        <f t="shared" ca="1" si="78"/>
        <v>-1,09447843522943+3,31303350963311i</v>
      </c>
      <c r="BC121" s="223" t="str">
        <f t="shared" ca="1" si="79"/>
        <v>0,680696779152801+3,42209379999806i</v>
      </c>
      <c r="BD121" s="223" t="str">
        <f t="shared" ca="1" si="80"/>
        <v>2,27900926009031+2,64200508583098i</v>
      </c>
      <c r="BE121" s="223" t="str">
        <f t="shared" ca="1" si="81"/>
        <v>3,28517584048888+1,17545471125106i</v>
      </c>
      <c r="BF121" s="223" t="str">
        <f t="shared" ca="1" si="82"/>
        <v>3,43776826453768-0,596509380036686i</v>
      </c>
      <c r="BG121" s="223" t="str">
        <f t="shared" ca="1" si="83"/>
        <v>2,69713905035236-2,21348481453984i</v>
      </c>
      <c r="BH121" s="223" t="str">
        <f t="shared" ca="1" si="84"/>
        <v>1,25572293730805-3,25533930425887i</v>
      </c>
      <c r="BI121" s="223" t="str">
        <f t="shared" ca="1" si="85"/>
        <v>-0,511962665975299-3,45137194602112i</v>
      </c>
      <c r="BJ121" s="223" t="str">
        <f t="shared" ca="1" si="86"/>
        <v>-2,14662704850463-2,75064835916234i</v>
      </c>
      <c r="BK121" s="223" t="str">
        <f t="shared" ca="1" si="87"/>
        <v>-3,22354187335694-1,3352347628221i</v>
      </c>
      <c r="BL121" s="223" t="str">
        <f t="shared" ca="1" si="88"/>
        <v>-3,46289665009945+0,42710756474709i</v>
      </c>
      <c r="BM121" s="223" t="str">
        <f t="shared" ca="1" si="89"/>
        <v>-2,8025007802539+2,07847623460323i</v>
      </c>
      <c r="BN121" s="223" t="str">
        <f t="shared" ca="1" si="90"/>
        <v>-1,41394229284267+3,18980270136649i</v>
      </c>
      <c r="BO121" s="223" t="str">
        <f t="shared" ca="1" si="91"/>
        <v>0,341995189892472+3,47233543472179i</v>
      </c>
      <c r="BP121" s="223" t="str">
        <f t="shared" ca="1" si="92"/>
        <v>2,00907342433706+2,85266507966791i</v>
      </c>
      <c r="BQ121" s="223" t="str">
        <f t="shared" ca="1" si="93"/>
        <v>3,15414211150329+1,49179811689643i</v>
      </c>
      <c r="BR121" s="223" t="str">
        <f t="shared" ca="1" si="94"/>
        <v>3,47968261431724-0,256676809923486i</v>
      </c>
      <c r="BS121" s="223" t="str">
        <f t="shared" ca="1" si="95"/>
        <v>2,90111104030594-1,93846042336416i</v>
      </c>
      <c r="BT121" s="223" t="str">
        <f t="shared" ca="1" si="96"/>
        <v>1,56875533754681-3,11658158437294i</v>
      </c>
      <c r="BU121" s="223" t="str">
        <f t="shared" ca="1" si="97"/>
        <v>-0,171203817442311-3,48493376321951i</v>
      </c>
      <c r="BV121" s="223" t="str">
        <f t="shared" ca="1" si="98"/>
        <v>-1,86667976631622-2,94780948013263i</v>
      </c>
      <c r="BW121" s="223" t="str">
        <f t="shared" ca="1" si="99"/>
        <v>-3,07714374503266-1,64476759864139i</v>
      </c>
      <c r="BX121" s="223" t="str">
        <f t="shared" ca="1" si="100"/>
        <v>-3,48808571833292+0,0856276981828869i</v>
      </c>
      <c r="BY121" s="223" t="str">
        <f t="shared" ca="1" si="101"/>
        <v>-2,99273226975437+1,79377469117641i</v>
      </c>
      <c r="BZ121" s="223" t="str">
        <f t="shared" ca="1" si="102"/>
        <v>-1,71978911323606+3,03585234936235i</v>
      </c>
      <c r="CA121" s="223" t="str">
        <f t="shared" ca="1" si="103"/>
        <v>-9,74577202456983E-14+3,48913658103751i</v>
      </c>
      <c r="CB121" s="223" t="str">
        <f t="shared" ca="1" si="104"/>
        <v>1,71978911323619+3,03585234936227i</v>
      </c>
      <c r="CC121" s="223" t="str">
        <f t="shared" ca="1" si="105"/>
        <v>2,99273226975445+1,79377469117627i</v>
      </c>
      <c r="CD121" s="223" t="str">
        <f t="shared" ca="1" si="106"/>
        <v>3,48808571833292+0,085627698182747i</v>
      </c>
      <c r="CE121" s="223" t="str">
        <f t="shared" ca="1" si="107"/>
        <v>3,07714374503275-1,64476759864121i</v>
      </c>
      <c r="CF121" s="223" t="str">
        <f t="shared" ca="1" si="108"/>
        <v>1,86667976631609-2,94780948013271i</v>
      </c>
      <c r="CG121" s="223" t="str">
        <f t="shared" ca="1" si="109"/>
        <v>0,17120381744216-3,48493376321952i</v>
      </c>
      <c r="CH121" s="223" t="str">
        <f t="shared" ca="1" si="110"/>
        <v>-1,56875533754695-3,11658158437287i</v>
      </c>
      <c r="CI121" s="223" t="str">
        <f t="shared" ca="1" si="111"/>
        <v>-2,90111104030582-1,93846042336433i</v>
      </c>
      <c r="CJ121" s="223" t="str">
        <f t="shared" ca="1" si="112"/>
        <v>-3,47968261431723-0,256676809923692i</v>
      </c>
      <c r="CK121" s="223" t="str">
        <f t="shared" ca="1" si="113"/>
        <v>-3,15414211150323+1,49179811689656i</v>
      </c>
      <c r="CL121" s="223" t="str">
        <f t="shared" ca="1" si="114"/>
        <v>-2,00907342433694+2,852665079668i</v>
      </c>
      <c r="CM121" s="223" t="str">
        <f t="shared" ca="1" si="115"/>
        <v>-0,341995189892666+3,47233543472177i</v>
      </c>
      <c r="CN121" s="223" t="str">
        <f t="shared" ca="1" si="116"/>
        <v>1,41394229284248+3,18980270136658i</v>
      </c>
      <c r="CO121" s="223" t="str">
        <f t="shared" ca="1" si="117"/>
        <v>2,80250078025399+2,07847623460312i</v>
      </c>
      <c r="CP121" s="223" t="str">
        <f t="shared" ca="1" si="118"/>
        <v>3,46289665009946+0,427107564746954i</v>
      </c>
      <c r="CQ121" s="223" t="str">
        <f t="shared" ca="1" si="119"/>
        <v>3,22354187335701-1,33523476282192i</v>
      </c>
      <c r="CR121" s="223" t="str">
        <f t="shared" ca="1" si="120"/>
        <v>2,14662704850479-2,75064835916222i</v>
      </c>
      <c r="CS121" s="223" t="str">
        <f t="shared" ca="1" si="121"/>
        <v>0,511962665975159-3,45137194602114i</v>
      </c>
      <c r="CT121" s="223" t="str">
        <f t="shared" ca="1" si="122"/>
        <v>-1,25572293730817-3,25533930425882i</v>
      </c>
      <c r="CU121" s="223" t="str">
        <f t="shared" ca="1" si="123"/>
        <v>-2,69713905035224-2,21348481454001i</v>
      </c>
      <c r="CV121" s="223" t="str">
        <f t="shared" ca="1" si="124"/>
        <v>-3,43776826453765-0,596509380036878i</v>
      </c>
      <c r="CW121" s="223" t="str">
        <f t="shared" ca="1" si="125"/>
        <v>-3,28517584048883+1,1754547112512i</v>
      </c>
      <c r="CX121" s="223" t="str">
        <f t="shared" ca="1" si="126"/>
        <v>-2,27900926009019+2,64200508583108i</v>
      </c>
      <c r="CY121" s="223" t="str">
        <f t="shared" ca="1" si="127"/>
        <v>-0,680696779153004+3,42209379999802i</v>
      </c>
      <c r="CZ121" s="223" t="str">
        <f t="shared" ca="1" si="128"/>
        <v>1,09447843522923+3,31303350963318i</v>
      </c>
      <c r="DA121" s="223" t="str">
        <f t="shared" ca="1" si="129"/>
        <v>2,58527967623692+2,34316091568003i</v>
      </c>
      <c r="DB121" s="223" t="str">
        <f t="shared" ca="1" si="130"/>
        <v>3,40435799411368+0,764474151981899i</v>
      </c>
      <c r="DC121" s="223" t="str">
        <f t="shared" ca="1" si="131"/>
        <v>3,33889553127361-1,01284288632309i</v>
      </c>
      <c r="DD121" s="223" t="str">
        <f t="shared" ca="1" si="132"/>
        <v>2,40590113875068-2,52699699083563i</v>
      </c>
      <c r="DE121" s="223" t="str">
        <f t="shared" ca="1" si="133"/>
        <v>0,847791034167534-3,38457153027075i</v>
      </c>
      <c r="DF121" s="223" t="str">
        <f t="shared" ca="1" si="134"/>
        <v>-0,930597238735162-3,36274632709526i</v>
      </c>
      <c r="DG121" s="223" t="str">
        <f t="shared" ca="1" si="135"/>
        <v>-2,46719213693757-2,46719213693778i</v>
      </c>
      <c r="DH121" s="223" t="str">
        <f t="shared" ca="1" si="136"/>
        <v>-3,36274632709527-0,930597238735109i</v>
      </c>
      <c r="DI121" s="223" t="str">
        <f t="shared" ca="1" si="137"/>
        <v>-3,38457153027074+0,847791034167562i</v>
      </c>
      <c r="DJ121" s="223" t="str">
        <f t="shared" ca="1" si="138"/>
        <v>-2,5269969908356+2,40590113875071i</v>
      </c>
      <c r="DK121" s="223" t="str">
        <f t="shared" ca="1" si="139"/>
        <v>-1,01284288632337+3,33889553127353i</v>
      </c>
      <c r="DL121" s="223" t="str">
        <f t="shared" ca="1" si="140"/>
        <v>0,764474151981954+3,40435799411367i</v>
      </c>
      <c r="DM121" s="223" t="str">
        <f t="shared" ca="1" si="141"/>
        <v>2,34316091568007+2,58527967623689i</v>
      </c>
      <c r="DN121" s="223" t="str">
        <f t="shared" ca="1" si="142"/>
        <v>3,31303350963318+1,0944784352292i</v>
      </c>
      <c r="DO121" s="223" t="str">
        <f t="shared" ca="1" si="143"/>
        <v>3,42209379999808-0,680696779152693i</v>
      </c>
      <c r="DP121" s="223" t="str">
        <f t="shared" ca="1" si="144"/>
        <v>2,64200508583105-2,27900926009023i</v>
      </c>
      <c r="DQ121" s="223" t="str">
        <f t="shared" ca="1" si="145"/>
        <v>1,17545471125115-3,28517584048885i</v>
      </c>
      <c r="DR121" s="223" t="str">
        <f t="shared" ca="1" si="146"/>
        <v>-0,59650938003693-3,43776826453764i</v>
      </c>
      <c r="DS121" s="223" t="str">
        <f t="shared" ca="1" si="147"/>
        <v>-2,21348481453976-2,69713905035243i</v>
      </c>
      <c r="DT121" s="223" t="str">
        <f t="shared" ca="1" si="148"/>
        <v>-3,25533930425883-1,25572293730815i</v>
      </c>
      <c r="DU121" s="223" t="str">
        <f t="shared" ca="1" si="149"/>
        <v>-3,45137194602114+0,511962665975191i</v>
      </c>
      <c r="DV121" s="223" t="str">
        <f t="shared" ca="1" si="150"/>
        <v>-2,75064835916218+2,14662704850483i</v>
      </c>
      <c r="DW121" s="223" t="str">
        <f t="shared" ca="1" si="151"/>
        <v>-1,33523476282187+3,22354187335704i</v>
      </c>
      <c r="DX121" s="223" t="str">
        <f t="shared" ca="1" si="152"/>
        <v>0,427107564747006+3,46289665009946i</v>
      </c>
      <c r="DY121" s="223" t="str">
        <f t="shared" ca="1" si="153"/>
        <v>2,07847623460314+2,80250078025397i</v>
      </c>
      <c r="DZ121" s="223" t="str">
        <f t="shared" ca="1" si="154"/>
        <v>3,18980270136659+1,41394229284245i</v>
      </c>
      <c r="EA121" s="223" t="str">
        <f t="shared" ca="1" si="155"/>
        <v>3,4723354347218-0,341995189892376i</v>
      </c>
      <c r="EB121" s="223" t="str">
        <f t="shared" ca="1" si="156"/>
        <v>2,85266507966797-2,00907342433698i</v>
      </c>
      <c r="EC121" s="223" t="str">
        <f t="shared" ca="1" si="157"/>
        <v>1,49179811689651-3,15414211150325i</v>
      </c>
      <c r="ED121" s="223" t="str">
        <f t="shared" ca="1" si="158"/>
        <v>-0,256676809923722-3,47968261431722i</v>
      </c>
      <c r="EE121" s="223" t="str">
        <f t="shared" ca="1" si="159"/>
        <v>-1,93846042336407-2,901111040306i</v>
      </c>
      <c r="EF121" s="223" t="str">
        <f t="shared" ca="1" si="160"/>
        <v>-3,1165815843729-1,5687553375469i</v>
      </c>
      <c r="EG121" s="223" t="str">
        <f t="shared" ca="1" si="161"/>
        <v>-3,48493376321952+0,171203817442214i</v>
      </c>
      <c r="EH121" s="223" t="str">
        <f t="shared" ca="1" si="162"/>
        <v>-2,94780948013268+1,86667976631614i</v>
      </c>
      <c r="EI121" s="223" t="str">
        <f t="shared" ca="1" si="163"/>
        <v>-1,64476759864116+3,07714374503278i</v>
      </c>
      <c r="EJ121" s="223" t="str">
        <f t="shared" ca="1" si="164"/>
        <v>0,085627698182777+3,48808571833292i</v>
      </c>
      <c r="EK121" s="223" t="str">
        <f t="shared" ca="1" si="165"/>
        <v>1,79377469117632+2,99273226975442i</v>
      </c>
      <c r="EL121" s="223" t="str">
        <f t="shared" ca="1" si="166"/>
        <v>3,0358523493623+1,71978911323614i</v>
      </c>
      <c r="EM121" s="223" t="str">
        <f t="shared" ca="1" si="167"/>
        <v>3,48913658103751-1,52169850750949E-13i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-3,28439142600525E-29+3,62200060330929E-29i</v>
      </c>
      <c r="G122" s="229" t="str">
        <f t="shared" si="173"/>
        <v>-18,415452610895+5,40186609922858i</v>
      </c>
      <c r="H122" s="229" t="str">
        <f t="shared" si="38"/>
        <v>2,00000000006555E-12-2,20558402283267E-12i</v>
      </c>
      <c r="I122" s="229" t="str">
        <f t="shared" si="174"/>
        <v>-2,00000000006555E-12+2,20558402283267E-12i</v>
      </c>
      <c r="J122" s="255" t="str">
        <f ca="1">IMPRODUCT(1/N_FFT2,AK100)</f>
        <v>0,0116778369598637+0,0000455555207721262i</v>
      </c>
      <c r="K122" s="254" t="str">
        <f t="shared" ca="1" si="175"/>
        <v>-2,34561504492597E-14+2,5665339578373E-14i</v>
      </c>
      <c r="N122" s="246">
        <f t="shared" ca="1" si="176"/>
        <v>4.5110045082607062</v>
      </c>
      <c r="O122" s="223">
        <f t="shared" ca="1" si="39"/>
        <v>-3.4889954917392942</v>
      </c>
      <c r="P122" s="223" t="str">
        <f t="shared" ca="1" si="40"/>
        <v>-2,99261125342676+1,79370215678095i</v>
      </c>
      <c r="Q122" s="223" t="str">
        <f t="shared" ca="1" si="41"/>
        <v>-1,64470108960653+3,07701931538043i</v>
      </c>
      <c r="R122" s="223" t="str">
        <f t="shared" ca="1" si="42"/>
        <v>0,171196894518503+3,48479284386954i</v>
      </c>
      <c r="S122" s="223" t="str">
        <f t="shared" ca="1" si="43"/>
        <v>1,93838203834993+2,90099372884181i</v>
      </c>
      <c r="T122" s="223" t="str">
        <f t="shared" ca="1" si="44"/>
        <v>3,15401456828829+1,49173779344842i</v>
      </c>
      <c r="U122" s="223" t="str">
        <f t="shared" ca="1" si="45"/>
        <v>3,4721950248071-0,341981360722999i</v>
      </c>
      <c r="V122" s="223" t="str">
        <f t="shared" ca="1" si="46"/>
        <v>2,80238745626702-2,07839218780633i</v>
      </c>
      <c r="W122" s="223" t="str">
        <f t="shared" ca="1" si="47"/>
        <v>1,3351807702851-3,22341152384209i</v>
      </c>
      <c r="X122" s="223" t="str">
        <f t="shared" ca="1" si="48"/>
        <v>-0,511941963875519-3,45123238380153i</v>
      </c>
      <c r="Y122" s="223" t="str">
        <f t="shared" ca="1" si="49"/>
        <v>-2,21339530843665-2,69702998684993i</v>
      </c>
      <c r="Z122" s="223" t="str">
        <f t="shared" ca="1" si="50"/>
        <v>-3,28504299869744-1,17540717969817i</v>
      </c>
      <c r="AA122" s="223" t="str">
        <f t="shared" ca="1" si="51"/>
        <v>-3,42195542169113+0,680669253996245i</v>
      </c>
      <c r="AB122" s="223" t="str">
        <f t="shared" ca="1" si="52"/>
        <v>-2,58517513596259+2,34306616589842i</v>
      </c>
      <c r="AC122" s="223" t="str">
        <f t="shared" ca="1" si="53"/>
        <v>-1,01280193026182+3,33876051723316i</v>
      </c>
      <c r="AD122" s="223" t="str">
        <f t="shared" ca="1" si="54"/>
        <v>0,84775675226447+3,38443466924199i</v>
      </c>
      <c r="AE122" s="223" t="str">
        <f t="shared" ca="1" si="55"/>
        <v>2,46709237173815+2,46709237173815i</v>
      </c>
      <c r="AF122" s="223" t="str">
        <f t="shared" ca="1" si="56"/>
        <v>3,38443466924199+0,847756752264484i</v>
      </c>
      <c r="AG122" s="223" t="str">
        <f t="shared" ca="1" si="57"/>
        <v>3,33876051723317-1,0128019302618i</v>
      </c>
      <c r="AH122" s="223" t="str">
        <f t="shared" ca="1" si="58"/>
        <v>2,34306616589831-2,58517513596269i</v>
      </c>
      <c r="AI122" s="223" t="str">
        <f t="shared" ca="1" si="59"/>
        <v>0,680669253996287-3,42195542169112i</v>
      </c>
      <c r="AJ122" s="223" t="str">
        <f t="shared" ca="1" si="60"/>
        <v>-1,1754071796983-3,2850429986974i</v>
      </c>
      <c r="AK122" s="223" t="str">
        <f t="shared" ca="1" si="61"/>
        <v>-2,69702998684993-2,21339530843666i</v>
      </c>
      <c r="AL122" s="223" t="str">
        <f t="shared" ca="1" si="62"/>
        <v>-3,4512323838015-0,511941963875704i</v>
      </c>
      <c r="AM122" s="223" t="str">
        <f t="shared" ca="1" si="63"/>
        <v>-3,22341152384208+1,33518077028513i</v>
      </c>
      <c r="AN122" s="223" t="str">
        <f t="shared" ca="1" si="64"/>
        <v>-2,07839218780645+2,80238745626693i</v>
      </c>
      <c r="AO122" s="223" t="str">
        <f t="shared" ca="1" si="65"/>
        <v>-0,341981360722972+3,4721950248071i</v>
      </c>
      <c r="AP122" s="223" t="str">
        <f t="shared" ca="1" si="66"/>
        <v>1,49173779344832+3,15401456828834i</v>
      </c>
      <c r="AQ122" s="223" t="str">
        <f t="shared" ca="1" si="67"/>
        <v>2,90099372884184+1,93838203834988i</v>
      </c>
      <c r="AR122" s="223" t="str">
        <f t="shared" ca="1" si="68"/>
        <v>2,90099372884184+1,93838203834988i</v>
      </c>
      <c r="AS122" s="223" t="str">
        <f t="shared" ca="1" si="69"/>
        <v>3,07701931538038-1,64470108960661i</v>
      </c>
      <c r="AT122" s="223" t="str">
        <f t="shared" ca="1" si="70"/>
        <v>1,793702156781-2,99261125342673i</v>
      </c>
      <c r="AU122" s="223" t="str">
        <f t="shared" ca="1" si="71"/>
        <v>-1,27800725502404E-13-3,48899549173929i</v>
      </c>
      <c r="AV122" s="223" t="str">
        <f t="shared" ca="1" si="72"/>
        <v>-1,79370215678092-2,99261125342678i</v>
      </c>
      <c r="AW122" s="223" t="str">
        <f t="shared" ca="1" si="73"/>
        <v>-3,07701931538051-1,64470108960637i</v>
      </c>
      <c r="AX122" s="223" t="str">
        <f t="shared" ca="1" si="74"/>
        <v>-3,48479284386954+0,171196894518496i</v>
      </c>
      <c r="AY122" s="223" t="str">
        <f t="shared" ca="1" si="75"/>
        <v>-2,90099372884189+1,93838203834981i</v>
      </c>
      <c r="AZ122" s="223" t="str">
        <f t="shared" ca="1" si="76"/>
        <v>-1,4917377934484+3,1540145682883i</v>
      </c>
      <c r="BA122" s="223" t="str">
        <f t="shared" ca="1" si="77"/>
        <v>0,341981360722881+3,47219502480711i</v>
      </c>
      <c r="BB122" s="223" t="str">
        <f t="shared" ca="1" si="78"/>
        <v>2,07839218780638+2,80238745626698i</v>
      </c>
      <c r="BC122" s="223" t="str">
        <f t="shared" ca="1" si="79"/>
        <v>3,22341152384205+1,33518077028521i</v>
      </c>
      <c r="BD122" s="223" t="str">
        <f t="shared" ca="1" si="80"/>
        <v>3,45123238380152-0,511941963875613i</v>
      </c>
      <c r="BE122" s="223" t="str">
        <f t="shared" ca="1" si="81"/>
        <v>2,69702998684998-2,21339530843659i</v>
      </c>
      <c r="BF122" s="223" t="str">
        <f t="shared" ca="1" si="82"/>
        <v>1,17540717969805-3,28504299869749i</v>
      </c>
      <c r="BG122" s="223" t="str">
        <f t="shared" ca="1" si="83"/>
        <v>-0,680669253996203-3,42195542169114i</v>
      </c>
      <c r="BH122" s="223" t="str">
        <f t="shared" ca="1" si="84"/>
        <v>-2,34306616589851-2,58517513596251i</v>
      </c>
      <c r="BI122" s="223" t="str">
        <f t="shared" ca="1" si="85"/>
        <v>-3,33876051723316-1,01280193026183i</v>
      </c>
      <c r="BJ122" s="223" t="str">
        <f t="shared" ca="1" si="86"/>
        <v>-3,38443466924202+0,847756752264323i</v>
      </c>
      <c r="BK122" s="223" t="str">
        <f t="shared" ca="1" si="87"/>
        <v>-2,46709237173813+2,46709237173816i</v>
      </c>
      <c r="BL122" s="223" t="str">
        <f t="shared" ca="1" si="88"/>
        <v>-0,847756752264623+3,38443466924195i</v>
      </c>
      <c r="BM122" s="223" t="str">
        <f t="shared" ca="1" si="89"/>
        <v>1,01280193026186+3,33876051723315i</v>
      </c>
      <c r="BN122" s="223" t="str">
        <f t="shared" ca="1" si="90"/>
        <v>2,58517513596253+2,34306616589848i</v>
      </c>
      <c r="BO122" s="223" t="str">
        <f t="shared" ca="1" si="91"/>
        <v>3,42195542169115+0,680669253996154i</v>
      </c>
      <c r="BP122" s="223" t="str">
        <f t="shared" ca="1" si="92"/>
        <v>3,28504299869747-1,1754071796981i</v>
      </c>
      <c r="BQ122" s="223" t="str">
        <f t="shared" ca="1" si="93"/>
        <v>2,21339530843656-2,69702998685001i</v>
      </c>
      <c r="BR122" s="223" t="str">
        <f t="shared" ca="1" si="94"/>
        <v>0,511941963875574-3,45123238380152i</v>
      </c>
      <c r="BS122" s="223" t="str">
        <f t="shared" ca="1" si="95"/>
        <v>-1,33518077028524-3,22341152384203i</v>
      </c>
      <c r="BT122" s="223" t="str">
        <f t="shared" ca="1" si="96"/>
        <v>-2,80238745626701-2,07839218780635i</v>
      </c>
      <c r="BU122" s="223" t="str">
        <f t="shared" ca="1" si="97"/>
        <v>-3,47219502480711-0,341981360722845i</v>
      </c>
      <c r="BV122" s="223" t="str">
        <f t="shared" ca="1" si="98"/>
        <v>-3,15401456828828+1,49173779344843i</v>
      </c>
      <c r="BW122" s="223" t="str">
        <f t="shared" ca="1" si="99"/>
        <v>-1,93838203835006+2,90099372884172i</v>
      </c>
      <c r="BX122" s="223" t="str">
        <f t="shared" ca="1" si="100"/>
        <v>-0,17119689451846+3,48479284386954i</v>
      </c>
      <c r="BY122" s="223" t="str">
        <f t="shared" ca="1" si="101"/>
        <v>1,64470108960642+3,07701931538048i</v>
      </c>
      <c r="BZ122" s="223" t="str">
        <f t="shared" ca="1" si="102"/>
        <v>2,9926112534268+1,79370215678088i</v>
      </c>
      <c r="CA122" s="223" t="str">
        <f t="shared" ca="1" si="103"/>
        <v>3,48899549173929+9,14698052409046E-14i</v>
      </c>
      <c r="CB122" s="223" t="str">
        <f t="shared" ca="1" si="104"/>
        <v>2,9926112534267-1,79370215678104i</v>
      </c>
      <c r="CC122" s="223" t="str">
        <f t="shared" ca="1" si="105"/>
        <v>1,64470108960658-3,0770193153804i</v>
      </c>
      <c r="CD122" s="223" t="str">
        <f t="shared" ca="1" si="106"/>
        <v>-0,171196894518624-3,48479284386953i</v>
      </c>
      <c r="CE122" s="223" t="str">
        <f t="shared" ca="1" si="107"/>
        <v>-1,93838203834993-2,90099372884181i</v>
      </c>
      <c r="CF122" s="223" t="str">
        <f t="shared" ca="1" si="108"/>
        <v>-3,15401456828835-1,49173779344829i</v>
      </c>
      <c r="CG122" s="223" t="str">
        <f t="shared" ca="1" si="109"/>
        <v>-3,4721950248071+0,341981360723021i</v>
      </c>
      <c r="CH122" s="223" t="str">
        <f t="shared" ca="1" si="110"/>
        <v>-2,80238745626712+2,0783921878062i</v>
      </c>
      <c r="CI122" s="223" t="str">
        <f t="shared" ca="1" si="111"/>
        <v>-1,33518077028509+3,2234115238421i</v>
      </c>
      <c r="CJ122" s="223" t="str">
        <f t="shared" ca="1" si="112"/>
        <v>0,511941963875407+3,45123238380155i</v>
      </c>
      <c r="CK122" s="223" t="str">
        <f t="shared" ca="1" si="113"/>
        <v>2,21339530843669+2,6970299868499i</v>
      </c>
      <c r="CL122" s="223" t="str">
        <f t="shared" ca="1" si="114"/>
        <v>3,28504299869742+1,17540717969826i</v>
      </c>
      <c r="CM122" s="223" t="str">
        <f t="shared" ca="1" si="115"/>
        <v>3,42195542169111-0,680669253996315i</v>
      </c>
      <c r="CN122" s="223" t="str">
        <f t="shared" ca="1" si="116"/>
        <v>2,58517513596266-2,34306616589835i</v>
      </c>
      <c r="CO122" s="223" t="str">
        <f t="shared" ca="1" si="117"/>
        <v>1,01280193026169-3,3387605172332i</v>
      </c>
      <c r="CP122" s="223" t="str">
        <f t="shared" ca="1" si="118"/>
        <v>-0,847756752264445-3,38443466924199i</v>
      </c>
      <c r="CQ122" s="223" t="str">
        <f t="shared" ca="1" si="119"/>
        <v>-2,46709237173825-2,46709237173804i</v>
      </c>
      <c r="CR122" s="223" t="str">
        <f t="shared" ca="1" si="120"/>
        <v>-3,38443466924198-0,847756752264512i</v>
      </c>
      <c r="CS122" s="223" t="str">
        <f t="shared" ca="1" si="121"/>
        <v>-3,33876051723321+1,01280193026165i</v>
      </c>
      <c r="CT122" s="223" t="str">
        <f t="shared" ca="1" si="122"/>
        <v>-2,34306616589838+2,58517513596263i</v>
      </c>
      <c r="CU122" s="223" t="str">
        <f t="shared" ca="1" si="123"/>
        <v>-0,680669253996381+3,4219554216911i</v>
      </c>
      <c r="CV122" s="223" t="str">
        <f t="shared" ca="1" si="124"/>
        <v>1,17540717969822+3,28504299869743i</v>
      </c>
      <c r="CW122" s="223" t="str">
        <f t="shared" ca="1" si="125"/>
        <v>2,69702998684987+2,21339530843672i</v>
      </c>
      <c r="CX122" s="223" t="str">
        <f t="shared" ca="1" si="126"/>
        <v>3,45123238380154+0,511941963875449i</v>
      </c>
      <c r="CY122" s="223" t="str">
        <f t="shared" ca="1" si="127"/>
        <v>3,22341152384211-1,33518077028505i</v>
      </c>
      <c r="CZ122" s="223" t="str">
        <f t="shared" ca="1" si="128"/>
        <v>2,07839218780625-2,80238745626708i</v>
      </c>
      <c r="DA122" s="223" t="str">
        <f t="shared" ca="1" si="129"/>
        <v>0,341981360723063-3,47219502480709i</v>
      </c>
      <c r="DB122" s="223" t="str">
        <f t="shared" ca="1" si="130"/>
        <v>-1,49173779344856-3,15401456828822i</v>
      </c>
      <c r="DC122" s="223" t="str">
        <f t="shared" ca="1" si="131"/>
        <v>-2,90099372884178-1,93838203834996i</v>
      </c>
      <c r="DD122" s="223" t="str">
        <f t="shared" ca="1" si="132"/>
        <v>-3,48479284386953-0,171196894518667i</v>
      </c>
      <c r="DE122" s="223" t="str">
        <f t="shared" ca="1" si="133"/>
        <v>-3,07701931538043+1,64470108960652i</v>
      </c>
      <c r="DF122" s="223" t="str">
        <f t="shared" ca="1" si="134"/>
        <v>-1,79370215678108+2,99261125342668i</v>
      </c>
      <c r="DG122" s="223" t="str">
        <f t="shared" ca="1" si="135"/>
        <v>4,87263222702751E-14+3,48899549173929i</v>
      </c>
      <c r="DH122" s="223" t="str">
        <f t="shared" ca="1" si="136"/>
        <v>1,79370215678084+2,99261125342683i</v>
      </c>
      <c r="DI122" s="223" t="str">
        <f t="shared" ca="1" si="137"/>
        <v>3,07701931538046+1,64470108960646i</v>
      </c>
      <c r="DJ122" s="223" t="str">
        <f t="shared" ca="1" si="138"/>
        <v>3,48479284386954-0,171196894518392i</v>
      </c>
      <c r="DK122" s="223" t="str">
        <f t="shared" ca="1" si="139"/>
        <v>2,90099372884175-1,93838203835002i</v>
      </c>
      <c r="DL122" s="223" t="str">
        <f t="shared" ca="1" si="140"/>
        <v>1,49173779344848-3,15401456828826i</v>
      </c>
      <c r="DM122" s="223" t="str">
        <f t="shared" ca="1" si="141"/>
        <v>-0,341981360723136-3,47219502480708i</v>
      </c>
      <c r="DN122" s="223" t="str">
        <f t="shared" ca="1" si="142"/>
        <v>-2,07839218780631-2,80238745626704i</v>
      </c>
      <c r="DO122" s="223" t="str">
        <f t="shared" ca="1" si="143"/>
        <v>-3,22341152384215-1,33518077028496i</v>
      </c>
      <c r="DP122" s="223" t="str">
        <f t="shared" ca="1" si="144"/>
        <v>-3,45123238380153+0,511941963875522i</v>
      </c>
      <c r="DQ122" s="223" t="str">
        <f t="shared" ca="1" si="145"/>
        <v>-2,69702998685004+2,21339530843653i</v>
      </c>
      <c r="DR122" s="223" t="str">
        <f t="shared" ca="1" si="146"/>
        <v>-1,17540717969815+3,28504299869746i</v>
      </c>
      <c r="DS122" s="223" t="str">
        <f t="shared" ca="1" si="147"/>
        <v>0,680669253996112+3,42195542169116i</v>
      </c>
      <c r="DT122" s="223" t="str">
        <f t="shared" ca="1" si="148"/>
        <v>2,34306616589845+2,58517513596256i</v>
      </c>
      <c r="DU122" s="223" t="str">
        <f t="shared" ca="1" si="149"/>
        <v>3,33876051723313+1,01280193026192i</v>
      </c>
      <c r="DV122" s="223" t="str">
        <f t="shared" ca="1" si="150"/>
        <v>3,38443466924196-0,847756752264581i</v>
      </c>
      <c r="DW122" s="223" t="str">
        <f t="shared" ca="1" si="151"/>
        <v>2,46709237173821-2,46709237173809i</v>
      </c>
      <c r="DX122" s="223" t="str">
        <f t="shared" ca="1" si="152"/>
        <v>0,847756752264376-3,38443466924201i</v>
      </c>
      <c r="DY122" s="223" t="str">
        <f t="shared" ca="1" si="153"/>
        <v>-1,01280193026179-3,33876051723317i</v>
      </c>
      <c r="DZ122" s="223" t="str">
        <f t="shared" ca="1" si="154"/>
        <v>-2,58517513596271-2,34306616589829i</v>
      </c>
      <c r="EA122" s="223" t="str">
        <f t="shared" ca="1" si="155"/>
        <v>-3,42195542169113-0,680669253996245i</v>
      </c>
      <c r="EB122" s="223" t="str">
        <f t="shared" ca="1" si="156"/>
        <v>-3,28504299869751+1,175407179698i</v>
      </c>
      <c r="EC122" s="223" t="str">
        <f t="shared" ca="1" si="157"/>
        <v>-2,21339530843663+2,69702998684995i</v>
      </c>
      <c r="ED122" s="223" t="str">
        <f t="shared" ca="1" si="158"/>
        <v>-0,511941963875655+3,45123238380151i</v>
      </c>
      <c r="EE122" s="223" t="str">
        <f t="shared" ca="1" si="159"/>
        <v>1,33518077028518+3,22341152384206i</v>
      </c>
      <c r="EF122" s="223" t="str">
        <f t="shared" ca="1" si="160"/>
        <v>2,80238745626694+2,07839218780644i</v>
      </c>
      <c r="EG122" s="223" t="str">
        <f t="shared" ca="1" si="161"/>
        <v>3,4721950248071+0,341981360722948i</v>
      </c>
      <c r="EH122" s="223" t="str">
        <f t="shared" ca="1" si="162"/>
        <v>3,15401456828832-1,49173779344835i</v>
      </c>
      <c r="EI122" s="223" t="str">
        <f t="shared" ca="1" si="163"/>
        <v>1,93838203834985-2,90099372884186i</v>
      </c>
      <c r="EJ122" s="223" t="str">
        <f t="shared" ca="1" si="164"/>
        <v>0,171196894518527-3,48479284386954i</v>
      </c>
      <c r="EK122" s="223" t="str">
        <f t="shared" ca="1" si="165"/>
        <v>-1,64470108960666-3,07701931538035i</v>
      </c>
      <c r="EL122" s="223" t="str">
        <f t="shared" ca="1" si="166"/>
        <v>-2,99261125342674-1,79370215678098i</v>
      </c>
      <c r="EM122" s="223" t="str">
        <f t="shared" ca="1" si="167"/>
        <v>-3,48899549173929-1,82939610481809E-13i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-3,00500085009441E-29+3,1698086976278E-29i</v>
      </c>
      <c r="G123" s="229" t="str">
        <f t="shared" si="173"/>
        <v>-18,2807929801686+5,606109847283i</v>
      </c>
      <c r="H123" s="229" t="str">
        <f t="shared" si="38"/>
        <v>2,00000000005998E-12-2,10968906531821E-12i</v>
      </c>
      <c r="I123" s="229" t="str">
        <f t="shared" si="174"/>
        <v>-2,00000000005998E-12+2,10968906531821E-12i</v>
      </c>
      <c r="J123" s="255" t="str">
        <f ca="1">IMPRODUCT(1/N_FFT2,AL100)</f>
        <v>0,101008518418211+0,000976973608922562i</v>
      </c>
      <c r="K123" s="254" t="str">
        <f t="shared" ca="1" si="175"/>
        <v>-2,04078147382329E-13+2,11142619592989E-13i</v>
      </c>
      <c r="N123" s="246">
        <f t="shared" ca="1" si="176"/>
        <v>4.511155963451932</v>
      </c>
      <c r="O123" s="223">
        <f t="shared" ca="1" si="39"/>
        <v>-3.488844036548068</v>
      </c>
      <c r="P123" s="223" t="str">
        <f t="shared" ca="1" si="40"/>
        <v>-2,94756232287781+1,86652325571051i</v>
      </c>
      <c r="Q123" s="223" t="str">
        <f t="shared" ca="1" si="41"/>
        <v>-1,49167303801+3,15387765441703i</v>
      </c>
      <c r="R123" s="223" t="str">
        <f t="shared" ca="1" si="42"/>
        <v>0,427071754178614+3,46260630568071i</v>
      </c>
      <c r="S123" s="223" t="str">
        <f t="shared" ca="1" si="43"/>
        <v>2,21329922628047+2,69691291040391i</v>
      </c>
      <c r="T123" s="223" t="str">
        <f t="shared" ca="1" si="44"/>
        <v>3,31275573039635+1,09438666936469i</v>
      </c>
      <c r="U123" s="223" t="str">
        <f t="shared" ca="1" si="45"/>
        <v>3,38428775297303-0,847719951654893i</v>
      </c>
      <c r="V123" s="223" t="str">
        <f t="shared" ca="1" si="46"/>
        <v>2,40569941746403-2,52678511634256i</v>
      </c>
      <c r="W123" s="223" t="str">
        <f t="shared" ca="1" si="47"/>
        <v>0,680639706554203-3,42180687666894i</v>
      </c>
      <c r="X123" s="223" t="str">
        <f t="shared" ca="1" si="48"/>
        <v>-1,25561765199833-3,25506636235687i</v>
      </c>
      <c r="Y123" s="223" t="str">
        <f t="shared" ca="1" si="49"/>
        <v>-2,80226580631674-2,07830196605426i</v>
      </c>
      <c r="Z123" s="223" t="str">
        <f t="shared" ca="1" si="50"/>
        <v>-3,47939086248975-0,256655289015979i</v>
      </c>
      <c r="AA123" s="223" t="str">
        <f t="shared" ca="1" si="51"/>
        <v>-3,07688574382669+1,6446296941236i</v>
      </c>
      <c r="AB123" s="223" t="str">
        <f t="shared" ca="1" si="52"/>
        <v>-1,7196449185862+3,03559781020769i</v>
      </c>
      <c r="AC123" s="223" t="str">
        <f t="shared" ca="1" si="53"/>
        <v>0,171189462964481+3,48464157111272i</v>
      </c>
      <c r="AD123" s="223" t="str">
        <f t="shared" ca="1" si="54"/>
        <v>2,00890497482368+2,85242589973617i</v>
      </c>
      <c r="AE123" s="223" t="str">
        <f t="shared" ca="1" si="55"/>
        <v>3,22327159749081+1,33512281089271i</v>
      </c>
      <c r="AF123" s="223" t="str">
        <f t="shared" ca="1" si="56"/>
        <v>3,4374800269928-0,596459366078363i</v>
      </c>
      <c r="AG123" s="223" t="str">
        <f t="shared" ca="1" si="57"/>
        <v>2,5850629150682-2,34296445480851i</v>
      </c>
      <c r="AH123" s="223" t="str">
        <f t="shared" ca="1" si="58"/>
        <v>0,930519213387603-3,36246437971818i</v>
      </c>
      <c r="AI123" s="223" t="str">
        <f t="shared" ca="1" si="59"/>
        <v>-1,01275796514045-3,33861558365164i</v>
      </c>
      <c r="AJ123" s="223" t="str">
        <f t="shared" ca="1" si="60"/>
        <v>-2,64178356855551-2,27881817797453i</v>
      </c>
      <c r="AK123" s="223" t="str">
        <f t="shared" ca="1" si="61"/>
        <v>-3,45108256788403-0,511919740783636i</v>
      </c>
      <c r="AL123" s="223" t="str">
        <f t="shared" ca="1" si="62"/>
        <v>-3,18953525434028+1,41382374172932i</v>
      </c>
      <c r="AM123" s="223" t="str">
        <f t="shared" ca="1" si="63"/>
        <v>-1,93829789435401+2,9008677984527i</v>
      </c>
      <c r="AN123" s="223" t="str">
        <f t="shared" ca="1" si="64"/>
        <v>-0,0856205187817245+3,4877932619524i</v>
      </c>
      <c r="AO123" s="223" t="str">
        <f t="shared" ca="1" si="65"/>
        <v>1,79362429325147+2,99248134597614i</v>
      </c>
      <c r="AP123" s="223" t="str">
        <f t="shared" ca="1" si="66"/>
        <v>3,11632027652574+1,56862380623002i</v>
      </c>
      <c r="AQ123" s="223" t="str">
        <f t="shared" ca="1" si="67"/>
        <v>3,47204429891403-0,341966515518119i</v>
      </c>
      <c r="AR123" s="223" t="str">
        <f t="shared" ca="1" si="68"/>
        <v>3,47204429891403-0,341966515518119i</v>
      </c>
      <c r="AS123" s="223" t="str">
        <f t="shared" ca="1" si="69"/>
        <v>1,17535615598093-3,28490039696103i</v>
      </c>
      <c r="AT123" s="223" t="str">
        <f t="shared" ca="1" si="70"/>
        <v>-0,764410055121603-3,40407255783216i</v>
      </c>
      <c r="AU123" s="223" t="str">
        <f t="shared" ca="1" si="71"/>
        <v>-2,46698527674536-2,46698527674542i</v>
      </c>
      <c r="AV123" s="223" t="str">
        <f t="shared" ca="1" si="72"/>
        <v>-3,40407255783215-0,764410055121676i</v>
      </c>
      <c r="AW123" s="223" t="str">
        <f t="shared" ca="1" si="73"/>
        <v>-3,28490039696106+1,17535615598086i</v>
      </c>
      <c r="AX123" s="223" t="str">
        <f t="shared" ca="1" si="74"/>
        <v>-2,14644706589309+2,75041773275915i</v>
      </c>
      <c r="AY123" s="223" t="str">
        <f t="shared" ca="1" si="75"/>
        <v>-0,341966515518192+3,47204429891402i</v>
      </c>
      <c r="AZ123" s="223" t="str">
        <f t="shared" ca="1" si="76"/>
        <v>1,56862380622994+3,11632027652578i</v>
      </c>
      <c r="BA123" s="223" t="str">
        <f t="shared" ca="1" si="77"/>
        <v>2,9924813459761+1,79362429325154i</v>
      </c>
      <c r="BB123" s="223" t="str">
        <f t="shared" ca="1" si="78"/>
        <v>3,4877932619524-0,0856205187816453i</v>
      </c>
      <c r="BC123" s="223" t="str">
        <f t="shared" ca="1" si="79"/>
        <v>2,90086779845275-1,93829789435395i</v>
      </c>
      <c r="BD123" s="223" t="str">
        <f t="shared" ca="1" si="80"/>
        <v>1,41382374172907-3,18953525434039i</v>
      </c>
      <c r="BE123" s="223" t="str">
        <f t="shared" ca="1" si="81"/>
        <v>-0,511919740783563-3,45108256788404i</v>
      </c>
      <c r="BF123" s="223" t="str">
        <f t="shared" ca="1" si="82"/>
        <v>-2,27881817797446-2,64178356855556i</v>
      </c>
      <c r="BG123" s="223" t="str">
        <f t="shared" ca="1" si="83"/>
        <v>-3,33861558365162-1,01275796514052i</v>
      </c>
      <c r="BH123" s="223" t="str">
        <f t="shared" ca="1" si="84"/>
        <v>-3,3624643797182+0,930519213387526i</v>
      </c>
      <c r="BI123" s="223" t="str">
        <f t="shared" ca="1" si="85"/>
        <v>-2,34296445480856+2,58506291506815i</v>
      </c>
      <c r="BJ123" s="223" t="str">
        <f t="shared" ca="1" si="86"/>
        <v>-0,596459366078199+3,43748002699283i</v>
      </c>
      <c r="BK123" s="223" t="str">
        <f t="shared" ca="1" si="87"/>
        <v>1,3351228108928+3,22327159749077i</v>
      </c>
      <c r="BL123" s="223" t="str">
        <f t="shared" ca="1" si="88"/>
        <v>2,8524258997362+2,00890497482363i</v>
      </c>
      <c r="BM123" s="223" t="str">
        <f t="shared" ca="1" si="89"/>
        <v>3,48464157111272+0,171189462964492i</v>
      </c>
      <c r="BN123" s="223" t="str">
        <f t="shared" ca="1" si="90"/>
        <v>3,03559781020771-1,71964491858616i</v>
      </c>
      <c r="BO123" s="223" t="str">
        <f t="shared" ca="1" si="91"/>
        <v>1,64462969412369-3,07688574382664i</v>
      </c>
      <c r="BP123" s="223" t="str">
        <f t="shared" ca="1" si="92"/>
        <v>-0,256655289015804-3,47939086248976i</v>
      </c>
      <c r="BQ123" s="223" t="str">
        <f t="shared" ca="1" si="93"/>
        <v>-2,07830196605436-2,80226580631667i</v>
      </c>
      <c r="BR123" s="223" t="str">
        <f t="shared" ca="1" si="94"/>
        <v>-3,25506636235689-1,25561765199828i</v>
      </c>
      <c r="BS123" s="223" t="str">
        <f t="shared" ca="1" si="95"/>
        <v>-3,42180687666893+0,680639706554228i</v>
      </c>
      <c r="BT123" s="223" t="str">
        <f t="shared" ca="1" si="96"/>
        <v>-2,52678511634259+2,40569941746399i</v>
      </c>
      <c r="BU123" s="223" t="str">
        <f t="shared" ca="1" si="97"/>
        <v>-0,847719951654963+3,38428775297301i</v>
      </c>
      <c r="BV123" s="223" t="str">
        <f t="shared" ca="1" si="98"/>
        <v>1,09438666936455+3,3127557303964i</v>
      </c>
      <c r="BW123" s="223" t="str">
        <f t="shared" ca="1" si="99"/>
        <v>2,696912910404+2,21329922628036i</v>
      </c>
      <c r="BX123" s="223" t="str">
        <f t="shared" ca="1" si="100"/>
        <v>3,46260630568072+0,427071754178523i</v>
      </c>
      <c r="BY123" s="223" t="str">
        <f t="shared" ca="1" si="101"/>
        <v>3,15387765441701-1,49167303801003i</v>
      </c>
      <c r="BZ123" s="223" t="str">
        <f t="shared" ca="1" si="102"/>
        <v>1,86652325571053-2,9475623228778i</v>
      </c>
      <c r="CA123" s="223" t="str">
        <f t="shared" ca="1" si="103"/>
        <v>8,54821202199114E-14-3,48884403654807i</v>
      </c>
      <c r="CB123" s="223" t="str">
        <f t="shared" ca="1" si="104"/>
        <v>-1,8665232557104-2,94756232287788i</v>
      </c>
      <c r="CC123" s="223" t="str">
        <f t="shared" ca="1" si="105"/>
        <v>-3,15387765441709-1,49167303800985i</v>
      </c>
      <c r="CD123" s="223" t="str">
        <f t="shared" ca="1" si="106"/>
        <v>-3,4626063056807+0,427071754178722i</v>
      </c>
      <c r="CE123" s="223" t="str">
        <f t="shared" ca="1" si="107"/>
        <v>-2,69691291040387+2,21329922628052i</v>
      </c>
      <c r="CF123" s="223" t="str">
        <f t="shared" ca="1" si="108"/>
        <v>-1,09438666936471+3,31275573039635i</v>
      </c>
      <c r="CG123" s="223" t="str">
        <f t="shared" ca="1" si="109"/>
        <v>0,847719951654824+3,38428775297305i</v>
      </c>
      <c r="CH123" s="223" t="str">
        <f t="shared" ca="1" si="110"/>
        <v>2,52678511634247+2,40569941746411i</v>
      </c>
      <c r="CI123" s="223" t="str">
        <f t="shared" ca="1" si="111"/>
        <v>3,4218068766689+0,680639706554371i</v>
      </c>
      <c r="CJ123" s="223" t="str">
        <f t="shared" ca="1" si="112"/>
        <v>3,25506636235683-1,25561765199845i</v>
      </c>
      <c r="CK123" s="223" t="str">
        <f t="shared" ca="1" si="113"/>
        <v>2,07830196605422-2,80226580631677i</v>
      </c>
      <c r="CL123" s="223" t="str">
        <f t="shared" ca="1" si="114"/>
        <v>0,25665528901595-3,47939086248975i</v>
      </c>
      <c r="CM123" s="223" t="str">
        <f t="shared" ca="1" si="115"/>
        <v>-1,64462969412355-3,07688574382672i</v>
      </c>
      <c r="CN123" s="223" t="str">
        <f t="shared" ca="1" si="116"/>
        <v>-3,03559781020763-1,71964491858629i</v>
      </c>
      <c r="CO123" s="223" t="str">
        <f t="shared" ca="1" si="117"/>
        <v>-3,48464157111273+0,171189462964334i</v>
      </c>
      <c r="CP123" s="223" t="str">
        <f t="shared" ca="1" si="118"/>
        <v>-2,85242589973609+2,0089049748238i</v>
      </c>
      <c r="CQ123" s="223" t="str">
        <f t="shared" ca="1" si="119"/>
        <v>-1,33512281089262+3,22327159749085i</v>
      </c>
      <c r="CR123" s="223" t="str">
        <f t="shared" ca="1" si="120"/>
        <v>0,596459366078384+3,4374800269928i</v>
      </c>
      <c r="CS123" s="223" t="str">
        <f t="shared" ca="1" si="121"/>
        <v>2,34296445480845+2,58506291506825i</v>
      </c>
      <c r="CT123" s="223" t="str">
        <f t="shared" ca="1" si="122"/>
        <v>3,36246437971815+0,93051921338768i</v>
      </c>
      <c r="CU123" s="223" t="str">
        <f t="shared" ca="1" si="123"/>
        <v>3,33861558365166-1,01275796514038i</v>
      </c>
      <c r="CV123" s="223" t="str">
        <f t="shared" ca="1" si="124"/>
        <v>2,27881817797432-2,64178356855569i</v>
      </c>
      <c r="CW123" s="223" t="str">
        <f t="shared" ca="1" si="125"/>
        <v>0,511919740783378-3,45108256788407i</v>
      </c>
      <c r="CX123" s="223" t="str">
        <f t="shared" ca="1" si="126"/>
        <v>-1,41382374172925-3,18953525434031i</v>
      </c>
      <c r="CY123" s="223" t="str">
        <f t="shared" ca="1" si="127"/>
        <v>-2,90086779845265-1,93829789435408i</v>
      </c>
      <c r="CZ123" s="223" t="str">
        <f t="shared" ca="1" si="128"/>
        <v>-3,4877932619524-0,0856205187817912i</v>
      </c>
      <c r="DA123" s="223" t="str">
        <f t="shared" ca="1" si="129"/>
        <v>-2,99248134597618+1,7936242932514i</v>
      </c>
      <c r="DB123" s="223" t="str">
        <f t="shared" ca="1" si="130"/>
        <v>-1,56862380622979+3,11632027652586i</v>
      </c>
      <c r="DC123" s="223" t="str">
        <f t="shared" ca="1" si="131"/>
        <v>0,341966515518391+3,472044298914i</v>
      </c>
      <c r="DD123" s="223" t="str">
        <f t="shared" ca="1" si="132"/>
        <v>2,14644706589324+2,75041773275903i</v>
      </c>
      <c r="DE123" s="223" t="str">
        <f t="shared" ca="1" si="133"/>
        <v>3,28490039696101+1,175356155981i</v>
      </c>
      <c r="DF123" s="223" t="str">
        <f t="shared" ca="1" si="134"/>
        <v>3,40407255783218-0,764410055121519i</v>
      </c>
      <c r="DG123" s="223" t="str">
        <f t="shared" ca="1" si="135"/>
        <v>2,46698527674548-2,46698527674529i</v>
      </c>
      <c r="DH123" s="223" t="str">
        <f t="shared" ca="1" si="136"/>
        <v>0,764410055121746-3,40407255783213i</v>
      </c>
      <c r="DI123" s="223" t="str">
        <f t="shared" ca="1" si="137"/>
        <v>-1,1753561559811-3,28490039696097i</v>
      </c>
      <c r="DJ123" s="223" t="str">
        <f t="shared" ca="1" si="138"/>
        <v>-2,7504177327591-2,14644706589315i</v>
      </c>
      <c r="DK123" s="223" t="str">
        <f t="shared" ca="1" si="139"/>
        <v>-3,47204429891401-0,341966515518277i</v>
      </c>
      <c r="DL123" s="223" t="str">
        <f t="shared" ca="1" si="140"/>
        <v>-3,11632027652581+1,56862380622989i</v>
      </c>
      <c r="DM123" s="223" t="str">
        <f t="shared" ca="1" si="141"/>
        <v>-1,7936242932516+2,99248134597606i</v>
      </c>
      <c r="DN123" s="223" t="str">
        <f t="shared" ca="1" si="142"/>
        <v>0,0856205187815599+3,4877932619524i</v>
      </c>
      <c r="DO123" s="223" t="str">
        <f t="shared" ca="1" si="143"/>
        <v>1,93829789435418+2,90086779845259i</v>
      </c>
      <c r="DP123" s="223" t="str">
        <f t="shared" ca="1" si="144"/>
        <v>3,18953525434036+1,41382374172914i</v>
      </c>
      <c r="DQ123" s="223" t="str">
        <f t="shared" ca="1" si="145"/>
        <v>3,45108256788405-0,51191974078349i</v>
      </c>
      <c r="DR123" s="223" t="str">
        <f t="shared" ca="1" si="146"/>
        <v>2,64178356855561-2,27881817797441i</v>
      </c>
      <c r="DS123" s="223" t="str">
        <f t="shared" ca="1" si="147"/>
        <v>1,0127579651406-3,3386155836516i</v>
      </c>
      <c r="DT123" s="223" t="str">
        <f t="shared" ca="1" si="148"/>
        <v>-0,930519213387456-3,36246437971821i</v>
      </c>
      <c r="DU123" s="223" t="str">
        <f t="shared" ca="1" si="149"/>
        <v>-2,58506291506833-2,34296445480837i</v>
      </c>
      <c r="DV123" s="223" t="str">
        <f t="shared" ca="1" si="150"/>
        <v>-3,43748002699281-0,596459366078269i</v>
      </c>
      <c r="DW123" s="223" t="str">
        <f t="shared" ca="1" si="151"/>
        <v>-3,22327159749081+1,33512281089272i</v>
      </c>
      <c r="DX123" s="223" t="str">
        <f t="shared" ca="1" si="152"/>
        <v>-2,0089049748237+2,85242589973615i</v>
      </c>
      <c r="DY123" s="223" t="str">
        <f t="shared" ca="1" si="153"/>
        <v>-0,17118946296459+3,48464157111272i</v>
      </c>
      <c r="DZ123" s="223" t="str">
        <f t="shared" ca="1" si="154"/>
        <v>1,71964491858609+3,03559781020775i</v>
      </c>
      <c r="EA123" s="223" t="str">
        <f t="shared" ca="1" si="155"/>
        <v>3,07688574382677+1,64462969412345i</v>
      </c>
      <c r="EB123" s="223" t="str">
        <f t="shared" ca="1" si="156"/>
        <v>3,47939086248974-0,25665528901609i</v>
      </c>
      <c r="EC123" s="223" t="str">
        <f t="shared" ca="1" si="157"/>
        <v>2,80226580631672-2,07830196605429i</v>
      </c>
      <c r="ED123" s="223" t="str">
        <f t="shared" ca="1" si="158"/>
        <v>1,25561765199835-3,25506636235687i</v>
      </c>
      <c r="EE123" s="223" t="str">
        <f t="shared" ca="1" si="159"/>
        <v>-0,680639706554169-3,42180687666894i</v>
      </c>
      <c r="EF123" s="223" t="str">
        <f t="shared" ca="1" si="160"/>
        <v>-2,40569941746392-2,52678511634265i</v>
      </c>
      <c r="EG123" s="223" t="str">
        <f t="shared" ca="1" si="161"/>
        <v>-3,38428775297299-0,847719951655047i</v>
      </c>
      <c r="EH123" s="223" t="str">
        <f t="shared" ca="1" si="162"/>
        <v>-3,31275573039631+1,09438666936482i</v>
      </c>
      <c r="EI123" s="223" t="str">
        <f t="shared" ca="1" si="163"/>
        <v>-2,21329922628041+2,69691291040396i</v>
      </c>
      <c r="EJ123" s="223" t="str">
        <f t="shared" ca="1" si="164"/>
        <v>-0,427071754178607+3,46260630568071i</v>
      </c>
      <c r="EK123" s="223" t="str">
        <f t="shared" ca="1" si="165"/>
        <v>1,49167303800996+3,15387765441705i</v>
      </c>
      <c r="EL123" s="223" t="str">
        <f t="shared" ca="1" si="166"/>
        <v>2,94756232287777+1,86652325571058i</v>
      </c>
      <c r="EM123" s="223" t="str">
        <f t="shared" ca="1" si="167"/>
        <v>3,48884403654807+1,70964240439822E-13i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-2,75980120231492E-26+2,78986265892451E-26i</v>
      </c>
      <c r="G124" s="229" t="str">
        <f t="shared" si="173"/>
        <v>-18,1422351232981+5,80551523975545i</v>
      </c>
      <c r="H124" s="229" t="str">
        <f t="shared" si="38"/>
        <v>2,00000000055083E-11-2,02178535377288E-11i</v>
      </c>
      <c r="I124" s="229" t="str">
        <f t="shared" si="174"/>
        <v>-2,00000000055083E-11+2,02178535377288E-11i</v>
      </c>
      <c r="J124" s="255" t="str">
        <f ca="1">IMPRODUCT(1/N_FFT2,AM100)</f>
        <v>0,0155909182145607-0,0000446968900034609i</v>
      </c>
      <c r="K124" s="254" t="str">
        <f t="shared" ca="1" si="175"/>
        <v>-3,10914689201412E-13+3,16108838781012E-13i</v>
      </c>
      <c r="N124" s="246">
        <f t="shared" ca="1" si="176"/>
        <v>4.5113184526727554</v>
      </c>
      <c r="O124" s="223">
        <f t="shared" ca="1" si="39"/>
        <v>-3.488681547327245</v>
      </c>
      <c r="P124" s="223" t="str">
        <f t="shared" ca="1" si="40"/>
        <v>-2,90073269360323+1,93820762017978i</v>
      </c>
      <c r="Q124" s="223" t="str">
        <f t="shared" ca="1" si="41"/>
        <v>-1,33506062895995+3,22312147702544i</v>
      </c>
      <c r="R124" s="223" t="str">
        <f t="shared" ca="1" si="42"/>
        <v>0,680608006479799+3,42164750963293i</v>
      </c>
      <c r="S124" s="223" t="str">
        <f t="shared" ca="1" si="43"/>
        <v>2,46687037951546+2,46687037951548i</v>
      </c>
      <c r="T124" s="223" t="str">
        <f t="shared" ca="1" si="44"/>
        <v>3,42164750963293+0,680608006479799i</v>
      </c>
      <c r="U124" s="223" t="str">
        <f t="shared" ca="1" si="45"/>
        <v>3,22312147702544-1,33506062895995i</v>
      </c>
      <c r="V124" s="223" t="str">
        <f t="shared" ca="1" si="46"/>
        <v>1,93820762017979-2,90073269360322i</v>
      </c>
      <c r="W124" s="223" t="str">
        <f t="shared" ca="1" si="47"/>
        <v>6,41122921106428E-16-3,48868154732725i</v>
      </c>
      <c r="X124" s="223" t="str">
        <f t="shared" ca="1" si="48"/>
        <v>-1,9382076201798-2,90073269360322i</v>
      </c>
      <c r="Y124" s="223" t="str">
        <f t="shared" ca="1" si="49"/>
        <v>-3,22312147702544-1,33506062895995i</v>
      </c>
      <c r="Z124" s="223" t="str">
        <f t="shared" ca="1" si="50"/>
        <v>-3,42164750963293+0,680608006479803i</v>
      </c>
      <c r="AA124" s="223" t="str">
        <f t="shared" ca="1" si="51"/>
        <v>-2,46687037951548+2,46687037951546i</v>
      </c>
      <c r="AB124" s="223" t="str">
        <f t="shared" ca="1" si="52"/>
        <v>-0,680608006479803+3,42164750963293i</v>
      </c>
      <c r="AC124" s="223" t="str">
        <f t="shared" ca="1" si="53"/>
        <v>1,33506062895995+3,22312147702544i</v>
      </c>
      <c r="AD124" s="223" t="str">
        <f t="shared" ca="1" si="54"/>
        <v>2,90073269360322+1,93820762017979i</v>
      </c>
      <c r="AE124" s="223" t="str">
        <f t="shared" ca="1" si="55"/>
        <v>3,48868154732725+1,28224584221286E-15i</v>
      </c>
      <c r="AF124" s="223" t="str">
        <f t="shared" ca="1" si="56"/>
        <v>2,90073269360316-1,93820762017988i</v>
      </c>
      <c r="AG124" s="223" t="str">
        <f t="shared" ca="1" si="57"/>
        <v>1,33506062895979-3,22312147702551i</v>
      </c>
      <c r="AH124" s="223" t="str">
        <f t="shared" ca="1" si="58"/>
        <v>-0,680608006479667-3,42164750963295i</v>
      </c>
      <c r="AI124" s="223" t="str">
        <f t="shared" ca="1" si="59"/>
        <v>-2,46687037951541-2,46687037951553i</v>
      </c>
      <c r="AJ124" s="223" t="str">
        <f t="shared" ca="1" si="60"/>
        <v>-3,42164750963292-0,680608006479834i</v>
      </c>
      <c r="AK124" s="223" t="str">
        <f t="shared" ca="1" si="61"/>
        <v>-3,22312147702544+1,33506062895995i</v>
      </c>
      <c r="AL124" s="223" t="str">
        <f t="shared" ca="1" si="62"/>
        <v>-1,93820762017973+2,90073269360326i</v>
      </c>
      <c r="AM124" s="223" t="str">
        <f t="shared" ca="1" si="63"/>
        <v>1,03428067797112E-13+3,48868154732725i</v>
      </c>
      <c r="AN124" s="223" t="str">
        <f t="shared" ca="1" si="64"/>
        <v>1,93820762017991+2,90073269360314i</v>
      </c>
      <c r="AO124" s="223" t="str">
        <f t="shared" ca="1" si="65"/>
        <v>3,22312147702539+1,33506062896008i</v>
      </c>
      <c r="AP124" s="223" t="str">
        <f t="shared" ca="1" si="66"/>
        <v>3,42164750963295-0,680608006479702i</v>
      </c>
      <c r="AQ124" s="223" t="str">
        <f t="shared" ca="1" si="67"/>
        <v>2,46687037951551-2,46687037951544i</v>
      </c>
      <c r="AR124" s="223" t="str">
        <f t="shared" ca="1" si="68"/>
        <v>2,46687037951551-2,46687037951544i</v>
      </c>
      <c r="AS124" s="223" t="str">
        <f t="shared" ca="1" si="69"/>
        <v>-1,33506062895999-3,22312147702543i</v>
      </c>
      <c r="AT124" s="223" t="str">
        <f t="shared" ca="1" si="70"/>
        <v>-2,90073269360328-1,93820762017971i</v>
      </c>
      <c r="AU124" s="223" t="str">
        <f t="shared" ca="1" si="71"/>
        <v>-3,48868154732725+1,46166948165595E-13i</v>
      </c>
      <c r="AV124" s="223" t="str">
        <f t="shared" ca="1" si="72"/>
        <v>-2,90073269360331+1,93820762017965i</v>
      </c>
      <c r="AW124" s="223" t="str">
        <f t="shared" ca="1" si="73"/>
        <v>-1,33506062896005+3,2231214770254i</v>
      </c>
      <c r="AX124" s="223" t="str">
        <f t="shared" ca="1" si="74"/>
        <v>0,680608006479737+3,42164750963294i</v>
      </c>
      <c r="AY124" s="223" t="str">
        <f t="shared" ca="1" si="75"/>
        <v>2,46687037951546+2,46687037951548i</v>
      </c>
      <c r="AZ124" s="223" t="str">
        <f t="shared" ca="1" si="76"/>
        <v>3,42164750963294+0,680608006479761i</v>
      </c>
      <c r="BA124" s="223" t="str">
        <f t="shared" ca="1" si="77"/>
        <v>3,22312147702542-1,33506062896002i</v>
      </c>
      <c r="BB124" s="223" t="str">
        <f t="shared" ca="1" si="78"/>
        <v>1,93820762017967-2,9007326936033i</v>
      </c>
      <c r="BC124" s="223" t="str">
        <f t="shared" ca="1" si="79"/>
        <v>1,70528484436805E-13-3,48868154732725i</v>
      </c>
      <c r="BD124" s="223" t="str">
        <f t="shared" ca="1" si="80"/>
        <v>-1,93820762017968-2,9007326936033i</v>
      </c>
      <c r="BE124" s="223" t="str">
        <f t="shared" ca="1" si="81"/>
        <v>-3,22312147702542-1,33506062896001i</v>
      </c>
      <c r="BF124" s="223" t="str">
        <f t="shared" ca="1" si="82"/>
        <v>-3,42164750963293+0,680608006479768i</v>
      </c>
      <c r="BG124" s="223" t="str">
        <f t="shared" ca="1" si="83"/>
        <v>-2,46687037951546+2,46687037951549i</v>
      </c>
      <c r="BH124" s="223" t="str">
        <f t="shared" ca="1" si="84"/>
        <v>-0,68060800647973+3,42164750963294i</v>
      </c>
      <c r="BI124" s="223" t="str">
        <f t="shared" ca="1" si="85"/>
        <v>1,33506062896005+3,2231214770254i</v>
      </c>
      <c r="BJ124" s="223" t="str">
        <f t="shared" ca="1" si="86"/>
        <v>2,90073269360332+1,93820762017965i</v>
      </c>
      <c r="BK124" s="223" t="str">
        <f t="shared" ca="1" si="87"/>
        <v>3,48868154732725+1,40183890722491E-13i</v>
      </c>
      <c r="BL124" s="223" t="str">
        <f t="shared" ca="1" si="88"/>
        <v>2,90073269360328-1,93820762017971i</v>
      </c>
      <c r="BM124" s="223" t="str">
        <f t="shared" ca="1" si="89"/>
        <v>1,33506062895998-3,22312147702543i</v>
      </c>
      <c r="BN124" s="223" t="str">
        <f t="shared" ca="1" si="90"/>
        <v>-0,68060800647981-3,42164750963293i</v>
      </c>
      <c r="BO124" s="223" t="str">
        <f t="shared" ca="1" si="91"/>
        <v>-2,46687037951551-2,46687037951543i</v>
      </c>
      <c r="BP124" s="223" t="str">
        <f t="shared" ca="1" si="92"/>
        <v>-3,42164750963295-0,680608006479688i</v>
      </c>
      <c r="BQ124" s="223" t="str">
        <f t="shared" ca="1" si="93"/>
        <v>-3,22312147702539+1,33506062896008i</v>
      </c>
      <c r="BR124" s="223" t="str">
        <f t="shared" ca="1" si="94"/>
        <v>-1,9382076201799+2,90073269360315i</v>
      </c>
      <c r="BS124" s="223" t="str">
        <f t="shared" ca="1" si="95"/>
        <v>-9,7445010354008E-14+3,48868154732725i</v>
      </c>
      <c r="BT124" s="223" t="str">
        <f t="shared" ca="1" si="96"/>
        <v>1,93820762017974+2,90073269360326i</v>
      </c>
      <c r="BU124" s="223" t="str">
        <f t="shared" ca="1" si="97"/>
        <v>3,22312147702544+1,33506062895995i</v>
      </c>
      <c r="BV124" s="223" t="str">
        <f t="shared" ca="1" si="98"/>
        <v>3,42164750963292-0,680608006479852i</v>
      </c>
      <c r="BW124" s="223" t="str">
        <f t="shared" ca="1" si="99"/>
        <v>2,4668703795154-2,46687037951554i</v>
      </c>
      <c r="BX124" s="223" t="str">
        <f t="shared" ca="1" si="100"/>
        <v>0,68060800647966-3,42164750963295i</v>
      </c>
      <c r="BY124" s="223" t="str">
        <f t="shared" ca="1" si="101"/>
        <v>-1,33506062895979-3,22312147702551i</v>
      </c>
      <c r="BZ124" s="223" t="str">
        <f t="shared" ca="1" si="102"/>
        <v>-2,90073269360316-1,93820762017988i</v>
      </c>
      <c r="CA124" s="223" t="str">
        <f t="shared" ca="1" si="103"/>
        <v>-3,48868154732725-5,47061299855249E-14i</v>
      </c>
      <c r="CB124" s="223" t="str">
        <f t="shared" ca="1" si="104"/>
        <v>-2,90073269360323+1,93820762017977i</v>
      </c>
      <c r="CC124" s="223" t="str">
        <f t="shared" ca="1" si="105"/>
        <v>-1,33506062895992+3,22312147702546i</v>
      </c>
      <c r="CD124" s="223" t="str">
        <f t="shared" ca="1" si="106"/>
        <v>0,680608006479869+3,42164750963291i</v>
      </c>
      <c r="CE124" s="223" t="str">
        <f t="shared" ca="1" si="107"/>
        <v>2,46687037951555+2,46687037951539i</v>
      </c>
      <c r="CF124" s="223" t="str">
        <f t="shared" ca="1" si="108"/>
        <v>3,4216475096329+0,680608006479956i</v>
      </c>
      <c r="CG124" s="223" t="str">
        <f t="shared" ca="1" si="109"/>
        <v>3,22312147702549-1,33506062895983i</v>
      </c>
      <c r="CH124" s="223" t="str">
        <f t="shared" ca="1" si="110"/>
        <v>1,93820762017985-2,90073269360319i</v>
      </c>
      <c r="CI124" s="223" t="str">
        <f t="shared" ca="1" si="111"/>
        <v>3,67558229253789E-14-3,48868154732725i</v>
      </c>
      <c r="CJ124" s="223" t="str">
        <f t="shared" ca="1" si="112"/>
        <v>-1,93820762017979-2,90073269360322i</v>
      </c>
      <c r="CK124" s="223" t="str">
        <f t="shared" ca="1" si="113"/>
        <v>-3,22312147702548-1,33506062895987i</v>
      </c>
      <c r="CL124" s="223" t="str">
        <f t="shared" ca="1" si="114"/>
        <v>-3,42164750963291+0,680608006479911i</v>
      </c>
      <c r="CM124" s="223" t="str">
        <f t="shared" ca="1" si="115"/>
        <v>-2,46687037951561+2,46687037951534i</v>
      </c>
      <c r="CN124" s="223" t="str">
        <f t="shared" ca="1" si="116"/>
        <v>-0,680608006479939+3,4216475096329i</v>
      </c>
      <c r="CO124" s="223" t="str">
        <f t="shared" ca="1" si="117"/>
        <v>1,33506062895987+3,22312147702548i</v>
      </c>
      <c r="CP124" s="223" t="str">
        <f t="shared" ca="1" si="118"/>
        <v>2,90073269360321+1,93820762017981i</v>
      </c>
      <c r="CQ124" s="223" t="str">
        <f t="shared" ca="1" si="119"/>
        <v>3,48868154732725-5,98305744310412E-15i</v>
      </c>
      <c r="CR124" s="223" t="str">
        <f t="shared" ca="1" si="120"/>
        <v>2,9007326936032-1,93820762017982i</v>
      </c>
      <c r="CS124" s="223" t="str">
        <f t="shared" ca="1" si="121"/>
        <v>1,33506062895986-3,22312147702548i</v>
      </c>
      <c r="CT124" s="223" t="str">
        <f t="shared" ca="1" si="122"/>
        <v>-0,680608006479953-3,4216475096329i</v>
      </c>
      <c r="CU124" s="223" t="str">
        <f t="shared" ca="1" si="123"/>
        <v>-2,46687037951537-2,46687037951558i</v>
      </c>
      <c r="CV124" s="223" t="str">
        <f t="shared" ca="1" si="124"/>
        <v>-3,42164750963291-0,680608006479897i</v>
      </c>
      <c r="CW124" s="223" t="str">
        <f t="shared" ca="1" si="125"/>
        <v>-3,22312147702547+1,33506062895989i</v>
      </c>
      <c r="CX124" s="223" t="str">
        <f t="shared" ca="1" si="126"/>
        <v>-1,9382076201798+2,90073269360322i</v>
      </c>
      <c r="CY124" s="223" t="str">
        <f t="shared" ca="1" si="127"/>
        <v>4,8721937811587E-14+3,48868154732725i</v>
      </c>
      <c r="CZ124" s="223" t="str">
        <f t="shared" ca="1" si="128"/>
        <v>1,93820762017986+2,90073269360318i</v>
      </c>
      <c r="DA124" s="223" t="str">
        <f t="shared" ca="1" si="129"/>
        <v>3,2231214770255+1,33506062895982i</v>
      </c>
      <c r="DB124" s="223" t="str">
        <f t="shared" ca="1" si="130"/>
        <v>3,42164750963296-0,680608006479628i</v>
      </c>
      <c r="DC124" s="223" t="str">
        <f t="shared" ca="1" si="131"/>
        <v>2,46687037951556-2,46687037951538i</v>
      </c>
      <c r="DD124" s="223" t="str">
        <f t="shared" ca="1" si="132"/>
        <v>0,680608006479855-3,42164750963292i</v>
      </c>
      <c r="DE124" s="223" t="str">
        <f t="shared" ca="1" si="133"/>
        <v>-1,33506062895993-3,22312147702546i</v>
      </c>
      <c r="DF124" s="223" t="str">
        <f t="shared" ca="1" si="134"/>
        <v>-2,90073269360324-1,93820762017977i</v>
      </c>
      <c r="DG124" s="223" t="str">
        <f t="shared" ca="1" si="135"/>
        <v>-3,48868154732725+6,66722448717333E-14i</v>
      </c>
      <c r="DH124" s="223" t="str">
        <f t="shared" ca="1" si="136"/>
        <v>-2,90073269360315+1,9382076201799i</v>
      </c>
      <c r="DI124" s="223" t="str">
        <f t="shared" ca="1" si="137"/>
        <v>-1,3350606289601+3,22312147702538i</v>
      </c>
      <c r="DJ124" s="223" t="str">
        <f t="shared" ca="1" si="138"/>
        <v>0,68060800647967+3,42164750963295i</v>
      </c>
      <c r="DK124" s="223" t="str">
        <f t="shared" ca="1" si="139"/>
        <v>2,46687037951541+2,46687037951553i</v>
      </c>
      <c r="DL124" s="223" t="str">
        <f t="shared" ca="1" si="140"/>
        <v>3,42164750963292+0,680608006479838i</v>
      </c>
      <c r="DM124" s="223" t="str">
        <f t="shared" ca="1" si="141"/>
        <v>3,22312147702544-1,33506062895996i</v>
      </c>
      <c r="DN124" s="223" t="str">
        <f t="shared" ca="1" si="142"/>
        <v>1,93820762017973-2,90073269360327i</v>
      </c>
      <c r="DO124" s="223" t="str">
        <f t="shared" ca="1" si="143"/>
        <v>-1,09411125240216E-13-3,48868154732725i</v>
      </c>
      <c r="DP124" s="223" t="str">
        <f t="shared" ca="1" si="144"/>
        <v>-1,93820762017991-2,90073269360314i</v>
      </c>
      <c r="DQ124" s="223" t="str">
        <f t="shared" ca="1" si="145"/>
        <v>-3,22312147702539-1,33506062896008i</v>
      </c>
      <c r="DR124" s="223" t="str">
        <f t="shared" ca="1" si="146"/>
        <v>-3,42164750963294+0,680608006479712i</v>
      </c>
      <c r="DS124" s="223" t="str">
        <f t="shared" ca="1" si="147"/>
        <v>-2,4668703795155+2,46687037951544i</v>
      </c>
      <c r="DT124" s="223" t="str">
        <f t="shared" ca="1" si="148"/>
        <v>-0,680608006479796+3,42164750963293i</v>
      </c>
      <c r="DU124" s="223" t="str">
        <f t="shared" ca="1" si="149"/>
        <v>1,33506062896001+3,22312147702542i</v>
      </c>
      <c r="DV124" s="223" t="str">
        <f t="shared" ca="1" si="150"/>
        <v>2,90073269360328+1,93820762017971i</v>
      </c>
      <c r="DW124" s="223" t="str">
        <f t="shared" ca="1" si="151"/>
        <v>3,48868154732725-1,52150005608699E-13i</v>
      </c>
      <c r="DX124" s="223" t="str">
        <f t="shared" ca="1" si="152"/>
        <v>2,90073269360332-1,93820762017964i</v>
      </c>
      <c r="DY124" s="223" t="str">
        <f t="shared" ca="1" si="153"/>
        <v>1,33506062896004-3,22312147702541i</v>
      </c>
      <c r="DZ124" s="223" t="str">
        <f t="shared" ca="1" si="154"/>
        <v>-0,680608006479754-3,42164750963294i</v>
      </c>
      <c r="EA124" s="223" t="str">
        <f t="shared" ca="1" si="155"/>
        <v>-2,46687037951545-2,46687037951549i</v>
      </c>
      <c r="EB124" s="223" t="str">
        <f t="shared" ca="1" si="156"/>
        <v>-3,42164750963294-0,680608006479754i</v>
      </c>
      <c r="EC124" s="223" t="str">
        <f t="shared" ca="1" si="157"/>
        <v>-3,22312147702541+1,33506062896004i</v>
      </c>
      <c r="ED124" s="223" t="str">
        <f t="shared" ca="1" si="158"/>
        <v>-1,93820762017968+2,9007326936033i</v>
      </c>
      <c r="EE124" s="223" t="str">
        <f t="shared" ca="1" si="159"/>
        <v>-1,52151140339533E-13+3,48868154732725i</v>
      </c>
      <c r="EF124" s="223" t="str">
        <f t="shared" ca="1" si="160"/>
        <v>1,93820762017967+2,9007326936033i</v>
      </c>
      <c r="EG124" s="223" t="str">
        <f t="shared" ca="1" si="161"/>
        <v>3,22312147702542+1,33506062896001i</v>
      </c>
      <c r="EH124" s="223" t="str">
        <f t="shared" ca="1" si="162"/>
        <v>3,42164750963293-0,680608006479796i</v>
      </c>
      <c r="EI124" s="223" t="str">
        <f t="shared" ca="1" si="163"/>
        <v>2,46687037951546-2,46687037951548i</v>
      </c>
      <c r="EJ124" s="223" t="str">
        <f t="shared" ca="1" si="164"/>
        <v>0,680608006479712-3,42164750963294i</v>
      </c>
      <c r="EK124" s="223" t="str">
        <f t="shared" ca="1" si="165"/>
        <v>-1,33506062896004-3,22312147702541i</v>
      </c>
      <c r="EL124" s="223" t="str">
        <f t="shared" ca="1" si="166"/>
        <v>-2,90073269360313-1,93820762017993i</v>
      </c>
      <c r="EM124" s="223" t="str">
        <f t="shared" ca="1" si="167"/>
        <v>-3,48868154732725-1,0941225997105E-13i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-2,54343271823365E-29+2,4682919951384E-29i</v>
      </c>
      <c r="G125" s="229" t="str">
        <f t="shared" si="173"/>
        <v>-17,9999999999932+6,00000000002653i</v>
      </c>
      <c r="H125" s="229" t="str">
        <f t="shared" si="38"/>
        <v>2,00000000005076E-12-1,94091394009276E-12i</v>
      </c>
      <c r="I125" s="229" t="str">
        <f t="shared" si="174"/>
        <v>-2,00000000005076E-12+1,94091394009276E-12i</v>
      </c>
      <c r="J125" s="255" t="str">
        <f ca="1">IMPRODUCT(1/N_FFT2,AN100)</f>
        <v>-0,0659057204557855-0,000977019455261687i</v>
      </c>
      <c r="K125" s="254" t="str">
        <f t="shared" ca="1" si="175"/>
        <v>1,33707751595376E-13-1,25963292653918E-13i</v>
      </c>
      <c r="N125" s="246">
        <f t="shared" ca="1" si="176"/>
        <v>4.5114927182474602</v>
      </c>
      <c r="O125" s="223">
        <f t="shared" ca="1" si="39"/>
        <v>-3.4885072817525402</v>
      </c>
      <c r="P125" s="223" t="str">
        <f t="shared" ca="1" si="40"/>
        <v>-2,85215057412959+2,00871106865391i</v>
      </c>
      <c r="Q125" s="223" t="str">
        <f t="shared" ca="1" si="41"/>
        <v>-1,17524270670732+3,28458332748185i</v>
      </c>
      <c r="R125" s="223" t="str">
        <f t="shared" ca="1" si="42"/>
        <v>0,930429396587484+3,36213982350621i</v>
      </c>
      <c r="S125" s="223" t="str">
        <f t="shared" ca="1" si="43"/>
        <v>2,69665259542675+2,21308559129977i</v>
      </c>
      <c r="T125" s="223" t="str">
        <f t="shared" ca="1" si="44"/>
        <v>3,47905502014593+0,256630515796397i</v>
      </c>
      <c r="U125" s="223" t="str">
        <f t="shared" ca="1" si="45"/>
        <v>2,99219250175343-1,79345116668702i</v>
      </c>
      <c r="V125" s="223" t="str">
        <f t="shared" ca="1" si="46"/>
        <v>1,41368727477339-3,18922738982097i</v>
      </c>
      <c r="W125" s="223" t="str">
        <f t="shared" ca="1" si="47"/>
        <v>-0,680574008952707-3,42147659252238i</v>
      </c>
      <c r="X125" s="223" t="str">
        <f t="shared" ca="1" si="48"/>
        <v>-2,52654122266423-2,40546721137887i</v>
      </c>
      <c r="Y125" s="223" t="str">
        <f t="shared" ca="1" si="49"/>
        <v>-3,4507494579507-0,511870328592553i</v>
      </c>
      <c r="Z125" s="223" t="str">
        <f t="shared" ca="1" si="50"/>
        <v>-3,11601947895888+1,56847239745853i</v>
      </c>
      <c r="AA125" s="223" t="str">
        <f t="shared" ca="1" si="51"/>
        <v>-1,64447094901187+3,07658875261165i</v>
      </c>
      <c r="AB125" s="223" t="str">
        <f t="shared" ca="1" si="52"/>
        <v>0,427030531796696+3,46227208343798i</v>
      </c>
      <c r="AC125" s="223" t="str">
        <f t="shared" ca="1" si="53"/>
        <v>2,34273830410995+2,58481339622352i</v>
      </c>
      <c r="AD125" s="223" t="str">
        <f t="shared" ca="1" si="54"/>
        <v>3,40374398546087+0,764336271728243i</v>
      </c>
      <c r="AE125" s="223" t="str">
        <f t="shared" ca="1" si="55"/>
        <v>3,22296047662776-1,33499394041166i</v>
      </c>
      <c r="AF125" s="223" t="str">
        <f t="shared" ca="1" si="56"/>
        <v>1,8663430926963-2,94727781438827i</v>
      </c>
      <c r="AG125" s="223" t="str">
        <f t="shared" ca="1" si="57"/>
        <v>-0,171172939189802-3,4843052219531i</v>
      </c>
      <c r="AH125" s="223" t="str">
        <f t="shared" ca="1" si="58"/>
        <v>-2,14623988370479-2,75015225331896i</v>
      </c>
      <c r="AI125" s="223" t="str">
        <f t="shared" ca="1" si="59"/>
        <v>-3,3382933294045-1,01266021038348i</v>
      </c>
      <c r="AJ125" s="223" t="str">
        <f t="shared" ca="1" si="60"/>
        <v>-3,31243597222803+1,09428103553439i</v>
      </c>
      <c r="AK125" s="223" t="str">
        <f t="shared" ca="1" si="61"/>
        <v>-2,0781013614569+2,80199532232862i</v>
      </c>
      <c r="AL125" s="223" t="str">
        <f t="shared" ca="1" si="62"/>
        <v>-0,0856122544053313+3,48745660858112i</v>
      </c>
      <c r="AM125" s="223" t="str">
        <f t="shared" ca="1" si="63"/>
        <v>1,93811080341396+2,90058779707331i</v>
      </c>
      <c r="AN125" s="223" t="str">
        <f t="shared" ca="1" si="64"/>
        <v>3,25475217255765+1,25549645561894i</v>
      </c>
      <c r="AO125" s="223" t="str">
        <f t="shared" ca="1" si="65"/>
        <v>3,38396109029668-0,84763812691418i</v>
      </c>
      <c r="AP125" s="223" t="str">
        <f t="shared" ca="1" si="66"/>
        <v>2,27859821888732-2,64152857484526i</v>
      </c>
      <c r="AQ125" s="223" t="str">
        <f t="shared" ca="1" si="67"/>
        <v>0,341933507776166-3,47170916568488i</v>
      </c>
      <c r="AR125" s="223" t="str">
        <f t="shared" ca="1" si="68"/>
        <v>0,341933507776166-3,47170916568488i</v>
      </c>
      <c r="AS125" s="223" t="str">
        <f t="shared" ca="1" si="69"/>
        <v>-3,15357323168747-1,49152905678191i</v>
      </c>
      <c r="AT125" s="223" t="str">
        <f t="shared" ca="1" si="70"/>
        <v>-3,43714823002177+0,596401793842649i</v>
      </c>
      <c r="AU125" s="223" t="str">
        <f t="shared" ca="1" si="71"/>
        <v>-2,46674715514589+2,46674715514586i</v>
      </c>
      <c r="AV125" s="223" t="str">
        <f t="shared" ca="1" si="72"/>
        <v>-0,596401793842356+3,43714823002182i</v>
      </c>
      <c r="AW125" s="223" t="str">
        <f t="shared" ca="1" si="73"/>
        <v>1,49152905678186+3,15357323168749i</v>
      </c>
      <c r="AX125" s="223" t="str">
        <f t="shared" ca="1" si="74"/>
        <v>3,03530480424094+1,7194789327562i</v>
      </c>
      <c r="AY125" s="223" t="str">
        <f t="shared" ca="1" si="75"/>
        <v>3,47170916568488-0,341933507776118i</v>
      </c>
      <c r="AZ125" s="223" t="str">
        <f t="shared" ca="1" si="76"/>
        <v>2,64152857484529-2,27859821888728i</v>
      </c>
      <c r="BA125" s="223" t="str">
        <f t="shared" ca="1" si="77"/>
        <v>0,847638126914236-3,38396109029667i</v>
      </c>
      <c r="BB125" s="223" t="str">
        <f t="shared" ca="1" si="78"/>
        <v>-1,25549645561889-3,25475217255767i</v>
      </c>
      <c r="BC125" s="223" t="str">
        <f t="shared" ca="1" si="79"/>
        <v>-2,90058779707347-1,93811080341372i</v>
      </c>
      <c r="BD125" s="223" t="str">
        <f t="shared" ca="1" si="80"/>
        <v>-3,48745660858112+0,0856122544052762i</v>
      </c>
      <c r="BE125" s="223" t="str">
        <f t="shared" ca="1" si="81"/>
        <v>-2,80199532232866+2,07810136145685i</v>
      </c>
      <c r="BF125" s="223" t="str">
        <f t="shared" ca="1" si="82"/>
        <v>-1,09428103553444+3,31243597222802i</v>
      </c>
      <c r="BG125" s="223" t="str">
        <f t="shared" ca="1" si="83"/>
        <v>1,01266021038343+3,33829332940452i</v>
      </c>
      <c r="BH125" s="223" t="str">
        <f t="shared" ca="1" si="84"/>
        <v>2,75015225331893+2,14623988370483i</v>
      </c>
      <c r="BI125" s="223" t="str">
        <f t="shared" ca="1" si="85"/>
        <v>3,48430522195309+0,171172939189857i</v>
      </c>
      <c r="BJ125" s="223" t="str">
        <f t="shared" ca="1" si="86"/>
        <v>2,94727781438811-1,86634309269654i</v>
      </c>
      <c r="BK125" s="223" t="str">
        <f t="shared" ca="1" si="87"/>
        <v>1,33499394041171-3,22296047662774i</v>
      </c>
      <c r="BL125" s="223" t="str">
        <f t="shared" ca="1" si="88"/>
        <v>-0,764336271728358-3,40374398546085i</v>
      </c>
      <c r="BM125" s="223" t="str">
        <f t="shared" ca="1" si="89"/>
        <v>-2,58481339622345-2,34273830411001i</v>
      </c>
      <c r="BN125" s="223" t="str">
        <f t="shared" ca="1" si="90"/>
        <v>-3,46227208343798-0,427030531796647i</v>
      </c>
      <c r="BO125" s="223" t="str">
        <f t="shared" ca="1" si="91"/>
        <v>-3,07658875261171+1,64447094901176i</v>
      </c>
      <c r="BP125" s="223" t="str">
        <f t="shared" ca="1" si="92"/>
        <v>-1,56847239745851+3,11601947895889i</v>
      </c>
      <c r="BQ125" s="223" t="str">
        <f t="shared" ca="1" si="93"/>
        <v>0,511870328592368+3,45074945795073i</v>
      </c>
      <c r="BR125" s="223" t="str">
        <f t="shared" ca="1" si="94"/>
        <v>2,40546721137886+2,52654122266424i</v>
      </c>
      <c r="BS125" s="223" t="str">
        <f t="shared" ca="1" si="95"/>
        <v>3,4214765925224+0,680574008952581i</v>
      </c>
      <c r="BT125" s="223" t="str">
        <f t="shared" ca="1" si="96"/>
        <v>3,189227389821-1,41368727477332i</v>
      </c>
      <c r="BU125" s="223" t="str">
        <f t="shared" ca="1" si="97"/>
        <v>1,79345116668694-2,99219250175348i</v>
      </c>
      <c r="BV125" s="223" t="str">
        <f t="shared" ca="1" si="98"/>
        <v>-0,25663051579628-3,47905502014594i</v>
      </c>
      <c r="BW125" s="223" t="str">
        <f t="shared" ca="1" si="99"/>
        <v>-2,21308559129982-2,69665259542671i</v>
      </c>
      <c r="BX125" s="223" t="str">
        <f t="shared" ca="1" si="100"/>
        <v>-3,36213982350617-0,930429396587631i</v>
      </c>
      <c r="BY125" s="223" t="str">
        <f t="shared" ca="1" si="101"/>
        <v>-3,28458332748186+1,1752427067073i</v>
      </c>
      <c r="BZ125" s="223" t="str">
        <f t="shared" ca="1" si="102"/>
        <v>-2,00871106865379+2,85215057412967i</v>
      </c>
      <c r="CA125" s="223" t="str">
        <f t="shared" ca="1" si="103"/>
        <v>-4,87202605173916E-14+3,48850728175254i</v>
      </c>
      <c r="CB125" s="223" t="str">
        <f t="shared" ca="1" si="104"/>
        <v>2,008711068654+2,85215057412953i</v>
      </c>
      <c r="CC125" s="223" t="str">
        <f t="shared" ca="1" si="105"/>
        <v>3,28458332748183+1,1752427067074i</v>
      </c>
      <c r="CD125" s="223" t="str">
        <f t="shared" ca="1" si="106"/>
        <v>3,36213982350619-0,930429396587537i</v>
      </c>
      <c r="CE125" s="223" t="str">
        <f t="shared" ca="1" si="107"/>
        <v>2,2130855912999-2,69665259542665i</v>
      </c>
      <c r="CF125" s="223" t="str">
        <f t="shared" ca="1" si="108"/>
        <v>0,256630515796377-3,47905502014593i</v>
      </c>
      <c r="CG125" s="223" t="str">
        <f t="shared" ca="1" si="109"/>
        <v>-1,79345116668715-2,99219250175335i</v>
      </c>
      <c r="CH125" s="223" t="str">
        <f t="shared" ca="1" si="110"/>
        <v>-3,18922738982097-1,41368727477341i</v>
      </c>
      <c r="CI125" s="223" t="str">
        <f t="shared" ca="1" si="111"/>
        <v>-3,42147659252235+0,680574008952826i</v>
      </c>
      <c r="CJ125" s="223" t="str">
        <f t="shared" ca="1" si="112"/>
        <v>-2,40546721137893+2,52654122266417i</v>
      </c>
      <c r="CK125" s="223" t="str">
        <f t="shared" ca="1" si="113"/>
        <v>-0,511870328592466+3,45074945795071i</v>
      </c>
      <c r="CL125" s="223" t="str">
        <f t="shared" ca="1" si="114"/>
        <v>1,56847239745842+3,11601947895894i</v>
      </c>
      <c r="CM125" s="223" t="str">
        <f t="shared" ca="1" si="115"/>
        <v>3,07658875261165+1,64447094901186i</v>
      </c>
      <c r="CN125" s="223" t="str">
        <f t="shared" ca="1" si="116"/>
        <v>3,46227208343795-0,427030531796885i</v>
      </c>
      <c r="CO125" s="223" t="str">
        <f t="shared" ca="1" si="117"/>
        <v>2,58481339622353-2,34273830410993i</v>
      </c>
      <c r="CP125" s="223" t="str">
        <f t="shared" ca="1" si="118"/>
        <v>0,764336271728127-3,4037439854609i</v>
      </c>
      <c r="CQ125" s="223" t="str">
        <f t="shared" ca="1" si="119"/>
        <v>-1,33499394041161-3,22296047662778i</v>
      </c>
      <c r="CR125" s="223" t="str">
        <f t="shared" ca="1" si="120"/>
        <v>-2,94727781438824-1,86634309269635i</v>
      </c>
      <c r="CS125" s="223" t="str">
        <f t="shared" ca="1" si="121"/>
        <v>-3,4843052219531+0,171172939189747i</v>
      </c>
      <c r="CT125" s="223" t="str">
        <f t="shared" ca="1" si="122"/>
        <v>-2,750152253319+2,14623988370474i</v>
      </c>
      <c r="CU125" s="223" t="str">
        <f t="shared" ca="1" si="123"/>
        <v>-1,01266021038353+3,33829332940449i</v>
      </c>
      <c r="CV125" s="223" t="str">
        <f t="shared" ca="1" si="124"/>
        <v>1,09428103553433+3,31243597222805i</v>
      </c>
      <c r="CW125" s="223" t="str">
        <f t="shared" ca="1" si="125"/>
        <v>2,8019953223288+2,07810136145666i</v>
      </c>
      <c r="CX125" s="223" t="str">
        <f t="shared" ca="1" si="126"/>
        <v>3,48745660858112+0,0856122544053861i</v>
      </c>
      <c r="CY125" s="223" t="str">
        <f t="shared" ca="1" si="127"/>
        <v>2,90058779707334-1,93811080341392i</v>
      </c>
      <c r="CZ125" s="223" t="str">
        <f t="shared" ca="1" si="128"/>
        <v>1,255496455619-3,25475217255763i</v>
      </c>
      <c r="DA125" s="223" t="str">
        <f t="shared" ca="1" si="129"/>
        <v>-0,847638126914128-3,38396109029669i</v>
      </c>
      <c r="DB125" s="223" t="str">
        <f t="shared" ca="1" si="130"/>
        <v>-2,64152857484522-2,27859821888737i</v>
      </c>
      <c r="DC125" s="223" t="str">
        <f t="shared" ca="1" si="131"/>
        <v>-3,47170916568487-0,341933507776227i</v>
      </c>
      <c r="DD125" s="223" t="str">
        <f t="shared" ca="1" si="132"/>
        <v>-3,03530480424099+1,7194789327561i</v>
      </c>
      <c r="DE125" s="223" t="str">
        <f t="shared" ca="1" si="133"/>
        <v>-1,49152905678196+3,15357323168744i</v>
      </c>
      <c r="DF125" s="223" t="str">
        <f t="shared" ca="1" si="134"/>
        <v>0,596401793842589+3,43714823002178i</v>
      </c>
      <c r="DG125" s="223" t="str">
        <f t="shared" ca="1" si="135"/>
        <v>2,46674715514581+2,46674715514593i</v>
      </c>
      <c r="DH125" s="223" t="str">
        <f t="shared" ca="1" si="136"/>
        <v>3,43714823002181+0,596401793842415i</v>
      </c>
      <c r="DI125" s="223" t="str">
        <f t="shared" ca="1" si="137"/>
        <v>3,15357323168752-1,49152905678181i</v>
      </c>
      <c r="DJ125" s="223" t="str">
        <f t="shared" ca="1" si="138"/>
        <v>1,71947893275625-3,03530480424091i</v>
      </c>
      <c r="DK125" s="223" t="str">
        <f t="shared" ca="1" si="139"/>
        <v>-0,341933507776057-3,47170916568489i</v>
      </c>
      <c r="DL125" s="223" t="str">
        <f t="shared" ca="1" si="140"/>
        <v>-2,27859821888724-2,64152857484533i</v>
      </c>
      <c r="DM125" s="223" t="str">
        <f t="shared" ca="1" si="141"/>
        <v>-3,38396109029674-0,847638126913957i</v>
      </c>
      <c r="DN125" s="223" t="str">
        <f t="shared" ca="1" si="142"/>
        <v>-3,25475217255769+1,25549645561884i</v>
      </c>
      <c r="DO125" s="223" t="str">
        <f t="shared" ca="1" si="143"/>
        <v>-1,93811080341377+2,90058779707344i</v>
      </c>
      <c r="DP125" s="223" t="str">
        <f t="shared" ca="1" si="144"/>
        <v>0,0856122544052151+3,48745660858112i</v>
      </c>
      <c r="DQ125" s="223" t="str">
        <f t="shared" ca="1" si="145"/>
        <v>2,07810136145683+2,80199532232868i</v>
      </c>
      <c r="DR125" s="223" t="str">
        <f t="shared" ca="1" si="146"/>
        <v>3,312435972228+1,0942810355345i</v>
      </c>
      <c r="DS125" s="223" t="str">
        <f t="shared" ca="1" si="147"/>
        <v>3,33829332940453-1,01266021038339i</v>
      </c>
      <c r="DT125" s="223" t="str">
        <f t="shared" ca="1" si="148"/>
        <v>2,14623988370461-2,7501522533191i</v>
      </c>
      <c r="DU125" s="223" t="str">
        <f t="shared" ca="1" si="149"/>
        <v>0,171172939189893-3,48430522195309i</v>
      </c>
      <c r="DV125" s="223" t="str">
        <f t="shared" ca="1" si="150"/>
        <v>-1,8663430926965-2,94727781438815i</v>
      </c>
      <c r="DW125" s="223" t="str">
        <f t="shared" ca="1" si="151"/>
        <v>-3,22296047662773-1,33499394041175i</v>
      </c>
      <c r="DX125" s="223" t="str">
        <f t="shared" ca="1" si="152"/>
        <v>-3,40374398546086+0,764336271728298i</v>
      </c>
      <c r="DY125" s="223" t="str">
        <f t="shared" ca="1" si="153"/>
        <v>-2,34273830411004+2,58481339622343i</v>
      </c>
      <c r="DZ125" s="223" t="str">
        <f t="shared" ca="1" si="154"/>
        <v>-0,42703053179671+3,46227208343797i</v>
      </c>
      <c r="EA125" s="223" t="str">
        <f t="shared" ca="1" si="155"/>
        <v>1,64447094901173+3,07658875261172i</v>
      </c>
      <c r="EB125" s="223" t="str">
        <f t="shared" ca="1" si="156"/>
        <v>3,11601947895886+1,56847239745858i</v>
      </c>
      <c r="EC125" s="223" t="str">
        <f t="shared" ca="1" si="157"/>
        <v>3,45074945795068-0,511870328592664i</v>
      </c>
      <c r="ED125" s="223" t="str">
        <f t="shared" ca="1" si="158"/>
        <v>2,52654122266429-2,4054672113788i</v>
      </c>
      <c r="EE125" s="223" t="str">
        <f t="shared" ca="1" si="159"/>
        <v>0,680574008952627-3,42147659252239i</v>
      </c>
      <c r="EF125" s="223" t="str">
        <f t="shared" ca="1" si="160"/>
        <v>-1,41368727477325-3,18922738982103i</v>
      </c>
      <c r="EG125" s="223" t="str">
        <f t="shared" ca="1" si="161"/>
        <v>-2,99219250175345-1,79345116668698i</v>
      </c>
      <c r="EH125" s="223" t="str">
        <f t="shared" ca="1" si="162"/>
        <v>-3,47905502014594+0,256630515796206i</v>
      </c>
      <c r="EI125" s="223" t="str">
        <f t="shared" ca="1" si="163"/>
        <v>-2,69665259542674+2,21308559129978i</v>
      </c>
      <c r="EJ125" s="223" t="str">
        <f t="shared" ca="1" si="164"/>
        <v>-0,930429396587366+3,36213982350624i</v>
      </c>
      <c r="EK125" s="223" t="str">
        <f t="shared" ca="1" si="165"/>
        <v>1,17524270670726+3,28458332748187i</v>
      </c>
      <c r="EL125" s="223" t="str">
        <f t="shared" ca="1" si="166"/>
        <v>2,85215057412963+2,00871106865385i</v>
      </c>
      <c r="EM125" s="223" t="str">
        <f t="shared" ca="1" si="167"/>
        <v>3,48850728175254+9,74405210347835E-14i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-2,35154652154117E-29+2,19430259581461E-29i</v>
      </c>
      <c r="G126" s="229" t="str">
        <f t="shared" si="173"/>
        <v>-17,8543088398599+6,18949373117915i</v>
      </c>
      <c r="H126" s="229" t="str">
        <f t="shared" si="38"/>
        <v>2,00000000004693E-12-1,86626340393534E-12i</v>
      </c>
      <c r="I126" s="229" t="str">
        <f t="shared" si="174"/>
        <v>-2,00000000004693E-12+1,86626340393534E-12i</v>
      </c>
      <c r="J126" s="255" t="str">
        <f ca="1">IMPRODUCT(1/N_FFT2,AO100)</f>
        <v>0,0116777321336554+0,0000438382071769832i</v>
      </c>
      <c r="K126" s="254" t="str">
        <f t="shared" ca="1" si="175"/>
        <v>-2,34372779096074E-14+2,17060477076448E-14i</v>
      </c>
      <c r="N126" s="246">
        <f t="shared" ca="1" si="176"/>
        <v>4.51167958613701</v>
      </c>
      <c r="O126" s="223">
        <f t="shared" ca="1" si="39"/>
        <v>-3.4883204138629895</v>
      </c>
      <c r="P126" s="223" t="str">
        <f t="shared" ca="1" si="40"/>
        <v>-2,80184522863243+2,07799004438494i</v>
      </c>
      <c r="Q126" s="223" t="str">
        <f t="shared" ca="1" si="41"/>
        <v>-1,01260596549838+3,33811450798356i</v>
      </c>
      <c r="R126" s="223" t="str">
        <f t="shared" ca="1" si="42"/>
        <v>1,17517975281139+3,28440738312948i</v>
      </c>
      <c r="S126" s="223" t="str">
        <f t="shared" ca="1" si="43"/>
        <v>2,90043242210172+1,93800698517689i</v>
      </c>
      <c r="T126" s="223" t="str">
        <f t="shared" ca="1" si="44"/>
        <v>3,4841185791541-0,1711637700171i</v>
      </c>
      <c r="U126" s="223" t="str">
        <f t="shared" ca="1" si="45"/>
        <v>2,69650814459472-2,21296704356563i</v>
      </c>
      <c r="V126" s="223" t="str">
        <f t="shared" ca="1" si="46"/>
        <v>0,847592721720651-3,38377982260363i</v>
      </c>
      <c r="W126" s="223" t="str">
        <f t="shared" ca="1" si="47"/>
        <v>-1,33492242916629-3,22278783320932i</v>
      </c>
      <c r="X126" s="223" t="str">
        <f t="shared" ca="1" si="48"/>
        <v>-2,99203221981828-1,7933550973922i</v>
      </c>
      <c r="Y126" s="223" t="str">
        <f t="shared" ca="1" si="49"/>
        <v>-3,47152319761528+0,341915191520087i</v>
      </c>
      <c r="Z126" s="223" t="str">
        <f t="shared" ca="1" si="50"/>
        <v>-2,58467493625047+2,34261281130534i</v>
      </c>
      <c r="AA126" s="223" t="str">
        <f t="shared" ca="1" si="51"/>
        <v>-0,680537552835971+3,42129331524692i</v>
      </c>
      <c r="AB126" s="223" t="str">
        <f t="shared" ca="1" si="52"/>
        <v>1,49144916046396+3,15340430511608i</v>
      </c>
      <c r="AC126" s="223" t="str">
        <f t="shared" ca="1" si="53"/>
        <v>3,07642394984622+1,64438286009854i</v>
      </c>
      <c r="AD126" s="223" t="str">
        <f t="shared" ca="1" si="54"/>
        <v>3,45056461262389-0,511842909378438i</v>
      </c>
      <c r="AE126" s="223" t="str">
        <f t="shared" ca="1" si="55"/>
        <v>2,46661501959405-2,46661501959392i</v>
      </c>
      <c r="AF126" s="223" t="str">
        <f t="shared" ca="1" si="56"/>
        <v>0,511842909378288-3,45056461262391i</v>
      </c>
      <c r="AG126" s="223" t="str">
        <f t="shared" ca="1" si="57"/>
        <v>-1,64438286009859-3,07642394984619i</v>
      </c>
      <c r="AH126" s="223" t="str">
        <f t="shared" ca="1" si="58"/>
        <v>-3,15340430511607-1,49144916046398i</v>
      </c>
      <c r="AI126" s="223" t="str">
        <f t="shared" ca="1" si="59"/>
        <v>-3,42129331524695+0,680537552835845i</v>
      </c>
      <c r="AJ126" s="223" t="str">
        <f t="shared" ca="1" si="60"/>
        <v>-2,34261281130525+2,58467493625055i</v>
      </c>
      <c r="AK126" s="223" t="str">
        <f t="shared" ca="1" si="61"/>
        <v>-0,341915191520037+3,47152319761529i</v>
      </c>
      <c r="AL126" s="223" t="str">
        <f t="shared" ca="1" si="62"/>
        <v>1,79335509739215+2,9920322198183i</v>
      </c>
      <c r="AM126" s="223" t="str">
        <f t="shared" ca="1" si="63"/>
        <v>3,22278783320926+1,33492242916643i</v>
      </c>
      <c r="AN126" s="223" t="str">
        <f t="shared" ca="1" si="64"/>
        <v>3,3837798226036-0,847592721720759i</v>
      </c>
      <c r="AO126" s="223" t="str">
        <f t="shared" ca="1" si="65"/>
        <v>2,21296704356562-2,69650814459473i</v>
      </c>
      <c r="AP126" s="223" t="str">
        <f t="shared" ca="1" si="66"/>
        <v>0,171163770017189-3,4841185791541i</v>
      </c>
      <c r="AQ126" s="223" t="str">
        <f t="shared" ca="1" si="67"/>
        <v>-1,93800698517675-2,90043242210181i</v>
      </c>
      <c r="AR126" s="223" t="str">
        <f t="shared" ca="1" si="68"/>
        <v>-1,93800698517675-2,90043242210181i</v>
      </c>
      <c r="AS126" s="223" t="str">
        <f t="shared" ca="1" si="69"/>
        <v>-3,33811450798357+1,01260596549837i</v>
      </c>
      <c r="AT126" s="223" t="str">
        <f t="shared" ca="1" si="70"/>
        <v>-2,07799004438503+2,80184522863237i</v>
      </c>
      <c r="AU126" s="223" t="str">
        <f t="shared" ca="1" si="71"/>
        <v>1,521346338922E-13+3,48832041386299i</v>
      </c>
      <c r="AV126" s="223" t="str">
        <f t="shared" ca="1" si="72"/>
        <v>2,07799004438499+2,8018452286324i</v>
      </c>
      <c r="AW126" s="223" t="str">
        <f t="shared" ca="1" si="73"/>
        <v>3,33811450798356+1,0126059654984i</v>
      </c>
      <c r="AX126" s="223" t="str">
        <f t="shared" ca="1" si="74"/>
        <v>3,28440738312952-1,17517975281127i</v>
      </c>
      <c r="AY126" s="223" t="str">
        <f t="shared" ca="1" si="75"/>
        <v>1,93800698517678-2,90043242210179i</v>
      </c>
      <c r="AZ126" s="223" t="str">
        <f t="shared" ca="1" si="76"/>
        <v>-0,171163770017147-3,4841185791541i</v>
      </c>
      <c r="BA126" s="223" t="str">
        <f t="shared" ca="1" si="77"/>
        <v>-2,21296704356559-2,69650814459475i</v>
      </c>
      <c r="BB126" s="223" t="str">
        <f t="shared" ca="1" si="78"/>
        <v>-3,38377982260359-0,847592721720808i</v>
      </c>
      <c r="BC126" s="223" t="str">
        <f t="shared" ca="1" si="79"/>
        <v>-3,22278783320928+1,33492242916639i</v>
      </c>
      <c r="BD126" s="223" t="str">
        <f t="shared" ca="1" si="80"/>
        <v>-1,79335509739218+2,99203221981828i</v>
      </c>
      <c r="BE126" s="223" t="str">
        <f t="shared" ca="1" si="81"/>
        <v>0,341915191519994+3,47152319761529i</v>
      </c>
      <c r="BF126" s="223" t="str">
        <f t="shared" ca="1" si="82"/>
        <v>2,34261281130548+2,58467493625034i</v>
      </c>
      <c r="BG126" s="223" t="str">
        <f t="shared" ca="1" si="83"/>
        <v>3,42129331524694+0,68053755283588i</v>
      </c>
      <c r="BH126" s="223" t="str">
        <f t="shared" ca="1" si="84"/>
        <v>3,15340430511609-1,49144916046394i</v>
      </c>
      <c r="BI126" s="223" t="str">
        <f t="shared" ca="1" si="85"/>
        <v>1,64438286009862-3,07642394984618i</v>
      </c>
      <c r="BJ126" s="223" t="str">
        <f t="shared" ca="1" si="86"/>
        <v>-0,511842909378581-3,45056461262387i</v>
      </c>
      <c r="BK126" s="223" t="str">
        <f t="shared" ca="1" si="87"/>
        <v>-2,46661501959402-2,46661501959394i</v>
      </c>
      <c r="BL126" s="223" t="str">
        <f t="shared" ca="1" si="88"/>
        <v>-3,45056461262389-0,511842909378473i</v>
      </c>
      <c r="BM126" s="223" t="str">
        <f t="shared" ca="1" si="89"/>
        <v>-3,07642394984629+1,64438286009841i</v>
      </c>
      <c r="BN126" s="223" t="str">
        <f t="shared" ca="1" si="90"/>
        <v>-1,49144916046385+3,15340430511613i</v>
      </c>
      <c r="BO126" s="223" t="str">
        <f t="shared" ca="1" si="91"/>
        <v>0,680537552835988+3,42129331524692i</v>
      </c>
      <c r="BP126" s="223" t="str">
        <f t="shared" ca="1" si="92"/>
        <v>2,58467493625042+2,3426128113054i</v>
      </c>
      <c r="BQ126" s="223" t="str">
        <f t="shared" ca="1" si="93"/>
        <v>3,47152319761527+0,341915191520231i</v>
      </c>
      <c r="BR126" s="223" t="str">
        <f t="shared" ca="1" si="94"/>
        <v>2,99203221981822-1,79335509739229i</v>
      </c>
      <c r="BS126" s="223" t="str">
        <f t="shared" ca="1" si="95"/>
        <v>1,33492242916628-3,22278783320932i</v>
      </c>
      <c r="BT126" s="223" t="str">
        <f t="shared" ca="1" si="96"/>
        <v>-0,847592721720567-3,38377982260365i</v>
      </c>
      <c r="BU126" s="223" t="str">
        <f t="shared" ca="1" si="97"/>
        <v>-2,6965081445946-2,21296704356577i</v>
      </c>
      <c r="BV126" s="223" t="str">
        <f t="shared" ca="1" si="98"/>
        <v>-3,48411857915411-0,171163770017037i</v>
      </c>
      <c r="BW126" s="223" t="str">
        <f t="shared" ca="1" si="99"/>
        <v>-2,90043242210172+1,93800698517688i</v>
      </c>
      <c r="BX126" s="223" t="str">
        <f t="shared" ca="1" si="100"/>
        <v>-1,17517975281148+3,28440738312944i</v>
      </c>
      <c r="BY126" s="223" t="str">
        <f t="shared" ca="1" si="101"/>
        <v>1,0126059654985+3,33811450798353i</v>
      </c>
      <c r="BZ126" s="223" t="str">
        <f t="shared" ca="1" si="102"/>
        <v>2,80184522863246+2,0779900443849i</v>
      </c>
      <c r="CA126" s="223" t="str">
        <f t="shared" ca="1" si="103"/>
        <v>3,48832041386299+4,27348344259617E-14i</v>
      </c>
      <c r="CB126" s="223" t="str">
        <f t="shared" ca="1" si="104"/>
        <v>2,80184522863251-2,07799004438483i</v>
      </c>
      <c r="CC126" s="223" t="str">
        <f t="shared" ca="1" si="105"/>
        <v>1,01260596549825-3,3381145079836i</v>
      </c>
      <c r="CD126" s="223" t="str">
        <f t="shared" ca="1" si="106"/>
        <v>-1,1751797528114-3,28440738312947i</v>
      </c>
      <c r="CE126" s="223" t="str">
        <f t="shared" ca="1" si="107"/>
        <v>-2,90043242210167-1,93800698517696i</v>
      </c>
      <c r="CF126" s="223" t="str">
        <f t="shared" ca="1" si="108"/>
        <v>-3,48411857915411+0,171163770016952i</v>
      </c>
      <c r="CG126" s="223" t="str">
        <f t="shared" ca="1" si="109"/>
        <v>-2,69650814459466+2,2129670435657i</v>
      </c>
      <c r="CH126" s="223" t="str">
        <f t="shared" ca="1" si="110"/>
        <v>-0,847592721720647+3,38377982260363i</v>
      </c>
      <c r="CI126" s="223" t="str">
        <f t="shared" ca="1" si="111"/>
        <v>1,33492242916623+3,22278783320935i</v>
      </c>
      <c r="CJ126" s="223" t="str">
        <f t="shared" ca="1" si="112"/>
        <v>2,99203221981818+1,79335509739236i</v>
      </c>
      <c r="CK126" s="223" t="str">
        <f t="shared" ca="1" si="113"/>
        <v>3,47152319761528-0,341915191520146i</v>
      </c>
      <c r="CL126" s="223" t="str">
        <f t="shared" ca="1" si="114"/>
        <v>2,58467493625047-2,34261281130533i</v>
      </c>
      <c r="CM126" s="223" t="str">
        <f t="shared" ca="1" si="115"/>
        <v>0,680537552836072-3,4212933152469i</v>
      </c>
      <c r="CN126" s="223" t="str">
        <f t="shared" ca="1" si="116"/>
        <v>-1,49144916046409-3,15340430511602i</v>
      </c>
      <c r="CO126" s="223" t="str">
        <f t="shared" ca="1" si="117"/>
        <v>-3,07642394984624-1,64438286009849i</v>
      </c>
      <c r="CP126" s="223" t="str">
        <f t="shared" ca="1" si="118"/>
        <v>-3,4505646126239+0,511842909378389i</v>
      </c>
      <c r="CQ126" s="223" t="str">
        <f t="shared" ca="1" si="119"/>
        <v>-2,46661501959408+2,46661501959388i</v>
      </c>
      <c r="CR126" s="223" t="str">
        <f t="shared" ca="1" si="120"/>
        <v>-0,511842909378323+3,45056461262391i</v>
      </c>
      <c r="CS126" s="223" t="str">
        <f t="shared" ca="1" si="121"/>
        <v>1,64438286009855+3,07642394984621i</v>
      </c>
      <c r="CT126" s="223" t="str">
        <f t="shared" ca="1" si="122"/>
        <v>3,15340430511605+1,49144916046402i</v>
      </c>
      <c r="CU126" s="223" t="str">
        <f t="shared" ca="1" si="123"/>
        <v>3,42129331524696-0,680537552835796i</v>
      </c>
      <c r="CV126" s="223" t="str">
        <f t="shared" ca="1" si="124"/>
        <v>2,34261281130528-2,58467493625052i</v>
      </c>
      <c r="CW126" s="223" t="str">
        <f t="shared" ca="1" si="125"/>
        <v>0,34191519152008-3,47152319761528i</v>
      </c>
      <c r="CX126" s="223" t="str">
        <f t="shared" ca="1" si="126"/>
        <v>-1,79335509739212-2,99203221981832i</v>
      </c>
      <c r="CY126" s="223" t="str">
        <f t="shared" ca="1" si="127"/>
        <v>-3,22278783320925-1,33492242916646i</v>
      </c>
      <c r="CZ126" s="223" t="str">
        <f t="shared" ca="1" si="128"/>
        <v>-3,38377982260361+0,847592721720713i</v>
      </c>
      <c r="DA126" s="223" t="str">
        <f t="shared" ca="1" si="129"/>
        <v>-2,21296704356565+2,6965081445947i</v>
      </c>
      <c r="DB126" s="223" t="str">
        <f t="shared" ca="1" si="130"/>
        <v>-0,171163770017232+3,4841185791541i</v>
      </c>
      <c r="DC126" s="223" t="str">
        <f t="shared" ca="1" si="131"/>
        <v>1,93800698517701+2,90043242210164i</v>
      </c>
      <c r="DD126" s="223" t="str">
        <f t="shared" ca="1" si="132"/>
        <v>3,2844073831295+1,17517975281134i</v>
      </c>
      <c r="DE126" s="223" t="str">
        <f t="shared" ca="1" si="133"/>
        <v>3,33811450798358-1,01260596549831i</v>
      </c>
      <c r="DF126" s="223" t="str">
        <f t="shared" ca="1" si="134"/>
        <v>2,07799004438506-2,80184522863234i</v>
      </c>
      <c r="DG126" s="223" t="str">
        <f t="shared" ca="1" si="135"/>
        <v>-1,09399799466238E-13-3,48832041386299i</v>
      </c>
      <c r="DH126" s="223" t="str">
        <f t="shared" ca="1" si="136"/>
        <v>-2,07799004438496-2,80184522863242i</v>
      </c>
      <c r="DI126" s="223" t="str">
        <f t="shared" ca="1" si="137"/>
        <v>-3,33811450798355-1,01260596549844i</v>
      </c>
      <c r="DJ126" s="223" t="str">
        <f t="shared" ca="1" si="138"/>
        <v>-3,28440738312941+1,17517975281157i</v>
      </c>
      <c r="DK126" s="223" t="str">
        <f t="shared" ca="1" si="139"/>
        <v>-1,93800698517683+2,90043242210176i</v>
      </c>
      <c r="DL126" s="223" t="str">
        <f t="shared" ca="1" si="140"/>
        <v>0,171163770017104+3,4841185791541i</v>
      </c>
      <c r="DM126" s="223" t="str">
        <f t="shared" ca="1" si="141"/>
        <v>2,21296704356553+2,6965081445948i</v>
      </c>
      <c r="DN126" s="223" t="str">
        <f t="shared" ca="1" si="142"/>
        <v>3,38377982260358+0,847592721720839i</v>
      </c>
      <c r="DO126" s="223" t="str">
        <f t="shared" ca="1" si="143"/>
        <v>3,2227878332093-1,33492242916635i</v>
      </c>
      <c r="DP126" s="223" t="str">
        <f t="shared" ca="1" si="144"/>
        <v>1,79335509739221-2,99203221981827i</v>
      </c>
      <c r="DQ126" s="223" t="str">
        <f t="shared" ca="1" si="145"/>
        <v>-0,341915191519952-3,4715231976153i</v>
      </c>
      <c r="DR126" s="223" t="str">
        <f t="shared" ca="1" si="146"/>
        <v>-2,34261281130546-2,58467493625035i</v>
      </c>
      <c r="DS126" s="223" t="str">
        <f t="shared" ca="1" si="147"/>
        <v>-3,42129331524693-0,680537552835922i</v>
      </c>
      <c r="DT126" s="223" t="str">
        <f t="shared" ca="1" si="148"/>
        <v>-3,15340430511611+1,49144916046389i</v>
      </c>
      <c r="DU126" s="223" t="str">
        <f t="shared" ca="1" si="149"/>
        <v>-1,64438286009865+3,07642394984616i</v>
      </c>
      <c r="DV126" s="223" t="str">
        <f t="shared" ca="1" si="150"/>
        <v>0,511842909378539+3,45056461262388i</v>
      </c>
      <c r="DW126" s="223" t="str">
        <f t="shared" ca="1" si="151"/>
        <v>2,46661501959401+2,46661501959396i</v>
      </c>
      <c r="DX126" s="223" t="str">
        <f t="shared" ca="1" si="152"/>
        <v>3,45056461262388+0,511842909378515i</v>
      </c>
      <c r="DY126" s="223" t="str">
        <f t="shared" ca="1" si="153"/>
        <v>3,07642394984632-1,64438286009836i</v>
      </c>
      <c r="DZ126" s="223" t="str">
        <f t="shared" ca="1" si="154"/>
        <v>1,49144916046387-3,15340430511612i</v>
      </c>
      <c r="EA126" s="223" t="str">
        <f t="shared" ca="1" si="155"/>
        <v>-0,680537552835946-3,42129331524693i</v>
      </c>
      <c r="EB126" s="223" t="str">
        <f t="shared" ca="1" si="156"/>
        <v>-2,5846749362504-2,34261281130541i</v>
      </c>
      <c r="EC126" s="223" t="str">
        <f t="shared" ca="1" si="157"/>
        <v>-3,4715231976153-0,341915191519928i</v>
      </c>
      <c r="ED126" s="223" t="str">
        <f t="shared" ca="1" si="158"/>
        <v>-2,99203221981825+1,79335509739223i</v>
      </c>
      <c r="EE126" s="223" t="str">
        <f t="shared" ca="1" si="159"/>
        <v>-1,33492242916632+3,22278783320931i</v>
      </c>
      <c r="EF126" s="223" t="str">
        <f t="shared" ca="1" si="160"/>
        <v>0,847592721720525+3,38377982260366i</v>
      </c>
      <c r="EG126" s="223" t="str">
        <f t="shared" ca="1" si="161"/>
        <v>2,69650814459481+2,21296704356552i</v>
      </c>
      <c r="EH126" s="223" t="str">
        <f t="shared" ca="1" si="162"/>
        <v>3,4841185791541+0,17116377001708i</v>
      </c>
      <c r="EI126" s="223" t="str">
        <f t="shared" ca="1" si="163"/>
        <v>2,90043242210176-1,93800698517683i</v>
      </c>
      <c r="EJ126" s="223" t="str">
        <f t="shared" ca="1" si="164"/>
        <v>1,17517975281153-3,28440738312943i</v>
      </c>
      <c r="EK126" s="223" t="str">
        <f t="shared" ca="1" si="165"/>
        <v>-1,01260596549846-3,33811450798354i</v>
      </c>
      <c r="EL126" s="223" t="str">
        <f t="shared" ca="1" si="166"/>
        <v>-2,80184522863245-2,07799004438492i</v>
      </c>
      <c r="EM126" s="223" t="str">
        <f t="shared" ca="1" si="167"/>
        <v>-3,48832041386299-8,54696688519235E-14i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-2,18058360530048E-29+1,95940976599284E-29i</v>
      </c>
      <c r="G127" s="229" t="str">
        <f t="shared" si="173"/>
        <v>-17,7053824362539+6,37393767707807i</v>
      </c>
      <c r="H127" s="229" t="str">
        <f t="shared" si="38"/>
        <v>2,00000000004352E-12-1,79714253712292E-12i</v>
      </c>
      <c r="I127" s="229" t="str">
        <f t="shared" si="174"/>
        <v>-2,00000000004352E-12+1,79714253712292E-12i</v>
      </c>
      <c r="J127" s="255" t="str">
        <f ca="1">IMPRODUCT(1/N_FFT2,AP100)</f>
        <v>0,0864870516590211+0,000977064420912582i</v>
      </c>
      <c r="K127" s="254" t="str">
        <f t="shared" ca="1" si="175"/>
        <v>-1,74730027354137E-13+1,53475430604907E-13i</v>
      </c>
      <c r="N127" s="246">
        <f t="shared" ca="1" si="176"/>
        <v>4.5118799769417635</v>
      </c>
      <c r="O127" s="223">
        <f t="shared" ca="1" si="39"/>
        <v>-3.4881200230582365</v>
      </c>
      <c r="P127" s="223" t="str">
        <f t="shared" ca="1" si="40"/>
        <v>-2,7498469593108+2,14600162992225i</v>
      </c>
      <c r="Q127" s="223" t="str">
        <f t="shared" ca="1" si="41"/>
        <v>-0,847544030726882+3,38358543726016i</v>
      </c>
      <c r="R127" s="223" t="str">
        <f t="shared" ca="1" si="42"/>
        <v>1,41353034155123+3,18887335414467i</v>
      </c>
      <c r="S127" s="223" t="str">
        <f t="shared" ca="1" si="43"/>
        <v>3,07624722093434+1,64428839652707i</v>
      </c>
      <c r="T127" s="223" t="str">
        <f t="shared" ca="1" si="44"/>
        <v>3,43676667268848-0,596335587364643i</v>
      </c>
      <c r="U127" s="223" t="str">
        <f t="shared" ca="1" si="45"/>
        <v>2,34247823706595-2,58452645645816i</v>
      </c>
      <c r="V127" s="223" t="str">
        <f t="shared" ca="1" si="46"/>
        <v>0,256602027279538-3,47866881074583i</v>
      </c>
      <c r="W127" s="223" t="str">
        <f t="shared" ca="1" si="47"/>
        <v>-1,93789565401082-2,90026580323697i</v>
      </c>
      <c r="X127" s="223" t="str">
        <f t="shared" ca="1" si="48"/>
        <v>-3,31206825918463-1,09415955955314i</v>
      </c>
      <c r="Y127" s="223" t="str">
        <f t="shared" ca="1" si="49"/>
        <v>-3,28421870635654+1,17511224318256i</v>
      </c>
      <c r="Z127" s="223" t="str">
        <f t="shared" ca="1" si="50"/>
        <v>-1,86613591021668+2,94695063749964i</v>
      </c>
      <c r="AA127" s="223" t="str">
        <f t="shared" ca="1" si="51"/>
        <v>0,341895549786435+3,47132377174703i</v>
      </c>
      <c r="AB127" s="223" t="str">
        <f t="shared" ca="1" si="52"/>
        <v>2,40520018080784+2,52626075168454i</v>
      </c>
      <c r="AC127" s="223" t="str">
        <f t="shared" ca="1" si="53"/>
        <v>3,45036639074702+0,511813505940576i</v>
      </c>
      <c r="AD127" s="223" t="str">
        <f t="shared" ca="1" si="54"/>
        <v>3,0349678554888-1,7192880536459i</v>
      </c>
      <c r="AE127" s="223" t="str">
        <f t="shared" ca="1" si="55"/>
        <v>1,33484574292517-3,22260269624637i</v>
      </c>
      <c r="AF127" s="223" t="str">
        <f t="shared" ca="1" si="56"/>
        <v>-0,930326109753107-3,36176659284541i</v>
      </c>
      <c r="AG127" s="223" t="str">
        <f t="shared" ca="1" si="57"/>
        <v>-2,80168427322872-2,07787067172205i</v>
      </c>
      <c r="AH127" s="223" t="str">
        <f t="shared" ca="1" si="58"/>
        <v>-3,4870694665219+0,0856027506010645i</v>
      </c>
      <c r="AI127" s="223" t="str">
        <f t="shared" ca="1" si="59"/>
        <v>-2,69635324040798+2,21283991698478i</v>
      </c>
      <c r="AJ127" s="223" t="str">
        <f t="shared" ca="1" si="60"/>
        <v>-0,764251422868199+3,40336613632793i</v>
      </c>
      <c r="AK127" s="223" t="str">
        <f t="shared" ca="1" si="61"/>
        <v>1,49136348235459+3,1532231539742i</v>
      </c>
      <c r="AL127" s="223" t="str">
        <f t="shared" ca="1" si="62"/>
        <v>3,11567357008223+1,56829828156217i</v>
      </c>
      <c r="AM127" s="223" t="str">
        <f t="shared" ca="1" si="63"/>
        <v>3,42109677489531-0,680498458529241i</v>
      </c>
      <c r="AN127" s="223" t="str">
        <f t="shared" ca="1" si="64"/>
        <v>2,27834527202501-2,64123533913605i</v>
      </c>
      <c r="AO127" s="223" t="str">
        <f t="shared" ca="1" si="65"/>
        <v>0,171153937306443-3,48391842972884i</v>
      </c>
      <c r="AP127" s="223" t="str">
        <f t="shared" ca="1" si="66"/>
        <v>-2,00848808192548-2,85183395730241i</v>
      </c>
      <c r="AQ127" s="223" t="str">
        <f t="shared" ca="1" si="67"/>
        <v>-3,33792274593957-1,01254779511835i</v>
      </c>
      <c r="AR127" s="223" t="str">
        <f t="shared" ca="1" si="68"/>
        <v>-3,33792274593957-1,01254779511835i</v>
      </c>
      <c r="AS127" s="223" t="str">
        <f t="shared" ca="1" si="69"/>
        <v>-1,79325207592959+2,99186033889184i</v>
      </c>
      <c r="AT127" s="223" t="str">
        <f t="shared" ca="1" si="70"/>
        <v>0,426983127198439+3,46188773710928i</v>
      </c>
      <c r="AU127" s="223" t="str">
        <f t="shared" ca="1" si="71"/>
        <v>2,46647332189704+2,46647332189707i</v>
      </c>
      <c r="AV127" s="223" t="str">
        <f t="shared" ca="1" si="72"/>
        <v>3,46188773710928+0,426983127198474i</v>
      </c>
      <c r="AW127" s="223" t="str">
        <f t="shared" ca="1" si="73"/>
        <v>2,99186033889185-1,79325207592957i</v>
      </c>
      <c r="AX127" s="223" t="str">
        <f t="shared" ca="1" si="74"/>
        <v>1,25535708313695-3,25439086298461i</v>
      </c>
      <c r="AY127" s="223" t="str">
        <f t="shared" ca="1" si="75"/>
        <v>-1,01254779511831-3,33792274593958i</v>
      </c>
      <c r="AZ127" s="223" t="str">
        <f t="shared" ca="1" si="76"/>
        <v>-2,85183395730238-2,00848808192551i</v>
      </c>
      <c r="BA127" s="223" t="str">
        <f t="shared" ca="1" si="77"/>
        <v>-3,48391842972885+0,171153937306419i</v>
      </c>
      <c r="BB127" s="223" t="str">
        <f t="shared" ca="1" si="78"/>
        <v>-2,64123533913606+2,27834527202499i</v>
      </c>
      <c r="BC127" s="223" t="str">
        <f t="shared" ca="1" si="79"/>
        <v>-0,680498458529269+3,42109677489531i</v>
      </c>
      <c r="BD127" s="223" t="str">
        <f t="shared" ca="1" si="80"/>
        <v>1,56829828156214+3,11567357008225i</v>
      </c>
      <c r="BE127" s="223" t="str">
        <f t="shared" ca="1" si="81"/>
        <v>3,15322315397418+1,49136348235462i</v>
      </c>
      <c r="BF127" s="223" t="str">
        <f t="shared" ca="1" si="82"/>
        <v>3,40336613632794-0,764251422868167i</v>
      </c>
      <c r="BG127" s="223" t="str">
        <f t="shared" ca="1" si="83"/>
        <v>2,2128399169848-2,69635324040796i</v>
      </c>
      <c r="BH127" s="223" t="str">
        <f t="shared" ca="1" si="84"/>
        <v>0,0856027506011011-3,4870694665219i</v>
      </c>
      <c r="BI127" s="223" t="str">
        <f t="shared" ca="1" si="85"/>
        <v>-2,07787067172202-2,80168427322874i</v>
      </c>
      <c r="BJ127" s="223" t="str">
        <f t="shared" ca="1" si="86"/>
        <v>-3,36176659284541-0,930326109753128i</v>
      </c>
      <c r="BK127" s="223" t="str">
        <f t="shared" ca="1" si="87"/>
        <v>-3,22260269624624+1,33484574292546i</v>
      </c>
      <c r="BL127" s="223" t="str">
        <f t="shared" ca="1" si="88"/>
        <v>-1,71928805364608+3,0349678554887i</v>
      </c>
      <c r="BM127" s="223" t="str">
        <f t="shared" ca="1" si="89"/>
        <v>0,511813505940761+3,45036639074699i</v>
      </c>
      <c r="BN127" s="223" t="str">
        <f t="shared" ca="1" si="90"/>
        <v>2,52626075168441+2,40520018080797i</v>
      </c>
      <c r="BO127" s="223" t="str">
        <f t="shared" ca="1" si="91"/>
        <v>3,47132377174701+0,341895549786601i</v>
      </c>
      <c r="BP127" s="223" t="str">
        <f t="shared" ca="1" si="92"/>
        <v>2,94695063749973-1,86613591021655i</v>
      </c>
      <c r="BQ127" s="223" t="str">
        <f t="shared" ca="1" si="93"/>
        <v>1,17511224318269-3,2842187063565i</v>
      </c>
      <c r="BR127" s="223" t="str">
        <f t="shared" ca="1" si="94"/>
        <v>-1,09415955955302-3,31206825918466i</v>
      </c>
      <c r="BS127" s="223" t="str">
        <f t="shared" ca="1" si="95"/>
        <v>-2,90026580323691-1,93789565401091i</v>
      </c>
      <c r="BT127" s="223" t="str">
        <f t="shared" ca="1" si="96"/>
        <v>-3,47866881074584+0,256602027279439i</v>
      </c>
      <c r="BU127" s="223" t="str">
        <f t="shared" ca="1" si="97"/>
        <v>-2,58452645645822+2,34247823706589i</v>
      </c>
      <c r="BV127" s="223" t="str">
        <f t="shared" ca="1" si="98"/>
        <v>-0,596335587364748+3,43676667268846i</v>
      </c>
      <c r="BW127" s="223" t="str">
        <f t="shared" ca="1" si="99"/>
        <v>1,64428839652702+3,07624722093436i</v>
      </c>
      <c r="BX127" s="223" t="str">
        <f t="shared" ca="1" si="100"/>
        <v>3,18887335414463+1,4135303415513i</v>
      </c>
      <c r="BY127" s="223" t="str">
        <f t="shared" ca="1" si="101"/>
        <v>3,38358543726018-0,847544030726815i</v>
      </c>
      <c r="BZ127" s="223" t="str">
        <f t="shared" ca="1" si="102"/>
        <v>2,14600162992228-2,74984695931078i</v>
      </c>
      <c r="CA127" s="223" t="str">
        <f t="shared" ca="1" si="103"/>
        <v>3,67499068547029E-14-3,48812002305824i</v>
      </c>
      <c r="CB127" s="223" t="str">
        <f t="shared" ca="1" si="104"/>
        <v>-2,14600162992224-2,74984695931081i</v>
      </c>
      <c r="CC127" s="223" t="str">
        <f t="shared" ca="1" si="105"/>
        <v>-3,38358543726016-0,847544030726889i</v>
      </c>
      <c r="CD127" s="223" t="str">
        <f t="shared" ca="1" si="106"/>
        <v>-3,18887335414467+1,41353034155123i</v>
      </c>
      <c r="CE127" s="223" t="str">
        <f t="shared" ca="1" si="107"/>
        <v>-1,64428839652706+3,07624722093434i</v>
      </c>
      <c r="CF127" s="223" t="str">
        <f t="shared" ca="1" si="108"/>
        <v>0,596335587364675+3,43676667268848i</v>
      </c>
      <c r="CG127" s="223" t="str">
        <f t="shared" ca="1" si="109"/>
        <v>2,58452645645819+2,34247823706592i</v>
      </c>
      <c r="CH127" s="223" t="str">
        <f t="shared" ca="1" si="110"/>
        <v>3,47866881074583+0,256602027279488i</v>
      </c>
      <c r="CI127" s="223" t="str">
        <f t="shared" ca="1" si="111"/>
        <v>2,90026580323695-1,93789565401085i</v>
      </c>
      <c r="CJ127" s="223" t="str">
        <f t="shared" ca="1" si="112"/>
        <v>1,09415955955306-3,31206825918465i</v>
      </c>
      <c r="CK127" s="223" t="str">
        <f t="shared" ca="1" si="113"/>
        <v>-1,17511224318262-3,28421870635652i</v>
      </c>
      <c r="CL127" s="223" t="str">
        <f t="shared" ca="1" si="114"/>
        <v>-2,94695063749969-1,86613591021661i</v>
      </c>
      <c r="CM127" s="223" t="str">
        <f t="shared" ca="1" si="115"/>
        <v>-3,47132377174702+0,341895549786552i</v>
      </c>
      <c r="CN127" s="223" t="str">
        <f t="shared" ca="1" si="116"/>
        <v>-2,52626075168446+2,40520018080792i</v>
      </c>
      <c r="CO127" s="223" t="str">
        <f t="shared" ca="1" si="117"/>
        <v>-0,511813505940465+3,45036639074704i</v>
      </c>
      <c r="CP127" s="223" t="str">
        <f t="shared" ca="1" si="118"/>
        <v>1,71928805364601+3,03496785548873i</v>
      </c>
      <c r="CQ127" s="223" t="str">
        <f t="shared" ca="1" si="119"/>
        <v>3,22260269624635+1,3348457429252i</v>
      </c>
      <c r="CR127" s="223" t="str">
        <f t="shared" ca="1" si="120"/>
        <v>3,36176659284532-0,930326109753417i</v>
      </c>
      <c r="CS127" s="223" t="str">
        <f t="shared" ca="1" si="121"/>
        <v>2,07787067172208-2,8016842732287i</v>
      </c>
      <c r="CT127" s="223" t="str">
        <f t="shared" ca="1" si="122"/>
        <v>-0,0856027506013871-3,48706946652189i</v>
      </c>
      <c r="CU127" s="223" t="str">
        <f t="shared" ca="1" si="123"/>
        <v>-2,21283991698474-2,696353240408i</v>
      </c>
      <c r="CV127" s="223" t="str">
        <f t="shared" ca="1" si="124"/>
        <v>-3,40336613632793-0,764251422868227i</v>
      </c>
      <c r="CW127" s="223" t="str">
        <f t="shared" ca="1" si="125"/>
        <v>-3,15322315397421+1,49136348235457i</v>
      </c>
      <c r="CX127" s="223" t="str">
        <f t="shared" ca="1" si="126"/>
        <v>-1,5682982815622+3,11567357008221i</v>
      </c>
      <c r="CY127" s="223" t="str">
        <f t="shared" ca="1" si="127"/>
        <v>0,68049845852921+3,42109677489532i</v>
      </c>
      <c r="CZ127" s="223" t="str">
        <f t="shared" ca="1" si="128"/>
        <v>2,64123533913603+2,27834527202502i</v>
      </c>
      <c r="DA127" s="223" t="str">
        <f t="shared" ca="1" si="129"/>
        <v>3,48391842972884+0,17115393730648i</v>
      </c>
      <c r="DB127" s="223" t="str">
        <f t="shared" ca="1" si="130"/>
        <v>2,85183395730242-2,00848808192546i</v>
      </c>
      <c r="DC127" s="223" t="str">
        <f t="shared" ca="1" si="131"/>
        <v>1,01254779511838-3,33792274593956i</v>
      </c>
      <c r="DD127" s="223" t="str">
        <f t="shared" ca="1" si="132"/>
        <v>-1,25535708313689-3,25439086298463i</v>
      </c>
      <c r="DE127" s="223" t="str">
        <f t="shared" ca="1" si="133"/>
        <v>-2,99186033889183-1,79325207592961i</v>
      </c>
      <c r="DF127" s="223" t="str">
        <f t="shared" ca="1" si="134"/>
        <v>-3,46188773710929+0,426983127198401i</v>
      </c>
      <c r="DG127" s="223" t="str">
        <f t="shared" ca="1" si="135"/>
        <v>-2,46647332189709+2,46647332189703i</v>
      </c>
      <c r="DH127" s="223" t="str">
        <f t="shared" ca="1" si="136"/>
        <v>-0,426983127198488+3,46188773710928i</v>
      </c>
      <c r="DI127" s="223" t="str">
        <f t="shared" ca="1" si="137"/>
        <v>1,79325207592954+2,99186033889187i</v>
      </c>
      <c r="DJ127" s="223" t="str">
        <f t="shared" ca="1" si="138"/>
        <v>3,25439086298459+1,255357083137i</v>
      </c>
      <c r="DK127" s="223" t="str">
        <f t="shared" ca="1" si="139"/>
        <v>3,33792274593959-1,0125477951183i</v>
      </c>
      <c r="DL127" s="223" t="str">
        <f t="shared" ca="1" si="140"/>
        <v>2,00848808192553-2,85183395730237i</v>
      </c>
      <c r="DM127" s="223" t="str">
        <f t="shared" ca="1" si="141"/>
        <v>-0,17115393730637-3,48391842972885i</v>
      </c>
      <c r="DN127" s="223" t="str">
        <f t="shared" ca="1" si="142"/>
        <v>-2,27834527202498-2,64123533913607i</v>
      </c>
      <c r="DO127" s="223" t="str">
        <f t="shared" ca="1" si="143"/>
        <v>-3,4210967748953-0,680498458529293i</v>
      </c>
      <c r="DP127" s="223" t="str">
        <f t="shared" ca="1" si="144"/>
        <v>-3,11567357008226+1,5682982815621i</v>
      </c>
      <c r="DQ127" s="223" t="str">
        <f t="shared" ca="1" si="145"/>
        <v>-1,49136348235463+3,15322315397418i</v>
      </c>
      <c r="DR127" s="223" t="str">
        <f t="shared" ca="1" si="146"/>
        <v>0,764251422868146+3,40336613632795i</v>
      </c>
      <c r="DS127" s="223" t="str">
        <f t="shared" ca="1" si="147"/>
        <v>2,69635324040793+2,21283991698483i</v>
      </c>
      <c r="DT127" s="223" t="str">
        <f t="shared" ca="1" si="148"/>
        <v>3,4870694665219+0,0856027506011503i</v>
      </c>
      <c r="DU127" s="223" t="str">
        <f t="shared" ca="1" si="149"/>
        <v>2,80168427322875-2,07787067172201i</v>
      </c>
      <c r="DV127" s="223" t="str">
        <f t="shared" ca="1" si="150"/>
        <v>0,930326109753166-3,36176659284539i</v>
      </c>
      <c r="DW127" s="223" t="str">
        <f t="shared" ca="1" si="151"/>
        <v>-1,33484574292542-3,22260269624626i</v>
      </c>
      <c r="DX127" s="223" t="str">
        <f t="shared" ca="1" si="152"/>
        <v>-3,03496785548886-1,71928805364579i</v>
      </c>
      <c r="DY127" s="223" t="str">
        <f t="shared" ca="1" si="153"/>
        <v>-3,450366390747+0,511813505940723i</v>
      </c>
      <c r="DZ127" s="223" t="str">
        <f t="shared" ca="1" si="154"/>
        <v>-2,40520018080775+2,52626075168463i</v>
      </c>
      <c r="EA127" s="223" t="str">
        <f t="shared" ca="1" si="155"/>
        <v>-0,341895549786613+3,47132377174701i</v>
      </c>
      <c r="EB127" s="223" t="str">
        <f t="shared" ca="1" si="156"/>
        <v>1,86613591021654+2,94695063749973i</v>
      </c>
      <c r="EC127" s="223" t="str">
        <f t="shared" ca="1" si="157"/>
        <v>3,28421870635649+1,17511224318272i</v>
      </c>
      <c r="ED127" s="223" t="str">
        <f t="shared" ca="1" si="158"/>
        <v>3,31206825918469-1,09415955955296i</v>
      </c>
      <c r="EE127" s="223" t="str">
        <f t="shared" ca="1" si="159"/>
        <v>1,93789565401092-2,9002658032369i</v>
      </c>
      <c r="EF127" s="223" t="str">
        <f t="shared" ca="1" si="160"/>
        <v>-0,256602027279402-3,47866881074584i</v>
      </c>
      <c r="EG127" s="223" t="str">
        <f t="shared" ca="1" si="161"/>
        <v>-2,34247823706584-2,58452645645826i</v>
      </c>
      <c r="EH127" s="223" t="str">
        <f t="shared" ca="1" si="162"/>
        <v>-3,43676667268846-0,596335587364758i</v>
      </c>
      <c r="EI127" s="223" t="str">
        <f t="shared" ca="1" si="163"/>
        <v>-3,07624722093438+1,64428839652698i</v>
      </c>
      <c r="EJ127" s="223" t="str">
        <f t="shared" ca="1" si="164"/>
        <v>-1,41353034155133+3,18887335414462i</v>
      </c>
      <c r="EK127" s="223" t="str">
        <f t="shared" ca="1" si="165"/>
        <v>0,847544030726805+3,38358543726018i</v>
      </c>
      <c r="EL127" s="223" t="str">
        <f t="shared" ca="1" si="166"/>
        <v>2,74984695931075+2,1460016299223i</v>
      </c>
      <c r="EM127" s="223" t="str">
        <f t="shared" ca="1" si="167"/>
        <v>3,48812002305824+7,34998137094058E-14i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-2,02760898979289E-29+1,75688148797546E-29i</v>
      </c>
      <c r="G128" s="229" t="str">
        <f t="shared" si="173"/>
        <v>-17,5534404743263+6,55328444377421i</v>
      </c>
      <c r="H128" s="229" t="str">
        <f t="shared" si="38"/>
        <v>2,00000000004047E-12-1,73295887508282E-12i</v>
      </c>
      <c r="I128" s="229" t="str">
        <f t="shared" si="174"/>
        <v>-2,00000000004047E-12+1,73295887508282E-12i</v>
      </c>
      <c r="J128" s="255" t="str">
        <f ca="1">IMPRODUCT(1/N_FFT2,AQ100)</f>
        <v>0,0155910210270671-0,0000429794736037035i</v>
      </c>
      <c r="K128" s="254" t="str">
        <f t="shared" ca="1" si="175"/>
        <v>-3,11075603945372E-14+2,71045572076679E-14i</v>
      </c>
      <c r="N128" s="246">
        <f t="shared" ca="1" si="176"/>
        <v>4.5120949187579438</v>
      </c>
      <c r="O128" s="223">
        <f t="shared" ca="1" si="39"/>
        <v>-3.4879050812420567</v>
      </c>
      <c r="P128" s="223" t="str">
        <f t="shared" ca="1" si="40"/>
        <v>-2,69618708813712+2,21270355934021i</v>
      </c>
      <c r="Q128" s="223" t="str">
        <f t="shared" ca="1" si="41"/>
        <v>-0,680456525461219+3,42088596312584i</v>
      </c>
      <c r="R128" s="223" t="str">
        <f t="shared" ca="1" si="42"/>
        <v>1,64418707365632+3,07605765917605i</v>
      </c>
      <c r="S128" s="223" t="str">
        <f t="shared" ca="1" si="43"/>
        <v>3,22240411590165+1,33476348825334i</v>
      </c>
      <c r="T128" s="223" t="str">
        <f t="shared" ca="1" si="44"/>
        <v>3,33771705944585-1,01248540080256i</v>
      </c>
      <c r="U128" s="223" t="str">
        <f t="shared" ca="1" si="45"/>
        <v>1,93777623873591-2,9000870856484i</v>
      </c>
      <c r="V128" s="223" t="str">
        <f t="shared" ca="1" si="46"/>
        <v>-0,341874481804288-3,47110986493444i</v>
      </c>
      <c r="W128" s="223" t="str">
        <f t="shared" ca="1" si="47"/>
        <v>-2,46632133508128-2,46632133508127i</v>
      </c>
      <c r="X128" s="223" t="str">
        <f t="shared" ca="1" si="48"/>
        <v>-3,47110986493444-0,341874481804274i</v>
      </c>
      <c r="Y128" s="223" t="str">
        <f t="shared" ca="1" si="49"/>
        <v>-2,90008708564841+1,9377762387359i</v>
      </c>
      <c r="Z128" s="223" t="str">
        <f t="shared" ca="1" si="50"/>
        <v>-1,01248540080255+3,33771705944585i</v>
      </c>
      <c r="AA128" s="223" t="str">
        <f t="shared" ca="1" si="51"/>
        <v>1,33476348825336+3,22240411590165i</v>
      </c>
      <c r="AB128" s="223" t="str">
        <f t="shared" ca="1" si="52"/>
        <v>3,07605765917605+1,64418707365631i</v>
      </c>
      <c r="AC128" s="223" t="str">
        <f t="shared" ca="1" si="53"/>
        <v>3,42088596312584-0,680456525461198i</v>
      </c>
      <c r="AD128" s="223" t="str">
        <f t="shared" ca="1" si="54"/>
        <v>2,21270355934024-2,6961870881371i</v>
      </c>
      <c r="AE128" s="223" t="str">
        <f t="shared" ca="1" si="55"/>
        <v>-8,5245076115002E-14-3,48790508124206i</v>
      </c>
      <c r="AF128" s="223" t="str">
        <f t="shared" ca="1" si="56"/>
        <v>-2,2127035593401-2,69618708813721i</v>
      </c>
      <c r="AG128" s="223" t="str">
        <f t="shared" ca="1" si="57"/>
        <v>-3,42088596312583-0,68045652546124i</v>
      </c>
      <c r="AH128" s="223" t="str">
        <f t="shared" ca="1" si="58"/>
        <v>-3,07605765917601+1,64418707365639i</v>
      </c>
      <c r="AI128" s="223" t="str">
        <f t="shared" ca="1" si="59"/>
        <v>-1,33476348825349+3,22240411590159i</v>
      </c>
      <c r="AJ128" s="223" t="str">
        <f t="shared" ca="1" si="60"/>
        <v>1,01248540080251+3,33771705944586i</v>
      </c>
      <c r="AK128" s="223" t="str">
        <f t="shared" ca="1" si="61"/>
        <v>2,90008708564845+1,93777623873585i</v>
      </c>
      <c r="AL128" s="223" t="str">
        <f t="shared" ca="1" si="62"/>
        <v>3,47110986493446-0,341874481804127i</v>
      </c>
      <c r="AM128" s="223" t="str">
        <f t="shared" ca="1" si="63"/>
        <v>2,46632133508131-2,46632133508124i</v>
      </c>
      <c r="AN128" s="223" t="str">
        <f t="shared" ca="1" si="64"/>
        <v>0,341874481804223-3,47110986493445i</v>
      </c>
      <c r="AO128" s="223" t="str">
        <f t="shared" ca="1" si="65"/>
        <v>-1,93777623873606-2,90008708564831i</v>
      </c>
      <c r="AP128" s="223" t="str">
        <f t="shared" ca="1" si="66"/>
        <v>-3,33771705944583-1,01248540080261i</v>
      </c>
      <c r="AQ128" s="223" t="str">
        <f t="shared" ca="1" si="67"/>
        <v>-3,22240411590163+1,3347634882534i</v>
      </c>
      <c r="AR128" s="223" t="str">
        <f t="shared" ca="1" si="68"/>
        <v>-3,22240411590163+1,3347634882534i</v>
      </c>
      <c r="AS128" s="223" t="str">
        <f t="shared" ca="1" si="69"/>
        <v>0,680456525461143+3,42088596312586i</v>
      </c>
      <c r="AT128" s="223" t="str">
        <f t="shared" ca="1" si="70"/>
        <v>2,69618708813715+2,21270355934017i</v>
      </c>
      <c r="AU128" s="223" t="str">
        <f t="shared" ca="1" si="71"/>
        <v>3,48790508124206-1,70490152230004E-13i</v>
      </c>
      <c r="AV128" s="223" t="str">
        <f t="shared" ca="1" si="72"/>
        <v>2,69618708813716-2,21270355934016i</v>
      </c>
      <c r="AW128" s="223" t="str">
        <f t="shared" ca="1" si="73"/>
        <v>0,68045652546116-3,42088596312585i</v>
      </c>
      <c r="AX128" s="223" t="str">
        <f t="shared" ca="1" si="74"/>
        <v>-1,64418707365646-3,07605765917597i</v>
      </c>
      <c r="AY128" s="223" t="str">
        <f t="shared" ca="1" si="75"/>
        <v>-3,22240411590163-1,33476348825341i</v>
      </c>
      <c r="AZ128" s="223" t="str">
        <f t="shared" ca="1" si="76"/>
        <v>-3,33771705944584+1,01248540080259i</v>
      </c>
      <c r="BA128" s="223" t="str">
        <f t="shared" ca="1" si="77"/>
        <v>-1,93777623873577+2,9000870856485i</v>
      </c>
      <c r="BB128" s="223" t="str">
        <f t="shared" ca="1" si="78"/>
        <v>0,341874481804205+3,47110986493445i</v>
      </c>
      <c r="BC128" s="223" t="str">
        <f t="shared" ca="1" si="79"/>
        <v>2,4663213350813+2,46632133508125i</v>
      </c>
      <c r="BD128" s="223" t="str">
        <f t="shared" ca="1" si="80"/>
        <v>3,47110986493446+0,341874481804145i</v>
      </c>
      <c r="BE128" s="223" t="str">
        <f t="shared" ca="1" si="81"/>
        <v>2,90008708564846-1,93777623873583i</v>
      </c>
      <c r="BF128" s="223" t="str">
        <f t="shared" ca="1" si="82"/>
        <v>1,01248540080252-3,33771705944586i</v>
      </c>
      <c r="BG128" s="223" t="str">
        <f t="shared" ca="1" si="83"/>
        <v>-1,33476348825347-3,2224041159016i</v>
      </c>
      <c r="BH128" s="223" t="str">
        <f t="shared" ca="1" si="84"/>
        <v>-3,076057659176-1,64418707365641i</v>
      </c>
      <c r="BI128" s="223" t="str">
        <f t="shared" ca="1" si="85"/>
        <v>-3,42088596312584+0,680456525461219i</v>
      </c>
      <c r="BJ128" s="223" t="str">
        <f t="shared" ca="1" si="86"/>
        <v>-2,21270355934012+2,69618708813719i</v>
      </c>
      <c r="BK128" s="223" t="str">
        <f t="shared" ca="1" si="87"/>
        <v>-9,74233222908574E-14+3,48790508124206i</v>
      </c>
      <c r="BL128" s="223" t="str">
        <f t="shared" ca="1" si="88"/>
        <v>2,21270355934022+2,69618708813711i</v>
      </c>
      <c r="BM128" s="223" t="str">
        <f t="shared" ca="1" si="89"/>
        <v>3,42088596312587+0,680456525461073i</v>
      </c>
      <c r="BN128" s="223" t="str">
        <f t="shared" ca="1" si="90"/>
        <v>3,0760576591761-1,64418707365623i</v>
      </c>
      <c r="BO128" s="223" t="str">
        <f t="shared" ca="1" si="91"/>
        <v>1,33476348825333-3,22240411590166i</v>
      </c>
      <c r="BP128" s="223" t="str">
        <f t="shared" ca="1" si="92"/>
        <v>-1,01248540080267-3,33771705944582i</v>
      </c>
      <c r="BQ128" s="223" t="str">
        <f t="shared" ca="1" si="93"/>
        <v>-2,90008708564834-1,937776238736i</v>
      </c>
      <c r="BR128" s="223" t="str">
        <f t="shared" ca="1" si="94"/>
        <v>-3,47110986493444+0,341874481804296i</v>
      </c>
      <c r="BS128" s="223" t="str">
        <f t="shared" ca="1" si="95"/>
        <v>-2,4663213350812+2,46632133508135i</v>
      </c>
      <c r="BT128" s="223" t="str">
        <f t="shared" ca="1" si="96"/>
        <v>-0,341874481804399+3,47110986493443i</v>
      </c>
      <c r="BU128" s="223" t="str">
        <f t="shared" ca="1" si="97"/>
        <v>1,9377762387359+2,90008708564841i</v>
      </c>
      <c r="BV128" s="223" t="str">
        <f t="shared" ca="1" si="98"/>
        <v>3,33771705944588+1,01248540080246i</v>
      </c>
      <c r="BW128" s="223" t="str">
        <f t="shared" ca="1" si="99"/>
        <v>3,2224041159017-1,33476348825324i</v>
      </c>
      <c r="BX128" s="223" t="str">
        <f t="shared" ca="1" si="100"/>
        <v>1,64418707365634-3,07605765917604i</v>
      </c>
      <c r="BY128" s="223" t="str">
        <f t="shared" ca="1" si="101"/>
        <v>-0,68045652546131-3,42088596312582i</v>
      </c>
      <c r="BZ128" s="223" t="str">
        <f t="shared" ca="1" si="102"/>
        <v>-2,69618708813703-2,21270355934032i</v>
      </c>
      <c r="CA128" s="223" t="str">
        <f t="shared" ca="1" si="103"/>
        <v>-3,48790508124206-3,07655383145851E-14i</v>
      </c>
      <c r="CB128" s="223" t="str">
        <f t="shared" ca="1" si="104"/>
        <v>-2,69618708813705+2,21270355934029i</v>
      </c>
      <c r="CC128" s="223" t="str">
        <f t="shared" ca="1" si="105"/>
        <v>-0,680456525461345+3,42088596312581i</v>
      </c>
      <c r="CD128" s="223" t="str">
        <f t="shared" ca="1" si="106"/>
        <v>1,64418707365631+3,07605765917605i</v>
      </c>
      <c r="CE128" s="223" t="str">
        <f t="shared" ca="1" si="107"/>
        <v>3,22240411590169+1,33476348825327i</v>
      </c>
      <c r="CF128" s="223" t="str">
        <f t="shared" ca="1" si="108"/>
        <v>3,33771705944589-1,01248540080242i</v>
      </c>
      <c r="CG128" s="223" t="str">
        <f t="shared" ca="1" si="109"/>
        <v>1,93777623873593-2,90008708564839i</v>
      </c>
      <c r="CH128" s="223" t="str">
        <f t="shared" ca="1" si="110"/>
        <v>-0,341874481804363-3,47110986493444i</v>
      </c>
      <c r="CI128" s="223" t="str">
        <f t="shared" ca="1" si="111"/>
        <v>-2,46632133508117-2,46632133508138i</v>
      </c>
      <c r="CJ128" s="223" t="str">
        <f t="shared" ca="1" si="112"/>
        <v>-3,47110986493444-0,341874481804333i</v>
      </c>
      <c r="CK128" s="223" t="str">
        <f t="shared" ca="1" si="113"/>
        <v>-2,90008708564836+1,93777623873597i</v>
      </c>
      <c r="CL128" s="223" t="str">
        <f t="shared" ca="1" si="114"/>
        <v>-1,0124854008027+3,33771705944581i</v>
      </c>
      <c r="CM128" s="223" t="str">
        <f t="shared" ca="1" si="115"/>
        <v>1,3347634882533+3,22240411590167i</v>
      </c>
      <c r="CN128" s="223" t="str">
        <f t="shared" ca="1" si="116"/>
        <v>3,07605765917608+1,64418707365626i</v>
      </c>
      <c r="CO128" s="223" t="str">
        <f t="shared" ca="1" si="117"/>
        <v>3,42088596312588-0,680456525461035i</v>
      </c>
      <c r="CP128" s="223" t="str">
        <f t="shared" ca="1" si="118"/>
        <v>2,21270355934025-2,69618708813709i</v>
      </c>
      <c r="CQ128" s="223" t="str">
        <f t="shared" ca="1" si="119"/>
        <v>-6,06753018466601E-14-3,48790508124206i</v>
      </c>
      <c r="CR128" s="223" t="str">
        <f t="shared" ca="1" si="120"/>
        <v>-2,21270355934007-2,69618708813723i</v>
      </c>
      <c r="CS128" s="223" t="str">
        <f t="shared" ca="1" si="121"/>
        <v>-3,42088596312583-0,680456525461258i</v>
      </c>
      <c r="CT128" s="223" t="str">
        <f t="shared" ca="1" si="122"/>
        <v>-3,07605765917602+1,64418707365636i</v>
      </c>
      <c r="CU128" s="223" t="str">
        <f t="shared" ca="1" si="123"/>
        <v>-1,33476348825318+3,22240411590172i</v>
      </c>
      <c r="CV128" s="223" t="str">
        <f t="shared" ca="1" si="124"/>
        <v>1,01248540080249+3,33771705944587i</v>
      </c>
      <c r="CW128" s="223" t="str">
        <f t="shared" ca="1" si="125"/>
        <v>2,90008708564844+1,93777623873585i</v>
      </c>
      <c r="CX128" s="223" t="str">
        <f t="shared" ca="1" si="126"/>
        <v>3,47110986493446-0,341874481804108i</v>
      </c>
      <c r="CY128" s="223" t="str">
        <f t="shared" ca="1" si="127"/>
        <v>2,46632133508133-2,46632133508122i</v>
      </c>
      <c r="CZ128" s="223" t="str">
        <f t="shared" ca="1" si="128"/>
        <v>0,341874481804242-3,47110986493445i</v>
      </c>
      <c r="DA128" s="223" t="str">
        <f t="shared" ca="1" si="129"/>
        <v>-1,93777623873603-2,90008708564833i</v>
      </c>
      <c r="DB128" s="223" t="str">
        <f t="shared" ca="1" si="130"/>
        <v>-3,33771705944583-1,01248540080261i</v>
      </c>
      <c r="DC128" s="223" t="str">
        <f t="shared" ca="1" si="131"/>
        <v>-3,22240411590164+1,33476348825338i</v>
      </c>
      <c r="DD128" s="223" t="str">
        <f t="shared" ca="1" si="132"/>
        <v>-1,6441870736565+3,07605765917595i</v>
      </c>
      <c r="DE128" s="223" t="str">
        <f t="shared" ca="1" si="133"/>
        <v>0,680456525461101+3,42088596312586i</v>
      </c>
      <c r="DF128" s="223" t="str">
        <f t="shared" ca="1" si="134"/>
        <v>2,69618708813715+2,21270355934018i</v>
      </c>
      <c r="DG128" s="223" t="str">
        <f t="shared" ca="1" si="135"/>
        <v>3,48790508124206-1,52116142007905E-13i</v>
      </c>
      <c r="DH128" s="223" t="str">
        <f t="shared" ca="1" si="136"/>
        <v>2,69618708813718-2,21270355934014i</v>
      </c>
      <c r="DI128" s="223" t="str">
        <f t="shared" ca="1" si="137"/>
        <v>0,680456525461192-3,42088596312584i</v>
      </c>
      <c r="DJ128" s="223" t="str">
        <f t="shared" ca="1" si="138"/>
        <v>-1,64418707365647-3,07605765917597i</v>
      </c>
      <c r="DK128" s="223" t="str">
        <f t="shared" ca="1" si="139"/>
        <v>-3,22240411590162-1,33476348825342i</v>
      </c>
      <c r="DL128" s="223" t="str">
        <f t="shared" ca="1" si="140"/>
        <v>-3,33771705944584+1,01248540080257i</v>
      </c>
      <c r="DM128" s="223" t="str">
        <f t="shared" ca="1" si="141"/>
        <v>-1,9377762387358+2,90008708564848i</v>
      </c>
      <c r="DN128" s="223" t="str">
        <f t="shared" ca="1" si="142"/>
        <v>0,341874481804175+3,47110986493445i</v>
      </c>
      <c r="DO128" s="223" t="str">
        <f t="shared" ca="1" si="143"/>
        <v>2,4663213350813+2,46632133508125i</v>
      </c>
      <c r="DP128" s="223" t="str">
        <f t="shared" ca="1" si="144"/>
        <v>3,47110986493446+0,341874481804151i</v>
      </c>
      <c r="DQ128" s="223" t="str">
        <f t="shared" ca="1" si="145"/>
        <v>2,90008708564847-1,93777623873582i</v>
      </c>
      <c r="DR128" s="223" t="str">
        <f t="shared" ca="1" si="146"/>
        <v>1,01248540080255-3,33771705944585i</v>
      </c>
      <c r="DS128" s="223" t="str">
        <f t="shared" ca="1" si="147"/>
        <v>-1,33476348825344-3,22240411590161i</v>
      </c>
      <c r="DT128" s="223" t="str">
        <f t="shared" ca="1" si="148"/>
        <v>-3,076057659176-1,6441870736564i</v>
      </c>
      <c r="DU128" s="223" t="str">
        <f t="shared" ca="1" si="149"/>
        <v>-3,42088596312584+0,680456525461216i</v>
      </c>
      <c r="DV128" s="223" t="str">
        <f t="shared" ca="1" si="150"/>
        <v>-2,21270355934013+2,69618708813719i</v>
      </c>
      <c r="DW128" s="223" t="str">
        <f t="shared" ca="1" si="151"/>
        <v>-1,28188860605443E-13+3,48790508124206i</v>
      </c>
      <c r="DX128" s="223" t="str">
        <f t="shared" ca="1" si="152"/>
        <v>2,2127035593402+2,69618708813713i</v>
      </c>
      <c r="DY128" s="223" t="str">
        <f t="shared" ca="1" si="153"/>
        <v>3,42088596312587+0,680456525461076i</v>
      </c>
      <c r="DZ128" s="223" t="str">
        <f t="shared" ca="1" si="154"/>
        <v>3,0760576591761-1,64418707365622i</v>
      </c>
      <c r="EA128" s="223" t="str">
        <f t="shared" ca="1" si="155"/>
        <v>1,33476348825336-3,22240411590165i</v>
      </c>
      <c r="EB128" s="223" t="str">
        <f t="shared" ca="1" si="156"/>
        <v>-1,01248540080264-3,33771705944582i</v>
      </c>
      <c r="EC128" s="223" t="str">
        <f t="shared" ca="1" si="157"/>
        <v>-2,90008708564833-1,93777623873603i</v>
      </c>
      <c r="ED128" s="223" t="str">
        <f t="shared" ca="1" si="158"/>
        <v>-3,47110986493444+0,34187448180429i</v>
      </c>
      <c r="EE128" s="223" t="str">
        <f t="shared" ca="1" si="159"/>
        <v>-2,4663213350812+2,46632133508135i</v>
      </c>
      <c r="EF128" s="223" t="str">
        <f t="shared" ca="1" si="160"/>
        <v>-0,34187448180443+3,47110986493443i</v>
      </c>
      <c r="EG128" s="223" t="str">
        <f t="shared" ca="1" si="161"/>
        <v>1,93777623873587+2,90008708564843i</v>
      </c>
      <c r="EH128" s="223" t="str">
        <f t="shared" ca="1" si="162"/>
        <v>3,33771705944587+1,01248540080249i</v>
      </c>
      <c r="EI128" s="223" t="str">
        <f t="shared" ca="1" si="163"/>
        <v>3,2224041159017-1,33476348825323i</v>
      </c>
      <c r="EJ128" s="223" t="str">
        <f t="shared" ca="1" si="164"/>
        <v>1,64418707365634-3,07605765917604i</v>
      </c>
      <c r="EK128" s="223" t="str">
        <f t="shared" ca="1" si="165"/>
        <v>-0,680456525461279-3,42088596312583i</v>
      </c>
      <c r="EL128" s="223" t="str">
        <f t="shared" ca="1" si="166"/>
        <v>-2,69618708813701-2,21270355934034i</v>
      </c>
      <c r="EM128" s="223" t="str">
        <f t="shared" ca="1" si="167"/>
        <v>-3,48790508124206-6,15310766291701E-14i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-1,89018483681125E-29+1,5813302072261E-29i</v>
      </c>
      <c r="G129" s="229" t="str">
        <f t="shared" si="173"/>
        <v>-17,3987008969931+6,7274976801955i</v>
      </c>
      <c r="H129" s="229" t="str">
        <f t="shared" si="38"/>
        <v>2,00000000003771E-12-1,67320167249375E-12i</v>
      </c>
      <c r="I129" s="229" t="str">
        <f t="shared" si="174"/>
        <v>-2,00000000003771E-12+1,67320167249375E-12i</v>
      </c>
      <c r="J129" s="255" t="str">
        <f ca="1">IMPRODUCT(1/N_FFT2,AR100)</f>
        <v>0,0155910210270671-0,0000429794736037035i</v>
      </c>
      <c r="K129" s="254" t="str">
        <f t="shared" ca="1" si="175"/>
        <v>-3,11101287276055E-14+2,61728814055829E-14i</v>
      </c>
      <c r="N129" s="246">
        <f t="shared" ca="1" si="176"/>
        <v>4.5123255622574661</v>
      </c>
      <c r="O129" s="223">
        <f t="shared" ca="1" si="39"/>
        <v>-3.4876744377425335</v>
      </c>
      <c r="P129" s="223" t="str">
        <f t="shared" ca="1" si="40"/>
        <v>-2,64089793799317+2,27805422779751i</v>
      </c>
      <c r="Q129" s="223" t="str">
        <f t="shared" ca="1" si="41"/>
        <v>-0,511748124995782+3,44992562821954i</v>
      </c>
      <c r="R129" s="223" t="str">
        <f t="shared" ca="1" si="42"/>
        <v>1,86589752313332+2,94657418315705i</v>
      </c>
      <c r="S129" s="223" t="str">
        <f t="shared" ca="1" si="43"/>
        <v>3,33749634737798+1,01241844852873i</v>
      </c>
      <c r="T129" s="223" t="str">
        <f t="shared" ca="1" si="44"/>
        <v>3,18846599570205-1,41334977197241i</v>
      </c>
      <c r="U129" s="223" t="str">
        <f t="shared" ca="1" si="45"/>
        <v>1,49117297008343-3,15282034961957i</v>
      </c>
      <c r="V129" s="223" t="str">
        <f t="shared" ca="1" si="46"/>
        <v>-0,930207266465019-3,36133714838283i</v>
      </c>
      <c r="W129" s="223" t="str">
        <f t="shared" ca="1" si="47"/>
        <v>-2,89989531258728-1,93764810007313i</v>
      </c>
      <c r="X129" s="223" t="str">
        <f t="shared" ca="1" si="48"/>
        <v>-3,46144550280253+0,426928582799117i</v>
      </c>
      <c r="Y129" s="223" t="str">
        <f t="shared" ca="1" si="49"/>
        <v>-2,34217900025705+2,58419629951704i</v>
      </c>
      <c r="Z129" s="223" t="str">
        <f t="shared" ca="1" si="50"/>
        <v>-0,0855918153901693+3,48662401540816i</v>
      </c>
      <c r="AA129" s="223" t="str">
        <f t="shared" ca="1" si="51"/>
        <v>2,21255724065308+2,69600879830099i</v>
      </c>
      <c r="AB129" s="223" t="str">
        <f t="shared" ca="1" si="52"/>
        <v>3,43632764743914+0,596259409257474i</v>
      </c>
      <c r="AC129" s="223" t="str">
        <f t="shared" ca="1" si="53"/>
        <v>2,99147814761839-1,79302299929597i</v>
      </c>
      <c r="AD129" s="223" t="str">
        <f t="shared" ca="1" si="54"/>
        <v>1,09401978757568-3,31164516337055i</v>
      </c>
      <c r="AE129" s="223" t="str">
        <f t="shared" ca="1" si="55"/>
        <v>-1,3346752248073-3,22219102909314i</v>
      </c>
      <c r="AF129" s="223" t="str">
        <f t="shared" ca="1" si="56"/>
        <v>-3,11527556244998-1,56809794135592i</v>
      </c>
      <c r="AG129" s="223" t="str">
        <f t="shared" ca="1" si="57"/>
        <v>-3,38315320557795+0,84743576232678i</v>
      </c>
      <c r="AH129" s="223" t="str">
        <f t="shared" ca="1" si="58"/>
        <v>-2,00823151025082+2,85146965351526i</v>
      </c>
      <c r="AI129" s="223" t="str">
        <f t="shared" ca="1" si="59"/>
        <v>0,341851874787856+3,47088033204643i</v>
      </c>
      <c r="AJ129" s="223" t="str">
        <f t="shared" ca="1" si="60"/>
        <v>2,52593803781946+2,4048929316665i</v>
      </c>
      <c r="AK129" s="223" t="str">
        <f t="shared" ca="1" si="61"/>
        <v>3,48347338114017+0,1711320734713i</v>
      </c>
      <c r="AL129" s="223" t="str">
        <f t="shared" ca="1" si="62"/>
        <v>2,74949568371888-2,14572749175983i</v>
      </c>
      <c r="AM129" s="223" t="str">
        <f t="shared" ca="1" si="63"/>
        <v>0,680411529146616-3,42065975137649i</v>
      </c>
      <c r="AN129" s="223" t="str">
        <f t="shared" ca="1" si="64"/>
        <v>-1,71906842544921-3,03458015750223i</v>
      </c>
      <c r="AO129" s="223" t="str">
        <f t="shared" ca="1" si="65"/>
        <v>-3,28379916814704-1,1749621300108i</v>
      </c>
      <c r="AP129" s="223" t="str">
        <f t="shared" ca="1" si="66"/>
        <v>-3,25397513509379+1,25519671919345i</v>
      </c>
      <c r="AQ129" s="223" t="str">
        <f t="shared" ca="1" si="67"/>
        <v>-1,64407834906343+3,07585424976925i</v>
      </c>
      <c r="AR129" s="223" t="str">
        <f t="shared" ca="1" si="68"/>
        <v>-1,64407834906343+3,07585424976925i</v>
      </c>
      <c r="AS129" s="223" t="str">
        <f t="shared" ca="1" si="69"/>
        <v>2,80132637574727+2,07760523685934i</v>
      </c>
      <c r="AT129" s="223" t="str">
        <f t="shared" ca="1" si="70"/>
        <v>3,47822443276284-0,256569247990368i</v>
      </c>
      <c r="AU129" s="223" t="str">
        <f t="shared" ca="1" si="71"/>
        <v>2,46615824549873-2,46615824549873i</v>
      </c>
      <c r="AV129" s="223" t="str">
        <f t="shared" ca="1" si="72"/>
        <v>0,25656924799038-3,47822443276283i</v>
      </c>
      <c r="AW129" s="223" t="str">
        <f t="shared" ca="1" si="73"/>
        <v>-2,07760523685934-2,80132637574727i</v>
      </c>
      <c r="AX129" s="223" t="str">
        <f t="shared" ca="1" si="74"/>
        <v>-3,40293137778631-0,764153794572849i</v>
      </c>
      <c r="AY129" s="223" t="str">
        <f t="shared" ca="1" si="75"/>
        <v>-3,07585424976942+1,64407834906311i</v>
      </c>
      <c r="AZ129" s="223" t="str">
        <f t="shared" ca="1" si="76"/>
        <v>-1,25519671919345+3,25397513509379i</v>
      </c>
      <c r="BA129" s="223" t="str">
        <f t="shared" ca="1" si="77"/>
        <v>1,17496213001079+3,28379916814704i</v>
      </c>
      <c r="BB129" s="223" t="str">
        <f t="shared" ca="1" si="78"/>
        <v>3,03458015750223+1,71906842544921i</v>
      </c>
      <c r="BC129" s="223" t="str">
        <f t="shared" ca="1" si="79"/>
        <v>3,42065975137649-0,680411529146606i</v>
      </c>
      <c r="BD129" s="223" t="str">
        <f t="shared" ca="1" si="80"/>
        <v>2,14572749175983-2,74949568371888i</v>
      </c>
      <c r="BE129" s="223" t="str">
        <f t="shared" ca="1" si="81"/>
        <v>-0,171132073471293-3,48347338114017i</v>
      </c>
      <c r="BF129" s="223" t="str">
        <f t="shared" ca="1" si="82"/>
        <v>-2,40489293166649-2,52593803781946i</v>
      </c>
      <c r="BG129" s="223" t="str">
        <f t="shared" ca="1" si="83"/>
        <v>-3,47088033204639-0,341851874788207i</v>
      </c>
      <c r="BH129" s="223" t="str">
        <f t="shared" ca="1" si="84"/>
        <v>-2,85146965351526+2,00823151025082i</v>
      </c>
      <c r="BI129" s="223" t="str">
        <f t="shared" ca="1" si="85"/>
        <v>-0,84743576232678+3,38315320557795i</v>
      </c>
      <c r="BJ129" s="223" t="str">
        <f t="shared" ca="1" si="86"/>
        <v>1,56809794135591+3,11527556244998i</v>
      </c>
      <c r="BK129" s="223" t="str">
        <f t="shared" ca="1" si="87"/>
        <v>3,22219102909313+1,33467522480731i</v>
      </c>
      <c r="BL129" s="223" t="str">
        <f t="shared" ca="1" si="88"/>
        <v>3,31164516337056-1,09401978757566i</v>
      </c>
      <c r="BM129" s="223" t="str">
        <f t="shared" ca="1" si="89"/>
        <v>1,79302299929591-2,99147814761843i</v>
      </c>
      <c r="BN129" s="223" t="str">
        <f t="shared" ca="1" si="90"/>
        <v>-0,596259409257439-3,43632764743915i</v>
      </c>
      <c r="BO129" s="223" t="str">
        <f t="shared" ca="1" si="91"/>
        <v>-2,69600879830109-2,21255724065295i</v>
      </c>
      <c r="BP129" s="223" t="str">
        <f t="shared" ca="1" si="92"/>
        <v>-3,48662401540816+0,0855918153901878i</v>
      </c>
      <c r="BQ129" s="223" t="str">
        <f t="shared" ca="1" si="93"/>
        <v>-2,58419629951711+2,34217900025698i</v>
      </c>
      <c r="BR129" s="223" t="str">
        <f t="shared" ca="1" si="94"/>
        <v>-0,42692858279898+3,46144550280254i</v>
      </c>
      <c r="BS129" s="223" t="str">
        <f t="shared" ca="1" si="95"/>
        <v>1,93764810007313+2,89989531258728i</v>
      </c>
      <c r="BT129" s="223" t="str">
        <f t="shared" ca="1" si="96"/>
        <v>3,36133714838278+0,930207266465165i</v>
      </c>
      <c r="BU129" s="223" t="str">
        <f t="shared" ca="1" si="97"/>
        <v>3,15282034961955-1,49117297008348i</v>
      </c>
      <c r="BV129" s="223" t="str">
        <f t="shared" ca="1" si="98"/>
        <v>1,41334977197244-3,18846599570203i</v>
      </c>
      <c r="BW129" s="223" t="str">
        <f t="shared" ca="1" si="99"/>
        <v>-1,01241844852856-3,33749634737804i</v>
      </c>
      <c r="BX129" s="223" t="str">
        <f t="shared" ca="1" si="100"/>
        <v>-2,94657418315706-1,8658975231333i</v>
      </c>
      <c r="BY129" s="223" t="str">
        <f t="shared" ca="1" si="101"/>
        <v>-3,44992562821955+0,511748124995699i</v>
      </c>
      <c r="BZ129" s="223" t="str">
        <f t="shared" ca="1" si="102"/>
        <v>-2,2780542277974+2,64089793799326i</v>
      </c>
      <c r="CA129" s="223" t="str">
        <f t="shared" ca="1" si="103"/>
        <v>-3,7813442023226E-19+3,48767443774253i</v>
      </c>
      <c r="CB129" s="223" t="str">
        <f t="shared" ca="1" si="104"/>
        <v>2,2780542277974+2,64089793799326i</v>
      </c>
      <c r="CC129" s="223" t="str">
        <f t="shared" ca="1" si="105"/>
        <v>3,44992562821955+0,511748124995723i</v>
      </c>
      <c r="CD129" s="223" t="str">
        <f t="shared" ca="1" si="106"/>
        <v>2,94657418315708-1,86589752313328i</v>
      </c>
      <c r="CE129" s="223" t="str">
        <f t="shared" ca="1" si="107"/>
        <v>1,01241844852856-3,33749634737804i</v>
      </c>
      <c r="CF129" s="223" t="str">
        <f t="shared" ca="1" si="108"/>
        <v>-1,41334977197244-3,18846599570203i</v>
      </c>
      <c r="CG129" s="223" t="str">
        <f t="shared" ca="1" si="109"/>
        <v>-3,15282034961954-1,4911729700835i</v>
      </c>
      <c r="CH129" s="223" t="str">
        <f t="shared" ca="1" si="110"/>
        <v>-3,36133714838279+0,930207266465141i</v>
      </c>
      <c r="CI129" s="223" t="str">
        <f t="shared" ca="1" si="111"/>
        <v>-1,93764810007315+2,89989531258727i</v>
      </c>
      <c r="CJ129" s="223" t="str">
        <f t="shared" ca="1" si="112"/>
        <v>0,42692858279898+3,46144550280254i</v>
      </c>
      <c r="CK129" s="223" t="str">
        <f t="shared" ca="1" si="113"/>
        <v>2,58419629951711+2,34217900025698i</v>
      </c>
      <c r="CL129" s="223" t="str">
        <f t="shared" ca="1" si="114"/>
        <v>3,48662401540816+0,0855918153902125i</v>
      </c>
      <c r="CM129" s="223" t="str">
        <f t="shared" ca="1" si="115"/>
        <v>2,6960087983011-2,21255724065294i</v>
      </c>
      <c r="CN129" s="223" t="str">
        <f t="shared" ca="1" si="116"/>
        <v>0,596259409257439-3,43632764743915i</v>
      </c>
      <c r="CO129" s="223" t="str">
        <f t="shared" ca="1" si="117"/>
        <v>-1,79302299929591-2,99147814761843i</v>
      </c>
      <c r="CP129" s="223" t="str">
        <f t="shared" ca="1" si="118"/>
        <v>-3,31164516337055-1,09401978757569i</v>
      </c>
      <c r="CQ129" s="223" t="str">
        <f t="shared" ca="1" si="119"/>
        <v>-3,22219102909314+1,33467522480729i</v>
      </c>
      <c r="CR129" s="223" t="str">
        <f t="shared" ca="1" si="120"/>
        <v>-1,56809794135594+3,11527556244997i</v>
      </c>
      <c r="CS129" s="223" t="str">
        <f t="shared" ca="1" si="121"/>
        <v>0,84743576232678+3,38315320557795i</v>
      </c>
      <c r="CT129" s="223" t="str">
        <f t="shared" ca="1" si="122"/>
        <v>2,85146965351526+2,00823151025082i</v>
      </c>
      <c r="CU129" s="223" t="str">
        <f t="shared" ca="1" si="123"/>
        <v>3,47088033204639-0,341851874788195i</v>
      </c>
      <c r="CV129" s="223" t="str">
        <f t="shared" ca="1" si="124"/>
        <v>2,40489293166651-2,52593803781945i</v>
      </c>
      <c r="CW129" s="223" t="str">
        <f t="shared" ca="1" si="125"/>
        <v>0,171132073471318-3,48347338114017i</v>
      </c>
      <c r="CX129" s="223" t="str">
        <f t="shared" ca="1" si="126"/>
        <v>-2,14572749175983-2,74949568371888i</v>
      </c>
      <c r="CY129" s="223" t="str">
        <f t="shared" ca="1" si="127"/>
        <v>-3,42065975137649-0,680411529146616i</v>
      </c>
      <c r="CZ129" s="223" t="str">
        <f t="shared" ca="1" si="128"/>
        <v>-3,03458015750224+1,7190684254492i</v>
      </c>
      <c r="DA129" s="223" t="str">
        <f t="shared" ca="1" si="129"/>
        <v>-1,17496213001079+3,28379916814704i</v>
      </c>
      <c r="DB129" s="223" t="str">
        <f t="shared" ca="1" si="130"/>
        <v>1,25519671919345+3,25397513509379i</v>
      </c>
      <c r="DC129" s="223" t="str">
        <f t="shared" ca="1" si="131"/>
        <v>3,07585424976925+1,64407834906343i</v>
      </c>
      <c r="DD129" s="223" t="str">
        <f t="shared" ca="1" si="132"/>
        <v>3,40293137778631-0,764153794572838i</v>
      </c>
      <c r="DE129" s="223" t="str">
        <f t="shared" ca="1" si="133"/>
        <v>2,07760523685935-2,80132637574727i</v>
      </c>
      <c r="DF129" s="223" t="str">
        <f t="shared" ca="1" si="134"/>
        <v>-0,256569247990355-3,47822443276284i</v>
      </c>
      <c r="DG129" s="223" t="str">
        <f t="shared" ca="1" si="135"/>
        <v>-2,46615824549871-2,46615824549874i</v>
      </c>
      <c r="DH129" s="223" t="str">
        <f t="shared" ca="1" si="136"/>
        <v>-3,47822443276283-0,256569247990405i</v>
      </c>
      <c r="DI129" s="223" t="str">
        <f t="shared" ca="1" si="137"/>
        <v>-2,80132637574727+2,07760523685935i</v>
      </c>
      <c r="DJ129" s="223" t="str">
        <f t="shared" ca="1" si="138"/>
        <v>-0,764153794572838+3,40293137778631i</v>
      </c>
      <c r="DK129" s="223" t="str">
        <f t="shared" ca="1" si="139"/>
        <v>1,64407834906313+3,07585424976941i</v>
      </c>
      <c r="DL129" s="223" t="str">
        <f t="shared" ca="1" si="140"/>
        <v>3,25397513509379+1,25519671919345i</v>
      </c>
      <c r="DM129" s="223" t="str">
        <f t="shared" ca="1" si="141"/>
        <v>3,28379916814704-1,17496213001079i</v>
      </c>
      <c r="DN129" s="223" t="str">
        <f t="shared" ca="1" si="142"/>
        <v>1,71906842544922-3,03458015750223i</v>
      </c>
      <c r="DO129" s="223" t="str">
        <f t="shared" ca="1" si="143"/>
        <v>-0,680411529146592-3,4206597513765i</v>
      </c>
      <c r="DP129" s="223" t="str">
        <f t="shared" ca="1" si="144"/>
        <v>-2,74949568371886-2,14572749175985i</v>
      </c>
      <c r="DQ129" s="223" t="str">
        <f t="shared" ca="1" si="145"/>
        <v>-3,48347338114017+0,171132073471269i</v>
      </c>
      <c r="DR129" s="223" t="str">
        <f t="shared" ca="1" si="146"/>
        <v>-2,52593803781948+2,40489293166647i</v>
      </c>
      <c r="DS129" s="223" t="str">
        <f t="shared" ca="1" si="147"/>
        <v>-0,341851874788195+3,47088033204639i</v>
      </c>
      <c r="DT129" s="223" t="str">
        <f t="shared" ca="1" si="148"/>
        <v>2,00823151025082+2,85146965351526i</v>
      </c>
      <c r="DU129" s="223" t="str">
        <f t="shared" ca="1" si="149"/>
        <v>3,38315320557795+0,84743576232678i</v>
      </c>
      <c r="DV129" s="223" t="str">
        <f t="shared" ca="1" si="150"/>
        <v>3,11527556244998-1,56809794135591i</v>
      </c>
      <c r="DW129" s="223" t="str">
        <f t="shared" ca="1" si="151"/>
        <v>1,33467522480731-3,22219102909313i</v>
      </c>
      <c r="DX129" s="223" t="str">
        <f t="shared" ca="1" si="152"/>
        <v>-1,09401978757566-3,31164516337056i</v>
      </c>
      <c r="DY129" s="223" t="str">
        <f t="shared" ca="1" si="153"/>
        <v>-2,99147814761841-1,79302299929593i</v>
      </c>
      <c r="DZ129" s="223" t="str">
        <f t="shared" ca="1" si="154"/>
        <v>-3,43632764743915+0,596259409257415i</v>
      </c>
      <c r="EA129" s="223" t="str">
        <f t="shared" ca="1" si="155"/>
        <v>-2,21255724065298+2,69600879830107i</v>
      </c>
      <c r="EB129" s="223" t="str">
        <f t="shared" ca="1" si="156"/>
        <v>0,0855918153902125+3,48662401540816i</v>
      </c>
      <c r="EC129" s="223" t="str">
        <f t="shared" ca="1" si="157"/>
        <v>2,34217900025698+2,58419629951711i</v>
      </c>
      <c r="ED129" s="223" t="str">
        <f t="shared" ca="1" si="158"/>
        <v>3,46144550280254+0,42692858279898i</v>
      </c>
      <c r="EE129" s="223" t="str">
        <f t="shared" ca="1" si="159"/>
        <v>2,89989531258728-1,93764810007313i</v>
      </c>
      <c r="EF129" s="223" t="str">
        <f t="shared" ca="1" si="160"/>
        <v>0,930207266465165-3,36133714838278i</v>
      </c>
      <c r="EG129" s="223" t="str">
        <f t="shared" ca="1" si="161"/>
        <v>-1,49117297008348-3,15282034961955i</v>
      </c>
      <c r="EH129" s="223" t="str">
        <f t="shared" ca="1" si="162"/>
        <v>-3,18846599570202-1,41334977197246i</v>
      </c>
      <c r="EI129" s="223" t="str">
        <f t="shared" ca="1" si="163"/>
        <v>-3,33749634737794+1,01241844852887i</v>
      </c>
      <c r="EJ129" s="223" t="str">
        <f t="shared" ca="1" si="164"/>
        <v>-1,86589752313332+2,94657418315705i</v>
      </c>
      <c r="EK129" s="223" t="str">
        <f t="shared" ca="1" si="165"/>
        <v>0,511748124995723+3,44992562821955i</v>
      </c>
      <c r="EL129" s="223" t="str">
        <f t="shared" ca="1" si="166"/>
        <v>2,64089793799326+2,2780542277974i</v>
      </c>
      <c r="EM129" s="223" t="str">
        <f t="shared" ca="1" si="167"/>
        <v>3,48767443774253+7,56268840464523E-19i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-1,76627271949162E-29+1,4284097194088E-29i</v>
      </c>
      <c r="G130" s="229" t="str">
        <f t="shared" si="173"/>
        <v>-17,2413793103382+6,89655172415932i</v>
      </c>
      <c r="H130" s="229" t="str">
        <f t="shared" si="38"/>
        <v>2,00000000003525E-12-1,61742828341064E-12i</v>
      </c>
      <c r="I130" s="229" t="str">
        <f t="shared" si="174"/>
        <v>-2,00000000003525E-12+1,61742828341064E-12i</v>
      </c>
      <c r="J130" s="255" t="str">
        <f ca="1">IMPRODUCT(1/N_FFT2,AS100)</f>
        <v>0,0116776313349012+0,0000421206902732375i</v>
      </c>
      <c r="K130" s="254" t="str">
        <f t="shared" ca="1" si="175"/>
        <v>-2,34233898659787E-14+1,88034898237636E-14i</v>
      </c>
      <c r="N130" s="246">
        <f t="shared" ca="1" si="176"/>
        <v>4.5125731984465602</v>
      </c>
      <c r="O130" s="223">
        <f t="shared" ca="1" si="39"/>
        <v>-3.4874268015534402</v>
      </c>
      <c r="P130" s="223" t="str">
        <f t="shared" ca="1" si="40"/>
        <v>-2,58401281320407+2,34201269795671i</v>
      </c>
      <c r="Q130" s="223" t="str">
        <f t="shared" ca="1" si="41"/>
        <v>-0,341827602196919+3,47063388829325i</v>
      </c>
      <c r="R130" s="223" t="str">
        <f t="shared" ca="1" si="42"/>
        <v>2,07745772015364+2,80112747249519i</v>
      </c>
      <c r="S130" s="223" t="str">
        <f t="shared" ca="1" si="43"/>
        <v>3,42041687344733+0,680363217722739i</v>
      </c>
      <c r="T130" s="223" t="str">
        <f t="shared" ca="1" si="44"/>
        <v>2,99126574297412-1,79289568885162i</v>
      </c>
      <c r="U130" s="223" t="str">
        <f t="shared" ca="1" si="45"/>
        <v>1,01234656353749-3,33725937432006i</v>
      </c>
      <c r="V130" s="223" t="str">
        <f t="shared" ca="1" si="46"/>
        <v>-1,49106709196944-3,15259648915605i</v>
      </c>
      <c r="W130" s="223" t="str">
        <f t="shared" ca="1" si="47"/>
        <v>-3,22196224308652-1,33458045854049i</v>
      </c>
      <c r="X130" s="223" t="str">
        <f t="shared" ca="1" si="48"/>
        <v>-3,28356600776285+1,17487870389144i</v>
      </c>
      <c r="Y130" s="223" t="str">
        <f t="shared" ca="1" si="49"/>
        <v>-1,64396161417181+3,07563585414835i</v>
      </c>
      <c r="Z130" s="223" t="str">
        <f t="shared" ca="1" si="50"/>
        <v>0,847375591640898+3,38291299073513i</v>
      </c>
      <c r="AA130" s="223" t="str">
        <f t="shared" ca="1" si="51"/>
        <v>2,89968941062114+1,93751052077786i</v>
      </c>
      <c r="AB130" s="223" t="str">
        <f t="shared" ca="1" si="52"/>
        <v>3,44968067231827-0,511711789220278i</v>
      </c>
      <c r="AC130" s="223" t="str">
        <f t="shared" ca="1" si="53"/>
        <v>2,21240014191783-2,69581737293816i</v>
      </c>
      <c r="AD130" s="223" t="str">
        <f t="shared" ca="1" si="54"/>
        <v>-0,171119922539276-3,48322604323972i</v>
      </c>
      <c r="AE130" s="223" t="str">
        <f t="shared" ca="1" si="55"/>
        <v>-2,46598314027009-2,46598314027021i</v>
      </c>
      <c r="AF130" s="223" t="str">
        <f t="shared" ca="1" si="56"/>
        <v>-3,48322604323971-0,171119922539446i</v>
      </c>
      <c r="AG130" s="223" t="str">
        <f t="shared" ca="1" si="57"/>
        <v>-2,69581737293827+2,2124001419177i</v>
      </c>
      <c r="AH130" s="223" t="str">
        <f t="shared" ca="1" si="58"/>
        <v>-0,511711789220446+3,44968067231825i</v>
      </c>
      <c r="AI130" s="223" t="str">
        <f t="shared" ca="1" si="59"/>
        <v>1,93751052077798+2,89968941062106i</v>
      </c>
      <c r="AJ130" s="223" t="str">
        <f t="shared" ca="1" si="60"/>
        <v>3,38291299073516+0,847375591640797i</v>
      </c>
      <c r="AK130" s="223" t="str">
        <f t="shared" ca="1" si="61"/>
        <v>3,0756358541483-1,64396161417191i</v>
      </c>
      <c r="AL130" s="223" t="str">
        <f t="shared" ca="1" si="62"/>
        <v>1,17487870389137-3,28356600776287i</v>
      </c>
      <c r="AM130" s="223" t="str">
        <f t="shared" ca="1" si="63"/>
        <v>-1,33458045854052-3,2219622430865i</v>
      </c>
      <c r="AN130" s="223" t="str">
        <f t="shared" ca="1" si="64"/>
        <v>-3,15259648915605-1,49106709196943i</v>
      </c>
      <c r="AO130" s="223" t="str">
        <f t="shared" ca="1" si="65"/>
        <v>-3,33725937432005+1,0123465635375i</v>
      </c>
      <c r="AP130" s="223" t="str">
        <f t="shared" ca="1" si="66"/>
        <v>-1,79289568885164+2,99126574297411i</v>
      </c>
      <c r="AQ130" s="223" t="str">
        <f t="shared" ca="1" si="67"/>
        <v>0,680363217722677+3,42041687344734i</v>
      </c>
      <c r="AR130" s="223" t="str">
        <f t="shared" ca="1" si="68"/>
        <v>0,680363217722677+3,42041687344734i</v>
      </c>
      <c r="AS130" s="223" t="str">
        <f t="shared" ca="1" si="69"/>
        <v>3,47063388829327-0,341827602196819i</v>
      </c>
      <c r="AT130" s="223" t="str">
        <f t="shared" ca="1" si="70"/>
        <v>2,34201269795681-2,58401281320397i</v>
      </c>
      <c r="AU130" s="223" t="str">
        <f t="shared" ca="1" si="71"/>
        <v>1,70467151841022E-13-3,48742680155344i</v>
      </c>
      <c r="AV130" s="223" t="str">
        <f t="shared" ca="1" si="72"/>
        <v>-2,34201269795682-2,58401281320397i</v>
      </c>
      <c r="AW130" s="223" t="str">
        <f t="shared" ca="1" si="73"/>
        <v>-3,47063388829327-0,341827602196813i</v>
      </c>
      <c r="AX130" s="223" t="str">
        <f t="shared" ca="1" si="74"/>
        <v>-2,80112747249512+2,07745772015373i</v>
      </c>
      <c r="AY130" s="223" t="str">
        <f t="shared" ca="1" si="75"/>
        <v>-0,68036321772267+3,42041687344734i</v>
      </c>
      <c r="AZ130" s="223" t="str">
        <f t="shared" ca="1" si="76"/>
        <v>1,79289568885165+2,99126574297411i</v>
      </c>
      <c r="BA130" s="223" t="str">
        <f t="shared" ca="1" si="77"/>
        <v>3,33725937432006+1,01234656353749i</v>
      </c>
      <c r="BB130" s="223" t="str">
        <f t="shared" ca="1" si="78"/>
        <v>3,15259648915605-1,49106709196944i</v>
      </c>
      <c r="BC130" s="223" t="str">
        <f t="shared" ca="1" si="79"/>
        <v>1,33458045854052-3,22196224308651i</v>
      </c>
      <c r="BD130" s="223" t="str">
        <f t="shared" ca="1" si="80"/>
        <v>-1,17487870389137-3,28356600776287i</v>
      </c>
      <c r="BE130" s="223" t="str">
        <f t="shared" ca="1" si="81"/>
        <v>-3,0756358541483-1,6439616141719i</v>
      </c>
      <c r="BF130" s="223" t="str">
        <f t="shared" ca="1" si="82"/>
        <v>-3,38291299073516+0,847375591640797i</v>
      </c>
      <c r="BG130" s="223" t="str">
        <f t="shared" ca="1" si="83"/>
        <v>-1,93751052077797+2,89968941062107i</v>
      </c>
      <c r="BH130" s="223" t="str">
        <f t="shared" ca="1" si="84"/>
        <v>0,51171178922046+3,44968067231824i</v>
      </c>
      <c r="BI130" s="223" t="str">
        <f t="shared" ca="1" si="85"/>
        <v>2,69581737293828+2,21240014191769i</v>
      </c>
      <c r="BJ130" s="223" t="str">
        <f t="shared" ca="1" si="86"/>
        <v>3,48322604323971-0,171119922539458i</v>
      </c>
      <c r="BK130" s="223" t="str">
        <f t="shared" ca="1" si="87"/>
        <v>2,46598314027008-2,46598314027022i</v>
      </c>
      <c r="BL130" s="223" t="str">
        <f t="shared" ca="1" si="88"/>
        <v>0,171119922539263-3,48322604323972i</v>
      </c>
      <c r="BM130" s="223" t="str">
        <f t="shared" ca="1" si="89"/>
        <v>-2,21240014191784-2,69581737293816i</v>
      </c>
      <c r="BN130" s="223" t="str">
        <f t="shared" ca="1" si="90"/>
        <v>-3,44968067231827-0,511711789220264i</v>
      </c>
      <c r="BO130" s="223" t="str">
        <f t="shared" ca="1" si="91"/>
        <v>-2,89968941062115+1,93751052077784i</v>
      </c>
      <c r="BP130" s="223" t="str">
        <f t="shared" ca="1" si="92"/>
        <v>-0,847375591640958+3,38291299073511i</v>
      </c>
      <c r="BQ130" s="223" t="str">
        <f t="shared" ca="1" si="93"/>
        <v>1,64396161417176+3,07563585414838i</v>
      </c>
      <c r="BR130" s="223" t="str">
        <f t="shared" ca="1" si="94"/>
        <v>3,28356600776282+1,17487870389153i</v>
      </c>
      <c r="BS130" s="223" t="str">
        <f t="shared" ca="1" si="95"/>
        <v>3,22196224308657-1,33458045854037i</v>
      </c>
      <c r="BT130" s="223" t="str">
        <f t="shared" ca="1" si="96"/>
        <v>1,49106709196959-3,15259648915598i</v>
      </c>
      <c r="BU130" s="223" t="str">
        <f t="shared" ca="1" si="97"/>
        <v>-1,01234656353766-3,33725937432i</v>
      </c>
      <c r="BV130" s="223" t="str">
        <f t="shared" ca="1" si="98"/>
        <v>-2,9912657429742-1,79289568885149i</v>
      </c>
      <c r="BW130" s="223" t="str">
        <f t="shared" ca="1" si="99"/>
        <v>-3,42041687344731+0,680363217722851i</v>
      </c>
      <c r="BX130" s="223" t="str">
        <f t="shared" ca="1" si="100"/>
        <v>-2,07745772015359+2,80112747249523i</v>
      </c>
      <c r="BY130" s="223" t="str">
        <f t="shared" ca="1" si="101"/>
        <v>0,341827602196995+3,47063388829325i</v>
      </c>
      <c r="BZ130" s="223" t="str">
        <f t="shared" ca="1" si="102"/>
        <v>2,58401281320409+2,34201269795668i</v>
      </c>
      <c r="CA130" s="223" t="str">
        <f t="shared" ca="1" si="103"/>
        <v>3,48742680155344-5,98090556539922E-15i</v>
      </c>
      <c r="CB130" s="223" t="str">
        <f t="shared" ca="1" si="104"/>
        <v>2,58401281320408-2,34201269795669i</v>
      </c>
      <c r="CC130" s="223" t="str">
        <f t="shared" ca="1" si="105"/>
        <v>0,341827602196983-3,47063388829325i</v>
      </c>
      <c r="CD130" s="223" t="str">
        <f t="shared" ca="1" si="106"/>
        <v>-2,0774577201536-2,80112747249523i</v>
      </c>
      <c r="CE130" s="223" t="str">
        <f t="shared" ca="1" si="107"/>
        <v>-3,42041687344731-0,680363217722837i</v>
      </c>
      <c r="CF130" s="223" t="str">
        <f t="shared" ca="1" si="108"/>
        <v>-2,99126574297419+1,7928956888515i</v>
      </c>
      <c r="CG130" s="223" t="str">
        <f t="shared" ca="1" si="109"/>
        <v>-1,01234656353765+3,33725937432001i</v>
      </c>
      <c r="CH130" s="223" t="str">
        <f t="shared" ca="1" si="110"/>
        <v>1,4910670919696+3,15259648915598i</v>
      </c>
      <c r="CI130" s="223" t="str">
        <f t="shared" ca="1" si="111"/>
        <v>3,22196224308657+1,33458045854035i</v>
      </c>
      <c r="CJ130" s="223" t="str">
        <f t="shared" ca="1" si="112"/>
        <v>3,28356600776281-1,17487870389154i</v>
      </c>
      <c r="CK130" s="223" t="str">
        <f t="shared" ca="1" si="113"/>
        <v>1,64396161417175-3,07563585414839i</v>
      </c>
      <c r="CL130" s="223" t="str">
        <f t="shared" ca="1" si="114"/>
        <v>-0,847375591640968-3,38291299073511i</v>
      </c>
      <c r="CM130" s="223" t="str">
        <f t="shared" ca="1" si="115"/>
        <v>-2,89968941062116-1,93751052077783i</v>
      </c>
      <c r="CN130" s="223" t="str">
        <f t="shared" ca="1" si="116"/>
        <v>-3,44968067231827+0,511711789220278i</v>
      </c>
      <c r="CO130" s="223" t="str">
        <f t="shared" ca="1" si="117"/>
        <v>-2,21240014191783+2,69581737293816i</v>
      </c>
      <c r="CP130" s="223" t="str">
        <f t="shared" ca="1" si="118"/>
        <v>0,171119922539275+3,48322604323972i</v>
      </c>
      <c r="CQ130" s="223" t="str">
        <f t="shared" ca="1" si="119"/>
        <v>2,46598314027009+2,46598314027021i</v>
      </c>
      <c r="CR130" s="223" t="str">
        <f t="shared" ca="1" si="120"/>
        <v>3,48322604323971+0,171119922539446i</v>
      </c>
      <c r="CS130" s="223" t="str">
        <f t="shared" ca="1" si="121"/>
        <v>2,69581737293827-2,2124001419177i</v>
      </c>
      <c r="CT130" s="223" t="str">
        <f t="shared" ca="1" si="122"/>
        <v>0,511711789220446-3,44968067231825i</v>
      </c>
      <c r="CU130" s="223" t="str">
        <f t="shared" ca="1" si="123"/>
        <v>-1,93751052077798-2,89968941062106i</v>
      </c>
      <c r="CV130" s="223" t="str">
        <f t="shared" ca="1" si="124"/>
        <v>-3,38291299073516-0,847375591640797i</v>
      </c>
      <c r="CW130" s="223" t="str">
        <f t="shared" ca="1" si="125"/>
        <v>-3,0756358541483+1,6439616141719i</v>
      </c>
      <c r="CX130" s="223" t="str">
        <f t="shared" ca="1" si="126"/>
        <v>-1,17487870389135+3,28356600776288i</v>
      </c>
      <c r="CY130" s="223" t="str">
        <f t="shared" ca="1" si="127"/>
        <v>1,33458045854054+3,2219622430865i</v>
      </c>
      <c r="CZ130" s="223" t="str">
        <f t="shared" ca="1" si="128"/>
        <v>3,15259648915606+1,49106709196942i</v>
      </c>
      <c r="DA130" s="223" t="str">
        <f t="shared" ca="1" si="129"/>
        <v>3,33725937432005-1,01234656353752i</v>
      </c>
      <c r="DB130" s="223" t="str">
        <f t="shared" ca="1" si="130"/>
        <v>1,79289568885162-2,99126574297412i</v>
      </c>
      <c r="DC130" s="223" t="str">
        <f t="shared" ca="1" si="131"/>
        <v>-0,680363217722694-3,42041687344734i</v>
      </c>
      <c r="DD130" s="223" t="str">
        <f t="shared" ca="1" si="132"/>
        <v>-2,80112747249514-2,07745772015371i</v>
      </c>
      <c r="DE130" s="223" t="str">
        <f t="shared" ca="1" si="133"/>
        <v>-3,47063388829327+0,341827602196837i</v>
      </c>
      <c r="DF130" s="223" t="str">
        <f t="shared" ca="1" si="134"/>
        <v>-2,3420126979568+2,58401281320398i</v>
      </c>
      <c r="DG130" s="223" t="str">
        <f t="shared" ca="1" si="135"/>
        <v>-1,52096417373928E-13+3,48742680155344i</v>
      </c>
      <c r="DH130" s="223" t="str">
        <f t="shared" ca="1" si="136"/>
        <v>2,34201269795657+2,58401281320419i</v>
      </c>
      <c r="DI130" s="223" t="str">
        <f t="shared" ca="1" si="137"/>
        <v>3,47063388829327+0,341827602196795i</v>
      </c>
      <c r="DJ130" s="223" t="str">
        <f t="shared" ca="1" si="138"/>
        <v>2,80112747249511-2,07745772015374i</v>
      </c>
      <c r="DK130" s="223" t="str">
        <f t="shared" ca="1" si="139"/>
        <v>0,680363217722652-3,42041687344735i</v>
      </c>
      <c r="DL130" s="223" t="str">
        <f t="shared" ca="1" si="140"/>
        <v>-1,79289568885166-2,9912657429741i</v>
      </c>
      <c r="DM130" s="223" t="str">
        <f t="shared" ca="1" si="141"/>
        <v>-3,33725937432006-1,01234656353747i</v>
      </c>
      <c r="DN130" s="223" t="str">
        <f t="shared" ca="1" si="142"/>
        <v>-3,15259648915604+1,49106709196945i</v>
      </c>
      <c r="DO130" s="223" t="str">
        <f t="shared" ca="1" si="143"/>
        <v>-1,3345804585405+3,22196224308651i</v>
      </c>
      <c r="DP130" s="223" t="str">
        <f t="shared" ca="1" si="144"/>
        <v>1,17487870389139+3,28356600776286i</v>
      </c>
      <c r="DQ130" s="223" t="str">
        <f t="shared" ca="1" si="145"/>
        <v>3,07563585414831+1,64396161417189i</v>
      </c>
      <c r="DR130" s="223" t="str">
        <f t="shared" ca="1" si="146"/>
        <v>3,38291299073515-0,847375591640815i</v>
      </c>
      <c r="DS130" s="223" t="str">
        <f t="shared" ca="1" si="147"/>
        <v>1,93751052077796-2,89968941062107i</v>
      </c>
      <c r="DT130" s="223" t="str">
        <f t="shared" ca="1" si="148"/>
        <v>-0,511711789220122-3,4496806723183i</v>
      </c>
      <c r="DU130" s="223" t="str">
        <f t="shared" ca="1" si="149"/>
        <v>-2,69581737293829-2,21240014191768i</v>
      </c>
      <c r="DV130" s="223" t="str">
        <f t="shared" ca="1" si="150"/>
        <v>-3,48322604323971+0,171119922539464i</v>
      </c>
      <c r="DW130" s="223" t="str">
        <f t="shared" ca="1" si="151"/>
        <v>-2,46598314027008+2,46598314027022i</v>
      </c>
      <c r="DX130" s="223" t="str">
        <f t="shared" ca="1" si="152"/>
        <v>-0,171119922539257+3,48322604323972i</v>
      </c>
      <c r="DY130" s="223" t="str">
        <f t="shared" ca="1" si="153"/>
        <v>2,21240014191784+2,69581737293815i</v>
      </c>
      <c r="DZ130" s="223" t="str">
        <f t="shared" ca="1" si="154"/>
        <v>3,44968067231827+0,511711789220261i</v>
      </c>
      <c r="EA130" s="223" t="str">
        <f t="shared" ca="1" si="155"/>
        <v>2,89968941062115-1,93751052077785i</v>
      </c>
      <c r="EB130" s="223" t="str">
        <f t="shared" ca="1" si="156"/>
        <v>0,847375591640951-3,38291299073512i</v>
      </c>
      <c r="EC130" s="223" t="str">
        <f t="shared" ca="1" si="157"/>
        <v>-1,64396161417176-3,07563585414838i</v>
      </c>
      <c r="ED130" s="223" t="str">
        <f t="shared" ca="1" si="158"/>
        <v>-3,28356600776282-1,17487870389152i</v>
      </c>
      <c r="EE130" s="223" t="str">
        <f t="shared" ca="1" si="159"/>
        <v>-3,22196224308657+1,33458045854037i</v>
      </c>
      <c r="EF130" s="223" t="str">
        <f t="shared" ca="1" si="160"/>
        <v>-1,49106709196958+3,15259648915599i</v>
      </c>
      <c r="EG130" s="223" t="str">
        <f t="shared" ca="1" si="161"/>
        <v>1,01234656353734+3,3372593743201i</v>
      </c>
      <c r="EH130" s="223" t="str">
        <f t="shared" ca="1" si="162"/>
        <v>2,9912657429742+1,79289568885149i</v>
      </c>
      <c r="EI130" s="223" t="str">
        <f t="shared" ca="1" si="163"/>
        <v>3,42041687344731-0,680363217722855i</v>
      </c>
      <c r="EJ130" s="223" t="str">
        <f t="shared" ca="1" si="164"/>
        <v>2,07745772015358-2,80112747249524i</v>
      </c>
      <c r="EK130" s="223" t="str">
        <f t="shared" ca="1" si="165"/>
        <v>-0,341827602197001-3,47063388829325i</v>
      </c>
      <c r="EL130" s="223" t="str">
        <f t="shared" ca="1" si="166"/>
        <v>-2,58401281320409-2,34201269795668i</v>
      </c>
      <c r="EM130" s="223" t="str">
        <f t="shared" ca="1" si="167"/>
        <v>-3,48742680155344+1,19618111307984E-14i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-1,65415759349344E-29+1,29458770850383E-29i</v>
      </c>
      <c r="G131" s="229" t="str">
        <f t="shared" si="173"/>
        <v>-17,0816884299965+7,06043121775513i</v>
      </c>
      <c r="H131" s="229" t="str">
        <f t="shared" si="38"/>
        <v>2,00000000003302E-12-1,56525317749416E-12i</v>
      </c>
      <c r="I131" s="229" t="str">
        <f t="shared" si="174"/>
        <v>-2,00000000003302E-12+1,56525317749416E-12i</v>
      </c>
      <c r="J131" s="255" t="str">
        <f ca="1">IMPRODUCT(1/N_FFT2,AT100)</f>
        <v>0,0756634227166781+0,000977151710125152i</v>
      </c>
      <c r="K131" s="254" t="str">
        <f t="shared" ca="1" si="175"/>
        <v>-1,52856335255022E-13+1,16478109407082E-13i</v>
      </c>
      <c r="N131" s="246">
        <f t="shared" ca="1" si="176"/>
        <v>4.5128392796705743</v>
      </c>
      <c r="O131" s="223">
        <f t="shared" ca="1" si="39"/>
        <v>-3.4871607203294253</v>
      </c>
      <c r="P131" s="223" t="str">
        <f t="shared" ca="1" si="40"/>
        <v>-2,52556597948152+2,40453870268166i</v>
      </c>
      <c r="Q131" s="223" t="str">
        <f t="shared" ca="1" si="41"/>
        <v>-0,171106866552475+3,48296028252219i</v>
      </c>
      <c r="R131" s="223" t="str">
        <f t="shared" ca="1" si="42"/>
        <v>2,2777186815343+2,64050894662337i</v>
      </c>
      <c r="S131" s="223" t="str">
        <f t="shared" ca="1" si="43"/>
        <v>3,47036908832306+0,341801521676268i</v>
      </c>
      <c r="T131" s="223" t="str">
        <f t="shared" ca="1" si="44"/>
        <v>2,74909069643152-2,14541143657856i</v>
      </c>
      <c r="U131" s="223" t="str">
        <f t="shared" ca="1" si="45"/>
        <v>0,511672746996031-3,44941747102173i</v>
      </c>
      <c r="V131" s="223" t="str">
        <f t="shared" ca="1" si="46"/>
        <v>-2,00793570755625-2,85104964596007i</v>
      </c>
      <c r="W131" s="223" t="str">
        <f t="shared" ca="1" si="47"/>
        <v>-3,42015590489943-0,680311307851074i</v>
      </c>
      <c r="X131" s="223" t="str">
        <f t="shared" ca="1" si="48"/>
        <v>-2,94614016716905+1,86562268554001i</v>
      </c>
      <c r="Y131" s="223" t="str">
        <f t="shared" ca="1" si="49"/>
        <v>-0,847310939177239+3,38265488363194i</v>
      </c>
      <c r="Z131" s="223" t="str">
        <f t="shared" ca="1" si="50"/>
        <v>1,71881521506509+3,03413317866391i</v>
      </c>
      <c r="AA131" s="223" t="str">
        <f t="shared" ca="1" si="51"/>
        <v>3,33700475046422+1,01226932423525i</v>
      </c>
      <c r="AB131" s="223" t="str">
        <f t="shared" ca="1" si="52"/>
        <v>3,11481669757269-1,56786696818665i</v>
      </c>
      <c r="AC131" s="223" t="str">
        <f t="shared" ca="1" si="53"/>
        <v>1,17478906382686-3,28331548056553i</v>
      </c>
      <c r="AD131" s="223" t="str">
        <f t="shared" ca="1" si="54"/>
        <v>-1,41314159245298-3,18799635023127i</v>
      </c>
      <c r="AE131" s="223" t="str">
        <f t="shared" ca="1" si="55"/>
        <v>-3,22171641608961-1,33447863366454i</v>
      </c>
      <c r="AF131" s="223" t="str">
        <f t="shared" ca="1" si="56"/>
        <v>-3,25349584044675+1,25501183484624i</v>
      </c>
      <c r="AG131" s="223" t="str">
        <f t="shared" ca="1" si="57"/>
        <v>-1,49095332758687+3,15235595457843i</v>
      </c>
      <c r="AH131" s="223" t="str">
        <f t="shared" ca="1" si="58"/>
        <v>1,09385864380364+3,31115737420988i</v>
      </c>
      <c r="AI131" s="223" t="str">
        <f t="shared" ca="1" si="59"/>
        <v>3,07540119145891+1,64383618435097i</v>
      </c>
      <c r="AJ131" s="223" t="str">
        <f t="shared" ca="1" si="60"/>
        <v>3,36084203983552-0,93007025147708i</v>
      </c>
      <c r="AK131" s="223" t="str">
        <f t="shared" ca="1" si="61"/>
        <v>1,79275889576422-2,99103751749568i</v>
      </c>
      <c r="AL131" s="223" t="str">
        <f t="shared" ca="1" si="62"/>
        <v>-0,764041238450522-3,4024301426121i</v>
      </c>
      <c r="AM131" s="223" t="str">
        <f t="shared" ca="1" si="63"/>
        <v>-2,89946817216902-1,93736269397015i</v>
      </c>
      <c r="AN131" s="223" t="str">
        <f t="shared" ca="1" si="64"/>
        <v>-3,43582149315747+0,596171583158421i</v>
      </c>
      <c r="AO131" s="223" t="str">
        <f t="shared" ca="1" si="65"/>
        <v>-2,07729921575366+2,800913754052i</v>
      </c>
      <c r="AP131" s="223" t="str">
        <f t="shared" ca="1" si="66"/>
        <v>0,426865698303685+3,46093564878345i</v>
      </c>
      <c r="AQ131" s="223" t="str">
        <f t="shared" ca="1" si="67"/>
        <v>2,69561168937061+2,2122313417762i</v>
      </c>
      <c r="AR131" s="223" t="str">
        <f t="shared" ca="1" si="68"/>
        <v>2,69561168937061+2,2122313417762i</v>
      </c>
      <c r="AS131" s="223" t="str">
        <f t="shared" ca="1" si="69"/>
        <v>2,34183400872811-2,5838156600216i</v>
      </c>
      <c r="AT131" s="223" t="str">
        <f t="shared" ca="1" si="70"/>
        <v>-0,0855792081336655-3,48611045271713i</v>
      </c>
      <c r="AU131" s="223" t="str">
        <f t="shared" ca="1" si="71"/>
        <v>-2,46579499243231-2,4657949924323i</v>
      </c>
      <c r="AV131" s="223" t="str">
        <f t="shared" ca="1" si="72"/>
        <v>-3,48611045271713-0,0855792081336411i</v>
      </c>
      <c r="AW131" s="223" t="str">
        <f t="shared" ca="1" si="73"/>
        <v>-2,58381566002159+2,34183400872813i</v>
      </c>
      <c r="AX131" s="223" t="str">
        <f t="shared" ca="1" si="74"/>
        <v>-0,256531456593047+3,47771210728932i</v>
      </c>
      <c r="AY131" s="223" t="str">
        <f t="shared" ca="1" si="75"/>
        <v>2,21223134177623+2,6956116893706i</v>
      </c>
      <c r="AZ131" s="223" t="str">
        <f t="shared" ca="1" si="76"/>
        <v>3,46093564878345+0,426865698303671i</v>
      </c>
      <c r="BA131" s="223" t="str">
        <f t="shared" ca="1" si="77"/>
        <v>2,800913754052-2,07729921575367i</v>
      </c>
      <c r="BB131" s="223" t="str">
        <f t="shared" ca="1" si="78"/>
        <v>0,596171583158397-3,43582149315747i</v>
      </c>
      <c r="BC131" s="223" t="str">
        <f t="shared" ca="1" si="79"/>
        <v>-1,93736269397016-2,89946817216902i</v>
      </c>
      <c r="BD131" s="223" t="str">
        <f t="shared" ca="1" si="80"/>
        <v>-3,40243014261211-0,764041238450498i</v>
      </c>
      <c r="BE131" s="223" t="str">
        <f t="shared" ca="1" si="81"/>
        <v>-2,99103751749566+1,79275889576424i</v>
      </c>
      <c r="BF131" s="223" t="str">
        <f t="shared" ca="1" si="82"/>
        <v>-0,93007025147707+3,36084203983552i</v>
      </c>
      <c r="BG131" s="223" t="str">
        <f t="shared" ca="1" si="83"/>
        <v>1,64383618435098+3,0754011914589i</v>
      </c>
      <c r="BH131" s="223" t="str">
        <f t="shared" ca="1" si="84"/>
        <v>3,31115737420989+1,09385864380362i</v>
      </c>
      <c r="BI131" s="223" t="str">
        <f t="shared" ca="1" si="85"/>
        <v>3,15235595457842-1,4909533275869i</v>
      </c>
      <c r="BJ131" s="223" t="str">
        <f t="shared" ca="1" si="86"/>
        <v>1,25501183484624-3,25349584044675i</v>
      </c>
      <c r="BK131" s="223" t="str">
        <f t="shared" ca="1" si="87"/>
        <v>-1,33447863366423-3,22171641608973i</v>
      </c>
      <c r="BL131" s="223" t="str">
        <f t="shared" ca="1" si="88"/>
        <v>-3,18799635023128-1,41314159245296i</v>
      </c>
      <c r="BM131" s="223" t="str">
        <f t="shared" ca="1" si="89"/>
        <v>-3,28331548056552+1,17478906382688i</v>
      </c>
      <c r="BN131" s="223" t="str">
        <f t="shared" ca="1" si="90"/>
        <v>-1,56786696818656+3,11481669757273i</v>
      </c>
      <c r="BO131" s="223" t="str">
        <f t="shared" ca="1" si="91"/>
        <v>1,01226932423539+3,33700475046417i</v>
      </c>
      <c r="BP131" s="223" t="str">
        <f t="shared" ca="1" si="92"/>
        <v>3,03413317866385+1,7188152150652i</v>
      </c>
      <c r="BQ131" s="223" t="str">
        <f t="shared" ca="1" si="93"/>
        <v>3,38265488363196-0,847310939177187i</v>
      </c>
      <c r="BR131" s="223" t="str">
        <f t="shared" ca="1" si="94"/>
        <v>1,86562268553999-2,94614016716907i</v>
      </c>
      <c r="BS131" s="223" t="str">
        <f t="shared" ca="1" si="95"/>
        <v>-0,680311307851169-3,4201559048994i</v>
      </c>
      <c r="BT131" s="223" t="str">
        <f t="shared" ca="1" si="96"/>
        <v>-2,85104964595997-2,00793570755639i</v>
      </c>
      <c r="BU131" s="223" t="str">
        <f t="shared" ca="1" si="97"/>
        <v>-3,44941747102175+0,511672746995937i</v>
      </c>
      <c r="BV131" s="223" t="str">
        <f t="shared" ca="1" si="98"/>
        <v>-2,14541143657857+2,74909069643151i</v>
      </c>
      <c r="BW131" s="223" t="str">
        <f t="shared" ca="1" si="99"/>
        <v>0,341801521676322+3,47036908832305i</v>
      </c>
      <c r="BX131" s="223" t="str">
        <f t="shared" ca="1" si="100"/>
        <v>2,64050894662346+2,2777186815342i</v>
      </c>
      <c r="BY131" s="223" t="str">
        <f t="shared" ca="1" si="101"/>
        <v>3,48296028252219-0,171106866552364i</v>
      </c>
      <c r="BZ131" s="223" t="str">
        <f t="shared" ca="1" si="102"/>
        <v>2,4045387026817-2,52556597948147i</v>
      </c>
      <c r="CA131" s="223" t="str">
        <f t="shared" ca="1" si="103"/>
        <v>-1,19612765557143E-14-3,48716072032943i</v>
      </c>
      <c r="CB131" s="223" t="str">
        <f t="shared" ca="1" si="104"/>
        <v>-2,40453870268172-2,52556597948146i</v>
      </c>
      <c r="CC131" s="223" t="str">
        <f t="shared" ca="1" si="105"/>
        <v>-3,48296028252219-0,171106866552316i</v>
      </c>
      <c r="CD131" s="223" t="str">
        <f t="shared" ca="1" si="106"/>
        <v>-2,64050894662343+2,27771868153424i</v>
      </c>
      <c r="CE131" s="223" t="str">
        <f t="shared" ca="1" si="107"/>
        <v>-0,341801521676298+3,47036908832306i</v>
      </c>
      <c r="CF131" s="223" t="str">
        <f t="shared" ca="1" si="108"/>
        <v>2,14541143657859+2,7490906964315i</v>
      </c>
      <c r="CG131" s="223" t="str">
        <f t="shared" ca="1" si="109"/>
        <v>3,44941747102175+0,511672746995913i</v>
      </c>
      <c r="CH131" s="223" t="str">
        <f t="shared" ca="1" si="110"/>
        <v>2,85104964596016-2,00793570755612i</v>
      </c>
      <c r="CI131" s="223" t="str">
        <f t="shared" ca="1" si="111"/>
        <v>0,68031130785112-3,42015590489941i</v>
      </c>
      <c r="CJ131" s="223" t="str">
        <f t="shared" ca="1" si="112"/>
        <v>-1,86562268554003-2,94614016716904i</v>
      </c>
      <c r="CK131" s="223" t="str">
        <f t="shared" ca="1" si="113"/>
        <v>-3,38265488363196-0,847310939177166i</v>
      </c>
      <c r="CL131" s="223" t="str">
        <f t="shared" ca="1" si="114"/>
        <v>-3,03413317866401+1,71881521506492i</v>
      </c>
      <c r="CM131" s="223" t="str">
        <f t="shared" ca="1" si="115"/>
        <v>-1,01226932423537+3,33700475046418i</v>
      </c>
      <c r="CN131" s="223" t="str">
        <f t="shared" ca="1" si="116"/>
        <v>1,5678669681866+3,11481669757271i</v>
      </c>
      <c r="CO131" s="223" t="str">
        <f t="shared" ca="1" si="117"/>
        <v>3,28331548056554+1,17478906382684i</v>
      </c>
      <c r="CP131" s="223" t="str">
        <f t="shared" ca="1" si="118"/>
        <v>3,18799635023127-1,41314159245298i</v>
      </c>
      <c r="CQ131" s="223" t="str">
        <f t="shared" ca="1" si="119"/>
        <v>1,33447863366453-3,22171641608961i</v>
      </c>
      <c r="CR131" s="223" t="str">
        <f t="shared" ca="1" si="120"/>
        <v>-1,25501183484626-3,25349584044674i</v>
      </c>
      <c r="CS131" s="223" t="str">
        <f t="shared" ca="1" si="121"/>
        <v>-3,15235595457844-1,49095332758685i</v>
      </c>
      <c r="CT131" s="223" t="str">
        <f t="shared" ca="1" si="122"/>
        <v>-3,31115737420988+1,09385864380366i</v>
      </c>
      <c r="CU131" s="223" t="str">
        <f t="shared" ca="1" si="123"/>
        <v>-1,64383618435094+3,07540119145892i</v>
      </c>
      <c r="CV131" s="223" t="str">
        <f t="shared" ca="1" si="124"/>
        <v>0,930070251477091+3,36084203983552i</v>
      </c>
      <c r="CW131" s="223" t="str">
        <f t="shared" ca="1" si="125"/>
        <v>2,99103751749568+1,79275889576421i</v>
      </c>
      <c r="CX131" s="223" t="str">
        <f t="shared" ca="1" si="126"/>
        <v>3,4024301426121-0,764041238450536i</v>
      </c>
      <c r="CY131" s="223" t="str">
        <f t="shared" ca="1" si="127"/>
        <v>1,93736269397013-2,89946817216904i</v>
      </c>
      <c r="CZ131" s="223" t="str">
        <f t="shared" ca="1" si="128"/>
        <v>-0,596171583158104-3,43582149315753i</v>
      </c>
      <c r="DA131" s="223" t="str">
        <f t="shared" ca="1" si="129"/>
        <v>-2,80091375405202-2,07729921575363i</v>
      </c>
      <c r="DB131" s="223" t="str">
        <f t="shared" ca="1" si="130"/>
        <v>-3,46093564878345+0,42686569830372i</v>
      </c>
      <c r="DC131" s="223" t="str">
        <f t="shared" ca="1" si="131"/>
        <v>-2,21223134177618+2,69561168937064i</v>
      </c>
      <c r="DD131" s="223" t="str">
        <f t="shared" ca="1" si="132"/>
        <v>0,256531456593058+3,47771210728932i</v>
      </c>
      <c r="DE131" s="223" t="str">
        <f t="shared" ca="1" si="133"/>
        <v>2,5838156600216+2,34183400872811i</v>
      </c>
      <c r="DF131" s="223" t="str">
        <f t="shared" ca="1" si="134"/>
        <v>3,48611045271713-0,0855792081336651i</v>
      </c>
      <c r="DG131" s="223" t="str">
        <f t="shared" ca="1" si="135"/>
        <v>2,46579499243229-2,46579499243231i</v>
      </c>
      <c r="DH131" s="223" t="str">
        <f t="shared" ca="1" si="136"/>
        <v>0,0855792081336292-3,48611045271713i</v>
      </c>
      <c r="DI131" s="223" t="str">
        <f t="shared" ca="1" si="137"/>
        <v>-2,34183400872788-2,58381566002181i</v>
      </c>
      <c r="DJ131" s="223" t="str">
        <f t="shared" ca="1" si="138"/>
        <v>-3,47771210728932-0,256531456593023i</v>
      </c>
      <c r="DK131" s="223" t="str">
        <f t="shared" ca="1" si="139"/>
        <v>-2,69561168937058+2,21223134177624i</v>
      </c>
      <c r="DL131" s="223" t="str">
        <f t="shared" ca="1" si="140"/>
        <v>-0,426865698303636+3,46093564878346i</v>
      </c>
      <c r="DM131" s="223" t="str">
        <f t="shared" ca="1" si="141"/>
        <v>2,0772992157537+2,80091375405197i</v>
      </c>
      <c r="DN131" s="223" t="str">
        <f t="shared" ca="1" si="142"/>
        <v>3,43582149315747+0,596171583158411i</v>
      </c>
      <c r="DO131" s="223" t="str">
        <f t="shared" ca="1" si="143"/>
        <v>2,89946817216902-1,93736269397016i</v>
      </c>
      <c r="DP131" s="223" t="str">
        <f t="shared" ca="1" si="144"/>
        <v>0,764041238450498-3,40243014261211i</v>
      </c>
      <c r="DQ131" s="223" t="str">
        <f t="shared" ca="1" si="145"/>
        <v>-1,79275889576424-2,99103751749566i</v>
      </c>
      <c r="DR131" s="223" t="str">
        <f t="shared" ca="1" si="146"/>
        <v>-3,36084203983544-0,93007025147739i</v>
      </c>
      <c r="DS131" s="223" t="str">
        <f t="shared" ca="1" si="147"/>
        <v>-3,0754011914589+1,64383618435099i</v>
      </c>
      <c r="DT131" s="223" t="str">
        <f t="shared" ca="1" si="148"/>
        <v>-1,09385864380361+3,3111573742099i</v>
      </c>
      <c r="DU131" s="223" t="str">
        <f t="shared" ca="1" si="149"/>
        <v>1,49095332758691+3,15235595457841i</v>
      </c>
      <c r="DV131" s="223" t="str">
        <f t="shared" ca="1" si="150"/>
        <v>3,25349584044676+1,2550118348462i</v>
      </c>
      <c r="DW131" s="223" t="str">
        <f t="shared" ca="1" si="151"/>
        <v>3,22171641608972-1,33447863366427i</v>
      </c>
      <c r="DX131" s="223" t="str">
        <f t="shared" ca="1" si="152"/>
        <v>1,41314159245293-3,18799635023129i</v>
      </c>
      <c r="DY131" s="223" t="str">
        <f t="shared" ca="1" si="153"/>
        <v>-1,17478906382687-3,28331548056552i</v>
      </c>
      <c r="DZ131" s="223" t="str">
        <f t="shared" ca="1" si="154"/>
        <v>-3,11481669757273-1,56786696818657i</v>
      </c>
      <c r="EA131" s="223" t="str">
        <f t="shared" ca="1" si="155"/>
        <v>-3,33700475046417+1,0122693242354i</v>
      </c>
      <c r="EB131" s="223" t="str">
        <f t="shared" ca="1" si="156"/>
        <v>-1,71881521506519+3,03413317866386i</v>
      </c>
      <c r="EC131" s="223" t="str">
        <f t="shared" ca="1" si="157"/>
        <v>0,847310939177201+3,38265488363195i</v>
      </c>
      <c r="ED131" s="223" t="str">
        <f t="shared" ca="1" si="158"/>
        <v>2,94614016716907+1,86562268553998i</v>
      </c>
      <c r="EE131" s="223" t="str">
        <f t="shared" ca="1" si="159"/>
        <v>3,4201559048994-0,680311307851179i</v>
      </c>
      <c r="EF131" s="223" t="str">
        <f t="shared" ca="1" si="160"/>
        <v>2,00793570755635-2,85104964595999i</v>
      </c>
      <c r="EG131" s="223" t="str">
        <f t="shared" ca="1" si="161"/>
        <v>-0,511672746995976-3,44941747102174i</v>
      </c>
      <c r="EH131" s="223" t="str">
        <f t="shared" ca="1" si="162"/>
        <v>-2,74909069643153-2,14541143657854i</v>
      </c>
      <c r="EI131" s="223" t="str">
        <f t="shared" ca="1" si="163"/>
        <v>-3,47036908832305+0,341801521676358i</v>
      </c>
      <c r="EJ131" s="223" t="str">
        <f t="shared" ca="1" si="164"/>
        <v>-2,27771868153421+2,64050894662345i</v>
      </c>
      <c r="EK131" s="223" t="str">
        <f t="shared" ca="1" si="165"/>
        <v>0,171106866552351+3,48296028252219i</v>
      </c>
      <c r="EL131" s="223" t="str">
        <f t="shared" ca="1" si="166"/>
        <v>2,52556597948148+2,4045387026817i</v>
      </c>
      <c r="EM131" s="223" t="str">
        <f t="shared" ca="1" si="167"/>
        <v>3,48716072032943-2,39225531114286E-14i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-1,55238813200189E-29+1,17697334057731E-29i</v>
      </c>
      <c r="G132" s="229" t="str">
        <f t="shared" si="173"/>
        <v>-16,9198375695529+7,21913069636508i</v>
      </c>
      <c r="H132" s="229" t="str">
        <f t="shared" si="38"/>
        <v>2,00000000003098E-12-1,51633901569746E-12i</v>
      </c>
      <c r="I132" s="229" t="str">
        <f t="shared" si="174"/>
        <v>-2,00000000003098E-12+1,51633901569746E-12i</v>
      </c>
      <c r="J132" s="255" t="str">
        <f ca="1">IMPRODUCT(1/N_FFT2,AU100)</f>
        <v>0,0155911198117771-0,0000412618579576363i</v>
      </c>
      <c r="K132" s="254" t="str">
        <f t="shared" ca="1" si="175"/>
        <v>-3,11196726589559E-14+2,37239469849278E-14i</v>
      </c>
      <c r="N132" s="246">
        <f t="shared" ca="1" si="176"/>
        <v>4.5131254445726707</v>
      </c>
      <c r="O132" s="223">
        <f t="shared" ca="1" si="39"/>
        <v>-3.4868745554273293</v>
      </c>
      <c r="P132" s="223" t="str">
        <f t="shared" ca="1" si="40"/>
        <v>-2,46559264328949+2,46559264328949i</v>
      </c>
      <c r="Q132" s="223" t="str">
        <f t="shared" ca="1" si="41"/>
        <v>1,2174269980626E-14+3,48687455542733i</v>
      </c>
      <c r="R132" s="223" t="str">
        <f t="shared" ca="1" si="42"/>
        <v>2,46559264328948+2,4655926432895i</v>
      </c>
      <c r="S132" s="223" t="str">
        <f t="shared" ca="1" si="43"/>
        <v>3,48687455542733+1,12665774605663E-14i</v>
      </c>
      <c r="T132" s="223" t="str">
        <f t="shared" ca="1" si="44"/>
        <v>2,4655926432895-2,46559264328949i</v>
      </c>
      <c r="U132" s="223" t="str">
        <f t="shared" ca="1" si="45"/>
        <v>6,40790846106296E-16-3,48687455542733i</v>
      </c>
      <c r="V132" s="223" t="str">
        <f t="shared" ca="1" si="46"/>
        <v>-2,4655926432895-2,46559264328949i</v>
      </c>
      <c r="W132" s="223" t="str">
        <f t="shared" ca="1" si="47"/>
        <v>-3,48687455542733+1,15334791345197E-14i</v>
      </c>
      <c r="X132" s="223" t="str">
        <f t="shared" ca="1" si="48"/>
        <v>-2,4655926432895+2,46559264328948i</v>
      </c>
      <c r="Y132" s="223" t="str">
        <f t="shared" ca="1" si="49"/>
        <v>-1,03588849405066E-14+3,48687455542733i</v>
      </c>
      <c r="Z132" s="223" t="str">
        <f t="shared" ca="1" si="50"/>
        <v>2,46559264328949+2,46559264328949i</v>
      </c>
      <c r="AA132" s="223" t="str">
        <f t="shared" ca="1" si="51"/>
        <v>3,48687455542733+1,28158169221259E-15i</v>
      </c>
      <c r="AB132" s="223" t="str">
        <f t="shared" ca="1" si="52"/>
        <v>2,46559264328956-2,46559264328942i</v>
      </c>
      <c r="AC132" s="223" t="str">
        <f t="shared" ca="1" si="53"/>
        <v>-8,5219889864382E-14-3,48687455542733i</v>
      </c>
      <c r="AD132" s="223" t="str">
        <f t="shared" ca="1" si="54"/>
        <v>-2,46559264328943-2,46559264328955i</v>
      </c>
      <c r="AE132" s="223" t="str">
        <f t="shared" ca="1" si="55"/>
        <v>-3,48687455542733+9,73941598450081E-14i</v>
      </c>
      <c r="AF132" s="223" t="str">
        <f t="shared" ca="1" si="56"/>
        <v>-2,46559264328954+2,46559264328944i</v>
      </c>
      <c r="AG132" s="223" t="str">
        <f t="shared" ca="1" si="57"/>
        <v>1,0337449636097E-13+3,48687455542733i</v>
      </c>
      <c r="AH132" s="223" t="str">
        <f t="shared" ca="1" si="58"/>
        <v>2,46559264328945+2,46559264328954i</v>
      </c>
      <c r="AI132" s="223" t="str">
        <f t="shared" ca="1" si="59"/>
        <v>3,48687455542733-1,15548766341596E-13i</v>
      </c>
      <c r="AJ132" s="223" t="str">
        <f t="shared" ca="1" si="60"/>
        <v>2,46559264328953-2,46559264328946i</v>
      </c>
      <c r="AK132" s="223" t="str">
        <f t="shared" ca="1" si="61"/>
        <v>-1,27723036322222E-13-3,48687455542733i</v>
      </c>
      <c r="AL132" s="223" t="str">
        <f t="shared" ca="1" si="62"/>
        <v>-2,46559264328946-2,46559264328952i</v>
      </c>
      <c r="AM132" s="223" t="str">
        <f t="shared" ca="1" si="63"/>
        <v>-3,48687455542733+1,46091239767512E-13i</v>
      </c>
      <c r="AN132" s="223" t="str">
        <f t="shared" ca="1" si="64"/>
        <v>-2,46559264328951+2,46559264328948i</v>
      </c>
      <c r="AO132" s="223" t="str">
        <f t="shared" ca="1" si="65"/>
        <v>1,52071576283474E-13+3,48687455542733i</v>
      </c>
      <c r="AP132" s="223" t="str">
        <f t="shared" ca="1" si="66"/>
        <v>2,46559264328948+2,4655926432895i</v>
      </c>
      <c r="AQ132" s="223" t="str">
        <f t="shared" ca="1" si="67"/>
        <v>3,48687455542733-1,70439779728764E-13i</v>
      </c>
      <c r="AR132" s="223" t="str">
        <f t="shared" ca="1" si="68"/>
        <v>3,48687455542733-1,70439779728764E-13i</v>
      </c>
      <c r="AS132" s="223" t="str">
        <f t="shared" ca="1" si="69"/>
        <v>1,70440157776461E-13-3,48687455542733i</v>
      </c>
      <c r="AT132" s="223" t="str">
        <f t="shared" ca="1" si="70"/>
        <v>-2,4655926432895-2,46559264328949i</v>
      </c>
      <c r="AU132" s="223" t="str">
        <f t="shared" ca="1" si="71"/>
        <v>-3,48687455542733-1,64459821260499E-13i</v>
      </c>
      <c r="AV132" s="223" t="str">
        <f t="shared" ca="1" si="72"/>
        <v>-2,46559264328948+2,46559264328951i</v>
      </c>
      <c r="AW132" s="223" t="str">
        <f t="shared" ca="1" si="73"/>
        <v>-1,46091617815209E-13+3,48687455542733i</v>
      </c>
      <c r="AX132" s="223" t="str">
        <f t="shared" ca="1" si="74"/>
        <v>2,46559264328952+2,46559264328947i</v>
      </c>
      <c r="AY132" s="223" t="str">
        <f t="shared" ca="1" si="75"/>
        <v>3,48687455542733+1,40111281299247E-13i</v>
      </c>
      <c r="AZ132" s="223" t="str">
        <f t="shared" ca="1" si="76"/>
        <v>2,46559264328946-2,46559264328953i</v>
      </c>
      <c r="BA132" s="223" t="str">
        <f t="shared" ca="1" si="77"/>
        <v>1,21743077853957E-13-3,48687455542733i</v>
      </c>
      <c r="BB132" s="223" t="str">
        <f t="shared" ca="1" si="78"/>
        <v>-2,46559264328953-2,46559264328945i</v>
      </c>
      <c r="BC132" s="223" t="str">
        <f t="shared" ca="1" si="79"/>
        <v>-3,48687455542733-1,15762741337995E-13i</v>
      </c>
      <c r="BD132" s="223" t="str">
        <f t="shared" ca="1" si="80"/>
        <v>-2,46559264328945+2,46559264328954i</v>
      </c>
      <c r="BE132" s="223" t="str">
        <f t="shared" ca="1" si="81"/>
        <v>-9,73945378927047E-14+3,48687455542733i</v>
      </c>
      <c r="BF132" s="223" t="str">
        <f t="shared" ca="1" si="82"/>
        <v>2,46559264328956+2,46559264328943i</v>
      </c>
      <c r="BG132" s="223" t="str">
        <f t="shared" ca="1" si="83"/>
        <v>3,48687455542733+9,14142013767428E-14i</v>
      </c>
      <c r="BH132" s="223" t="str">
        <f t="shared" ca="1" si="84"/>
        <v>2,46559264328942-2,46559264328956i</v>
      </c>
      <c r="BI132" s="223" t="str">
        <f t="shared" ca="1" si="85"/>
        <v>8,5433864860781E-14-3,48687455542733i</v>
      </c>
      <c r="BJ132" s="223" t="str">
        <f t="shared" ca="1" si="86"/>
        <v>-2,46559264328956-2,46559264328942i</v>
      </c>
      <c r="BK132" s="223" t="str">
        <f t="shared" ca="1" si="87"/>
        <v>-3,48687455542733-5,46777944861626E-14i</v>
      </c>
      <c r="BL132" s="223" t="str">
        <f t="shared" ca="1" si="88"/>
        <v>-2,46559264328941+2,46559264328957i</v>
      </c>
      <c r="BM132" s="223" t="str">
        <f t="shared" ca="1" si="89"/>
        <v>-4,86974579702007E-14+3,48687455542733i</v>
      </c>
      <c r="BN132" s="223" t="str">
        <f t="shared" ca="1" si="90"/>
        <v>2,46559264328957+2,46559264328941i</v>
      </c>
      <c r="BO132" s="223" t="str">
        <f t="shared" ca="1" si="91"/>
        <v>3,48687455542733+4,27171214542388E-14i</v>
      </c>
      <c r="BP132" s="223" t="str">
        <f t="shared" ca="1" si="92"/>
        <v>2,46559264328939-2,4655926432896i</v>
      </c>
      <c r="BQ132" s="223" t="str">
        <f t="shared" ca="1" si="93"/>
        <v>3,67367849382769E-14-3,48687455542733i</v>
      </c>
      <c r="BR132" s="223" t="str">
        <f t="shared" ca="1" si="94"/>
        <v>-2,4655926432896-2,46559264328939i</v>
      </c>
      <c r="BS132" s="223" t="str">
        <f t="shared" ca="1" si="95"/>
        <v>-3,48687455542733-3,07564484223149E-14i</v>
      </c>
      <c r="BT132" s="223" t="str">
        <f t="shared" ca="1" si="96"/>
        <v>-2,46559264328963+2,46559264328936i</v>
      </c>
      <c r="BU132" s="223" t="str">
        <f t="shared" ca="1" si="97"/>
        <v>-3,78047696817872E-19+3,48687455542733i</v>
      </c>
      <c r="BV132" s="223" t="str">
        <f t="shared" ca="1" si="98"/>
        <v>2,46559264328936+2,46559264328962i</v>
      </c>
      <c r="BW132" s="223" t="str">
        <f t="shared" ca="1" si="99"/>
        <v>3,48687455542733-5,97995846826512E-15i</v>
      </c>
      <c r="BX132" s="223" t="str">
        <f t="shared" ca="1" si="100"/>
        <v>2,4655926432896-2,46559264328939i</v>
      </c>
      <c r="BY132" s="223" t="str">
        <f t="shared" ca="1" si="101"/>
        <v>-1,19602949842271E-14-3,48687455542733i</v>
      </c>
      <c r="BZ132" s="223" t="str">
        <f t="shared" ca="1" si="102"/>
        <v>-2,46559264328939-2,4655926432896i</v>
      </c>
      <c r="CA132" s="223" t="str">
        <f t="shared" ca="1" si="103"/>
        <v>-3,48687455542733+1,7940631500189E-14i</v>
      </c>
      <c r="CB132" s="223" t="str">
        <f t="shared" ca="1" si="104"/>
        <v>-2,46559264328959+2,46559264328939i</v>
      </c>
      <c r="CC132" s="223" t="str">
        <f t="shared" ca="1" si="105"/>
        <v>4,8696701874807E-14+3,48687455542733i</v>
      </c>
      <c r="CD132" s="223" t="str">
        <f t="shared" ca="1" si="106"/>
        <v>2,4655926432894+2,46559264328959i</v>
      </c>
      <c r="CE132" s="223" t="str">
        <f t="shared" ca="1" si="107"/>
        <v>3,48687455542733-5,46770383907693E-14i</v>
      </c>
      <c r="CF132" s="223" t="str">
        <f t="shared" ca="1" si="108"/>
        <v>2,46559264328959-2,4655926432894i</v>
      </c>
      <c r="CG132" s="223" t="str">
        <f t="shared" ca="1" si="109"/>
        <v>-6,06573749067311E-14-3,48687455542733i</v>
      </c>
      <c r="CH132" s="223" t="str">
        <f t="shared" ca="1" si="110"/>
        <v>-2,46559264328942-2,46559264328956i</v>
      </c>
      <c r="CI132" s="223" t="str">
        <f t="shared" ca="1" si="111"/>
        <v>-3,48687455542733+6,6637711422693E-14i</v>
      </c>
      <c r="CJ132" s="223" t="str">
        <f t="shared" ca="1" si="112"/>
        <v>-2,46559264328956+2,46559264328943i</v>
      </c>
      <c r="CK132" s="223" t="str">
        <f t="shared" ca="1" si="113"/>
        <v>9,73937817973111E-14+3,48687455542733i</v>
      </c>
      <c r="CL132" s="223" t="str">
        <f t="shared" ca="1" si="114"/>
        <v>2,46559264328943+2,46559264328955i</v>
      </c>
      <c r="CM132" s="223" t="str">
        <f t="shared" ca="1" si="115"/>
        <v>3,48687455542733-1,03374118313273E-13i</v>
      </c>
      <c r="CN132" s="223" t="str">
        <f t="shared" ca="1" si="116"/>
        <v>2,46559264328955-2,46559264328944i</v>
      </c>
      <c r="CO132" s="223" t="str">
        <f t="shared" ca="1" si="117"/>
        <v>-1,09354454829235E-13-3,48687455542733i</v>
      </c>
      <c r="CP132" s="223" t="str">
        <f t="shared" ca="1" si="118"/>
        <v>-2,46559264328946-2,46559264328953i</v>
      </c>
      <c r="CQ132" s="223" t="str">
        <f t="shared" ca="1" si="119"/>
        <v>-3,48687455542733+1,15334791345197E-13i</v>
      </c>
      <c r="CR132" s="223" t="str">
        <f t="shared" ca="1" si="120"/>
        <v>-2,46559264328952+2,46559264328946i</v>
      </c>
      <c r="CS132" s="223" t="str">
        <f t="shared" ca="1" si="121"/>
        <v>1,21315127861159E-13+3,48687455542733i</v>
      </c>
      <c r="CT132" s="223" t="str">
        <f t="shared" ca="1" si="122"/>
        <v>2,46559264328947+2,46559264328952i</v>
      </c>
      <c r="CU132" s="223" t="str">
        <f t="shared" ca="1" si="123"/>
        <v>3,48687455542733-1,52071198235777E-13i</v>
      </c>
      <c r="CV132" s="223" t="str">
        <f t="shared" ca="1" si="124"/>
        <v>2,4655926432895-2,46559264328949i</v>
      </c>
      <c r="CW132" s="223" t="str">
        <f t="shared" ca="1" si="125"/>
        <v>-1,82827268610395E-13-3,48687455542733i</v>
      </c>
      <c r="CX132" s="223" t="str">
        <f t="shared" ca="1" si="126"/>
        <v>-2,46559264328947-2,46559264328951i</v>
      </c>
      <c r="CY132" s="223" t="str">
        <f t="shared" ca="1" si="127"/>
        <v>-3,48687455542733-1,82828402753486E-13i</v>
      </c>
      <c r="CZ132" s="223" t="str">
        <f t="shared" ca="1" si="128"/>
        <v>-2,46559264328949+2,4655926432895i</v>
      </c>
      <c r="DA132" s="223" t="str">
        <f t="shared" ca="1" si="129"/>
        <v>-1,52072332378868E-13+3,48687455542733i</v>
      </c>
      <c r="DB132" s="223" t="str">
        <f t="shared" ca="1" si="130"/>
        <v>2,46559264328952+2,46559264328947i</v>
      </c>
      <c r="DC132" s="223" t="str">
        <f t="shared" ca="1" si="131"/>
        <v>3,48687455542733+1,70867729721562E-13i</v>
      </c>
      <c r="DD132" s="223" t="str">
        <f t="shared" ca="1" si="132"/>
        <v>2,46559264328948-2,4655926432895i</v>
      </c>
      <c r="DE132" s="223" t="str">
        <f t="shared" ca="1" si="133"/>
        <v>1,40111659346944E-13-3,48687455542733i</v>
      </c>
      <c r="DF132" s="223" t="str">
        <f t="shared" ca="1" si="134"/>
        <v>-2,46559264328953-2,46559264328946i</v>
      </c>
      <c r="DG132" s="223" t="str">
        <f t="shared" ca="1" si="135"/>
        <v>-3,48687455542733-1,09355588972325E-13i</v>
      </c>
      <c r="DH132" s="223" t="str">
        <f t="shared" ca="1" si="136"/>
        <v>-2,46559264328947+2,46559264328952i</v>
      </c>
      <c r="DI132" s="223" t="str">
        <f t="shared" ca="1" si="137"/>
        <v>-1,2815098631502E-13+3,48687455542733i</v>
      </c>
      <c r="DJ132" s="223" t="str">
        <f t="shared" ca="1" si="138"/>
        <v>2,46559264328954+2,46559264328945i</v>
      </c>
      <c r="DK132" s="223" t="str">
        <f t="shared" ca="1" si="139"/>
        <v>3,48687455542733+9,73949159404017E-14i</v>
      </c>
      <c r="DL132" s="223" t="str">
        <f t="shared" ca="1" si="140"/>
        <v>2,46559264328943-2,46559264328956i</v>
      </c>
      <c r="DM132" s="223" t="str">
        <f t="shared" ca="1" si="141"/>
        <v>1,16190313283096E-13-3,48687455542733i</v>
      </c>
      <c r="DN132" s="223" t="str">
        <f t="shared" ca="1" si="142"/>
        <v>-2,46559264328954-2,46559264328944i</v>
      </c>
      <c r="DO132" s="223" t="str">
        <f t="shared" ca="1" si="143"/>
        <v>-3,48687455542733-8,54342429084776E-14i</v>
      </c>
      <c r="DP132" s="223" t="str">
        <f t="shared" ca="1" si="144"/>
        <v>-2,46559264328942+2,46559264328956i</v>
      </c>
      <c r="DQ132" s="223" t="str">
        <f t="shared" ca="1" si="145"/>
        <v>-5,46781725338595E-14+3,48687455542733i</v>
      </c>
      <c r="DR132" s="223" t="str">
        <f t="shared" ca="1" si="146"/>
        <v>2,46559264328955+2,46559264328943i</v>
      </c>
      <c r="DS132" s="223" t="str">
        <f t="shared" ca="1" si="147"/>
        <v>3,48687455542733+7,34735698765538E-14i</v>
      </c>
      <c r="DT132" s="223" t="str">
        <f t="shared" ca="1" si="148"/>
        <v>2,46559264328941-2,46559264328957i</v>
      </c>
      <c r="DU132" s="223" t="str">
        <f t="shared" ca="1" si="149"/>
        <v>4,27174995019358E-14-3,48687455542733i</v>
      </c>
      <c r="DV132" s="223" t="str">
        <f t="shared" ca="1" si="150"/>
        <v>-2,4655926432896-2,46559264328939i</v>
      </c>
      <c r="DW132" s="223" t="str">
        <f t="shared" ca="1" si="151"/>
        <v>-3,48687455542733-6,15128968446297E-14i</v>
      </c>
      <c r="DX132" s="223" t="str">
        <f t="shared" ca="1" si="152"/>
        <v>-2,4655926432894+2,46559264328958i</v>
      </c>
      <c r="DY132" s="223" t="str">
        <f t="shared" ca="1" si="153"/>
        <v>-3,07568264700118E-14+3,48687455542733i</v>
      </c>
      <c r="DZ132" s="223" t="str">
        <f t="shared" ca="1" si="154"/>
        <v>2,46559264328961+2,46559264328938i</v>
      </c>
      <c r="EA132" s="223" t="str">
        <f t="shared" ca="1" si="155"/>
        <v>3,48687455542733+7,56095393635748E-19i</v>
      </c>
      <c r="EB132" s="223" t="str">
        <f t="shared" ca="1" si="156"/>
        <v>2,46559264328961-2,46559264328938i</v>
      </c>
      <c r="EC132" s="223" t="str">
        <f t="shared" ca="1" si="157"/>
        <v>1,87961534380879E-14-3,48687455542733i</v>
      </c>
      <c r="ED132" s="223" t="str">
        <f t="shared" ca="1" si="158"/>
        <v>-2,46559264328937-2,46559264328962i</v>
      </c>
      <c r="EE132" s="223" t="str">
        <f t="shared" ca="1" si="159"/>
        <v>-3,48687455542733+1,19599169365302E-14i</v>
      </c>
      <c r="EF132" s="223" t="str">
        <f t="shared" ca="1" si="160"/>
        <v>-2,4655926432896+2,46559264328939i</v>
      </c>
      <c r="EG132" s="223" t="str">
        <f t="shared" ca="1" si="161"/>
        <v>4,27159873111485E-14+3,48687455542733i</v>
      </c>
      <c r="EH132" s="223" t="str">
        <f t="shared" ca="1" si="162"/>
        <v>2,46559264328938+2,46559264328961i</v>
      </c>
      <c r="EI132" s="223" t="str">
        <f t="shared" ca="1" si="163"/>
        <v>3,48687455542733-2,39205899684541E-14i</v>
      </c>
      <c r="EJ132" s="223" t="str">
        <f t="shared" ca="1" si="164"/>
        <v>2,46559264328959-2,4655926432894i</v>
      </c>
      <c r="EK132" s="223" t="str">
        <f t="shared" ca="1" si="165"/>
        <v>-5,46766603430723E-14-3,48687455542733i</v>
      </c>
      <c r="EL132" s="223" t="str">
        <f t="shared" ca="1" si="166"/>
        <v>-2,46559264328942-2,46559264328956i</v>
      </c>
      <c r="EM132" s="223" t="str">
        <f t="shared" ca="1" si="167"/>
        <v>-3,48687455542733-1,35155983308437E-12i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-1,45972951975074E-29+1,07318536394349E-29i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-16,7560321715754+7,372654155515i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2,00000000002912E-12-1,47038934855511E-12i</v>
      </c>
      <c r="I133" s="229" t="str">
        <f t="shared" si="174"/>
        <v>-2,00000000002912E-12+1,47038934855511E-12i</v>
      </c>
      <c r="J133" s="255" t="str">
        <f ca="1">IMPRODUCT(1/N_FFT2,AV100)</f>
        <v>-0,0439486115273672-0,000977194033573445i</v>
      </c>
      <c r="K133" s="254" t="str">
        <f t="shared" ca="1" si="175"/>
        <v>8,93340787544522E-14-6,26671822064517E-14i</v>
      </c>
      <c r="N133" s="246">
        <f t="shared" ca="1" si="176"/>
        <v>4.5134335478983516</v>
      </c>
      <c r="O133" s="223">
        <f t="shared" ca="1" si="39"/>
        <v>-3.486566452101648</v>
      </c>
      <c r="P133" s="223" t="str">
        <f t="shared" ca="1" si="40"/>
        <v>-2,40412893064415+2,52513558245106i</v>
      </c>
      <c r="Q133" s="223" t="str">
        <f t="shared" ca="1" si="41"/>
        <v>0,171077707192635+3,48236673011651i</v>
      </c>
      <c r="R133" s="223" t="str">
        <f t="shared" ca="1" si="42"/>
        <v>2,6400589614641+2,27733052166649i</v>
      </c>
      <c r="S133" s="223" t="str">
        <f t="shared" ca="1" si="43"/>
        <v>3,46977768165923-0,34174327320397i</v>
      </c>
      <c r="T133" s="223" t="str">
        <f t="shared" ca="1" si="44"/>
        <v>2,14504582399156-2,7486222071971i</v>
      </c>
      <c r="U133" s="223" t="str">
        <f t="shared" ca="1" si="45"/>
        <v>-0,511585549737016-3,4488296348502i</v>
      </c>
      <c r="V133" s="223" t="str">
        <f t="shared" ca="1" si="46"/>
        <v>-2,85056378128211-2,00759352304278i</v>
      </c>
      <c r="W133" s="223" t="str">
        <f t="shared" ca="1" si="47"/>
        <v>-3,41957305536901+0,680195371871146i</v>
      </c>
      <c r="X133" s="223" t="str">
        <f t="shared" ca="1" si="48"/>
        <v>-1,86530475345258+2,9456380975381i</v>
      </c>
      <c r="Y133" s="223" t="str">
        <f t="shared" ca="1" si="49"/>
        <v>0,847166543776322+3,38207842487822i</v>
      </c>
      <c r="Z133" s="223" t="str">
        <f t="shared" ca="1" si="50"/>
        <v>3,03361611360969+1,71852230132993i</v>
      </c>
      <c r="AA133" s="223" t="str">
        <f t="shared" ca="1" si="51"/>
        <v>3,33643607122681-1,01209681727455i</v>
      </c>
      <c r="AB133" s="223" t="str">
        <f t="shared" ca="1" si="52"/>
        <v>1,56759977845869-3,11428588275016i</v>
      </c>
      <c r="AC133" s="223" t="str">
        <f t="shared" ca="1" si="53"/>
        <v>-1,17458886089089-3,28275595084248i</v>
      </c>
      <c r="AD133" s="223" t="str">
        <f t="shared" ca="1" si="54"/>
        <v>-3,18745306442-1,41290077041532i</v>
      </c>
      <c r="AE133" s="223" t="str">
        <f t="shared" ca="1" si="55"/>
        <v>-3,2211673838372+1,33425121705924i</v>
      </c>
      <c r="AF133" s="223" t="str">
        <f t="shared" ca="1" si="56"/>
        <v>-1,25479796066084+3,2529413924696i</v>
      </c>
      <c r="AG133" s="223" t="str">
        <f t="shared" ca="1" si="57"/>
        <v>1,4906992451791+3,15181874246333i</v>
      </c>
      <c r="AH133" s="223" t="str">
        <f t="shared" ca="1" si="58"/>
        <v>3,31059309978085+1,09367223271147i</v>
      </c>
      <c r="AI133" s="223" t="str">
        <f t="shared" ca="1" si="59"/>
        <v>3,07487709367199-1,6435560482478i</v>
      </c>
      <c r="AJ133" s="223" t="str">
        <f t="shared" ca="1" si="60"/>
        <v>0,929911752559464-3,3602692983409i</v>
      </c>
      <c r="AK133" s="223" t="str">
        <f t="shared" ca="1" si="61"/>
        <v>-1,79245338083745-2,99052779663474i</v>
      </c>
      <c r="AL133" s="223" t="str">
        <f t="shared" ca="1" si="62"/>
        <v>-3,40185031383643-0,763911033544904i</v>
      </c>
      <c r="AM133" s="223" t="str">
        <f t="shared" ca="1" si="63"/>
        <v>-2,8989740561961+1,93703253623231i</v>
      </c>
      <c r="AN133" s="223" t="str">
        <f t="shared" ca="1" si="64"/>
        <v>-0,596069985939477+3,43523597395911i</v>
      </c>
      <c r="AO133" s="223" t="str">
        <f t="shared" ca="1" si="65"/>
        <v>2,07694521058365+2,80043643333576i</v>
      </c>
      <c r="AP133" s="223" t="str">
        <f t="shared" ca="1" si="66"/>
        <v>3,46034584972932+0,426792953528708i</v>
      </c>
      <c r="AQ133" s="223" t="str">
        <f t="shared" ca="1" si="67"/>
        <v>2,69515231381845-2,2118543420035i</v>
      </c>
      <c r="AR133" s="223" t="str">
        <f t="shared" ca="1" si="68"/>
        <v>2,69515231381845-2,2118543420035i</v>
      </c>
      <c r="AS133" s="223" t="str">
        <f t="shared" ca="1" si="69"/>
        <v>-2,34143492257817-2,58337533630946i</v>
      </c>
      <c r="AT133" s="223" t="str">
        <f t="shared" ca="1" si="70"/>
        <v>-3,48551636347184-0,0855646240612593i</v>
      </c>
      <c r="AU133" s="223" t="str">
        <f t="shared" ca="1" si="71"/>
        <v>-2,46537478133858+2,46537478133861i</v>
      </c>
      <c r="AV133" s="223" t="str">
        <f t="shared" ca="1" si="72"/>
        <v>0,0855646240612955+3,48551636347184i</v>
      </c>
      <c r="AW133" s="223" t="str">
        <f t="shared" ca="1" si="73"/>
        <v>2,58337533630949+2,34143492257814i</v>
      </c>
      <c r="AX133" s="223" t="str">
        <f t="shared" ca="1" si="74"/>
        <v>3,47711944925707-0,256487739509924i</v>
      </c>
      <c r="AY133" s="223" t="str">
        <f t="shared" ca="1" si="75"/>
        <v>2,21185434200347-2,69515231381847i</v>
      </c>
      <c r="AZ133" s="223" t="str">
        <f t="shared" ca="1" si="76"/>
        <v>-0,426792953528747-3,46034584972931i</v>
      </c>
      <c r="BA133" s="223" t="str">
        <f t="shared" ca="1" si="77"/>
        <v>-2,80043643333578-2,07694521058362i</v>
      </c>
      <c r="BB133" s="223" t="str">
        <f t="shared" ca="1" si="78"/>
        <v>-3,4352359739591+0,596069985939512i</v>
      </c>
      <c r="BC133" s="223" t="str">
        <f t="shared" ca="1" si="79"/>
        <v>-1,93703253623256+2,89897405619594i</v>
      </c>
      <c r="BD133" s="223" t="str">
        <f t="shared" ca="1" si="80"/>
        <v>0,763911033544938+3,40185031383642i</v>
      </c>
      <c r="BE133" s="223" t="str">
        <f t="shared" ca="1" si="81"/>
        <v>2,99052779663477+1,79245338083741i</v>
      </c>
      <c r="BF133" s="223" t="str">
        <f t="shared" ca="1" si="82"/>
        <v>3,36026929834089-0,929911752559509i</v>
      </c>
      <c r="BG133" s="223" t="str">
        <f t="shared" ca="1" si="83"/>
        <v>1,64355604824777-3,07487709367201i</v>
      </c>
      <c r="BH133" s="223" t="str">
        <f t="shared" ca="1" si="84"/>
        <v>-1,09367223271152-3,31059309978083i</v>
      </c>
      <c r="BI133" s="223" t="str">
        <f t="shared" ca="1" si="85"/>
        <v>-3,1518187424632-1,49069924517938i</v>
      </c>
      <c r="BJ133" s="223" t="str">
        <f t="shared" ca="1" si="86"/>
        <v>-3,25294139246958+1,25479796066088i</v>
      </c>
      <c r="BK133" s="223" t="str">
        <f t="shared" ca="1" si="87"/>
        <v>-1,3342512170592+3,22116738383722i</v>
      </c>
      <c r="BL133" s="223" t="str">
        <f t="shared" ca="1" si="88"/>
        <v>1,41290077041535+3,18745306441999i</v>
      </c>
      <c r="BM133" s="223" t="str">
        <f t="shared" ca="1" si="89"/>
        <v>3,2827559508425+1,17458886089085i</v>
      </c>
      <c r="BN133" s="223" t="str">
        <f t="shared" ca="1" si="90"/>
        <v>3,1142858827503-1,56759977845841i</v>
      </c>
      <c r="BO133" s="223" t="str">
        <f t="shared" ca="1" si="91"/>
        <v>1,01209681727444-3,33643607122684i</v>
      </c>
      <c r="BP133" s="223" t="str">
        <f t="shared" ca="1" si="92"/>
        <v>-1,71852230132996-3,03361611360967i</v>
      </c>
      <c r="BQ133" s="223" t="str">
        <f t="shared" ca="1" si="93"/>
        <v>-3,38207842487821-0,847166543776364i</v>
      </c>
      <c r="BR133" s="223" t="str">
        <f t="shared" ca="1" si="94"/>
        <v>-2,94563809753814+1,86530475345252i</v>
      </c>
      <c r="BS133" s="223" t="str">
        <f t="shared" ca="1" si="95"/>
        <v>-0,680195371871282+3,41957305536898i</v>
      </c>
      <c r="BT133" s="223" t="str">
        <f t="shared" ca="1" si="96"/>
        <v>2,00759352304291+2,85056378128202i</v>
      </c>
      <c r="BU133" s="223" t="str">
        <f t="shared" ca="1" si="97"/>
        <v>3,44882963485021+0,511585549736946i</v>
      </c>
      <c r="BV133" s="223" t="str">
        <f t="shared" ca="1" si="98"/>
        <v>2,74862220719709-2,14504582399157i</v>
      </c>
      <c r="BW133" s="223" t="str">
        <f t="shared" ca="1" si="99"/>
        <v>0,341743273204034-3,46977768165922i</v>
      </c>
      <c r="BX133" s="223" t="str">
        <f t="shared" ca="1" si="100"/>
        <v>-2,2773305216664-2,64005896146418i</v>
      </c>
      <c r="BY133" s="223" t="str">
        <f t="shared" ca="1" si="101"/>
        <v>-3,48236673011651-0,171077707192798i</v>
      </c>
      <c r="BZ133" s="223" t="str">
        <f t="shared" ca="1" si="102"/>
        <v>-2,52513558245099+2,40412893064422i</v>
      </c>
      <c r="CA133" s="223" t="str">
        <f t="shared" ca="1" si="103"/>
        <v>4,86923989910758E-14+3,48656645210165i</v>
      </c>
      <c r="CB133" s="223" t="str">
        <f t="shared" ca="1" si="104"/>
        <v>2,52513558245105+2,40412893064417i</v>
      </c>
      <c r="CC133" s="223" t="str">
        <f t="shared" ca="1" si="105"/>
        <v>3,48236673011652-0,171077707192524i</v>
      </c>
      <c r="CD133" s="223" t="str">
        <f t="shared" ca="1" si="106"/>
        <v>2,27733052166661-2,640058961464i</v>
      </c>
      <c r="CE133" s="223" t="str">
        <f t="shared" ca="1" si="107"/>
        <v>-0,341743273204106-3,46977768165922i</v>
      </c>
      <c r="CF133" s="223" t="str">
        <f t="shared" ca="1" si="108"/>
        <v>-2,74862220719715-2,14504582399149i</v>
      </c>
      <c r="CG133" s="223" t="str">
        <f t="shared" ca="1" si="109"/>
        <v>-3,4488296348502+0,51158554973702i</v>
      </c>
      <c r="CH133" s="223" t="str">
        <f t="shared" ca="1" si="110"/>
        <v>-2,00759352304283+2,85056378128208i</v>
      </c>
      <c r="CI133" s="223" t="str">
        <f t="shared" ca="1" si="111"/>
        <v>0,680195371871014+3,41957305536904i</v>
      </c>
      <c r="CJ133" s="223" t="str">
        <f t="shared" ca="1" si="112"/>
        <v>2,94563809753799+1,86530475345275i</v>
      </c>
      <c r="CK133" s="223" t="str">
        <f t="shared" ca="1" si="113"/>
        <v>3,38207842487819-0,847166543776434i</v>
      </c>
      <c r="CL133" s="223" t="str">
        <f t="shared" ca="1" si="114"/>
        <v>1,7185223013299-3,03361611360971i</v>
      </c>
      <c r="CM133" s="223" t="str">
        <f t="shared" ca="1" si="115"/>
        <v>-1,01209681727453-3,33643607122682i</v>
      </c>
      <c r="CN133" s="223" t="str">
        <f t="shared" ca="1" si="116"/>
        <v>-3,11428588275018-1,56759977845866i</v>
      </c>
      <c r="CO133" s="223" t="str">
        <f t="shared" ca="1" si="117"/>
        <v>-3,28275595084259+1,17458886089059i</v>
      </c>
      <c r="CP133" s="223" t="str">
        <f t="shared" ca="1" si="118"/>
        <v>-1,41290077041528+3,18745306442002i</v>
      </c>
      <c r="CQ133" s="223" t="str">
        <f t="shared" ca="1" si="119"/>
        <v>1,3342512170593+3,22116738383718i</v>
      </c>
      <c r="CR133" s="223" t="str">
        <f t="shared" ca="1" si="120"/>
        <v>3,25294139246961+1,25479796066082i</v>
      </c>
      <c r="CS133" s="223" t="str">
        <f t="shared" ca="1" si="121"/>
        <v>3,15181874246331-1,49069924517913i</v>
      </c>
      <c r="CT133" s="223" t="str">
        <f t="shared" ca="1" si="122"/>
        <v>1,09367223271176-3,31059309978076i</v>
      </c>
      <c r="CU133" s="223" t="str">
        <f t="shared" ca="1" si="123"/>
        <v>-1,64355604824786-3,07487709367197i</v>
      </c>
      <c r="CV133" s="223" t="str">
        <f t="shared" ca="1" si="124"/>
        <v>-3,36026929834091-0,92991175255944i</v>
      </c>
      <c r="CW133" s="223" t="str">
        <f t="shared" ca="1" si="125"/>
        <v>-2,99052779663472+1,79245338083749i</v>
      </c>
      <c r="CX133" s="223" t="str">
        <f t="shared" ca="1" si="126"/>
        <v>-0,763911033544844+3,40185031383644i</v>
      </c>
      <c r="CY133" s="223" t="str">
        <f t="shared" ca="1" si="127"/>
        <v>1,93703253623233+2,89897405619609i</v>
      </c>
      <c r="CZ133" s="223" t="str">
        <f t="shared" ca="1" si="128"/>
        <v>3,43523597395911+0,596069985939439i</v>
      </c>
      <c r="DA133" s="223" t="str">
        <f t="shared" ca="1" si="129"/>
        <v>2,80043643333573-2,07694521058369i</v>
      </c>
      <c r="DB133" s="223" t="str">
        <f t="shared" ca="1" si="130"/>
        <v>0,426792953528684-3,46034584972932i</v>
      </c>
      <c r="DC133" s="223" t="str">
        <f t="shared" ca="1" si="131"/>
        <v>-2,21185434200352-2,69515231381843i</v>
      </c>
      <c r="DD133" s="223" t="str">
        <f t="shared" ca="1" si="132"/>
        <v>-3,47711944925705-0,256487739510185i</v>
      </c>
      <c r="DE133" s="223" t="str">
        <f t="shared" ca="1" si="133"/>
        <v>-2,58337533630965+2,34143492257796i</v>
      </c>
      <c r="DF133" s="223" t="str">
        <f t="shared" ca="1" si="134"/>
        <v>-0,0855646240612356+3,48551636347184i</v>
      </c>
      <c r="DG133" s="223" t="str">
        <f t="shared" ca="1" si="135"/>
        <v>2,46537478133864+2,46537478133855i</v>
      </c>
      <c r="DH133" s="223" t="str">
        <f t="shared" ca="1" si="136"/>
        <v>3,48551636347183-0,0855646240613569i</v>
      </c>
      <c r="DI133" s="223" t="str">
        <f t="shared" ca="1" si="137"/>
        <v>2,34143492257812-2,5833753363095i</v>
      </c>
      <c r="DJ133" s="223" t="str">
        <f t="shared" ca="1" si="138"/>
        <v>-0,25648773950996-3,47711944925706i</v>
      </c>
      <c r="DK133" s="223" t="str">
        <f t="shared" ca="1" si="139"/>
        <v>-2,69515231381851-2,21185434200343i</v>
      </c>
      <c r="DL133" s="223" t="str">
        <f t="shared" ca="1" si="140"/>
        <v>-3,4603458497293+0,426792953528806i</v>
      </c>
      <c r="DM133" s="223" t="str">
        <f t="shared" ca="1" si="141"/>
        <v>-2,07694521058359+2,8004364333358i</v>
      </c>
      <c r="DN133" s="223" t="str">
        <f t="shared" ca="1" si="142"/>
        <v>0,596069985939561+3,43523597395909i</v>
      </c>
      <c r="DO133" s="223" t="str">
        <f t="shared" ca="1" si="143"/>
        <v>2,89897405619597+1,93703253623252i</v>
      </c>
      <c r="DP133" s="223" t="str">
        <f t="shared" ca="1" si="144"/>
        <v>3,40185031383642-0,763911033544959i</v>
      </c>
      <c r="DQ133" s="223" t="str">
        <f t="shared" ca="1" si="145"/>
        <v>1,79245338083739-2,99052779663478i</v>
      </c>
      <c r="DR133" s="223" t="str">
        <f t="shared" ca="1" si="146"/>
        <v>-0,929911752559558-3,36026929834088i</v>
      </c>
      <c r="DS133" s="223" t="str">
        <f t="shared" ca="1" si="147"/>
        <v>-3,07487709367202-1,64355604824775i</v>
      </c>
      <c r="DT133" s="223" t="str">
        <f t="shared" ca="1" si="148"/>
        <v>-3,31059309978083+1,09367223271154i</v>
      </c>
      <c r="DU133" s="223" t="str">
        <f t="shared" ca="1" si="149"/>
        <v>-1,49069924517934+3,15181874246322i</v>
      </c>
      <c r="DV133" s="223" t="str">
        <f t="shared" ca="1" si="150"/>
        <v>1,25479796066093+3,25294139246957i</v>
      </c>
      <c r="DW133" s="223" t="str">
        <f t="shared" ca="1" si="151"/>
        <v>3,22116738383723+1,33425121705918i</v>
      </c>
      <c r="DX133" s="223" t="str">
        <f t="shared" ca="1" si="152"/>
        <v>3,18745306441997-1,41290077041539i</v>
      </c>
      <c r="DY133" s="223" t="str">
        <f t="shared" ca="1" si="153"/>
        <v>1,1745888608908-3,28275595084251i</v>
      </c>
      <c r="DZ133" s="223" t="str">
        <f t="shared" ca="1" si="154"/>
        <v>-1,56759977845844-3,11428588275029i</v>
      </c>
      <c r="EA133" s="223" t="str">
        <f t="shared" ca="1" si="155"/>
        <v>-3,33643607122685-1,01209681727442i</v>
      </c>
      <c r="EB133" s="223" t="str">
        <f t="shared" ca="1" si="156"/>
        <v>-3,03361611360965+1,71852230133i</v>
      </c>
      <c r="EC133" s="223" t="str">
        <f t="shared" ca="1" si="157"/>
        <v>-0,847166543776291+3,38207842487823i</v>
      </c>
      <c r="ED133" s="223" t="str">
        <f t="shared" ca="1" si="158"/>
        <v>1,86530475345254+2,94563809753812i</v>
      </c>
      <c r="EE133" s="223" t="str">
        <f t="shared" ca="1" si="159"/>
        <v>3,41957305536899+0,680195371871237i</v>
      </c>
      <c r="EF133" s="223" t="str">
        <f t="shared" ca="1" si="160"/>
        <v>2,85056378128219-2,00759352304266i</v>
      </c>
      <c r="EG133" s="223" t="str">
        <f t="shared" ca="1" si="161"/>
        <v>0,511585549736922-3,44882963485021i</v>
      </c>
      <c r="EH133" s="223" t="str">
        <f t="shared" ca="1" si="162"/>
        <v>-2,14504582399159-2,74862220719707i</v>
      </c>
      <c r="EI133" s="223" t="str">
        <f t="shared" ca="1" si="163"/>
        <v>-3,46977768165933-0,34174327320295i</v>
      </c>
      <c r="EJ133" s="223" t="str">
        <f t="shared" ca="1" si="164"/>
        <v>-2,64005896146484+2,27733052166563i</v>
      </c>
      <c r="EK133" s="223" t="str">
        <f t="shared" ca="1" si="165"/>
        <v>-0,171077707192428+3,48236673011652i</v>
      </c>
      <c r="EL133" s="223" t="str">
        <f t="shared" ca="1" si="166"/>
        <v>2,40412893064527+2,52513558245i</v>
      </c>
      <c r="EM133" s="223" t="str">
        <f t="shared" ca="1" si="167"/>
        <v>3,48656645210165+5,96274452297842E-13i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-1,37512581908408E-29+9,81250316101094E-30i</v>
      </c>
      <c r="G134" s="229" t="str">
        <f t="shared" si="178"/>
        <v>-16,5904733815009+7,5210145996349i</v>
      </c>
      <c r="H134" s="229" t="str">
        <f t="shared" si="179"/>
        <v>2,00000000002744E-12-1,42714260300938E-12i</v>
      </c>
      <c r="I134" s="229" t="str">
        <f t="shared" si="174"/>
        <v>-2,00000000002744E-12+1,42714260300938E-12i</v>
      </c>
      <c r="J134" s="255" t="str">
        <f ca="1">IMPRODUCT(1/N_FFT2,AW100)</f>
        <v>0,0116775345643577+0,0000404029779204234i</v>
      </c>
      <c r="K134" s="254" t="str">
        <f t="shared" ca="1" si="175"/>
        <v>-2,34127299401145E-14+1,65847011190675E-14i</v>
      </c>
      <c r="N134" s="246">
        <f t="shared" ca="1" si="176"/>
        <v>4.5137656962745591</v>
      </c>
      <c r="O134" s="223">
        <f t="shared" ca="1" si="39"/>
        <v>-3.4862343037254409</v>
      </c>
      <c r="P134" s="223" t="str">
        <f t="shared" ca="1" si="40"/>
        <v>-2,34121186536168+2,58312923059643i</v>
      </c>
      <c r="Q134" s="223" t="str">
        <f t="shared" ca="1" si="41"/>
        <v>0,341710716969993+3,46944713266824i</v>
      </c>
      <c r="R134" s="223" t="str">
        <f t="shared" ca="1" si="42"/>
        <v>2,80016964925846+2,0767473500269i</v>
      </c>
      <c r="S134" s="223" t="str">
        <f t="shared" ca="1" si="43"/>
        <v>3,41924728913072-0,680130572937485i</v>
      </c>
      <c r="T134" s="223" t="str">
        <f t="shared" ca="1" si="44"/>
        <v>1,79228262244581-2,99024290346968i</v>
      </c>
      <c r="U134" s="223" t="str">
        <f t="shared" ca="1" si="45"/>
        <v>-1,01200039969036-3,33611822504817i</v>
      </c>
      <c r="V134" s="223" t="str">
        <f t="shared" ca="1" si="46"/>
        <v>-3,15151848388746-1,49055723344919i</v>
      </c>
      <c r="W134" s="223" t="str">
        <f t="shared" ca="1" si="47"/>
        <v>-3,22086051875067+1,33412410937857i</v>
      </c>
      <c r="X134" s="223" t="str">
        <f t="shared" ca="1" si="48"/>
        <v>-1,17447696347299+3,28244321851015i</v>
      </c>
      <c r="Y134" s="223" t="str">
        <f t="shared" ca="1" si="49"/>
        <v>1,64339947458703+3,07458416495614i</v>
      </c>
      <c r="Z134" s="223" t="str">
        <f t="shared" ca="1" si="50"/>
        <v>3,3817562305726+0,847085838304131i</v>
      </c>
      <c r="AA134" s="223" t="str">
        <f t="shared" ca="1" si="51"/>
        <v>2,89869788491436-1,93684800448177i</v>
      </c>
      <c r="AB134" s="223" t="str">
        <f t="shared" ca="1" si="52"/>
        <v>0,511536813448039-3,44850108147865i</v>
      </c>
      <c r="AC134" s="223" t="str">
        <f t="shared" ca="1" si="53"/>
        <v>-2,21164362930423-2,69489555965163i</v>
      </c>
      <c r="AD134" s="223" t="str">
        <f t="shared" ca="1" si="54"/>
        <v>-3,48203498182757-0,171061409444385i</v>
      </c>
      <c r="AE134" s="223" t="str">
        <f t="shared" ca="1" si="55"/>
        <v>-2,46513991696947+2,46513991696937i</v>
      </c>
      <c r="AF134" s="223" t="str">
        <f t="shared" ca="1" si="56"/>
        <v>0,171061409444239+3,48203498182758i</v>
      </c>
      <c r="AG134" s="223" t="str">
        <f t="shared" ca="1" si="57"/>
        <v>2,69489555965153+2,21164362930434i</v>
      </c>
      <c r="AH134" s="223" t="str">
        <f t="shared" ca="1" si="58"/>
        <v>3,44850108147862-0,511536813448238i</v>
      </c>
      <c r="AI134" s="223" t="str">
        <f t="shared" ca="1" si="59"/>
        <v>1,9368480044816-2,89869788491447i</v>
      </c>
      <c r="AJ134" s="223" t="str">
        <f t="shared" ca="1" si="60"/>
        <v>-0,847085838304253-3,38175623057257i</v>
      </c>
      <c r="AK134" s="223" t="str">
        <f t="shared" ca="1" si="61"/>
        <v>-3,07458416495622-1,64339947458688i</v>
      </c>
      <c r="AL134" s="223" t="str">
        <f t="shared" ca="1" si="62"/>
        <v>-3,2824432185102+1,17447696347285i</v>
      </c>
      <c r="AM134" s="223" t="str">
        <f t="shared" ca="1" si="63"/>
        <v>-1,33412410937868+3,22086051875063i</v>
      </c>
      <c r="AN134" s="223" t="str">
        <f t="shared" ca="1" si="64"/>
        <v>1,49055723344912+3,15151848388749i</v>
      </c>
      <c r="AO134" s="223" t="str">
        <f t="shared" ca="1" si="65"/>
        <v>3,33611822504816+1,01200039969041i</v>
      </c>
      <c r="AP134" s="223" t="str">
        <f t="shared" ca="1" si="66"/>
        <v>2,99024290346969-1,7922826224458i</v>
      </c>
      <c r="AQ134" s="223" t="str">
        <f t="shared" ca="1" si="67"/>
        <v>0,680130572937426-3,41924728913073i</v>
      </c>
      <c r="AR134" s="223" t="str">
        <f t="shared" ca="1" si="68"/>
        <v>0,680130572937426-3,41924728913073i</v>
      </c>
      <c r="AS134" s="223" t="str">
        <f t="shared" ca="1" si="69"/>
        <v>-3,46944713266825-0,341710716969864i</v>
      </c>
      <c r="AT134" s="223" t="str">
        <f t="shared" ca="1" si="70"/>
        <v>-2,58312923059632+2,3412118653618i</v>
      </c>
      <c r="AU134" s="223" t="str">
        <f t="shared" ca="1" si="71"/>
        <v>-1,46064792816072E-13+3,48623430372544i</v>
      </c>
      <c r="AV134" s="223" t="str">
        <f t="shared" ca="1" si="72"/>
        <v>2,58312923059635+2,34121186536176i</v>
      </c>
      <c r="AW134" s="223" t="str">
        <f t="shared" ca="1" si="73"/>
        <v>3,46944713266825-0,341710716969918i</v>
      </c>
      <c r="AX134" s="223" t="str">
        <f t="shared" ca="1" si="74"/>
        <v>2,07674735002693-2,80016964925844i</v>
      </c>
      <c r="AY134" s="223" t="str">
        <f t="shared" ca="1" si="75"/>
        <v>-0,680130572937482-3,41924728913072i</v>
      </c>
      <c r="AZ134" s="223" t="str">
        <f t="shared" ca="1" si="76"/>
        <v>-2,99024290346971-1,79228262244576i</v>
      </c>
      <c r="BA134" s="223" t="str">
        <f t="shared" ca="1" si="77"/>
        <v>-3,33611822504814+1,01200039969046i</v>
      </c>
      <c r="BB134" s="223" t="str">
        <f t="shared" ca="1" si="78"/>
        <v>-1,49055723344908+3,15151848388751i</v>
      </c>
      <c r="BC134" s="223" t="str">
        <f t="shared" ca="1" si="79"/>
        <v>1,33412410937873+3,22086051875061i</v>
      </c>
      <c r="BD134" s="223" t="str">
        <f t="shared" ca="1" si="80"/>
        <v>3,2824432185101+1,17447696347313i</v>
      </c>
      <c r="BE134" s="223" t="str">
        <f t="shared" ca="1" si="81"/>
        <v>3,0745841649562-1,64339947458693i</v>
      </c>
      <c r="BF134" s="223" t="str">
        <f t="shared" ca="1" si="82"/>
        <v>0,847085838304211-3,38175623057258i</v>
      </c>
      <c r="BG134" s="223" t="str">
        <f t="shared" ca="1" si="83"/>
        <v>-1,93684800448166-2,89869788491444i</v>
      </c>
      <c r="BH134" s="223" t="str">
        <f t="shared" ca="1" si="84"/>
        <v>-3,44850108147863-0,511536813448175i</v>
      </c>
      <c r="BI134" s="223" t="str">
        <f t="shared" ca="1" si="85"/>
        <v>-2,6948955596515+2,21164362930438i</v>
      </c>
      <c r="BJ134" s="223" t="str">
        <f t="shared" ca="1" si="86"/>
        <v>-0,171061409444191+3,48203498182758i</v>
      </c>
      <c r="BK134" s="223" t="str">
        <f t="shared" ca="1" si="87"/>
        <v>2,4651399169695+2,46513991696934i</v>
      </c>
      <c r="BL134" s="223" t="str">
        <f t="shared" ca="1" si="88"/>
        <v>3,48203498182758-0,1710614094441i</v>
      </c>
      <c r="BM134" s="223" t="str">
        <f t="shared" ca="1" si="89"/>
        <v>2,21164362930445-2,69489555965144i</v>
      </c>
      <c r="BN134" s="223" t="str">
        <f t="shared" ca="1" si="90"/>
        <v>-0,511536813448084-3,44850108147864i</v>
      </c>
      <c r="BO134" s="223" t="str">
        <f t="shared" ca="1" si="91"/>
        <v>-2,89869788491439-1,93684800448174i</v>
      </c>
      <c r="BP134" s="223" t="str">
        <f t="shared" ca="1" si="92"/>
        <v>-3,38175623057261+0,8470858383041i</v>
      </c>
      <c r="BQ134" s="223" t="str">
        <f t="shared" ca="1" si="93"/>
        <v>-1,64339947458701+3,07458416495616i</v>
      </c>
      <c r="BR134" s="223" t="str">
        <f t="shared" ca="1" si="94"/>
        <v>1,17447696347304+3,28244321851013i</v>
      </c>
      <c r="BS134" s="223" t="str">
        <f t="shared" ca="1" si="95"/>
        <v>3,2208605187507+1,33412410937849i</v>
      </c>
      <c r="BT134" s="223" t="str">
        <f t="shared" ca="1" si="96"/>
        <v>3,15151848388741-1,49055723344929i</v>
      </c>
      <c r="BU134" s="223" t="str">
        <f t="shared" ca="1" si="97"/>
        <v>1,01200039969021-3,33611822504822i</v>
      </c>
      <c r="BV134" s="223" t="str">
        <f t="shared" ca="1" si="98"/>
        <v>-1,79228262244568-2,99024290346976i</v>
      </c>
      <c r="BW134" s="223" t="str">
        <f t="shared" ca="1" si="99"/>
        <v>-3,4192472891307-0,680130572937569i</v>
      </c>
      <c r="BX134" s="223" t="str">
        <f t="shared" ca="1" si="100"/>
        <v>-2,8001696492585+2,07674735002685i</v>
      </c>
      <c r="BY134" s="223" t="str">
        <f t="shared" ca="1" si="101"/>
        <v>-0,341710716970021+3,46944713266824i</v>
      </c>
      <c r="BZ134" s="223" t="str">
        <f t="shared" ca="1" si="102"/>
        <v>2,3412118653617+2,58312923059641i</v>
      </c>
      <c r="CA134" s="223" t="str">
        <f t="shared" ca="1" si="103"/>
        <v>3,48623430372544-5,4666998721625E-14i</v>
      </c>
      <c r="CB134" s="223" t="str">
        <f t="shared" ca="1" si="104"/>
        <v>2,34121186536162-2,58312923059649i</v>
      </c>
      <c r="CC134" s="223" t="str">
        <f t="shared" ca="1" si="105"/>
        <v>-0,341710716970105-3,46944713266823i</v>
      </c>
      <c r="CD134" s="223" t="str">
        <f t="shared" ca="1" si="106"/>
        <v>-2,80016964925834-2,07674735002706i</v>
      </c>
      <c r="CE134" s="223" t="str">
        <f t="shared" ca="1" si="107"/>
        <v>-3,41924728913074+0,680130572937339i</v>
      </c>
      <c r="CF134" s="223" t="str">
        <f t="shared" ca="1" si="108"/>
        <v>-1,79228262244588+2,99024290346964i</v>
      </c>
      <c r="CG134" s="223" t="str">
        <f t="shared" ca="1" si="109"/>
        <v>1,01200039969031+3,33611822504818i</v>
      </c>
      <c r="CH134" s="223" t="str">
        <f t="shared" ca="1" si="110"/>
        <v>3,15151848388745+1,49055723344922i</v>
      </c>
      <c r="CI134" s="223" t="str">
        <f t="shared" ca="1" si="111"/>
        <v>3,22086051875066-1,33412410937859i</v>
      </c>
      <c r="CJ134" s="223" t="str">
        <f t="shared" ca="1" si="112"/>
        <v>1,17447696347294-3,28244321851017i</v>
      </c>
      <c r="CK134" s="223" t="str">
        <f t="shared" ca="1" si="113"/>
        <v>-1,64339947458711-3,07458416495611i</v>
      </c>
      <c r="CL134" s="223" t="str">
        <f t="shared" ca="1" si="114"/>
        <v>-3,38175623057263-0,847085838304016i</v>
      </c>
      <c r="CM134" s="223" t="str">
        <f t="shared" ca="1" si="115"/>
        <v>-2,89869788491453+1,93684800448152i</v>
      </c>
      <c r="CN134" s="223" t="str">
        <f t="shared" ca="1" si="116"/>
        <v>-0,511536813448321+3,44850108147861i</v>
      </c>
      <c r="CO134" s="223" t="str">
        <f t="shared" ca="1" si="117"/>
        <v>2,21164362930425+2,69489555965161i</v>
      </c>
      <c r="CP134" s="223" t="str">
        <f t="shared" ca="1" si="118"/>
        <v>3,48203498182757+0,171061409444337i</v>
      </c>
      <c r="CQ134" s="223" t="str">
        <f t="shared" ca="1" si="119"/>
        <v>2,46513991696943-2,46513991696942i</v>
      </c>
      <c r="CR134" s="223" t="str">
        <f t="shared" ca="1" si="120"/>
        <v>-0,171061409444276-3,48203498182757i</v>
      </c>
      <c r="CS134" s="223" t="str">
        <f t="shared" ca="1" si="121"/>
        <v>-2,69489555965157-2,2116436293043i</v>
      </c>
      <c r="CT134" s="223" t="str">
        <f t="shared" ca="1" si="122"/>
        <v>-3,44850108147861+0,511536813448308i</v>
      </c>
      <c r="CU134" s="223" t="str">
        <f t="shared" ca="1" si="123"/>
        <v>-1,93684800448157+2,8986978849145i</v>
      </c>
      <c r="CV134" s="223" t="str">
        <f t="shared" ca="1" si="124"/>
        <v>0,847085838303981+3,38175623057264i</v>
      </c>
      <c r="CW134" s="223" t="str">
        <f t="shared" ca="1" si="125"/>
        <v>3,07458416495607+1,64339947458716i</v>
      </c>
      <c r="CX134" s="223" t="str">
        <f t="shared" ca="1" si="126"/>
        <v>3,28244321851018-1,1744769634729i</v>
      </c>
      <c r="CY134" s="223" t="str">
        <f t="shared" ca="1" si="127"/>
        <v>1,3341241093786-3,22086051875066i</v>
      </c>
      <c r="CZ134" s="223" t="str">
        <f t="shared" ca="1" si="128"/>
        <v>-1,49055723344916-3,15151848388747i</v>
      </c>
      <c r="DA134" s="223" t="str">
        <f t="shared" ca="1" si="129"/>
        <v>-3,33611822504817-1,01200039969035i</v>
      </c>
      <c r="DB134" s="223" t="str">
        <f t="shared" ca="1" si="130"/>
        <v>-2,99024290346967+1,79228262244583i</v>
      </c>
      <c r="DC134" s="223" t="str">
        <f t="shared" ca="1" si="131"/>
        <v>-0,680130572937374+3,41924728913074i</v>
      </c>
      <c r="DD134" s="223" t="str">
        <f t="shared" ca="1" si="132"/>
        <v>2,07674735002675+2,80016964925857i</v>
      </c>
      <c r="DE134" s="223" t="str">
        <f t="shared" ca="1" si="133"/>
        <v>3,46944713266825+0,341710716969821i</v>
      </c>
      <c r="DF134" s="223" t="str">
        <f t="shared" ca="1" si="134"/>
        <v>2,58312923059651-2,34121186536159i</v>
      </c>
      <c r="DG134" s="223" t="str">
        <f t="shared" ca="1" si="135"/>
        <v>1,16168978691145E-13-3,48623430372544i</v>
      </c>
      <c r="DH134" s="223" t="str">
        <f t="shared" ca="1" si="136"/>
        <v>-2,58312923059639-2,34121186536172i</v>
      </c>
      <c r="DI134" s="223" t="str">
        <f t="shared" ca="1" si="137"/>
        <v>-3,46944713266824+0,341710716969985i</v>
      </c>
      <c r="DJ134" s="223" t="str">
        <f t="shared" ca="1" si="138"/>
        <v>-2,0767473500269+2,80016964925846i</v>
      </c>
      <c r="DK134" s="223" t="str">
        <f t="shared" ca="1" si="139"/>
        <v>0,680130572937534+3,41924728913071i</v>
      </c>
      <c r="DL134" s="223" t="str">
        <f t="shared" ca="1" si="140"/>
        <v>2,99024290346973+1,79228262244573i</v>
      </c>
      <c r="DM134" s="223" t="str">
        <f t="shared" ca="1" si="141"/>
        <v>3,33611822504813-1,0120003996905i</v>
      </c>
      <c r="DN134" s="223" t="str">
        <f t="shared" ca="1" si="142"/>
        <v>1,49055723344932-3,15151848388739i</v>
      </c>
      <c r="DO134" s="223" t="str">
        <f t="shared" ca="1" si="143"/>
        <v>-1,33412410937844-3,22086051875073i</v>
      </c>
      <c r="DP134" s="223" t="str">
        <f t="shared" ca="1" si="144"/>
        <v>-3,28244321851012-1,17447696347308i</v>
      </c>
      <c r="DQ134" s="223" t="str">
        <f t="shared" ca="1" si="145"/>
        <v>-3,07458416495619+1,64339947458695i</v>
      </c>
      <c r="DR134" s="223" t="str">
        <f t="shared" ca="1" si="146"/>
        <v>-0,847085838304159+3,38175623057259i</v>
      </c>
      <c r="DS134" s="223" t="str">
        <f t="shared" ca="1" si="147"/>
        <v>1,9368480044817+2,8986978849144i</v>
      </c>
      <c r="DT134" s="223" t="str">
        <f t="shared" ca="1" si="148"/>
        <v>3,44850108147864+0,511536813448147i</v>
      </c>
      <c r="DU134" s="223" t="str">
        <f t="shared" ca="1" si="149"/>
        <v>2,69489555965146-2,21164362930442i</v>
      </c>
      <c r="DV134" s="223" t="str">
        <f t="shared" ca="1" si="150"/>
        <v>0,171061409444112-3,48203498182758i</v>
      </c>
      <c r="DW134" s="223" t="str">
        <f t="shared" ca="1" si="151"/>
        <v>-2,4651399169693-2,46513991696954i</v>
      </c>
      <c r="DX134" s="223" t="str">
        <f t="shared" ca="1" si="152"/>
        <v>-3,48203498182758+0,171061409444154i</v>
      </c>
      <c r="DY134" s="223" t="str">
        <f t="shared" ca="1" si="153"/>
        <v>-2,21164362930443+2,69489555965146i</v>
      </c>
      <c r="DZ134" s="223" t="str">
        <f t="shared" ca="1" si="154"/>
        <v>0,51153681344814+3,44850108147864i</v>
      </c>
      <c r="EA134" s="223" t="str">
        <f t="shared" ca="1" si="155"/>
        <v>2,89869788491443+1,93684800448167i</v>
      </c>
      <c r="EB134" s="223" t="str">
        <f t="shared" ca="1" si="156"/>
        <v>3,38175623057259-0,847085838304152i</v>
      </c>
      <c r="EC134" s="223" t="str">
        <f t="shared" ca="1" si="157"/>
        <v>1,64339947458696-3,07458416495618i</v>
      </c>
      <c r="ED134" s="223" t="str">
        <f t="shared" ca="1" si="158"/>
        <v>-1,17447696347307-3,28244321851012i</v>
      </c>
      <c r="EE134" s="223" t="str">
        <f t="shared" ca="1" si="159"/>
        <v>-3,22086051875112-1,33412410937748i</v>
      </c>
      <c r="EF134" s="223" t="str">
        <f t="shared" ca="1" si="160"/>
        <v>-3,15151848388814+1,49055723344775i</v>
      </c>
      <c r="EG134" s="223" t="str">
        <f t="shared" ca="1" si="161"/>
        <v>-1,01200039969117+3,33611822504792i</v>
      </c>
      <c r="EH134" s="223" t="str">
        <f t="shared" ca="1" si="162"/>
        <v>1,79228262244572+2,99024290346973i</v>
      </c>
      <c r="EI134" s="223" t="str">
        <f t="shared" ca="1" si="163"/>
        <v>3,41924728913085+0,680130572936813i</v>
      </c>
      <c r="EJ134" s="223" t="str">
        <f t="shared" ca="1" si="164"/>
        <v>2,80016964925764-2,07674735002801i</v>
      </c>
      <c r="EK134" s="223" t="str">
        <f t="shared" ca="1" si="165"/>
        <v>0,341710716971323-3,46944713266811i</v>
      </c>
      <c r="EL134" s="223" t="str">
        <f t="shared" ca="1" si="166"/>
        <v>-2,3412118653612-2,58312923059686i</v>
      </c>
      <c r="EM134" s="223" t="str">
        <f t="shared" ca="1" si="167"/>
        <v>-3,48623430372544+1,0933399744325E-13i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-1,29766975242963E-29+8,99523321843437E-30i</v>
      </c>
      <c r="G135" s="229" t="str">
        <f t="shared" si="178"/>
        <v>-16,4233576642274+7,66423357666i</v>
      </c>
      <c r="H135" s="229" t="str">
        <f t="shared" si="179"/>
        <v>2,0000000000259E-12-1,38636710006625E-12i</v>
      </c>
      <c r="I135" s="229" t="str">
        <f t="shared" si="174"/>
        <v>-2,0000000000259E-12+1,38636710006625E-12i</v>
      </c>
      <c r="J135" s="255" t="str">
        <f ca="1">IMPRODUCT(1/N_FFT2,AX100)</f>
        <v>0,0672674426498684+0,000977235476237027i</v>
      </c>
      <c r="K135" s="254" t="str">
        <f t="shared" ca="1" si="175"/>
        <v>-1,35889692414752E-13+9,13028984428715E-14i</v>
      </c>
      <c r="N135" s="246">
        <f t="shared" ca="1" si="176"/>
        <v>4.5141242914035331</v>
      </c>
      <c r="O135" s="223">
        <f t="shared" ca="1" si="39"/>
        <v>-3.4858757085964673</v>
      </c>
      <c r="P135" s="223" t="str">
        <f t="shared" ca="1" si="40"/>
        <v>-2,27687934676747+2,6395359243713i</v>
      </c>
      <c r="Q135" s="223" t="str">
        <f t="shared" ca="1" si="41"/>
        <v>0,511484196614788+3,44814636760046i</v>
      </c>
      <c r="R135" s="223" t="str">
        <f t="shared" ca="1" si="42"/>
        <v>2,94505452042508+1,86493520732135i</v>
      </c>
      <c r="S135" s="223" t="str">
        <f t="shared" ca="1" si="43"/>
        <v>3,33577507090505-1,01189630501911i</v>
      </c>
      <c r="T135" s="223" t="str">
        <f t="shared" ca="1" si="44"/>
        <v>1,41262085260973-3,18682157996884i</v>
      </c>
      <c r="U135" s="223" t="str">
        <f t="shared" ca="1" si="45"/>
        <v>-1,4904039142753-3,15119431773031i</v>
      </c>
      <c r="V135" s="223" t="str">
        <f t="shared" ca="1" si="46"/>
        <v>-3,35960357628299-0,929727522454542i</v>
      </c>
      <c r="W135" s="223" t="str">
        <f t="shared" ca="1" si="47"/>
        <v>-2,89839972396157+1,9366487797023i</v>
      </c>
      <c r="X135" s="223" t="str">
        <f t="shared" ca="1" si="48"/>
        <v>-0,426708399149846+3,45966030093677i</v>
      </c>
      <c r="Y135" s="223" t="str">
        <f t="shared" ca="1" si="49"/>
        <v>2,34097104759165+2,58286352913207i</v>
      </c>
      <c r="Z135" s="223" t="str">
        <f t="shared" ca="1" si="50"/>
        <v>3,48482582800568-0,0855476723671361i</v>
      </c>
      <c r="AA135" s="223" t="str">
        <f t="shared" ca="1" si="51"/>
        <v>2,21141613896281-2,69461836186829i</v>
      </c>
      <c r="AB135" s="223" t="str">
        <f t="shared" ca="1" si="52"/>
        <v>-0,595951895125416-3,43455539982679i</v>
      </c>
      <c r="AC135" s="223" t="str">
        <f t="shared" ca="1" si="53"/>
        <v>-2,98993532616811-1,79209826770602i</v>
      </c>
      <c r="AD135" s="223" t="str">
        <f t="shared" ca="1" si="54"/>
        <v>-3,30993721935705+1,0934555590868i</v>
      </c>
      <c r="AE135" s="223" t="str">
        <f t="shared" ca="1" si="55"/>
        <v>-1,33398688096393+3,22052922005049i</v>
      </c>
      <c r="AF135" s="223" t="str">
        <f t="shared" ca="1" si="56"/>
        <v>1,56728921235274+3,11366889386551i</v>
      </c>
      <c r="AG135" s="223" t="str">
        <f t="shared" ca="1" si="57"/>
        <v>3,38140838209028+0,846998706795066i</v>
      </c>
      <c r="AH135" s="223" t="str">
        <f t="shared" ca="1" si="58"/>
        <v>2,84999903988253-2,00719578727427i</v>
      </c>
      <c r="AI135" s="223" t="str">
        <f t="shared" ca="1" si="59"/>
        <v>0,34167556850084-3,46909026427283i</v>
      </c>
      <c r="AJ135" s="223" t="str">
        <f t="shared" ca="1" si="60"/>
        <v>-2,40365263499122-2,52463531348246i</v>
      </c>
      <c r="AK135" s="223" t="str">
        <f t="shared" ca="1" si="61"/>
        <v>-3,48167681864214+0,171043814015272i</v>
      </c>
      <c r="AL135" s="223" t="str">
        <f t="shared" ca="1" si="62"/>
        <v>-2,14462085676606+2,74807766202248i</v>
      </c>
      <c r="AM135" s="223" t="str">
        <f t="shared" ca="1" si="63"/>
        <v>0,680060614498224+3,41889558430661i</v>
      </c>
      <c r="AN135" s="223" t="str">
        <f t="shared" ca="1" si="64"/>
        <v>3,03301510667169+1,71818183510485i</v>
      </c>
      <c r="AO135" s="223" t="str">
        <f t="shared" ca="1" si="65"/>
        <v>3,2821055853947-1,17435615641245i</v>
      </c>
      <c r="AP135" s="223" t="str">
        <f t="shared" ca="1" si="66"/>
        <v>1,25454936550174-3,25229693375345i</v>
      </c>
      <c r="AQ135" s="223" t="str">
        <f t="shared" ca="1" si="67"/>
        <v>-1,64323043401353-3,07426791228654i</v>
      </c>
      <c r="AR135" s="223" t="str">
        <f t="shared" ca="1" si="68"/>
        <v>-1,64323043401353-3,07426791228654i</v>
      </c>
      <c r="AS135" s="223" t="str">
        <f t="shared" ca="1" si="69"/>
        <v>-2,79988162295006+2,07653373515806i</v>
      </c>
      <c r="AT135" s="223" t="str">
        <f t="shared" ca="1" si="70"/>
        <v>-0,256436925265691+3,47643057735132i</v>
      </c>
      <c r="AU135" s="223" t="str">
        <f t="shared" ca="1" si="71"/>
        <v>2,46488635192205+2,464886351922i</v>
      </c>
      <c r="AV135" s="223" t="str">
        <f t="shared" ca="1" si="72"/>
        <v>3,47643057735134-0,256436925265406i</v>
      </c>
      <c r="AW135" s="223" t="str">
        <f t="shared" ca="1" si="73"/>
        <v>2,07653373515801-2,79988162295009i</v>
      </c>
      <c r="AX135" s="223" t="str">
        <f t="shared" ca="1" si="74"/>
        <v>-0,763759690786299-3,40117635392712i</v>
      </c>
      <c r="AY135" s="223" t="str">
        <f t="shared" ca="1" si="75"/>
        <v>-3,07426791228657-1,64323043401347i</v>
      </c>
      <c r="AZ135" s="223" t="str">
        <f t="shared" ca="1" si="76"/>
        <v>-3,25229693375343+1,25454936550179i</v>
      </c>
      <c r="BA135" s="223" t="str">
        <f t="shared" ca="1" si="77"/>
        <v>-1,1743561564127+3,28210558539461i</v>
      </c>
      <c r="BB135" s="223" t="str">
        <f t="shared" ca="1" si="78"/>
        <v>1,71818183510491+3,03301510667165i</v>
      </c>
      <c r="BC135" s="223" t="str">
        <f t="shared" ca="1" si="79"/>
        <v>3,41889558430662+0,680060614498154i</v>
      </c>
      <c r="BD135" s="223" t="str">
        <f t="shared" ca="1" si="80"/>
        <v>2,74807766202243-2,14462085676612i</v>
      </c>
      <c r="BE135" s="223" t="str">
        <f t="shared" ca="1" si="81"/>
        <v>0,171043814015199-3,48167681864214i</v>
      </c>
      <c r="BF135" s="223" t="str">
        <f t="shared" ca="1" si="82"/>
        <v>-2,52463531348228-2,40365263499142i</v>
      </c>
      <c r="BG135" s="223" t="str">
        <f t="shared" ca="1" si="83"/>
        <v>-3,46909026427283+0,341675568500912i</v>
      </c>
      <c r="BH135" s="223" t="str">
        <f t="shared" ca="1" si="84"/>
        <v>-2,00719578727421+2,84999903988257i</v>
      </c>
      <c r="BI135" s="223" t="str">
        <f t="shared" ca="1" si="85"/>
        <v>0,846998706795132+3,38140838209026i</v>
      </c>
      <c r="BJ135" s="223" t="str">
        <f t="shared" ca="1" si="86"/>
        <v>3,11366889386554+1,56728921235268i</v>
      </c>
      <c r="BK135" s="223" t="str">
        <f t="shared" ca="1" si="87"/>
        <v>3,2205292200506-1,33398688096367i</v>
      </c>
      <c r="BL135" s="223" t="str">
        <f t="shared" ca="1" si="88"/>
        <v>1,09345555908674-3,30993721935707i</v>
      </c>
      <c r="BM135" s="223" t="str">
        <f t="shared" ca="1" si="89"/>
        <v>-1,79209826770607-2,98993532616808i</v>
      </c>
      <c r="BN135" s="223" t="str">
        <f t="shared" ca="1" si="90"/>
        <v>-3,4345553998268-0,59595189512535i</v>
      </c>
      <c r="BO135" s="223" t="str">
        <f t="shared" ca="1" si="91"/>
        <v>-2,69461836186824+2,21141613896286i</v>
      </c>
      <c r="BP135" s="223" t="str">
        <f t="shared" ca="1" si="92"/>
        <v>-0,0855476723672428+3,48482582800568i</v>
      </c>
      <c r="BQ135" s="223" t="str">
        <f t="shared" ca="1" si="93"/>
        <v>2,58286352913209+2,34097104759163i</v>
      </c>
      <c r="BR135" s="223" t="str">
        <f t="shared" ca="1" si="94"/>
        <v>3,45966030093675-0,426708399150013i</v>
      </c>
      <c r="BS135" s="223" t="str">
        <f t="shared" ca="1" si="95"/>
        <v>1,93664877970234-2,89839972396155i</v>
      </c>
      <c r="BT135" s="223" t="str">
        <f t="shared" ca="1" si="96"/>
        <v>-0,929727522454636-3,35960357628296i</v>
      </c>
      <c r="BU135" s="223" t="str">
        <f t="shared" ca="1" si="97"/>
        <v>-3,15119431773026-1,4904039142754i</v>
      </c>
      <c r="BV135" s="223" t="str">
        <f t="shared" ca="1" si="98"/>
        <v>-3,18682157996883+1,41262085260975i</v>
      </c>
      <c r="BW135" s="223" t="str">
        <f t="shared" ca="1" si="99"/>
        <v>-1,01189630501925+3,33577507090501i</v>
      </c>
      <c r="BX135" s="223" t="str">
        <f t="shared" ca="1" si="100"/>
        <v>1,86493520732134+2,94505452042508i</v>
      </c>
      <c r="BY135" s="223" t="str">
        <f t="shared" ca="1" si="101"/>
        <v>3,44814636760048+0,511484196614655i</v>
      </c>
      <c r="BZ135" s="223" t="str">
        <f t="shared" ca="1" si="102"/>
        <v>2,63953592437136-2,2768793467674i</v>
      </c>
      <c r="CA135" s="223" t="str">
        <f t="shared" ca="1" si="103"/>
        <v>-6,06399990517266E-14-3,48587570859647i</v>
      </c>
      <c r="CB135" s="223" t="str">
        <f t="shared" ca="1" si="104"/>
        <v>-2,63953592437121-2,27687934676757i</v>
      </c>
      <c r="CC135" s="223" t="str">
        <f t="shared" ca="1" si="105"/>
        <v>-3,44814636760046+0,511484196614777i</v>
      </c>
      <c r="CD135" s="223" t="str">
        <f t="shared" ca="1" si="106"/>
        <v>-1,86493520732124+2,94505452042515i</v>
      </c>
      <c r="CE135" s="223" t="str">
        <f t="shared" ca="1" si="107"/>
        <v>1,01189630501903+3,33577507090507i</v>
      </c>
      <c r="CF135" s="223" t="str">
        <f t="shared" ca="1" si="108"/>
        <v>3,18682157996888+1,41262085260964i</v>
      </c>
      <c r="CG135" s="223" t="str">
        <f t="shared" ca="1" si="109"/>
        <v>3,15119431773036-1,49040391427519i</v>
      </c>
      <c r="CH135" s="223" t="str">
        <f t="shared" ca="1" si="110"/>
        <v>0,929727522454521-3,359603576283i</v>
      </c>
      <c r="CI135" s="223" t="str">
        <f t="shared" ca="1" si="111"/>
        <v>-1,93664877970244-2,89839972396148i</v>
      </c>
      <c r="CJ135" s="223" t="str">
        <f t="shared" ca="1" si="112"/>
        <v>-3,45966030093676-0,426708399149891i</v>
      </c>
      <c r="CK135" s="223" t="str">
        <f t="shared" ca="1" si="113"/>
        <v>-2,58286352913201+2,34097104759172i</v>
      </c>
      <c r="CL135" s="223" t="str">
        <f t="shared" ca="1" si="114"/>
        <v>0,0855476723670173+3,48482582800569i</v>
      </c>
      <c r="CM135" s="223" t="str">
        <f t="shared" ca="1" si="115"/>
        <v>2,69461836186834+2,21141613896275i</v>
      </c>
      <c r="CN135" s="223" t="str">
        <f t="shared" ca="1" si="116"/>
        <v>3,43455539982678-0,595951895125469i</v>
      </c>
      <c r="CO135" s="223" t="str">
        <f t="shared" ca="1" si="117"/>
        <v>1,79209826770595-2,98993532616815i</v>
      </c>
      <c r="CP135" s="223" t="str">
        <f t="shared" ca="1" si="118"/>
        <v>-1,09345555908685-3,30993721935704i</v>
      </c>
      <c r="CQ135" s="223" t="str">
        <f t="shared" ca="1" si="119"/>
        <v>-3,22052922005052-1,33398688096386i</v>
      </c>
      <c r="CR135" s="223" t="str">
        <f t="shared" ca="1" si="120"/>
        <v>-3,11366889386548+1,56728921235278i</v>
      </c>
      <c r="CS135" s="223" t="str">
        <f t="shared" ca="1" si="121"/>
        <v>-0,846998706795327+3,38140838209022i</v>
      </c>
      <c r="CT135" s="223" t="str">
        <f t="shared" ca="1" si="122"/>
        <v>2,00719578727431+2,8499990398825i</v>
      </c>
      <c r="CU135" s="223" t="str">
        <f t="shared" ca="1" si="123"/>
        <v>3,46909026427284+0,341675568500767i</v>
      </c>
      <c r="CV135" s="223" t="str">
        <f t="shared" ca="1" si="124"/>
        <v>2,52463531348243-2,40365263499125i</v>
      </c>
      <c r="CW135" s="223" t="str">
        <f t="shared" ca="1" si="125"/>
        <v>-0,171043814015345-3,48167681864213i</v>
      </c>
      <c r="CX135" s="223" t="str">
        <f t="shared" ca="1" si="126"/>
        <v>-2,74807766202229-2,1446208567663i</v>
      </c>
      <c r="CY135" s="223" t="str">
        <f t="shared" ca="1" si="127"/>
        <v>-3,41889558430659+0,680060614498297i</v>
      </c>
      <c r="CZ135" s="223" t="str">
        <f t="shared" ca="1" si="128"/>
        <v>-1,7181818351048+3,03301510667171i</v>
      </c>
      <c r="DA135" s="223" t="str">
        <f t="shared" ca="1" si="129"/>
        <v>1,17435615641252+3,28210558539468i</v>
      </c>
      <c r="DB135" s="223" t="str">
        <f t="shared" ca="1" si="130"/>
        <v>3,25229693375347+1,25454936550169i</v>
      </c>
      <c r="DC135" s="223" t="str">
        <f t="shared" ca="1" si="131"/>
        <v>3,07426791228667-1,64323043401328i</v>
      </c>
      <c r="DD135" s="223" t="str">
        <f t="shared" ca="1" si="132"/>
        <v>0,76375969078619-3,40117635392714i</v>
      </c>
      <c r="DE135" s="223" t="str">
        <f t="shared" ca="1" si="133"/>
        <v>-2,07653373515812-2,79988162295001i</v>
      </c>
      <c r="DF135" s="223" t="str">
        <f t="shared" ca="1" si="134"/>
        <v>-3,47643057735132-0,256436925265643i</v>
      </c>
      <c r="DG135" s="223" t="str">
        <f t="shared" ca="1" si="135"/>
        <v>-2,46488635192195+2,46488635192209i</v>
      </c>
      <c r="DH135" s="223" t="str">
        <f t="shared" ca="1" si="136"/>
        <v>0,256436925265454+3,47643057735133i</v>
      </c>
      <c r="DI135" s="223" t="str">
        <f t="shared" ca="1" si="137"/>
        <v>2,79988162295014+2,07653373515795i</v>
      </c>
      <c r="DJ135" s="223" t="str">
        <f t="shared" ca="1" si="138"/>
        <v>3,4011763539271-0,763759690786344i</v>
      </c>
      <c r="DK135" s="223" t="str">
        <f t="shared" ca="1" si="139"/>
        <v>1,64323043401341-3,0742679122866i</v>
      </c>
      <c r="DL135" s="223" t="str">
        <f t="shared" ca="1" si="140"/>
        <v>-1,25454936550184-3,25229693375341i</v>
      </c>
      <c r="DM135" s="223" t="str">
        <f t="shared" ca="1" si="141"/>
        <v>-3,28210558539463-1,17435615641265i</v>
      </c>
      <c r="DN135" s="223" t="str">
        <f t="shared" ca="1" si="142"/>
        <v>-3,03301510667163+1,71818183510494i</v>
      </c>
      <c r="DO135" s="223" t="str">
        <f t="shared" ca="1" si="143"/>
        <v>-0,680060614498433+3,41889558430657i</v>
      </c>
      <c r="DP135" s="223" t="str">
        <f t="shared" ca="1" si="144"/>
        <v>2,14462085676615+2,74807766202241i</v>
      </c>
      <c r="DQ135" s="223" t="str">
        <f t="shared" ca="1" si="145"/>
        <v>3,48167681864214+0,171043814015139i</v>
      </c>
      <c r="DR135" s="223" t="str">
        <f t="shared" ca="1" si="146"/>
        <v>2,40365263499139-2,5246353134823i</v>
      </c>
      <c r="DS135" s="223" t="str">
        <f t="shared" ca="1" si="147"/>
        <v>-0,341675568500973-3,46909026427282i</v>
      </c>
      <c r="DT135" s="223" t="str">
        <f t="shared" ca="1" si="148"/>
        <v>-2,84999903988239-2,00719578727447i</v>
      </c>
      <c r="DU135" s="223" t="str">
        <f t="shared" ca="1" si="149"/>
        <v>-3,38140838209025+0,846998706795191i</v>
      </c>
      <c r="DV135" s="223" t="str">
        <f t="shared" ca="1" si="150"/>
        <v>-1,56728921235264+3,11366889386556i</v>
      </c>
      <c r="DW135" s="223" t="str">
        <f t="shared" ca="1" si="151"/>
        <v>1,33398688096373+3,22052922005058i</v>
      </c>
      <c r="DX135" s="223" t="str">
        <f t="shared" ca="1" si="152"/>
        <v>3,30993721935708+1,0934555590867i</v>
      </c>
      <c r="DY135" s="223" t="str">
        <f t="shared" ca="1" si="153"/>
        <v>2,98993532616823-1,79209826770583i</v>
      </c>
      <c r="DZ135" s="223" t="str">
        <f t="shared" ca="1" si="154"/>
        <v>0,595951895125266-3,43455539982681i</v>
      </c>
      <c r="EA135" s="223" t="str">
        <f t="shared" ca="1" si="155"/>
        <v>-2,21141613896291-2,69461836186821i</v>
      </c>
      <c r="EB135" s="223" t="str">
        <f t="shared" ca="1" si="156"/>
        <v>-3,48482582800566-0,0855476723679002i</v>
      </c>
      <c r="EC135" s="223" t="str">
        <f t="shared" ca="1" si="157"/>
        <v>-2,3409710475921+2,58286352913167i</v>
      </c>
      <c r="ED135" s="223" t="str">
        <f t="shared" ca="1" si="158"/>
        <v>0,426708399149362+3,45966030093683i</v>
      </c>
      <c r="EE135" s="223" t="str">
        <f t="shared" ca="1" si="159"/>
        <v>2,89839972396139+1,93664877970257i</v>
      </c>
      <c r="EF135" s="223" t="str">
        <f t="shared" ca="1" si="160"/>
        <v>3,35960357628303-0,929727522454385i</v>
      </c>
      <c r="EG135" s="223" t="str">
        <f t="shared" ca="1" si="161"/>
        <v>1,49040391427534-3,15119431773029i</v>
      </c>
      <c r="EH135" s="223" t="str">
        <f t="shared" ca="1" si="162"/>
        <v>-1,41262085260983-3,18682157996879i</v>
      </c>
      <c r="EI135" s="223" t="str">
        <f t="shared" ca="1" si="163"/>
        <v>-3,33577507090513-1,01189630501886i</v>
      </c>
      <c r="EJ135" s="223" t="str">
        <f t="shared" ca="1" si="164"/>
        <v>-2,94505452042485+1,86493520732171i</v>
      </c>
      <c r="EK135" s="223" t="str">
        <f t="shared" ca="1" si="165"/>
        <v>-0,511484196614254+3,44814636760054i</v>
      </c>
      <c r="EL135" s="223" t="str">
        <f t="shared" ca="1" si="166"/>
        <v>2,27687934676799+2,63953592437085i</v>
      </c>
      <c r="EM135" s="223" t="str">
        <f t="shared" ca="1" si="167"/>
        <v>3,48587570859647-8,14801823605079E-13i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-1,22657829153501E-26+8,26625973014674E-27i</v>
      </c>
      <c r="G136" s="229" t="str">
        <f t="shared" si="178"/>
        <v>-16,254876462877+7,80234070238098i</v>
      </c>
      <c r="H136" s="229" t="str">
        <f t="shared" si="179"/>
        <v>2,00000000024482E-11-1,34785690251526E-11i</v>
      </c>
      <c r="I136" s="229" t="str">
        <f t="shared" si="174"/>
        <v>-2,00000000024482E-11+1,34785690251526E-11i</v>
      </c>
      <c r="J136" s="255" t="str">
        <f ca="1">IMPRODUCT(1/N_FFT2,AY100)</f>
        <v>0,0155912145682245-0,0000395440509677254i</v>
      </c>
      <c r="K136" s="254" t="str">
        <f t="shared" ca="1" si="175"/>
        <v>-3,11291294182158E-13+2,1093814276323E-13i</v>
      </c>
      <c r="N136" s="246">
        <f t="shared" ca="1" si="176"/>
        <v>4.5145120825234812</v>
      </c>
      <c r="O136" s="223">
        <f t="shared" ca="1" si="39"/>
        <v>-3.4854879174765192</v>
      </c>
      <c r="P136" s="223" t="str">
        <f t="shared" ca="1" si="40"/>
        <v>-2,21117012688064+2,69431859527887i</v>
      </c>
      <c r="Q136" s="223" t="str">
        <f t="shared" ca="1" si="41"/>
        <v>0,679984960203821+3,41851524448428i</v>
      </c>
      <c r="R136" s="223" t="str">
        <f t="shared" ca="1" si="42"/>
        <v>3,07392591105181+1,64304763054487i</v>
      </c>
      <c r="S136" s="223" t="str">
        <f t="shared" ca="1" si="43"/>
        <v>3,22017094777194-1,33383847972697i</v>
      </c>
      <c r="T136" s="223" t="str">
        <f t="shared" ca="1" si="44"/>
        <v>1,01178373519899-3,33540397794054i</v>
      </c>
      <c r="U136" s="223" t="str">
        <f t="shared" ca="1" si="45"/>
        <v>-1,93643333449945-2,8980772874294i</v>
      </c>
      <c r="V136" s="223" t="str">
        <f t="shared" ca="1" si="46"/>
        <v>-3,46870434047311-0,341637558324268i</v>
      </c>
      <c r="W136" s="223" t="str">
        <f t="shared" ca="1" si="47"/>
        <v>-2,46461214219144+2,46461214219141i</v>
      </c>
      <c r="X136" s="223" t="str">
        <f t="shared" ca="1" si="48"/>
        <v>0,341637558324269+3,46870434047311i</v>
      </c>
      <c r="Y136" s="223" t="str">
        <f t="shared" ca="1" si="49"/>
        <v>2,8980772874294+1,93643333449945i</v>
      </c>
      <c r="Z136" s="223" t="str">
        <f t="shared" ca="1" si="50"/>
        <v>3,33540397794054-1,01178373519899i</v>
      </c>
      <c r="AA136" s="223" t="str">
        <f t="shared" ca="1" si="51"/>
        <v>1,33383847972681-3,22017094777201i</v>
      </c>
      <c r="AB136" s="223" t="str">
        <f t="shared" ca="1" si="52"/>
        <v>-1,64304763054493-3,07392591105177i</v>
      </c>
      <c r="AC136" s="223" t="str">
        <f t="shared" ca="1" si="53"/>
        <v>-3,41851524448427-0,679984960203856i</v>
      </c>
      <c r="AD136" s="223" t="str">
        <f t="shared" ca="1" si="54"/>
        <v>-2,69431859527895+2,21117012688053i</v>
      </c>
      <c r="AE136" s="223" t="str">
        <f t="shared" ca="1" si="55"/>
        <v>1,03333387053043E-13+3,48548791747652i</v>
      </c>
      <c r="AF136" s="223" t="str">
        <f t="shared" ca="1" si="56"/>
        <v>2,69431859527887+2,21117012688063i</v>
      </c>
      <c r="AG136" s="223" t="str">
        <f t="shared" ca="1" si="57"/>
        <v>3,4185152444843-0,679984960203723i</v>
      </c>
      <c r="AH136" s="223" t="str">
        <f t="shared" ca="1" si="58"/>
        <v>1,64304763054475-3,07392591105188i</v>
      </c>
      <c r="AI136" s="223" t="str">
        <f t="shared" ca="1" si="59"/>
        <v>-1,33383847972701-3,22017094777192i</v>
      </c>
      <c r="AJ136" s="223" t="str">
        <f t="shared" ca="1" si="60"/>
        <v>-3,33540397794052-1,01178373519906i</v>
      </c>
      <c r="AK136" s="223" t="str">
        <f t="shared" ca="1" si="61"/>
        <v>-2,89807728742949+1,9364333344993i</v>
      </c>
      <c r="AL136" s="223" t="str">
        <f t="shared" ca="1" si="62"/>
        <v>-0,341637558324193+3,46870434047312i</v>
      </c>
      <c r="AM136" s="223" t="str">
        <f t="shared" ca="1" si="63"/>
        <v>2,46461214219141+2,46461214219144i</v>
      </c>
      <c r="AN136" s="223" t="str">
        <f t="shared" ca="1" si="64"/>
        <v>3,46870434047313-0,341637558324169i</v>
      </c>
      <c r="AO136" s="223" t="str">
        <f t="shared" ca="1" si="65"/>
        <v>1,93643333449933-2,89807728742948i</v>
      </c>
      <c r="AP136" s="223" t="str">
        <f t="shared" ca="1" si="66"/>
        <v>-1,01178373519902-3,33540397794053i</v>
      </c>
      <c r="AQ136" s="223" t="str">
        <f t="shared" ca="1" si="67"/>
        <v>-3,22017094777192-1,33383847972703i</v>
      </c>
      <c r="AR136" s="223" t="str">
        <f t="shared" ca="1" si="68"/>
        <v>-3,22017094777192-1,33383847972703i</v>
      </c>
      <c r="AS136" s="223" t="str">
        <f t="shared" ca="1" si="69"/>
        <v>-0,679984960203751+3,41851524448429i</v>
      </c>
      <c r="AT136" s="223" t="str">
        <f t="shared" ca="1" si="70"/>
        <v>2,21117012688061+2,69431859527889i</v>
      </c>
      <c r="AU136" s="223" t="str">
        <f t="shared" ca="1" si="71"/>
        <v>3,48548791747652+1,40055562741869E-13i</v>
      </c>
      <c r="AV136" s="223" t="str">
        <f t="shared" ca="1" si="72"/>
        <v>2,21117012688055-2,69431859527894i</v>
      </c>
      <c r="AW136" s="223" t="str">
        <f t="shared" ca="1" si="73"/>
        <v>-0,679984960203831-3,41851524448428i</v>
      </c>
      <c r="AX136" s="223" t="str">
        <f t="shared" ca="1" si="74"/>
        <v>-3,07392591105176-1,64304763054496i</v>
      </c>
      <c r="AY136" s="223" t="str">
        <f t="shared" ca="1" si="75"/>
        <v>-3,22017094777189+1,3338384797271i</v>
      </c>
      <c r="AZ136" s="223" t="str">
        <f t="shared" ca="1" si="76"/>
        <v>-1,01178373519896+3,33540397794055i</v>
      </c>
      <c r="BA136" s="223" t="str">
        <f t="shared" ca="1" si="77"/>
        <v>1,93643333449939+2,89807728742944i</v>
      </c>
      <c r="BB136" s="223" t="str">
        <f t="shared" ca="1" si="78"/>
        <v>3,4687043404731+0,341637558324435i</v>
      </c>
      <c r="BC136" s="223" t="str">
        <f t="shared" ca="1" si="79"/>
        <v>2,46461214219136-2,46461214219149i</v>
      </c>
      <c r="BD136" s="223" t="str">
        <f t="shared" ca="1" si="80"/>
        <v>-0,341637558324284-3,46870434047311i</v>
      </c>
      <c r="BE136" s="223" t="str">
        <f t="shared" ca="1" si="81"/>
        <v>-2,89807728742934-1,93643333449954i</v>
      </c>
      <c r="BF136" s="223" t="str">
        <f t="shared" ca="1" si="82"/>
        <v>-3,3354039779405+1,01178373519912i</v>
      </c>
      <c r="BG136" s="223" t="str">
        <f t="shared" ca="1" si="83"/>
        <v>-1,33383847972694+3,22017094777196i</v>
      </c>
      <c r="BH136" s="223" t="str">
        <f t="shared" ca="1" si="84"/>
        <v>1,64304763054482+3,07392591105184i</v>
      </c>
      <c r="BI136" s="223" t="str">
        <f t="shared" ca="1" si="85"/>
        <v>3,41851524448425+0,679984960203978i</v>
      </c>
      <c r="BJ136" s="223" t="str">
        <f t="shared" ca="1" si="86"/>
        <v>2,69431859527883-2,21117012688068i</v>
      </c>
      <c r="BK136" s="223" t="str">
        <f t="shared" ca="1" si="87"/>
        <v>3,67221756888255E-14-3,48548791747652i</v>
      </c>
      <c r="BL136" s="223" t="str">
        <f t="shared" ca="1" si="88"/>
        <v>-2,69431859527878-2,21117012688074i</v>
      </c>
      <c r="BM136" s="223" t="str">
        <f t="shared" ca="1" si="89"/>
        <v>-3,41851524448426+0,679984960203933i</v>
      </c>
      <c r="BN136" s="223" t="str">
        <f t="shared" ca="1" si="90"/>
        <v>-1,64304763054486+3,07392591105181i</v>
      </c>
      <c r="BO136" s="223" t="str">
        <f t="shared" ca="1" si="91"/>
        <v>1,33383847972689+3,22017094777197i</v>
      </c>
      <c r="BP136" s="223" t="str">
        <f t="shared" ca="1" si="92"/>
        <v>3,33540397794058+1,01178373519886i</v>
      </c>
      <c r="BQ136" s="223" t="str">
        <f t="shared" ca="1" si="93"/>
        <v>2,89807728742938-1,93643333449948i</v>
      </c>
      <c r="BR136" s="223" t="str">
        <f t="shared" ca="1" si="94"/>
        <v>0,341637558324332-3,46870434047311i</v>
      </c>
      <c r="BS136" s="223" t="str">
        <f t="shared" ca="1" si="95"/>
        <v>-2,46461214219132-2,46461214219153i</v>
      </c>
      <c r="BT136" s="223" t="str">
        <f t="shared" ca="1" si="96"/>
        <v>-3,4687043404731+0,341637558324387i</v>
      </c>
      <c r="BU136" s="223" t="str">
        <f t="shared" ca="1" si="97"/>
        <v>-1,93643333449945+2,8980772874294i</v>
      </c>
      <c r="BV136" s="223" t="str">
        <f t="shared" ca="1" si="98"/>
        <v>1,01178373519889+3,33540397794057i</v>
      </c>
      <c r="BW136" s="223" t="str">
        <f t="shared" ca="1" si="99"/>
        <v>3,22017094777199+1,33383847972684i</v>
      </c>
      <c r="BX136" s="223" t="str">
        <f t="shared" ca="1" si="100"/>
        <v>3,07392591105179-1,64304763054491i</v>
      </c>
      <c r="BY136" s="223" t="str">
        <f t="shared" ca="1" si="101"/>
        <v>0,679984960203877-3,41851524448427i</v>
      </c>
      <c r="BZ136" s="223" t="str">
        <f t="shared" ca="1" si="102"/>
        <v>-2,21117012688049-2,69431859527898i</v>
      </c>
      <c r="CA136" s="223" t="str">
        <f t="shared" ca="1" si="103"/>
        <v>-3,48548791747652+6,6611211364218E-14i</v>
      </c>
      <c r="CB136" s="223" t="str">
        <f t="shared" ca="1" si="104"/>
        <v>-2,21117012688066+2,69431859527885i</v>
      </c>
      <c r="CC136" s="223" t="str">
        <f t="shared" ca="1" si="105"/>
        <v>0,679984960203692+3,41851524448431i</v>
      </c>
      <c r="CD136" s="223" t="str">
        <f t="shared" ca="1" si="106"/>
        <v>3,07392591105186+1,64304763054477i</v>
      </c>
      <c r="CE136" s="223" t="str">
        <f t="shared" ca="1" si="107"/>
        <v>3,22017094777194-1,33383847972698i</v>
      </c>
      <c r="CF136" s="223" t="str">
        <f t="shared" ca="1" si="108"/>
        <v>1,01178373519909-3,33540397794051i</v>
      </c>
      <c r="CG136" s="223" t="str">
        <f t="shared" ca="1" si="109"/>
        <v>-1,93643333449928-2,89807728742951i</v>
      </c>
      <c r="CH136" s="223" t="str">
        <f t="shared" ca="1" si="110"/>
        <v>-3,46870434047312-0,34163755832423i</v>
      </c>
      <c r="CI136" s="223" t="str">
        <f t="shared" ca="1" si="111"/>
        <v>-2,46461214219145+2,46461214219139i</v>
      </c>
      <c r="CJ136" s="223" t="str">
        <f t="shared" ca="1" si="112"/>
        <v>0,341637558324144+3,46870434047313i</v>
      </c>
      <c r="CK136" s="223" t="str">
        <f t="shared" ca="1" si="113"/>
        <v>2,89807728742946+1,93643333449937i</v>
      </c>
      <c r="CL136" s="223" t="str">
        <f t="shared" ca="1" si="114"/>
        <v>3,33540397794054-1,01178373519901i</v>
      </c>
      <c r="CM136" s="223" t="str">
        <f t="shared" ca="1" si="115"/>
        <v>1,33383847972707-3,2201709477719i</v>
      </c>
      <c r="CN136" s="223" t="str">
        <f t="shared" ca="1" si="116"/>
        <v>-1,64304763054502-3,07392591105173i</v>
      </c>
      <c r="CO136" s="223" t="str">
        <f t="shared" ca="1" si="117"/>
        <v>-3,41851524448429-0,679984960203776i</v>
      </c>
      <c r="CP136" s="223" t="str">
        <f t="shared" ca="1" si="118"/>
        <v>-2,69431859527892+2,21117012688057i</v>
      </c>
      <c r="CQ136" s="223" t="str">
        <f t="shared" ca="1" si="119"/>
        <v>-1,52011857227269E-13+3,48548791747652i</v>
      </c>
      <c r="CR136" s="223" t="str">
        <f t="shared" ca="1" si="120"/>
        <v>2,69431859527891+2,21117012688058i</v>
      </c>
      <c r="CS136" s="223" t="str">
        <f t="shared" ca="1" si="121"/>
        <v>3,41851524448428-0,679984960203817i</v>
      </c>
      <c r="CT136" s="223" t="str">
        <f t="shared" ca="1" si="122"/>
        <v>1,64304763054498-3,07392591105175i</v>
      </c>
      <c r="CU136" s="223" t="str">
        <f t="shared" ca="1" si="123"/>
        <v>-1,33383847972706-3,2201709477719i</v>
      </c>
      <c r="CV136" s="223" t="str">
        <f t="shared" ca="1" si="124"/>
        <v>-3,33540397794055-1,01178373519897i</v>
      </c>
      <c r="CW136" s="223" t="str">
        <f t="shared" ca="1" si="125"/>
        <v>-2,89807728742946+1,93643333449936i</v>
      </c>
      <c r="CX136" s="223" t="str">
        <f t="shared" ca="1" si="126"/>
        <v>-0,341637558324447+3,4687043404731i</v>
      </c>
      <c r="CY136" s="223" t="str">
        <f t="shared" ca="1" si="127"/>
        <v>2,46461214219147+2,46461214219138i</v>
      </c>
      <c r="CZ136" s="223" t="str">
        <f t="shared" ca="1" si="128"/>
        <v>3,46870434047312-0,341637558324223i</v>
      </c>
      <c r="DA136" s="223" t="str">
        <f t="shared" ca="1" si="129"/>
        <v>1,93643333449955-2,89807728742933i</v>
      </c>
      <c r="DB136" s="223" t="str">
        <f t="shared" ca="1" si="130"/>
        <v>-1,01178373519909-3,33540397794051i</v>
      </c>
      <c r="DC136" s="223" t="str">
        <f t="shared" ca="1" si="131"/>
        <v>-3,22017094777195-1,33383847972695i</v>
      </c>
      <c r="DD136" s="223" t="str">
        <f t="shared" ca="1" si="132"/>
        <v>-3,07392591105186+1,64304763054478i</v>
      </c>
      <c r="DE136" s="223" t="str">
        <f t="shared" ca="1" si="133"/>
        <v>-0,679984960203699+3,4185152444843i</v>
      </c>
      <c r="DF136" s="223" t="str">
        <f t="shared" ca="1" si="134"/>
        <v>2,21117012688067+2,69431859527883i</v>
      </c>
      <c r="DG136" s="223" t="str">
        <f t="shared" ca="1" si="135"/>
        <v>3,48548791747652+7,34443513776509E-14i</v>
      </c>
      <c r="DH136" s="223" t="str">
        <f t="shared" ca="1" si="136"/>
        <v>2,21117012688075-2,69431859527877i</v>
      </c>
      <c r="DI136" s="223" t="str">
        <f t="shared" ca="1" si="137"/>
        <v>-0,679984960203894-3,41851524448426i</v>
      </c>
      <c r="DJ136" s="223" t="str">
        <f t="shared" ca="1" si="138"/>
        <v>-3,07392591105179-1,64304763054491i</v>
      </c>
      <c r="DK136" s="223" t="str">
        <f t="shared" ca="1" si="139"/>
        <v>-3,22017094777199+1,33383847972686i</v>
      </c>
      <c r="DL136" s="223" t="str">
        <f t="shared" ca="1" si="140"/>
        <v>-1,01178373519889+3,33540397794057i</v>
      </c>
      <c r="DM136" s="223" t="str">
        <f t="shared" ca="1" si="141"/>
        <v>1,93643333449947+2,89807728742939i</v>
      </c>
      <c r="DN136" s="223" t="str">
        <f t="shared" ca="1" si="142"/>
        <v>3,4687043404731+0,341637558324369i</v>
      </c>
      <c r="DO136" s="223" t="str">
        <f t="shared" ca="1" si="143"/>
        <v>2,46461214219154-2,46461214219131i</v>
      </c>
      <c r="DP136" s="223" t="str">
        <f t="shared" ca="1" si="144"/>
        <v>-0,34163755832435-3,46870434047311i</v>
      </c>
      <c r="DQ136" s="223" t="str">
        <f t="shared" ca="1" si="145"/>
        <v>-2,89807728742938-1,93643333449948i</v>
      </c>
      <c r="DR136" s="223" t="str">
        <f t="shared" ca="1" si="146"/>
        <v>-3,33540397794057+1,01178373519888i</v>
      </c>
      <c r="DS136" s="223" t="str">
        <f t="shared" ca="1" si="147"/>
        <v>-1,33383847972687+3,22017094777198i</v>
      </c>
      <c r="DT136" s="223" t="str">
        <f t="shared" ca="1" si="148"/>
        <v>1,6430476305449+3,0739259110518i</v>
      </c>
      <c r="DU136" s="223" t="str">
        <f t="shared" ca="1" si="149"/>
        <v>3,41851524448426+0,679984960203915i</v>
      </c>
      <c r="DV136" s="223" t="str">
        <f t="shared" ca="1" si="150"/>
        <v>2,69431859527879-2,21117012688073i</v>
      </c>
      <c r="DW136" s="223" t="str">
        <f t="shared" ca="1" si="151"/>
        <v>-5,46549168788179E-14-3,48548791747652i</v>
      </c>
      <c r="DX136" s="223" t="str">
        <f t="shared" ca="1" si="152"/>
        <v>-2,69431859527882-2,21117012688069i</v>
      </c>
      <c r="DY136" s="223" t="str">
        <f t="shared" ca="1" si="153"/>
        <v>-3,4185152444841+0,679984960204703i</v>
      </c>
      <c r="DZ136" s="223" t="str">
        <f t="shared" ca="1" si="154"/>
        <v>-1,64304763054449+3,07392591105201i</v>
      </c>
      <c r="EA136" s="223" t="str">
        <f t="shared" ca="1" si="155"/>
        <v>1,33383847972693+3,22017094777196i</v>
      </c>
      <c r="EB136" s="223" t="str">
        <f t="shared" ca="1" si="156"/>
        <v>3,33540397794041+1,01178373519944i</v>
      </c>
      <c r="EC136" s="223" t="str">
        <f t="shared" ca="1" si="157"/>
        <v>2,89807728742992-1,93643333449867i</v>
      </c>
      <c r="ED136" s="223" t="str">
        <f t="shared" ca="1" si="158"/>
        <v>0,341637558325622-3,46870434047298i</v>
      </c>
      <c r="EE136" s="223" t="str">
        <f t="shared" ca="1" si="159"/>
        <v>-2,46461214219259-2,46461214219025i</v>
      </c>
      <c r="EF136" s="223" t="str">
        <f t="shared" ca="1" si="160"/>
        <v>-3,46870434047299+0,341637558325513i</v>
      </c>
      <c r="EG136" s="223" t="str">
        <f t="shared" ca="1" si="161"/>
        <v>-1,9364333344988+2,89807728742983i</v>
      </c>
      <c r="EH136" s="223" t="str">
        <f t="shared" ca="1" si="162"/>
        <v>1,01178373519928+3,33540397794045i</v>
      </c>
      <c r="EI136" s="223" t="str">
        <f t="shared" ca="1" si="163"/>
        <v>3,2201709477719+1,33383847972708i</v>
      </c>
      <c r="EJ136" s="223" t="str">
        <f t="shared" ca="1" si="164"/>
        <v>3,07392591105209-1,64304763054435i</v>
      </c>
      <c r="EK136" s="223" t="str">
        <f t="shared" ca="1" si="165"/>
        <v>0,679984960204856-3,41851524448407i</v>
      </c>
      <c r="EL136" s="223" t="str">
        <f t="shared" ca="1" si="166"/>
        <v>-2,21117012687949-2,6943185952798i</v>
      </c>
      <c r="EM136" s="223" t="str">
        <f t="shared" ca="1" si="167"/>
        <v>-3,48548791747652+1,56964353252711E-12i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-1,16117271474694E-29+7,61397398456901E-30i</v>
      </c>
      <c r="G137" s="229" t="str">
        <f t="shared" si="178"/>
        <v>-16,0852158993362+7,93537317702531i</v>
      </c>
      <c r="H137" s="229" t="str">
        <f t="shared" si="179"/>
        <v>2,00000000002318E-12-1,31142833790052E-12i</v>
      </c>
      <c r="I137" s="229" t="str">
        <f t="shared" si="174"/>
        <v>-2,00000000002318E-12+1,31142833790052E-12i</v>
      </c>
      <c r="J137" s="255" t="str">
        <f ca="1">IMPRODUCT(1/N_FFT2,AZ100)</f>
        <v>-0,0364643313294011-0,000977276037963945i</v>
      </c>
      <c r="K137" s="254" t="str">
        <f t="shared" ca="1" si="175"/>
        <v>7,42102901497845E-14-4,58658053520198E-14i</v>
      </c>
      <c r="N137" s="246">
        <f t="shared" ca="1" si="176"/>
        <v>4.514932230536064</v>
      </c>
      <c r="O137" s="223">
        <f t="shared" ca="1" si="39"/>
        <v>-3.485067769463936</v>
      </c>
      <c r="P137" s="223" t="str">
        <f t="shared" ca="1" si="40"/>
        <v>-2,14412378708857+2,74744072609352i</v>
      </c>
      <c r="Q137" s="223" t="str">
        <f t="shared" ca="1" si="41"/>
        <v>0,846802393599418+3,38062465588102i</v>
      </c>
      <c r="R137" s="223" t="str">
        <f t="shared" ca="1" si="42"/>
        <v>3,18608295413187+1,412293442294i</v>
      </c>
      <c r="S137" s="223" t="str">
        <f t="shared" ca="1" si="43"/>
        <v>3,07355537358533-1,64284957414276i</v>
      </c>
      <c r="T137" s="223" t="str">
        <f t="shared" ca="1" si="44"/>
        <v>0,595813768325197-3,43375935546312i</v>
      </c>
      <c r="U137" s="223" t="str">
        <f t="shared" ca="1" si="45"/>
        <v>-2,34042846883224-2,58226488572259i</v>
      </c>
      <c r="V137" s="223" t="str">
        <f t="shared" ca="1" si="46"/>
        <v>-3,47562482736487+0,256377489575892i</v>
      </c>
      <c r="W137" s="223" t="str">
        <f t="shared" ca="1" si="47"/>
        <v>-1,93619991277017+2,89772794712428i</v>
      </c>
      <c r="X137" s="223" t="str">
        <f t="shared" ca="1" si="48"/>
        <v>1,09320212333354+3,30917005838252i</v>
      </c>
      <c r="Y137" s="223" t="str">
        <f t="shared" ca="1" si="49"/>
        <v>3,2813448750994+1,17408396991664i</v>
      </c>
      <c r="Z137" s="223" t="str">
        <f t="shared" ca="1" si="50"/>
        <v>2,94437193016846-1,86450296180843i</v>
      </c>
      <c r="AA137" s="223" t="str">
        <f t="shared" ca="1" si="51"/>
        <v>0,341596376617557-3,46828621558805i</v>
      </c>
      <c r="AB137" s="223" t="str">
        <f t="shared" ca="1" si="52"/>
        <v>-2,52405016592244-2,40309552820174i</v>
      </c>
      <c r="AC137" s="223" t="str">
        <f t="shared" ca="1" si="53"/>
        <v>-3,44734717318908+0,511365647322554i</v>
      </c>
      <c r="AD137" s="223" t="str">
        <f t="shared" ca="1" si="54"/>
        <v>-1,71778360336704+3,03231212934283i</v>
      </c>
      <c r="AE137" s="223" t="str">
        <f t="shared" ca="1" si="55"/>
        <v>1,33367769604343+3,21978278162248i</v>
      </c>
      <c r="AF137" s="223" t="str">
        <f t="shared" ca="1" si="56"/>
        <v>3,35882490388445+0,929512034780598i</v>
      </c>
      <c r="AG137" s="223" t="str">
        <f t="shared" ca="1" si="57"/>
        <v>2,79923268015387-2,07605244637868i</v>
      </c>
      <c r="AH137" s="223" t="str">
        <f t="shared" ca="1" si="58"/>
        <v>0,0855278445482186-3,48401813220931i</v>
      </c>
      <c r="AI137" s="223" t="str">
        <f t="shared" ca="1" si="59"/>
        <v>-2,6939938164732-2,21090358780307i</v>
      </c>
      <c r="AJ137" s="223" t="str">
        <f t="shared" ca="1" si="60"/>
        <v>-3,40038804599458+0,763582670320313i</v>
      </c>
      <c r="AK137" s="223" t="str">
        <f t="shared" ca="1" si="61"/>
        <v>-1,49005847578399+3,15046394940501i</v>
      </c>
      <c r="AL137" s="223" t="str">
        <f t="shared" ca="1" si="62"/>
        <v>1,56692595376512+3,11294722299843i</v>
      </c>
      <c r="AM137" s="223" t="str">
        <f t="shared" ca="1" si="63"/>
        <v>3,41810316949796+0,679902993392713i</v>
      </c>
      <c r="AN137" s="223" t="str">
        <f t="shared" ca="1" si="64"/>
        <v>2,63892414571269-2,27635162286736i</v>
      </c>
      <c r="AO137" s="223" t="str">
        <f t="shared" ca="1" si="65"/>
        <v>-0,171004170321071-3,48086985270767i</v>
      </c>
      <c r="AP137" s="223" t="str">
        <f t="shared" ca="1" si="66"/>
        <v>-2,8493384811178-2,00673056930363i</v>
      </c>
      <c r="AQ137" s="223" t="str">
        <f t="shared" ca="1" si="67"/>
        <v>-3,33500192136031+1,01166177266881i</v>
      </c>
      <c r="AR137" s="223" t="str">
        <f t="shared" ca="1" si="68"/>
        <v>-3,33500192136031+1,01166177266881i</v>
      </c>
      <c r="AS137" s="223" t="str">
        <f t="shared" ca="1" si="69"/>
        <v>1,79168290398079+2,98924233365903i</v>
      </c>
      <c r="AT137" s="223" t="str">
        <f t="shared" ca="1" si="70"/>
        <v>3,45885843788253+0,426609498775068i</v>
      </c>
      <c r="AU137" s="223" t="str">
        <f t="shared" ca="1" si="71"/>
        <v>2,46431505268259-2,46431505268266i</v>
      </c>
      <c r="AV137" s="223" t="str">
        <f t="shared" ca="1" si="72"/>
        <v>-0,426609498775155-3,45885843788252i</v>
      </c>
      <c r="AW137" s="223" t="str">
        <f t="shared" ca="1" si="73"/>
        <v>-2,98924233365907-1,79168290398072i</v>
      </c>
      <c r="AX137" s="223" t="str">
        <f t="shared" ca="1" si="74"/>
        <v>-3,25154313236088+1,25425859221817i</v>
      </c>
      <c r="AY137" s="223" t="str">
        <f t="shared" ca="1" si="75"/>
        <v>-1,01166177266873+3,33500192136033i</v>
      </c>
      <c r="AZ137" s="223" t="str">
        <f t="shared" ca="1" si="76"/>
        <v>2,0067305693037+2,84933848111775i</v>
      </c>
      <c r="BA137" s="223" t="str">
        <f t="shared" ca="1" si="77"/>
        <v>3,48086985270768+0,171004170320974i</v>
      </c>
      <c r="BB137" s="223" t="str">
        <f t="shared" ca="1" si="78"/>
        <v>2,2763516228673-2,63892414571275i</v>
      </c>
      <c r="BC137" s="223" t="str">
        <f t="shared" ca="1" si="79"/>
        <v>-0,679902993392807-3,41810316949794i</v>
      </c>
      <c r="BD137" s="223" t="str">
        <f t="shared" ca="1" si="80"/>
        <v>-3,11294722299846-1,56692595376505i</v>
      </c>
      <c r="BE137" s="223" t="str">
        <f t="shared" ca="1" si="81"/>
        <v>-3,15046394940497+1,49005847578407i</v>
      </c>
      <c r="BF137" s="223" t="str">
        <f t="shared" ca="1" si="82"/>
        <v>-0,763582670320219+3,4003880459946i</v>
      </c>
      <c r="BG137" s="223" t="str">
        <f t="shared" ca="1" si="83"/>
        <v>2,21090358780314+2,69399381647314i</v>
      </c>
      <c r="BH137" s="223" t="str">
        <f t="shared" ca="1" si="84"/>
        <v>3,48401813220931-0,0855278445483159i</v>
      </c>
      <c r="BI137" s="223" t="str">
        <f t="shared" ca="1" si="85"/>
        <v>2,07605244637862-2,79923268015392i</v>
      </c>
      <c r="BJ137" s="223" t="str">
        <f t="shared" ca="1" si="86"/>
        <v>-0,929512034780681-3,35882490388442i</v>
      </c>
      <c r="BK137" s="223" t="str">
        <f t="shared" ca="1" si="87"/>
        <v>-3,21978278162252-1,33367769604334i</v>
      </c>
      <c r="BL137" s="223" t="str">
        <f t="shared" ca="1" si="88"/>
        <v>-3,0323121293428+1,71778360336711i</v>
      </c>
      <c r="BM137" s="223" t="str">
        <f t="shared" ca="1" si="89"/>
        <v>-0,511365647322464+3,44734717318909i</v>
      </c>
      <c r="BN137" s="223" t="str">
        <f t="shared" ca="1" si="90"/>
        <v>2,40309552820182+2,52405016592238i</v>
      </c>
      <c r="BO137" s="223" t="str">
        <f t="shared" ca="1" si="91"/>
        <v>3,46828621558804-0,341596376617642i</v>
      </c>
      <c r="BP137" s="223" t="str">
        <f t="shared" ca="1" si="92"/>
        <v>1,86450296180837-2,94437193016849i</v>
      </c>
      <c r="BQ137" s="223" t="str">
        <f t="shared" ca="1" si="93"/>
        <v>-1,17408396991672-3,28134487509938i</v>
      </c>
      <c r="BR137" s="223" t="str">
        <f t="shared" ca="1" si="94"/>
        <v>-3,30917005838255-1,09320212333346i</v>
      </c>
      <c r="BS137" s="223" t="str">
        <f t="shared" ca="1" si="95"/>
        <v>-2,89772794712423+1,93619991277025i</v>
      </c>
      <c r="BT137" s="223" t="str">
        <f t="shared" ca="1" si="96"/>
        <v>-0,25637748957581+3,47562482736488i</v>
      </c>
      <c r="BU137" s="223" t="str">
        <f t="shared" ca="1" si="97"/>
        <v>2,58226488572266+2,34042846883217i</v>
      </c>
      <c r="BV137" s="223" t="str">
        <f t="shared" ca="1" si="98"/>
        <v>3,4337593554631-0,595813768325294i</v>
      </c>
      <c r="BW137" s="223" t="str">
        <f t="shared" ca="1" si="99"/>
        <v>1,64284957414269-3,07355537358537i</v>
      </c>
      <c r="BX137" s="223" t="str">
        <f t="shared" ca="1" si="100"/>
        <v>-1,41229344229409-3,18608295413184i</v>
      </c>
      <c r="BY137" s="223" t="str">
        <f t="shared" ca="1" si="101"/>
        <v>-3,38062465588103-0,846802393599341i</v>
      </c>
      <c r="BZ137" s="223" t="str">
        <f t="shared" ca="1" si="102"/>
        <v>-2,74744072609347+2,14412378708864i</v>
      </c>
      <c r="CA137" s="223" t="str">
        <f t="shared" ca="1" si="103"/>
        <v>9,73433154799613E-14+3,48506776946394i</v>
      </c>
      <c r="CB137" s="223" t="str">
        <f t="shared" ca="1" si="104"/>
        <v>2,74744072609357+2,14412378708851i</v>
      </c>
      <c r="CC137" s="223" t="str">
        <f t="shared" ca="1" si="105"/>
        <v>3,38062465588099-0,846802393599505i</v>
      </c>
      <c r="CD137" s="223" t="str">
        <f t="shared" ca="1" si="106"/>
        <v>1,41229344229393-3,18608295413191i</v>
      </c>
      <c r="CE137" s="223" t="str">
        <f t="shared" ca="1" si="107"/>
        <v>-1,64284957414284-3,07355537358529i</v>
      </c>
      <c r="CF137" s="223" t="str">
        <f t="shared" ca="1" si="108"/>
        <v>-3,43375935546313-0,595813768325103i</v>
      </c>
      <c r="CG137" s="223" t="str">
        <f t="shared" ca="1" si="109"/>
        <v>-2,58226488572254+2,3404284688323i</v>
      </c>
      <c r="CH137" s="223" t="str">
        <f t="shared" ca="1" si="110"/>
        <v>0,256377489575979+3,47562482736487i</v>
      </c>
      <c r="CI137" s="223" t="str">
        <f t="shared" ca="1" si="111"/>
        <v>2,89772794712432+1,93619991277011i</v>
      </c>
      <c r="CJ137" s="223" t="str">
        <f t="shared" ca="1" si="112"/>
        <v>3,30917005838249-1,09320212333364i</v>
      </c>
      <c r="CK137" s="223" t="str">
        <f t="shared" ca="1" si="113"/>
        <v>1,17408396991656-3,28134487509943i</v>
      </c>
      <c r="CL137" s="223" t="str">
        <f t="shared" ca="1" si="114"/>
        <v>-1,86450296180852-2,9443719301684i</v>
      </c>
      <c r="CM137" s="223" t="str">
        <f t="shared" ca="1" si="115"/>
        <v>-3,46828621558806-0,341596376617448i</v>
      </c>
      <c r="CN137" s="223" t="str">
        <f t="shared" ca="1" si="116"/>
        <v>-2,40309552820167+2,52405016592251i</v>
      </c>
      <c r="CO137" s="223" t="str">
        <f t="shared" ca="1" si="117"/>
        <v>0,511365647322631+3,44734717318907i</v>
      </c>
      <c r="CP137" s="223" t="str">
        <f t="shared" ca="1" si="118"/>
        <v>3,03231212934287+1,71778360336699i</v>
      </c>
      <c r="CQ137" s="223" t="str">
        <f t="shared" ca="1" si="119"/>
        <v>3,21978278162245-1,33367769604352i</v>
      </c>
      <c r="CR137" s="223" t="str">
        <f t="shared" ca="1" si="120"/>
        <v>0,929512034780517-3,35882490388447i</v>
      </c>
      <c r="CS137" s="223" t="str">
        <f t="shared" ca="1" si="121"/>
        <v>-2,07605244637874-2,79923268015383i</v>
      </c>
      <c r="CT137" s="223" t="str">
        <f t="shared" ca="1" si="122"/>
        <v>-3,48401813220931-0,0855278445481214i</v>
      </c>
      <c r="CU137" s="223" t="str">
        <f t="shared" ca="1" si="123"/>
        <v>-2,21090358780301+2,69399381647325i</v>
      </c>
      <c r="CV137" s="223" t="str">
        <f t="shared" ca="1" si="124"/>
        <v>0,763582670320383+3,40038804599456i</v>
      </c>
      <c r="CW137" s="223" t="str">
        <f t="shared" ca="1" si="125"/>
        <v>3,15046394940506+1,4900584757839i</v>
      </c>
      <c r="CX137" s="223" t="str">
        <f t="shared" ca="1" si="126"/>
        <v>3,11294722299838-1,5669259537652i</v>
      </c>
      <c r="CY137" s="223" t="str">
        <f t="shared" ca="1" si="127"/>
        <v>0,679902993392644-3,41810316949797i</v>
      </c>
      <c r="CZ137" s="223" t="str">
        <f t="shared" ca="1" si="128"/>
        <v>-2,27635162286745-2,63892414571262i</v>
      </c>
      <c r="DA137" s="223" t="str">
        <f t="shared" ca="1" si="129"/>
        <v>-3,48086985270767+0,171004170321168i</v>
      </c>
      <c r="DB137" s="223" t="str">
        <f t="shared" ca="1" si="130"/>
        <v>-2,00673056930356+2,84933848111785i</v>
      </c>
      <c r="DC137" s="223" t="str">
        <f t="shared" ca="1" si="131"/>
        <v>1,01166177266887+3,33500192136029i</v>
      </c>
      <c r="DD137" s="223" t="str">
        <f t="shared" ca="1" si="132"/>
        <v>3,25154313236082+1,25425859221833i</v>
      </c>
      <c r="DE137" s="223" t="str">
        <f t="shared" ca="1" si="133"/>
        <v>2,98924233365899-1,79168290398087i</v>
      </c>
      <c r="DF137" s="223" t="str">
        <f t="shared" ca="1" si="134"/>
        <v>0,426609498774998-3,45885843788255i</v>
      </c>
      <c r="DG137" s="223" t="str">
        <f t="shared" ca="1" si="135"/>
        <v>-2,46431505268273-2,46431505268252i</v>
      </c>
      <c r="DH137" s="223" t="str">
        <f t="shared" ca="1" si="136"/>
        <v>-3,45885843788251+0,426609498775238i</v>
      </c>
      <c r="DI137" s="223" t="str">
        <f t="shared" ca="1" si="137"/>
        <v>-1,79168290398066+2,98924233365911i</v>
      </c>
      <c r="DJ137" s="223" t="str">
        <f t="shared" ca="1" si="138"/>
        <v>1,25425859221828+3,25154313236084i</v>
      </c>
      <c r="DK137" s="223" t="str">
        <f t="shared" ca="1" si="139"/>
        <v>3,33500192136036+1,01166177266863i</v>
      </c>
      <c r="DL137" s="223" t="str">
        <f t="shared" ca="1" si="140"/>
        <v>2,84933848111771-2,00673056930376i</v>
      </c>
      <c r="DM137" s="223" t="str">
        <f t="shared" ca="1" si="141"/>
        <v>0,171004170321223-3,48086985270767i</v>
      </c>
      <c r="DN137" s="223" t="str">
        <f t="shared" ca="1" si="142"/>
        <v>-2,63892414571258-2,27635162286749i</v>
      </c>
      <c r="DO137" s="223" t="str">
        <f t="shared" ca="1" si="143"/>
        <v>-3,41810316949792+0,679902993392881i</v>
      </c>
      <c r="DP137" s="223" t="str">
        <f t="shared" ca="1" si="144"/>
        <v>-1,56692595376499+3,11294722299849i</v>
      </c>
      <c r="DQ137" s="223" t="str">
        <f t="shared" ca="1" si="145"/>
        <v>1,49005847578416+3,15046394940493i</v>
      </c>
      <c r="DR137" s="223" t="str">
        <f t="shared" ca="1" si="146"/>
        <v>3,40038804599462+0,763582670320146i</v>
      </c>
      <c r="DS137" s="223" t="str">
        <f t="shared" ca="1" si="147"/>
        <v>2,6939938164731-2,2109035878032i</v>
      </c>
      <c r="DT137" s="223" t="str">
        <f t="shared" ca="1" si="148"/>
        <v>-0,0855278445480667-3,48401813220931i</v>
      </c>
      <c r="DU137" s="223" t="str">
        <f t="shared" ca="1" si="149"/>
        <v>-2,79923268015397-2,07605244637854i</v>
      </c>
      <c r="DV137" s="223" t="str">
        <f t="shared" ca="1" si="150"/>
        <v>-3,35882490388468+0,929512034779747i</v>
      </c>
      <c r="DW137" s="223" t="str">
        <f t="shared" ca="1" si="151"/>
        <v>-1,33367769604197+3,21978278162309i</v>
      </c>
      <c r="DX137" s="223" t="str">
        <f t="shared" ca="1" si="152"/>
        <v>1,7177836033675+3,03231212934258i</v>
      </c>
      <c r="DY137" s="223" t="str">
        <f t="shared" ca="1" si="153"/>
        <v>3,447347173189+0,511365647323077i</v>
      </c>
      <c r="DZ137" s="223" t="str">
        <f t="shared" ca="1" si="154"/>
        <v>2,52405016592354-2,40309552820059i</v>
      </c>
      <c r="EA137" s="223" t="str">
        <f t="shared" ca="1" si="155"/>
        <v>-0,341596376618429-3,46828621558797i</v>
      </c>
      <c r="EB137" s="223" t="str">
        <f t="shared" ca="1" si="156"/>
        <v>-2,94437193016835-1,86450296180861i</v>
      </c>
      <c r="EC137" s="223" t="str">
        <f t="shared" ca="1" si="157"/>
        <v>-3,28134487509982+1,17408396991548i</v>
      </c>
      <c r="ED137" s="223" t="str">
        <f t="shared" ca="1" si="158"/>
        <v>-1,09320212333238+3,3091700583829i</v>
      </c>
      <c r="EE137" s="223" t="str">
        <f t="shared" ca="1" si="159"/>
        <v>1,93619991277032+2,89772794712419i</v>
      </c>
      <c r="EF137" s="223" t="str">
        <f t="shared" ca="1" si="160"/>
        <v>3,47562482736481+0,256377489576775i</v>
      </c>
      <c r="EG137" s="223" t="str">
        <f t="shared" ca="1" si="161"/>
        <v>2,34042846883107-2,58226488572365i</v>
      </c>
      <c r="EH137" s="223" t="str">
        <f t="shared" ca="1" si="162"/>
        <v>-0,595813768325709-3,43375935546303i</v>
      </c>
      <c r="EI137" s="223" t="str">
        <f t="shared" ca="1" si="163"/>
        <v>-3,07355537358508-1,64284957414324i</v>
      </c>
      <c r="EJ137" s="223" t="str">
        <f t="shared" ca="1" si="164"/>
        <v>-3,18608295413252+1,41229344229254i</v>
      </c>
      <c r="EK137" s="223" t="str">
        <f t="shared" ca="1" si="165"/>
        <v>-0,846802393598574+3,38062465588123i</v>
      </c>
      <c r="EL137" s="223" t="str">
        <f t="shared" ca="1" si="166"/>
        <v>2,14412378708843+2,74744072609363i</v>
      </c>
      <c r="EM137" s="223" t="str">
        <f t="shared" ca="1" si="167"/>
        <v>3,48506776946394+1,24156132963014E-12i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-1,10086249749551E-29+7,02855052194877E-30i</v>
      </c>
      <c r="G138" s="229" t="str">
        <f t="shared" si="178"/>
        <v>-15,9145565143524+8,06337530062419i</v>
      </c>
      <c r="H138" s="229" t="str">
        <f t="shared" si="179"/>
        <v>2,00000000002197E-12-1,27691706585049E-12i</v>
      </c>
      <c r="I138" s="229" t="str">
        <f t="shared" si="174"/>
        <v>-2,00000000002197E-12+1,27691706585049E-12i</v>
      </c>
      <c r="J138" s="255" t="str">
        <f ca="1">IMPRODUCT(1/N_FFT2,BA100)</f>
        <v>0,0116774418222707+0,0000386850781879527i</v>
      </c>
      <c r="K138" s="254" t="str">
        <f t="shared" ca="1" si="175"/>
        <v>-2,34042812813299E-14+1,48337545919569E-14i</v>
      </c>
      <c r="N138" s="246">
        <f t="shared" ca="1" si="176"/>
        <v>4.5153883869394225</v>
      </c>
      <c r="O138" s="223">
        <f t="shared" ca="1" si="39"/>
        <v>-3.4846116130605771</v>
      </c>
      <c r="P138" s="223" t="str">
        <f t="shared" ca="1" si="40"/>
        <v>-2,07578071432644+2,79886629189517i</v>
      </c>
      <c r="Q138" s="223" t="str">
        <f t="shared" ca="1" si="41"/>
        <v>1,01152935745444+3,33456540689854i</v>
      </c>
      <c r="R138" s="223" t="str">
        <f t="shared" ca="1" si="42"/>
        <v>3,28091538374502+1,1739302954528i</v>
      </c>
      <c r="S138" s="223" t="str">
        <f t="shared" ca="1" si="43"/>
        <v>2,89734866693642-1,93594648585088i</v>
      </c>
      <c r="T138" s="223" t="str">
        <f t="shared" ca="1" si="44"/>
        <v>0,170981787787192-3,48041424576468i</v>
      </c>
      <c r="U138" s="223" t="str">
        <f t="shared" ca="1" si="45"/>
        <v>-2,69364120280502-2,21061420524428i</v>
      </c>
      <c r="V138" s="223" t="str">
        <f t="shared" ca="1" si="46"/>
        <v>-3,38018216991341+0,846691556634465i</v>
      </c>
      <c r="W138" s="223" t="str">
        <f t="shared" ca="1" si="47"/>
        <v>-1,33350313254527+3,21936134805781i</v>
      </c>
      <c r="X138" s="223" t="str">
        <f t="shared" ca="1" si="48"/>
        <v>1,79144839272202+2,98885107526125i</v>
      </c>
      <c r="Y138" s="223" t="str">
        <f t="shared" ca="1" si="49"/>
        <v>3,46783225570245+0,341551665471369i</v>
      </c>
      <c r="Z138" s="223" t="str">
        <f t="shared" ca="1" si="50"/>
        <v>2,34012213291466-2,58192689612227i</v>
      </c>
      <c r="AA138" s="223" t="str">
        <f t="shared" ca="1" si="51"/>
        <v>-0,679814001692998-3,417655778012i</v>
      </c>
      <c r="AB138" s="223" t="str">
        <f t="shared" ca="1" si="52"/>
        <v>-3,15005158890036-1,48986344379039i</v>
      </c>
      <c r="AC138" s="223" t="str">
        <f t="shared" ca="1" si="53"/>
        <v>-3,07315307955331+1,6426345435028i</v>
      </c>
      <c r="AD138" s="223" t="str">
        <f t="shared" ca="1" si="54"/>
        <v>-0,511298715277206+3,44689595398998i</v>
      </c>
      <c r="AE138" s="223" t="str">
        <f t="shared" ca="1" si="55"/>
        <v>2,46399250139648+2,46399250139657i</v>
      </c>
      <c r="AF138" s="223" t="str">
        <f t="shared" ca="1" si="56"/>
        <v>3,44689595399-0,511298715277088i</v>
      </c>
      <c r="AG138" s="223" t="str">
        <f t="shared" ca="1" si="57"/>
        <v>1,6426345435026-3,07315307955341i</v>
      </c>
      <c r="AH138" s="223" t="str">
        <f t="shared" ca="1" si="58"/>
        <v>-1,48986344379028-3,15005158890041i</v>
      </c>
      <c r="AI138" s="223" t="str">
        <f t="shared" ca="1" si="59"/>
        <v>-3,41765577801197-0,679814001693117i</v>
      </c>
      <c r="AJ138" s="223" t="str">
        <f t="shared" ca="1" si="60"/>
        <v>-2,58192689612211+2,34012213291483i</v>
      </c>
      <c r="AK138" s="223" t="str">
        <f t="shared" ca="1" si="61"/>
        <v>0,341551665471242+3,46783225570247i</v>
      </c>
      <c r="AL138" s="223" t="str">
        <f t="shared" ca="1" si="62"/>
        <v>2,98885107526124+1,79144839272204i</v>
      </c>
      <c r="AM138" s="223" t="str">
        <f t="shared" ca="1" si="63"/>
        <v>3,21936134805778-1,33350313254535i</v>
      </c>
      <c r="AN138" s="223" t="str">
        <f t="shared" ca="1" si="64"/>
        <v>0,846691556634619-3,38018216991337i</v>
      </c>
      <c r="AO138" s="223" t="str">
        <f t="shared" ca="1" si="65"/>
        <v>-2,21061420524423-2,69364120280505i</v>
      </c>
      <c r="AP138" s="223" t="str">
        <f t="shared" ca="1" si="66"/>
        <v>-3,48041424576468+0,170981787787247i</v>
      </c>
      <c r="AQ138" s="223" t="str">
        <f t="shared" ca="1" si="67"/>
        <v>-1,93594648585074+2,89734866693651i</v>
      </c>
      <c r="AR138" s="223" t="str">
        <f t="shared" ca="1" si="68"/>
        <v>-1,93594648585074+2,89734866693651i</v>
      </c>
      <c r="AS138" s="223" t="str">
        <f t="shared" ca="1" si="69"/>
        <v>3,33456540689855+1,01152935745443i</v>
      </c>
      <c r="AT138" s="223" t="str">
        <f t="shared" ca="1" si="70"/>
        <v>2,7988662918951-2,07578071432654i</v>
      </c>
      <c r="AU138" s="223" t="str">
        <f t="shared" ca="1" si="71"/>
        <v>1,21664067965773E-13-3,48461161306058i</v>
      </c>
      <c r="AV138" s="223" t="str">
        <f t="shared" ca="1" si="72"/>
        <v>-2,79886629189516-2,07578071432645i</v>
      </c>
      <c r="AW138" s="223" t="str">
        <f t="shared" ca="1" si="73"/>
        <v>-3,33456540689852+1,01152935745453i</v>
      </c>
      <c r="AX138" s="223" t="str">
        <f t="shared" ca="1" si="74"/>
        <v>-1,17393029545294+3,28091538374497i</v>
      </c>
      <c r="AY138" s="223" t="str">
        <f t="shared" ca="1" si="75"/>
        <v>1,93594648585083+2,89734866693646i</v>
      </c>
      <c r="AZ138" s="223" t="str">
        <f t="shared" ca="1" si="76"/>
        <v>3,48041424576468+0,170981787787131i</v>
      </c>
      <c r="BA138" s="223" t="str">
        <f t="shared" ca="1" si="77"/>
        <v>2,21061420524415-2,69364120280512i</v>
      </c>
      <c r="BB138" s="223" t="str">
        <f t="shared" ca="1" si="78"/>
        <v>-0,846691556634371-3,38018216991344i</v>
      </c>
      <c r="BC138" s="223" t="str">
        <f t="shared" ca="1" si="79"/>
        <v>-3,21936134805781-1,33350313254525i</v>
      </c>
      <c r="BD138" s="223" t="str">
        <f t="shared" ca="1" si="80"/>
        <v>-2,9888510752612+1,79144839272211i</v>
      </c>
      <c r="BE138" s="223" t="str">
        <f t="shared" ca="1" si="81"/>
        <v>-0,341551665471484+3,46783225570244i</v>
      </c>
      <c r="BF138" s="223" t="str">
        <f t="shared" ca="1" si="82"/>
        <v>2,58192689612218+2,34012213291476i</v>
      </c>
      <c r="BG138" s="223" t="str">
        <f t="shared" ca="1" si="83"/>
        <v>3,41765577801196-0,679814001693204i</v>
      </c>
      <c r="BH138" s="223" t="str">
        <f t="shared" ca="1" si="84"/>
        <v>1,4898634437905-3,15005158890031i</v>
      </c>
      <c r="BI138" s="223" t="str">
        <f t="shared" ca="1" si="85"/>
        <v>-1,64263454350268-3,07315307955337i</v>
      </c>
      <c r="BJ138" s="223" t="str">
        <f t="shared" ca="1" si="86"/>
        <v>-3,44689595399002-0,51129871527698i</v>
      </c>
      <c r="BK138" s="223" t="str">
        <f t="shared" ca="1" si="87"/>
        <v>-2,46399250139666+2,46399250139639i</v>
      </c>
      <c r="BL138" s="223" t="str">
        <f t="shared" ca="1" si="88"/>
        <v>0,511298715276973+3,44689595399002i</v>
      </c>
      <c r="BM138" s="223" t="str">
        <f t="shared" ca="1" si="89"/>
        <v>3,07315307955336+1,64263454350271i</v>
      </c>
      <c r="BN138" s="223" t="str">
        <f t="shared" ca="1" si="90"/>
        <v>3,15005158890032-1,48986344379047i</v>
      </c>
      <c r="BO138" s="223" t="str">
        <f t="shared" ca="1" si="91"/>
        <v>0,679814001693235-3,41765577801195i</v>
      </c>
      <c r="BP138" s="223" t="str">
        <f t="shared" ca="1" si="92"/>
        <v>-2,34012213291473-2,5819268961222i</v>
      </c>
      <c r="BQ138" s="223" t="str">
        <f t="shared" ca="1" si="93"/>
        <v>-3,46783225570244+0,341551665471478i</v>
      </c>
      <c r="BR138" s="223" t="str">
        <f t="shared" ca="1" si="94"/>
        <v>-1,79144839272214+2,98885107526118i</v>
      </c>
      <c r="BS138" s="223" t="str">
        <f t="shared" ca="1" si="95"/>
        <v>1,33350313254522+3,21936134805783i</v>
      </c>
      <c r="BT138" s="223" t="str">
        <f t="shared" ca="1" si="96"/>
        <v>3,38018216991343+0,846691556634399i</v>
      </c>
      <c r="BU138" s="223" t="str">
        <f t="shared" ca="1" si="97"/>
        <v>2,69364120280491-2,2106142052444i</v>
      </c>
      <c r="BV138" s="223" t="str">
        <f t="shared" ca="1" si="98"/>
        <v>-0,170981787787125-3,48041424576468i</v>
      </c>
      <c r="BW138" s="223" t="str">
        <f t="shared" ca="1" si="99"/>
        <v>-2,89734866693644-1,93594648585086i</v>
      </c>
      <c r="BX138" s="223" t="str">
        <f t="shared" ca="1" si="100"/>
        <v>-3,28091538374497+1,17393029545294i</v>
      </c>
      <c r="BY138" s="223" t="str">
        <f t="shared" ca="1" si="101"/>
        <v>-1,01152935745454+3,33456540689851i</v>
      </c>
      <c r="BZ138" s="223" t="str">
        <f t="shared" ca="1" si="102"/>
        <v>2,07578071432643+2,79886629189519i</v>
      </c>
      <c r="CA138" s="223" t="str">
        <f t="shared" ca="1" si="103"/>
        <v>3,48461161306058-1,03307029673221E-13i</v>
      </c>
      <c r="CB138" s="223" t="str">
        <f t="shared" ca="1" si="104"/>
        <v>2,07578071432656-2,79886629189508i</v>
      </c>
      <c r="CC138" s="223" t="str">
        <f t="shared" ca="1" si="105"/>
        <v>-1,01152935745441-3,33456540689855i</v>
      </c>
      <c r="CD138" s="223" t="str">
        <f t="shared" ca="1" si="106"/>
        <v>-3,28091538374504-1,17393029545275i</v>
      </c>
      <c r="CE138" s="223" t="str">
        <f t="shared" ca="1" si="107"/>
        <v>-2,89734866693632+1,93594648585103i</v>
      </c>
      <c r="CF138" s="223" t="str">
        <f t="shared" ca="1" si="108"/>
        <v>-0,17098178778729+3,48041424576468i</v>
      </c>
      <c r="CG138" s="223" t="str">
        <f t="shared" ca="1" si="109"/>
        <v>2,69364120280505+2,21061420524424i</v>
      </c>
      <c r="CH138" s="223" t="str">
        <f t="shared" ca="1" si="110"/>
        <v>3,38018216991338-0,846691556634601i</v>
      </c>
      <c r="CI138" s="223" t="str">
        <f t="shared" ca="1" si="111"/>
        <v>1,33350313254538-3,21936134805777i</v>
      </c>
      <c r="CJ138" s="223" t="str">
        <f t="shared" ca="1" si="112"/>
        <v>-1,791448392722-2,98885107526126i</v>
      </c>
      <c r="CK138" s="223" t="str">
        <f t="shared" ca="1" si="113"/>
        <v>-3,46783225570246-0,341551665471248i</v>
      </c>
      <c r="CL138" s="223" t="str">
        <f t="shared" ca="1" si="114"/>
        <v>-2,34012213291484+2,58192689612211i</v>
      </c>
      <c r="CM138" s="223" t="str">
        <f t="shared" ca="1" si="115"/>
        <v>0,679814001693099+3,41765577801198i</v>
      </c>
      <c r="CN138" s="223" t="str">
        <f t="shared" ca="1" si="116"/>
        <v>3,1500515889004+1,4898634437903i</v>
      </c>
      <c r="CO138" s="223" t="str">
        <f t="shared" ca="1" si="117"/>
        <v>3,07315307955344-1,64263454350257i</v>
      </c>
      <c r="CP138" s="223" t="str">
        <f t="shared" ca="1" si="118"/>
        <v>0,511298715277088-3,44689595399i</v>
      </c>
      <c r="CQ138" s="223" t="str">
        <f t="shared" ca="1" si="119"/>
        <v>-2,46399250139656-2,46399250139649i</v>
      </c>
      <c r="CR138" s="223" t="str">
        <f t="shared" ca="1" si="120"/>
        <v>-3,44689595398999+0,511298715277182i</v>
      </c>
      <c r="CS138" s="223" t="str">
        <f t="shared" ca="1" si="121"/>
        <v>-1,64263454350283+3,07315307955329i</v>
      </c>
      <c r="CT138" s="223" t="str">
        <f t="shared" ca="1" si="122"/>
        <v>1,48986344379035+3,15005158890038i</v>
      </c>
      <c r="CU138" s="223" t="str">
        <f t="shared" ca="1" si="123"/>
        <v>3,417655778012+0,679814001693002i</v>
      </c>
      <c r="CV138" s="223" t="str">
        <f t="shared" ca="1" si="124"/>
        <v>2,58192689612228-2,34012213291465i</v>
      </c>
      <c r="CW138" s="223" t="str">
        <f t="shared" ca="1" si="125"/>
        <v>-0,341551665471345-3,46783225570246i</v>
      </c>
      <c r="CX138" s="223" t="str">
        <f t="shared" ca="1" si="126"/>
        <v>-2,98885107526129-1,79144839272196i</v>
      </c>
      <c r="CY138" s="223" t="str">
        <f t="shared" ca="1" si="127"/>
        <v>-3,21936134805788+1,3335031325451i</v>
      </c>
      <c r="CZ138" s="223" t="str">
        <f t="shared" ca="1" si="128"/>
        <v>-0,846691556634507+3,3801821699134i</v>
      </c>
      <c r="DA138" s="223" t="str">
        <f t="shared" ca="1" si="129"/>
        <v>2,21061420524431+2,69364120280498i</v>
      </c>
      <c r="DB138" s="223" t="str">
        <f t="shared" ca="1" si="130"/>
        <v>3,48041424576467-0,170981787787338i</v>
      </c>
      <c r="DC138" s="223" t="str">
        <f t="shared" ca="1" si="131"/>
        <v>1,93594648585097-2,89734866693636i</v>
      </c>
      <c r="DD138" s="223" t="str">
        <f t="shared" ca="1" si="132"/>
        <v>-1,17393029545279-3,28091538374502i</v>
      </c>
      <c r="DE138" s="223" t="str">
        <f t="shared" ca="1" si="133"/>
        <v>-3,33456540689858-1,01152935745432i</v>
      </c>
      <c r="DF138" s="223" t="str">
        <f t="shared" ca="1" si="134"/>
        <v>-2,79886629189525+2,07578071432634i</v>
      </c>
      <c r="DG138" s="223" t="str">
        <f t="shared" ca="1" si="135"/>
        <v>-3,07368656355798E-14+3,48461161306058i</v>
      </c>
      <c r="DH138" s="223" t="str">
        <f t="shared" ca="1" si="136"/>
        <v>2,79886629189521+2,07578071432639i</v>
      </c>
      <c r="DI138" s="223" t="str">
        <f t="shared" ca="1" si="137"/>
        <v>3,33456540689858-1,01152935745431i</v>
      </c>
      <c r="DJ138" s="223" t="str">
        <f t="shared" ca="1" si="138"/>
        <v>1,17393029545285-3,280915383745i</v>
      </c>
      <c r="DK138" s="223" t="str">
        <f t="shared" ca="1" si="139"/>
        <v>-1,93594648585092-2,8973486669364i</v>
      </c>
      <c r="DL138" s="223" t="str">
        <f t="shared" ca="1" si="140"/>
        <v>-3,48041424576469-0,170981787787053i</v>
      </c>
      <c r="DM138" s="223" t="str">
        <f t="shared" ca="1" si="141"/>
        <v>-2,21061420524436+2,69364120280495i</v>
      </c>
      <c r="DN138" s="223" t="str">
        <f t="shared" ca="1" si="142"/>
        <v>0,846691556634493+3,38018216991341i</v>
      </c>
      <c r="DO138" s="223" t="str">
        <f t="shared" ca="1" si="143"/>
        <v>3,21936134805786+1,33350313254516i</v>
      </c>
      <c r="DP138" s="223" t="str">
        <f t="shared" ca="1" si="144"/>
        <v>2,98885107526132-1,7914483927219i</v>
      </c>
      <c r="DQ138" s="223" t="str">
        <f t="shared" ca="1" si="145"/>
        <v>0,341551665471406-3,46783225570245i</v>
      </c>
      <c r="DR138" s="223" t="str">
        <f t="shared" ca="1" si="146"/>
        <v>-2,58192689612224-2,3401221329147i</v>
      </c>
      <c r="DS138" s="223" t="str">
        <f t="shared" ca="1" si="147"/>
        <v>-3,4176557780118+0,679814001694012i</v>
      </c>
      <c r="DT138" s="223" t="str">
        <f t="shared" ca="1" si="148"/>
        <v>-1,48986344379103+3,15005158890006i</v>
      </c>
      <c r="DU138" s="223" t="str">
        <f t="shared" ca="1" si="149"/>
        <v>1,64263454350369+3,07315307955283i</v>
      </c>
      <c r="DV138" s="223" t="str">
        <f t="shared" ca="1" si="150"/>
        <v>3,44689595398993+0,511298715277586i</v>
      </c>
      <c r="DW138" s="223" t="str">
        <f t="shared" ca="1" si="151"/>
        <v>2,46399250139559-2,46399250139747i</v>
      </c>
      <c r="DX138" s="223" t="str">
        <f t="shared" ca="1" si="152"/>
        <v>-0,511298715276733-3,44689595399005i</v>
      </c>
      <c r="DY138" s="223" t="str">
        <f t="shared" ca="1" si="153"/>
        <v>-3,07315307955406-1,6426345435014i</v>
      </c>
      <c r="DZ138" s="223" t="str">
        <f t="shared" ca="1" si="154"/>
        <v>-3,15005158890043+1,48986344379025i</v>
      </c>
      <c r="EA138" s="223" t="str">
        <f t="shared" ca="1" si="155"/>
        <v>-0,679814001691458+3,4176557780123i</v>
      </c>
      <c r="EB138" s="223" t="str">
        <f t="shared" ca="1" si="156"/>
        <v>2,34012213291483+2,58192689612212i</v>
      </c>
      <c r="EC138" s="223" t="str">
        <f t="shared" ca="1" si="157"/>
        <v>3,4678322557026-0,341551665469856i</v>
      </c>
      <c r="ED138" s="223" t="str">
        <f t="shared" ca="1" si="158"/>
        <v>1,79144839272175-2,98885107526141i</v>
      </c>
      <c r="EE138" s="223" t="str">
        <f t="shared" ca="1" si="159"/>
        <v>-1,33350313254404-3,21936134805832i</v>
      </c>
      <c r="EF138" s="223" t="str">
        <f t="shared" ca="1" si="160"/>
        <v>-3,38018216991353-0,846691556633988i</v>
      </c>
      <c r="EG138" s="223" t="str">
        <f t="shared" ca="1" si="161"/>
        <v>-2,69364120280574+2,21061420524339i</v>
      </c>
      <c r="EH138" s="223" t="str">
        <f t="shared" ca="1" si="162"/>
        <v>0,170981787787921+3,48041424576464i</v>
      </c>
      <c r="EI138" s="223" t="str">
        <f t="shared" ca="1" si="163"/>
        <v>2,89734866693592+1,93594648585164i</v>
      </c>
      <c r="EJ138" s="223" t="str">
        <f t="shared" ca="1" si="164"/>
        <v>3,28091538374471-1,17393029545367i</v>
      </c>
      <c r="EK138" s="223" t="str">
        <f t="shared" ca="1" si="165"/>
        <v>1,01152935745513-3,33456540689833i</v>
      </c>
      <c r="EL138" s="223" t="str">
        <f t="shared" ca="1" si="166"/>
        <v>-2,07578071432737-2,79886629189449i</v>
      </c>
      <c r="EM138" s="223" t="str">
        <f t="shared" ca="1" si="167"/>
        <v>-3,48461161306058-4,86656271863093E-13i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-1,04513178585566E-29+6,50163732093214E-30i</v>
      </c>
      <c r="G139" s="229" t="str">
        <f t="shared" si="178"/>
        <v>-15,7430730478529+8,18639798490201i</v>
      </c>
      <c r="H139" s="229" t="str">
        <f t="shared" si="179"/>
        <v>2,00000000002087E-12-1,24417560262356E-12i</v>
      </c>
      <c r="I139" s="229" t="str">
        <f t="shared" si="174"/>
        <v>-2,00000000002087E-12+1,24417560262356E-12i</v>
      </c>
      <c r="J139" s="255" t="str">
        <f ca="1">IMPRODUCT(1/N_FFT2,BB100)</f>
        <v>0,0605498695958813+0,000977315718774816i</v>
      </c>
      <c r="K139" s="254" t="str">
        <f t="shared" ca="1" si="175"/>
        <v>-1,22315691566386E-13+7,33800390556636E-14i</v>
      </c>
      <c r="N139" s="246">
        <f t="shared" ca="1" si="176"/>
        <v>4.5158847917084382</v>
      </c>
      <c r="O139" s="223">
        <f t="shared" ca="1" si="39"/>
        <v>-3.4841152082915618</v>
      </c>
      <c r="P139" s="223" t="str">
        <f t="shared" ca="1" si="40"/>
        <v>-2,00618207677777+2,84855968156965i</v>
      </c>
      <c r="Q139" s="223" t="str">
        <f t="shared" ca="1" si="41"/>
        <v>1,17376306172295+3,28044799678083i</v>
      </c>
      <c r="R139" s="223" t="str">
        <f t="shared" ca="1" si="42"/>
        <v>3,3579068482253+0,929257974563674i</v>
      </c>
      <c r="S139" s="223" t="str">
        <f t="shared" ca="1" si="43"/>
        <v>2,69325747672947-2,21029928939259i</v>
      </c>
      <c r="T139" s="223" t="str">
        <f t="shared" ca="1" si="44"/>
        <v>-0,256307414828932-3,47467484719826i</v>
      </c>
      <c r="U139" s="223" t="str">
        <f t="shared" ca="1" si="45"/>
        <v>-2,98842529468873-1,79119318966803i</v>
      </c>
      <c r="V139" s="223" t="str">
        <f t="shared" ca="1" si="46"/>
        <v>-3,18521211341519+1,41190742515284i</v>
      </c>
      <c r="W139" s="223" t="str">
        <f t="shared" ca="1" si="47"/>
        <v>-0,679717157926897+3,4171689115214i</v>
      </c>
      <c r="X139" s="223" t="str">
        <f t="shared" ca="1" si="48"/>
        <v>2,40243869865206+2,52336027627201i</v>
      </c>
      <c r="Y139" s="223" t="str">
        <f t="shared" ca="1" si="49"/>
        <v>3,44640492205306-0,51122587756976i</v>
      </c>
      <c r="Z139" s="223" t="str">
        <f t="shared" ca="1" si="50"/>
        <v>1,56649767146993-3,11209637221083i</v>
      </c>
      <c r="AA139" s="223" t="str">
        <f t="shared" ca="1" si="51"/>
        <v>-1,64240053991453-3,0727152896318i</v>
      </c>
      <c r="AB139" s="223" t="str">
        <f t="shared" ca="1" si="52"/>
        <v>-3,45791304041349-0,426492895118904i</v>
      </c>
      <c r="AC139" s="223" t="str">
        <f t="shared" ca="1" si="53"/>
        <v>-2,33978876784679+2,58155908445005i</v>
      </c>
      <c r="AD139" s="223" t="str">
        <f t="shared" ca="1" si="54"/>
        <v>0,763373962986086+3,39945863002971i</v>
      </c>
      <c r="AE139" s="223" t="str">
        <f t="shared" ca="1" si="55"/>
        <v>3,21890272985182+1,33331316666456i</v>
      </c>
      <c r="AF139" s="223" t="str">
        <f t="shared" ca="1" si="56"/>
        <v>2,94356715546582-1,86399334384847i</v>
      </c>
      <c r="AG139" s="223" t="str">
        <f t="shared" ca="1" si="57"/>
        <v>0,17095743035973-3,47991843893694i</v>
      </c>
      <c r="AH139" s="223" t="str">
        <f t="shared" ca="1" si="58"/>
        <v>-2,74668977789626-2,14353774136327i</v>
      </c>
      <c r="AI139" s="223" t="str">
        <f t="shared" ca="1" si="59"/>
        <v>-3,33409037715222+1,01138525875628i</v>
      </c>
      <c r="AJ139" s="223" t="str">
        <f t="shared" ca="1" si="60"/>
        <v>-1,09290332228729+3,30826557470557i</v>
      </c>
      <c r="AK139" s="223" t="str">
        <f t="shared" ca="1" si="61"/>
        <v>2,07548500635084+2,798467575846i</v>
      </c>
      <c r="AL139" s="223" t="str">
        <f t="shared" ca="1" si="62"/>
        <v>3,48306585793056-0,0855044675267569i</v>
      </c>
      <c r="AM139" s="223" t="str">
        <f t="shared" ca="1" si="63"/>
        <v>1,93567069813757-2,89693592145566i</v>
      </c>
      <c r="AN139" s="223" t="str">
        <f t="shared" ca="1" si="64"/>
        <v>-1,25391577018019-3,25065439964663i</v>
      </c>
      <c r="AO139" s="223" t="str">
        <f t="shared" ca="1" si="65"/>
        <v>-3,3797006417732-0,846570940114532i</v>
      </c>
      <c r="AP139" s="223" t="str">
        <f t="shared" ca="1" si="66"/>
        <v>-2,63820285796611+2,27572943577834i</v>
      </c>
      <c r="AQ139" s="223" t="str">
        <f t="shared" ca="1" si="67"/>
        <v>0,341503009295385+3,46733824125809i</v>
      </c>
      <c r="AR139" s="223" t="str">
        <f t="shared" ca="1" si="68"/>
        <v>0,341503009295385+3,46733824125809i</v>
      </c>
      <c r="AS139" s="223" t="str">
        <f t="shared" ca="1" si="69"/>
        <v>3,14960284430413-1,48965120340295i</v>
      </c>
      <c r="AT139" s="223" t="str">
        <f t="shared" ca="1" si="70"/>
        <v>0,595650916668161-3,43282081823694i</v>
      </c>
      <c r="AU139" s="223" t="str">
        <f t="shared" ca="1" si="71"/>
        <v>-2,46364149021818-2,4636414902181i</v>
      </c>
      <c r="AV139" s="223" t="str">
        <f t="shared" ca="1" si="72"/>
        <v>-3,43282081823698+0,595650916667928i</v>
      </c>
      <c r="AW139" s="223" t="str">
        <f t="shared" ca="1" si="73"/>
        <v>-1,48965120340286+3,14960284430418i</v>
      </c>
      <c r="AX139" s="223" t="str">
        <f t="shared" ca="1" si="74"/>
        <v>1,7173140876872+3,03148331825851i</v>
      </c>
      <c r="AY139" s="223" t="str">
        <f t="shared" ca="1" si="75"/>
        <v>3,46733824125807+0,341503009295621i</v>
      </c>
      <c r="AZ139" s="223" t="str">
        <f t="shared" ca="1" si="76"/>
        <v>2,27572943577825-2,63820285796619i</v>
      </c>
      <c r="BA139" s="223" t="str">
        <f t="shared" ca="1" si="77"/>
        <v>-0,846570940114291-3,37970064177326i</v>
      </c>
      <c r="BB139" s="223" t="str">
        <f t="shared" ca="1" si="78"/>
        <v>-3,25065439964667-1,25391577018008i</v>
      </c>
      <c r="BC139" s="223" t="str">
        <f t="shared" ca="1" si="79"/>
        <v>-2,89693592145559+1,93567069813767i</v>
      </c>
      <c r="BD139" s="223" t="str">
        <f t="shared" ca="1" si="80"/>
        <v>-0,0855044675269938+3,48306585793055i</v>
      </c>
      <c r="BE139" s="223" t="str">
        <f t="shared" ca="1" si="81"/>
        <v>2,79846757584607+2,07548500635076i</v>
      </c>
      <c r="BF139" s="223" t="str">
        <f t="shared" ca="1" si="82"/>
        <v>3,30826557470565-1,09290332228705i</v>
      </c>
      <c r="BG139" s="223" t="str">
        <f t="shared" ca="1" si="83"/>
        <v>1,01138525875616-3,33409037715226i</v>
      </c>
      <c r="BH139" s="223" t="str">
        <f t="shared" ca="1" si="84"/>
        <v>-2,14353774136336-2,74668977789619i</v>
      </c>
      <c r="BI139" s="223" t="str">
        <f t="shared" ca="1" si="85"/>
        <v>-3,47991843893696+0,170957430359494i</v>
      </c>
      <c r="BJ139" s="223" t="str">
        <f t="shared" ca="1" si="86"/>
        <v>-1,86399334384839+2,94356715546587i</v>
      </c>
      <c r="BK139" s="223" t="str">
        <f t="shared" ca="1" si="87"/>
        <v>1,33331316666435+3,2189027298519i</v>
      </c>
      <c r="BL139" s="223" t="str">
        <f t="shared" ca="1" si="88"/>
        <v>3,39945863002973+0,763373962985971i</v>
      </c>
      <c r="BM139" s="223" t="str">
        <f t="shared" ca="1" si="89"/>
        <v>2,58155908444997-2,33978876784687i</v>
      </c>
      <c r="BN139" s="223" t="str">
        <f t="shared" ca="1" si="90"/>
        <v>-0,426492895118663-3,45791304041352i</v>
      </c>
      <c r="BO139" s="223" t="str">
        <f t="shared" ca="1" si="91"/>
        <v>-3,07271528963184-1,64240053991444i</v>
      </c>
      <c r="BP139" s="223" t="str">
        <f t="shared" ca="1" si="92"/>
        <v>-3,11209637221093+1,56649767146973i</v>
      </c>
      <c r="BQ139" s="223" t="str">
        <f t="shared" ca="1" si="93"/>
        <v>-0,511225877569645+3,44640492205308i</v>
      </c>
      <c r="BR139" s="223" t="str">
        <f t="shared" ca="1" si="94"/>
        <v>2,52336027627199+2,40243869865208i</v>
      </c>
      <c r="BS139" s="223" t="str">
        <f t="shared" ca="1" si="95"/>
        <v>3,41716891152143-0,679717157926722i</v>
      </c>
      <c r="BT139" s="223" t="str">
        <f t="shared" ca="1" si="96"/>
        <v>1,41190742515279-3,18521211341521i</v>
      </c>
      <c r="BU139" s="223" t="str">
        <f t="shared" ca="1" si="97"/>
        <v>-1,79119318966795-2,98842529468877i</v>
      </c>
      <c r="BV139" s="223" t="str">
        <f t="shared" ca="1" si="98"/>
        <v>-3,47467484719827-0,256307414828819i</v>
      </c>
      <c r="BW139" s="223" t="str">
        <f t="shared" ca="1" si="99"/>
        <v>-2,21029928939261+2,69325747672945i</v>
      </c>
      <c r="BX139" s="223" t="str">
        <f t="shared" ca="1" si="100"/>
        <v>0,929257974563504+3,35790684822535i</v>
      </c>
      <c r="BY139" s="223" t="str">
        <f t="shared" ca="1" si="101"/>
        <v>3,28044799678084+1,1737630617229i</v>
      </c>
      <c r="BZ139" s="223" t="str">
        <f t="shared" ca="1" si="102"/>
        <v>2,8485596815697-2,0061820767777i</v>
      </c>
      <c r="CA139" s="223" t="str">
        <f t="shared" ca="1" si="103"/>
        <v>-1,0926791690052E-13-3,48411520829156i</v>
      </c>
      <c r="CB139" s="223" t="str">
        <f t="shared" ca="1" si="104"/>
        <v>-2,84855968156963-2,0061820767778i</v>
      </c>
      <c r="CC139" s="223" t="str">
        <f t="shared" ca="1" si="105"/>
        <v>-3,28044799678088+1,17376306172278i</v>
      </c>
      <c r="CD139" s="223" t="str">
        <f t="shared" ca="1" si="106"/>
        <v>-0,92925797456365+3,35790684822531i</v>
      </c>
      <c r="CE139" s="223" t="str">
        <f t="shared" ca="1" si="107"/>
        <v>2,21029928939249+2,69325747672954i</v>
      </c>
      <c r="CF139" s="223" t="str">
        <f t="shared" ca="1" si="108"/>
        <v>3,47467484719825-0,256307414829062i</v>
      </c>
      <c r="CG139" s="223" t="str">
        <f t="shared" ca="1" si="109"/>
        <v>1,79119318966804-2,98842529468872i</v>
      </c>
      <c r="CH139" s="223" t="str">
        <f t="shared" ca="1" si="110"/>
        <v>-1,4119074251527-3,18521211341525i</v>
      </c>
      <c r="CI139" s="223" t="str">
        <f t="shared" ca="1" si="111"/>
        <v>-3,41716891152141-0,679717157926848i</v>
      </c>
      <c r="CJ139" s="223" t="str">
        <f t="shared" ca="1" si="112"/>
        <v>-2,52336027627208+2,40243869865199i</v>
      </c>
      <c r="CK139" s="223" t="str">
        <f t="shared" ca="1" si="113"/>
        <v>0,511225877569861+3,44640492205305i</v>
      </c>
      <c r="CL139" s="223" t="str">
        <f t="shared" ca="1" si="114"/>
        <v>3,11209637221088+1,56649767146985i</v>
      </c>
      <c r="CM139" s="223" t="str">
        <f t="shared" ca="1" si="115"/>
        <v>3,07271528963192-1,64240053991431i</v>
      </c>
      <c r="CN139" s="223" t="str">
        <f t="shared" ca="1" si="116"/>
        <v>0,426492895118813-3,4579130404135i</v>
      </c>
      <c r="CO139" s="223" t="str">
        <f t="shared" ca="1" si="117"/>
        <v>-2,5815590844499-2,33978876784694i</v>
      </c>
      <c r="CP139" s="223" t="str">
        <f t="shared" ca="1" si="118"/>
        <v>-3,39945863002968+0,763373962986208i</v>
      </c>
      <c r="CQ139" s="223" t="str">
        <f t="shared" ca="1" si="119"/>
        <v>-1,33331316666445+3,21890272985186i</v>
      </c>
      <c r="CR139" s="223" t="str">
        <f t="shared" ca="1" si="120"/>
        <v>1,86399334384828+2,94356715546594i</v>
      </c>
      <c r="CS139" s="223" t="str">
        <f t="shared" ca="1" si="121"/>
        <v>3,47991843893695+0,170957430359621i</v>
      </c>
      <c r="CT139" s="223" t="str">
        <f t="shared" ca="1" si="122"/>
        <v>2,14353774136346-2,74668977789612i</v>
      </c>
      <c r="CU139" s="223" t="str">
        <f t="shared" ca="1" si="123"/>
        <v>-1,01138525875637-3,33409037715219i</v>
      </c>
      <c r="CV139" s="223" t="str">
        <f t="shared" ca="1" si="124"/>
        <v>-3,3082655747056-1,09290332228719i</v>
      </c>
      <c r="CW139" s="223" t="str">
        <f t="shared" ca="1" si="125"/>
        <v>-2,79846757584595+2,07548500635091i</v>
      </c>
      <c r="CX139" s="223" t="str">
        <f t="shared" ca="1" si="126"/>
        <v>0,0855044675268907+3,48306585793055i</v>
      </c>
      <c r="CY139" s="223" t="str">
        <f t="shared" ca="1" si="127"/>
        <v>2,89693592145554+1,93567069813776i</v>
      </c>
      <c r="CZ139" s="223" t="str">
        <f t="shared" ca="1" si="128"/>
        <v>3,25065439964658-1,2539157701803i</v>
      </c>
      <c r="DA139" s="223" t="str">
        <f t="shared" ca="1" si="129"/>
        <v>0,846570940114413-3,37970064177323i</v>
      </c>
      <c r="DB139" s="223" t="str">
        <f t="shared" ca="1" si="130"/>
        <v>-2,27572943577815-2,63820285796627i</v>
      </c>
      <c r="DC139" s="223" t="str">
        <f t="shared" ca="1" si="131"/>
        <v>-3,46733824125808+0,341503009295494i</v>
      </c>
      <c r="DD139" s="223" t="str">
        <f t="shared" ca="1" si="132"/>
        <v>-1,71731408768731+3,03148331825845i</v>
      </c>
      <c r="DE139" s="223" t="str">
        <f t="shared" ca="1" si="133"/>
        <v>1,48965120340304+3,14960284430409i</v>
      </c>
      <c r="DF139" s="223" t="str">
        <f t="shared" ca="1" si="134"/>
        <v>3,43282081823695+0,595650916668078i</v>
      </c>
      <c r="DG139" s="223" t="str">
        <f t="shared" ca="1" si="135"/>
        <v>2,46364149021826-2,46364149021803i</v>
      </c>
      <c r="DH139" s="223" t="str">
        <f t="shared" ca="1" si="136"/>
        <v>-0,59565091666806-3,43282081823696i</v>
      </c>
      <c r="DI139" s="223" t="str">
        <f t="shared" ca="1" si="137"/>
        <v>-3,14960284430408-1,48965120340306i</v>
      </c>
      <c r="DJ139" s="223" t="str">
        <f t="shared" ca="1" si="138"/>
        <v>-3,03148331825846+1,7173140876873i</v>
      </c>
      <c r="DK139" s="223" t="str">
        <f t="shared" ca="1" si="139"/>
        <v>-0,341503009295513+3,46733824125808i</v>
      </c>
      <c r="DL139" s="223" t="str">
        <f t="shared" ca="1" si="140"/>
        <v>2,63820285796626+2,27572943577817i</v>
      </c>
      <c r="DM139" s="223" t="str">
        <f t="shared" ca="1" si="141"/>
        <v>3,37970064177323-0,846570940114396i</v>
      </c>
      <c r="DN139" s="223" t="str">
        <f t="shared" ca="1" si="142"/>
        <v>1,25391577018032-3,25065439964658i</v>
      </c>
      <c r="DO139" s="223" t="str">
        <f t="shared" ca="1" si="143"/>
        <v>-1,93567069813774-2,89693592145555i</v>
      </c>
      <c r="DP139" s="223" t="str">
        <f t="shared" ca="1" si="144"/>
        <v>-3,48306585793054-0,0855044675276025i</v>
      </c>
      <c r="DQ139" s="223" t="str">
        <f t="shared" ca="1" si="145"/>
        <v>-2,07548500635037+2,79846757584635i</v>
      </c>
      <c r="DR139" s="223" t="str">
        <f t="shared" ca="1" si="146"/>
        <v>1,09290332228553+3,30826557470615i</v>
      </c>
      <c r="DS139" s="223" t="str">
        <f t="shared" ca="1" si="147"/>
        <v>3,33409037715209+1,01138525875672i</v>
      </c>
      <c r="DT139" s="223" t="str">
        <f t="shared" ca="1" si="148"/>
        <v>2,7466897778957-2,14353774136399i</v>
      </c>
      <c r="DU139" s="223" t="str">
        <f t="shared" ca="1" si="149"/>
        <v>-0,170957430358218-3,47991843893702i</v>
      </c>
      <c r="DV139" s="223" t="str">
        <f t="shared" ca="1" si="150"/>
        <v>-2,94356715546575-1,86399334384859i</v>
      </c>
      <c r="DW139" s="223" t="str">
        <f t="shared" ca="1" si="151"/>
        <v>-3,21890272985147+1,33331316666539i</v>
      </c>
      <c r="DX139" s="223" t="str">
        <f t="shared" ca="1" si="152"/>
        <v>-0,763373962987242+3,39945863002945i</v>
      </c>
      <c r="DY139" s="223" t="str">
        <f t="shared" ca="1" si="153"/>
        <v>2,33978876784697+2,58155908444988i</v>
      </c>
      <c r="DZ139" s="223" t="str">
        <f t="shared" ca="1" si="154"/>
        <v>3,45791304041333-0,426492895120172i</v>
      </c>
      <c r="EA139" s="223" t="str">
        <f t="shared" ca="1" si="155"/>
        <v>1,64240053991524-3,07271528963142i</v>
      </c>
      <c r="EB139" s="223" t="str">
        <f t="shared" ca="1" si="156"/>
        <v>-1,56649767147014-3,11209637221073i</v>
      </c>
      <c r="EC139" s="223" t="str">
        <f t="shared" ca="1" si="157"/>
        <v>-3,4464049220533-0,511225877568164i</v>
      </c>
      <c r="ED139" s="223" t="str">
        <f t="shared" ca="1" si="158"/>
        <v>-2,40243869865251+2,52336027627158i</v>
      </c>
      <c r="EE139" s="223" t="str">
        <f t="shared" ca="1" si="159"/>
        <v>0,67971715792751+3,41716891152128i</v>
      </c>
      <c r="EF139" s="223" t="str">
        <f t="shared" ca="1" si="160"/>
        <v>3,18521211341454+1,4119074251543i</v>
      </c>
      <c r="EG139" s="223" t="str">
        <f t="shared" ca="1" si="161"/>
        <v>2,98842529468891-1,79119318966773i</v>
      </c>
      <c r="EH139" s="223" t="str">
        <f t="shared" ca="1" si="162"/>
        <v>0,256307414827994-3,47467484719833i</v>
      </c>
      <c r="EI139" s="223" t="str">
        <f t="shared" ca="1" si="163"/>
        <v>-2,69325747672862-2,21029928939362i</v>
      </c>
      <c r="EJ139" s="223" t="str">
        <f t="shared" ca="1" si="164"/>
        <v>-3,35790684822531+0,929257974563633i</v>
      </c>
      <c r="EK139" s="223" t="str">
        <f t="shared" ca="1" si="165"/>
        <v>-1,17376306172182+3,28044799678123i</v>
      </c>
      <c r="EL139" s="223" t="str">
        <f t="shared" ca="1" si="166"/>
        <v>2,00618207677694+2,84855968157024i</v>
      </c>
      <c r="EM139" s="223" t="str">
        <f t="shared" ca="1" si="167"/>
        <v>3,48411520829156-2,1853583380104E-13i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-9,93528403872856E-30+6,02610350375583E-30i</v>
      </c>
      <c r="G140" s="229" t="str">
        <f t="shared" si="178"/>
        <v>-15,5709342560495+8,30449826991105i</v>
      </c>
      <c r="H140" s="229" t="str">
        <f t="shared" si="179"/>
        <v>2,00000000001982E-12-1,21307121255797E-12i</v>
      </c>
      <c r="I140" s="229" t="str">
        <f t="shared" si="174"/>
        <v>-2,00000000001982E-12+1,21307121255797E-12i</v>
      </c>
      <c r="J140" s="255" t="str">
        <f ca="1">IMPRODUCT(1/N_FFT2,BC100)</f>
        <v>0,0155913052958379-0,0000378260605570172i</v>
      </c>
      <c r="K140" s="254" t="str">
        <f t="shared" ca="1" si="175"/>
        <v>-3,11367248868386E-14+1,89890157416984E-14i</v>
      </c>
      <c r="N140" s="246">
        <f t="shared" ca="1" si="176"/>
        <v>4.5164263956446131</v>
      </c>
      <c r="O140" s="223">
        <f t="shared" ca="1" si="39"/>
        <v>-3.4835736043553869</v>
      </c>
      <c r="P140" s="223" t="str">
        <f t="shared" ca="1" si="40"/>
        <v>-1,93536979911266+2,89648559424075i</v>
      </c>
      <c r="Q140" s="223" t="str">
        <f t="shared" ca="1" si="41"/>
        <v>1,33310590381114+3,21840235306051i</v>
      </c>
      <c r="R140" s="223" t="str">
        <f t="shared" ca="1" si="42"/>
        <v>3,41663771435299+0,67961149624058i</v>
      </c>
      <c r="S140" s="223" t="str">
        <f t="shared" ca="1" si="43"/>
        <v>2,46325851840216-2,46325851840215i</v>
      </c>
      <c r="T140" s="223" t="str">
        <f t="shared" ca="1" si="44"/>
        <v>-0,679611496240573-3,41663771435299i</v>
      </c>
      <c r="U140" s="223" t="str">
        <f t="shared" ca="1" si="45"/>
        <v>-3,21840235306051-1,33310590381115i</v>
      </c>
      <c r="V140" s="223" t="str">
        <f t="shared" ca="1" si="46"/>
        <v>-2,89648559424076+1,93536979911265i</v>
      </c>
      <c r="W140" s="223" t="str">
        <f t="shared" ca="1" si="47"/>
        <v>-1,03490784012104E-14+3,48357360435539i</v>
      </c>
      <c r="X140" s="223" t="str">
        <f t="shared" ca="1" si="48"/>
        <v>2,89648559424075+1,93536979911267i</v>
      </c>
      <c r="Y140" s="223" t="str">
        <f t="shared" ca="1" si="49"/>
        <v>3,21840235306052-1,33310590381114i</v>
      </c>
      <c r="Z140" s="223" t="str">
        <f t="shared" ca="1" si="50"/>
        <v>0,679611496240625-3,41663771435298i</v>
      </c>
      <c r="AA140" s="223" t="str">
        <f t="shared" ca="1" si="51"/>
        <v>-2,4632585184021-2,46325851840222i</v>
      </c>
      <c r="AB140" s="223" t="str">
        <f t="shared" ca="1" si="52"/>
        <v>-3,41663771435301+0,679611496240458i</v>
      </c>
      <c r="AC140" s="223" t="str">
        <f t="shared" ca="1" si="53"/>
        <v>-1,33310590381129+3,21840235306045i</v>
      </c>
      <c r="AD140" s="223" t="str">
        <f t="shared" ca="1" si="54"/>
        <v>1,93536979911278+2,89648559424067i</v>
      </c>
      <c r="AE140" s="223" t="str">
        <f t="shared" ca="1" si="55"/>
        <v>3,48357360435539-1,15439378745898E-13i</v>
      </c>
      <c r="AF140" s="223" t="str">
        <f t="shared" ca="1" si="56"/>
        <v>1,93536979911259-2,8964855942408i</v>
      </c>
      <c r="AG140" s="223" t="str">
        <f t="shared" ca="1" si="57"/>
        <v>-1,33310590381119-3,21840235306049i</v>
      </c>
      <c r="AH140" s="223" t="str">
        <f t="shared" ca="1" si="58"/>
        <v>-3,41663771435299-0,679611496240566i</v>
      </c>
      <c r="AI140" s="223" t="str">
        <f t="shared" ca="1" si="59"/>
        <v>-2,46325851840217+2,46325851840214i</v>
      </c>
      <c r="AJ140" s="223" t="str">
        <f t="shared" ca="1" si="60"/>
        <v>0,679611496240517+3,416637714353i</v>
      </c>
      <c r="AK140" s="223" t="str">
        <f t="shared" ca="1" si="61"/>
        <v>3,21840235306048+1,33310590381124i</v>
      </c>
      <c r="AL140" s="223" t="str">
        <f t="shared" ca="1" si="62"/>
        <v>2,89648559424083-1,93536979911255i</v>
      </c>
      <c r="AM140" s="223" t="str">
        <f t="shared" ca="1" si="63"/>
        <v>1,70278805650776E-13-3,48357360435539i</v>
      </c>
      <c r="AN140" s="223" t="str">
        <f t="shared" ca="1" si="64"/>
        <v>-2,89648559424083-1,93536979911254i</v>
      </c>
      <c r="AO140" s="223" t="str">
        <f t="shared" ca="1" si="65"/>
        <v>-3,21840235306047+1,33310590381124i</v>
      </c>
      <c r="AP140" s="223" t="str">
        <f t="shared" ca="1" si="66"/>
        <v>-0,67961149624051+3,416637714353i</v>
      </c>
      <c r="AQ140" s="223" t="str">
        <f t="shared" ca="1" si="67"/>
        <v>2,46325851840218+2,46325851840213i</v>
      </c>
      <c r="AR140" s="223" t="str">
        <f t="shared" ca="1" si="68"/>
        <v>2,46325851840218+2,46325851840213i</v>
      </c>
      <c r="AS140" s="223" t="str">
        <f t="shared" ca="1" si="69"/>
        <v>1,33310590381119-3,2184023530605i</v>
      </c>
      <c r="AT140" s="223" t="str">
        <f t="shared" ca="1" si="70"/>
        <v>-1,93536979911259-2,8964855942408i</v>
      </c>
      <c r="AU140" s="223" t="str">
        <f t="shared" ca="1" si="71"/>
        <v>-3,48357360435539-1,15653151176652E-13i</v>
      </c>
      <c r="AV140" s="223" t="str">
        <f t="shared" ca="1" si="72"/>
        <v>-1,93536979911278+2,89648559424068i</v>
      </c>
      <c r="AW140" s="223" t="str">
        <f t="shared" ca="1" si="73"/>
        <v>1,3331059038113+3,21840235306045i</v>
      </c>
      <c r="AX140" s="223" t="str">
        <f t="shared" ca="1" si="74"/>
        <v>3,41663771435302+0,679611496240447i</v>
      </c>
      <c r="AY140" s="223" t="str">
        <f t="shared" ca="1" si="75"/>
        <v>2,46325851840209-2,46325851840222i</v>
      </c>
      <c r="AZ140" s="223" t="str">
        <f t="shared" ca="1" si="76"/>
        <v>-0,679611496240635-3,41663771435298i</v>
      </c>
      <c r="BA140" s="223" t="str">
        <f t="shared" ca="1" si="77"/>
        <v>-3,21840235306052-1,33310590381112i</v>
      </c>
      <c r="BB140" s="223" t="str">
        <f t="shared" ca="1" si="78"/>
        <v>-2,89648559424076+1,93536979911265i</v>
      </c>
      <c r="BC140" s="223" t="str">
        <f t="shared" ca="1" si="79"/>
        <v>-4,86513571072266E-14+3,48357360435539i</v>
      </c>
      <c r="BD140" s="223" t="str">
        <f t="shared" ca="1" si="80"/>
        <v>2,89648559424071+1,93536979911273i</v>
      </c>
      <c r="BE140" s="223" t="str">
        <f t="shared" ca="1" si="81"/>
        <v>3,21840235306056-1,33310590381104i</v>
      </c>
      <c r="BF140" s="223" t="str">
        <f t="shared" ca="1" si="82"/>
        <v>0,679611496240733-3,41663771435296i</v>
      </c>
      <c r="BG140" s="223" t="str">
        <f t="shared" ca="1" si="83"/>
        <v>-2,46325851840226-2,46325851840205i</v>
      </c>
      <c r="BH140" s="223" t="str">
        <f t="shared" ca="1" si="84"/>
        <v>-3,41663771435297+0,679611496240691i</v>
      </c>
      <c r="BI140" s="223" t="str">
        <f t="shared" ca="1" si="85"/>
        <v>-1,33310590381107+3,21840235306054i</v>
      </c>
      <c r="BJ140" s="223" t="str">
        <f t="shared" ca="1" si="86"/>
        <v>1,93536979911269+2,89648559424073i</v>
      </c>
      <c r="BK140" s="223" t="str">
        <f t="shared" ca="1" si="87"/>
        <v>3,48357360435539-5,97429736689706E-15i</v>
      </c>
      <c r="BL140" s="223" t="str">
        <f t="shared" ca="1" si="88"/>
        <v>1,93536979911268-2,89648559424074i</v>
      </c>
      <c r="BM140" s="223" t="str">
        <f t="shared" ca="1" si="89"/>
        <v>-1,33310590381108-3,21840235306054i</v>
      </c>
      <c r="BN140" s="223" t="str">
        <f t="shared" ca="1" si="90"/>
        <v>-3,41663771435297-0,679611496240677i</v>
      </c>
      <c r="BO140" s="223" t="str">
        <f t="shared" ca="1" si="91"/>
        <v>-2,46325851840226+2,46325851840206i</v>
      </c>
      <c r="BP140" s="223" t="str">
        <f t="shared" ca="1" si="92"/>
        <v>0,679611496240405+3,41663771435302i</v>
      </c>
      <c r="BQ140" s="223" t="str">
        <f t="shared" ca="1" si="93"/>
        <v>3,21840235306056+1,33310590381102i</v>
      </c>
      <c r="BR140" s="223" t="str">
        <f t="shared" ca="1" si="94"/>
        <v>2,8964855942407-1,93536979911274i</v>
      </c>
      <c r="BS140" s="223" t="str">
        <f t="shared" ca="1" si="95"/>
        <v>-6,05999518410209E-14-3,48357360435539i</v>
      </c>
      <c r="BT140" s="223" t="str">
        <f t="shared" ca="1" si="96"/>
        <v>-2,89648559424077-1,93536979911264i</v>
      </c>
      <c r="BU140" s="223" t="str">
        <f t="shared" ca="1" si="97"/>
        <v>-3,21840235306052+1,33310590381114i</v>
      </c>
      <c r="BV140" s="223" t="str">
        <f t="shared" ca="1" si="98"/>
        <v>-0,679611496240625+3,41663771435298i</v>
      </c>
      <c r="BW140" s="223" t="str">
        <f t="shared" ca="1" si="99"/>
        <v>2,4632585184021+2,46325851840222i</v>
      </c>
      <c r="BX140" s="223" t="str">
        <f t="shared" ca="1" si="100"/>
        <v>3,41663771435301-0,679611496240458i</v>
      </c>
      <c r="BY140" s="223" t="str">
        <f t="shared" ca="1" si="101"/>
        <v>1,33310590381129-3,21840235306045i</v>
      </c>
      <c r="BZ140" s="223" t="str">
        <f t="shared" ca="1" si="102"/>
        <v>-1,93536979911278-2,89648559424067i</v>
      </c>
      <c r="CA140" s="223" t="str">
        <f t="shared" ca="1" si="103"/>
        <v>-3,48357360435539+1,15225606315145E-13i</v>
      </c>
      <c r="CB140" s="223" t="str">
        <f t="shared" ca="1" si="104"/>
        <v>-1,93536979911259+2,8964855942408i</v>
      </c>
      <c r="CC140" s="223" t="str">
        <f t="shared" ca="1" si="105"/>
        <v>1,33310590381121+3,21840235306049i</v>
      </c>
      <c r="CD140" s="223" t="str">
        <f t="shared" ca="1" si="106"/>
        <v>3,416637714353+0,679611496240548i</v>
      </c>
      <c r="CE140" s="223" t="str">
        <f t="shared" ca="1" si="107"/>
        <v>2,46325851840216-2,46325851840215i</v>
      </c>
      <c r="CF140" s="223" t="str">
        <f t="shared" ca="1" si="108"/>
        <v>-0,679611496240534-3,416637714353i</v>
      </c>
      <c r="CG140" s="223" t="str">
        <f t="shared" ca="1" si="109"/>
        <v>-3,21840235306048-1,33310590381122i</v>
      </c>
      <c r="CH140" s="223" t="str">
        <f t="shared" ca="1" si="110"/>
        <v>-2,89648559424082+1,93536979911256i</v>
      </c>
      <c r="CI140" s="223" t="str">
        <f t="shared" ca="1" si="111"/>
        <v>-1,51928368688577E-13+3,48357360435539i</v>
      </c>
      <c r="CJ140" s="223" t="str">
        <f t="shared" ca="1" si="112"/>
        <v>2,89648559424065+1,93536979911281i</v>
      </c>
      <c r="CK140" s="223" t="str">
        <f t="shared" ca="1" si="113"/>
        <v>3,21840235306047-1,33310590381126i</v>
      </c>
      <c r="CL140" s="223" t="str">
        <f t="shared" ca="1" si="114"/>
        <v>0,679611496240492-3,41663771435301i</v>
      </c>
      <c r="CM140" s="223" t="str">
        <f t="shared" ca="1" si="115"/>
        <v>-2,46325851840219-2,46325851840212i</v>
      </c>
      <c r="CN140" s="223" t="str">
        <f t="shared" ca="1" si="116"/>
        <v>-3,41663771435299+0,67961149624059i</v>
      </c>
      <c r="CO140" s="223" t="str">
        <f t="shared" ca="1" si="117"/>
        <v>-1,33310590381117+3,2184023530605i</v>
      </c>
      <c r="CP140" s="223" t="str">
        <f t="shared" ca="1" si="118"/>
        <v>1,93536979911261+2,89648559424079i</v>
      </c>
      <c r="CQ140" s="223" t="str">
        <f t="shared" ca="1" si="119"/>
        <v>3,48357360435539+9,73027142144535E-14i</v>
      </c>
      <c r="CR140" s="223" t="str">
        <f t="shared" ca="1" si="120"/>
        <v>1,93536979911277-2,89648559424068i</v>
      </c>
      <c r="CS140" s="223" t="str">
        <f t="shared" ca="1" si="121"/>
        <v>-1,33310590381099-3,21840235306058i</v>
      </c>
      <c r="CT140" s="223" t="str">
        <f t="shared" ca="1" si="122"/>
        <v>-3,41663771435302-0,67961149624044i</v>
      </c>
      <c r="CU140" s="223" t="str">
        <f t="shared" ca="1" si="123"/>
        <v>-2,46325851840209+2,46325851840223i</v>
      </c>
      <c r="CV140" s="223" t="str">
        <f t="shared" ca="1" si="124"/>
        <v>0,679611496240642+3,41663771435298i</v>
      </c>
      <c r="CW140" s="223" t="str">
        <f t="shared" ca="1" si="125"/>
        <v>3,21840235306052+1,33310590381112i</v>
      </c>
      <c r="CX140" s="223" t="str">
        <f t="shared" ca="1" si="126"/>
        <v>2,89648559424076-1,93536979911265i</v>
      </c>
      <c r="CY140" s="223" t="str">
        <f t="shared" ca="1" si="127"/>
        <v>4,26770597403298E-14-3,48357360435539i</v>
      </c>
      <c r="CZ140" s="223" t="str">
        <f t="shared" ca="1" si="128"/>
        <v>-2,89648559424071-1,93536979911272i</v>
      </c>
      <c r="DA140" s="223" t="str">
        <f t="shared" ca="1" si="129"/>
        <v>-3,21840235306056+1,33310590381104i</v>
      </c>
      <c r="DB140" s="223" t="str">
        <f t="shared" ca="1" si="130"/>
        <v>-0,679611496240726+3,41663771435296i</v>
      </c>
      <c r="DC140" s="223" t="str">
        <f t="shared" ca="1" si="131"/>
        <v>2,46325851840202+2,46325851840229i</v>
      </c>
      <c r="DD140" s="223" t="str">
        <f t="shared" ca="1" si="132"/>
        <v>3,41663771435297-0,679611496240695i</v>
      </c>
      <c r="DE140" s="223" t="str">
        <f t="shared" ca="1" si="133"/>
        <v>1,33310590381107-3,21840235306055i</v>
      </c>
      <c r="DF140" s="223" t="str">
        <f t="shared" ca="1" si="134"/>
        <v>-1,9353697991127-2,89648559424072i</v>
      </c>
      <c r="DG140" s="223" t="str">
        <f t="shared" ca="1" si="135"/>
        <v>-3,48357360435539+1,19485947337941E-14i</v>
      </c>
      <c r="DH140" s="223" t="str">
        <f t="shared" ca="1" si="136"/>
        <v>-1,93536979911268+2,89648559424074i</v>
      </c>
      <c r="DI140" s="223" t="str">
        <f t="shared" ca="1" si="137"/>
        <v>1,33310590381109+3,21840235306054i</v>
      </c>
      <c r="DJ140" s="223" t="str">
        <f t="shared" ca="1" si="138"/>
        <v>3,41663771435297+0,679611496240674i</v>
      </c>
      <c r="DK140" s="223" t="str">
        <f t="shared" ca="1" si="139"/>
        <v>2,46325851840225-2,46325851840206i</v>
      </c>
      <c r="DL140" s="223" t="str">
        <f t="shared" ca="1" si="140"/>
        <v>-0,679611496240409-3,41663771435302i</v>
      </c>
      <c r="DM140" s="223" t="str">
        <f t="shared" ca="1" si="141"/>
        <v>-3,21840235306096-1,33310590381006i</v>
      </c>
      <c r="DN140" s="223" t="str">
        <f t="shared" ca="1" si="142"/>
        <v>-2,89648559424166+1,9353697991113i</v>
      </c>
      <c r="DO140" s="223" t="str">
        <f t="shared" ca="1" si="143"/>
        <v>-9,73021476797429E-13+3,48357360435539i</v>
      </c>
      <c r="DP140" s="223" t="str">
        <f t="shared" ca="1" si="144"/>
        <v>2,89648559424058+1,93536979911292i</v>
      </c>
      <c r="DQ140" s="223" t="str">
        <f t="shared" ca="1" si="145"/>
        <v>3,21840235306038-1,33310590381146i</v>
      </c>
      <c r="DR140" s="223" t="str">
        <f t="shared" ca="1" si="146"/>
        <v>0,679611496239601-3,41663771435318i</v>
      </c>
      <c r="DS140" s="223" t="str">
        <f t="shared" ca="1" si="147"/>
        <v>-2,46325851840333-2,46325851840099i</v>
      </c>
      <c r="DT140" s="223" t="str">
        <f t="shared" ca="1" si="148"/>
        <v>-3,41663771435322+0,679611496239444i</v>
      </c>
      <c r="DU140" s="223" t="str">
        <f t="shared" ca="1" si="149"/>
        <v>-1,33310590381161+3,21840235306032i</v>
      </c>
      <c r="DV140" s="223" t="str">
        <f t="shared" ca="1" si="150"/>
        <v>1,93536979911279+2,89648559424067i</v>
      </c>
      <c r="DW140" s="223" t="str">
        <f t="shared" ca="1" si="151"/>
        <v>3,48357360435539-8,14263721018938E-13i</v>
      </c>
      <c r="DX140" s="223" t="str">
        <f t="shared" ca="1" si="152"/>
        <v>1,93536979911143-2,89648559424157i</v>
      </c>
      <c r="DY140" s="223" t="str">
        <f t="shared" ca="1" si="153"/>
        <v>-1,33310590380991-3,21840235306103i</v>
      </c>
      <c r="DZ140" s="223" t="str">
        <f t="shared" ca="1" si="154"/>
        <v>-3,41663771435286-0,679611496241245i</v>
      </c>
      <c r="EA140" s="223" t="str">
        <f t="shared" ca="1" si="155"/>
        <v>-2,46325851840218+2,46325851840214i</v>
      </c>
      <c r="EB140" s="223" t="str">
        <f t="shared" ca="1" si="156"/>
        <v>0,679611496241196+3,41663771435287i</v>
      </c>
      <c r="EC140" s="223" t="str">
        <f t="shared" ca="1" si="157"/>
        <v>3,21840235306101+1,33310590380996i</v>
      </c>
      <c r="ED140" s="223" t="str">
        <f t="shared" ca="1" si="158"/>
        <v>2,8964855942416-1,93536979911139i</v>
      </c>
      <c r="EE140" s="223" t="str">
        <f t="shared" ca="1" si="159"/>
        <v>8,63770167849183E-13-3,48357360435539i</v>
      </c>
      <c r="EF140" s="223" t="str">
        <f t="shared" ca="1" si="160"/>
        <v>-2,89648559424064-1,93536979911283i</v>
      </c>
      <c r="EG140" s="223" t="str">
        <f t="shared" ca="1" si="161"/>
        <v>-3,21840235306034+1,33310590381156i</v>
      </c>
      <c r="EH140" s="223" t="str">
        <f t="shared" ca="1" si="162"/>
        <v>-0,679611496239493+3,4166377143532i</v>
      </c>
      <c r="EI140" s="223" t="str">
        <f t="shared" ca="1" si="163"/>
        <v>2,46325851840095+2,46325851840336i</v>
      </c>
      <c r="EJ140" s="223" t="str">
        <f t="shared" ca="1" si="164"/>
        <v>3,41663771435319-0,679611496239552i</v>
      </c>
      <c r="EK140" s="223" t="str">
        <f t="shared" ca="1" si="165"/>
        <v>1,33310590381151-3,21840235306036i</v>
      </c>
      <c r="EL140" s="223" t="str">
        <f t="shared" ca="1" si="166"/>
        <v>-1,93536979911288-2,89648559424061i</v>
      </c>
      <c r="EM140" s="223" t="str">
        <f t="shared" ca="1" si="167"/>
        <v>-3,48357360435539+9,23515029967188E-13i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-9,4565463778298E-30+5,5958361637291E-30i</v>
      </c>
      <c r="G141" s="229" t="str">
        <f t="shared" si="178"/>
        <v>-15,3983027648449+8,41773884479948i</v>
      </c>
      <c r="H141" s="229" t="str">
        <f t="shared" si="179"/>
        <v>2,00000000001887E-12-1,18348410981266E-12i</v>
      </c>
      <c r="I141" s="229" t="str">
        <f t="shared" si="174"/>
        <v>-2,00000000001887E-12+1,18348410981266E-12i</v>
      </c>
      <c r="J141" s="255" t="str">
        <f ca="1">IMPRODUCT(1/N_FFT2,BD100)</f>
        <v>-0,0303975509533696-0,000977354518515371i</v>
      </c>
      <c r="K141" s="254" t="str">
        <f t="shared" ca="1" si="175"/>
        <v>6,19517854496294E-14-3,40203094934844E-14i</v>
      </c>
      <c r="N141" s="246">
        <f t="shared" ca="1" si="176"/>
        <v>4.517019014636495</v>
      </c>
      <c r="O141" s="223">
        <f t="shared" ca="1" si="39"/>
        <v>-3.482980985363505</v>
      </c>
      <c r="P141" s="223" t="str">
        <f t="shared" ca="1" si="40"/>
        <v>-1,86338653728149+2,94260890318129i</v>
      </c>
      <c r="Q141" s="223" t="str">
        <f t="shared" ca="1" si="41"/>
        <v>1,48916626061299+3,14857751892115i</v>
      </c>
      <c r="R141" s="223" t="str">
        <f t="shared" ca="1" si="42"/>
        <v>3,45678734736973+0,426354054124384i</v>
      </c>
      <c r="S141" s="223" t="str">
        <f t="shared" ca="1" si="43"/>
        <v>2,20957974598429-2,69238071054963i</v>
      </c>
      <c r="T141" s="223" t="str">
        <f t="shared" ca="1" si="44"/>
        <v>-1,09254753726506-3,30718859807236i</v>
      </c>
      <c r="U141" s="223" t="str">
        <f t="shared" ca="1" si="45"/>
        <v>-3,37860041008492-0,846295346423286i</v>
      </c>
      <c r="V141" s="223" t="str">
        <f t="shared" ca="1" si="46"/>
        <v>-2,52253881862496+2,40165660595639i</v>
      </c>
      <c r="W141" s="223" t="str">
        <f t="shared" ca="1" si="47"/>
        <v>0,679495882010603+3,41605648236887i</v>
      </c>
      <c r="X141" s="223" t="str">
        <f t="shared" ca="1" si="48"/>
        <v>3,24959617782248+1,25350756897806i</v>
      </c>
      <c r="Y141" s="223" t="str">
        <f t="shared" ca="1" si="49"/>
        <v>2,79755655944786-2,07480935054139i</v>
      </c>
      <c r="Z141" s="223" t="str">
        <f t="shared" ca="1" si="50"/>
        <v>-0,25622397621425-3,47354369749636i</v>
      </c>
      <c r="AA141" s="223" t="str">
        <f t="shared" ca="1" si="51"/>
        <v>-3,07171499431311-1,64186587092726i</v>
      </c>
      <c r="AB141" s="223" t="str">
        <f t="shared" ca="1" si="52"/>
        <v>-3,03049644564387+1,71675503125624i</v>
      </c>
      <c r="AC141" s="223" t="str">
        <f t="shared" ca="1" si="53"/>
        <v>-0,170901776678506+3,47878558223008i</v>
      </c>
      <c r="AD141" s="223" t="str">
        <f t="shared" ca="1" si="54"/>
        <v>2,84763235812892+2,00552898192493i</v>
      </c>
      <c r="AE141" s="223" t="str">
        <f t="shared" ca="1" si="55"/>
        <v>3,21785484450332-1,33287911834128i</v>
      </c>
      <c r="AF141" s="223" t="str">
        <f t="shared" ca="1" si="56"/>
        <v>0,595457007773858-3,43170329374448i</v>
      </c>
      <c r="AG141" s="223" t="str">
        <f t="shared" ca="1" si="57"/>
        <v>-2,58071868069513-2,33902707028263i</v>
      </c>
      <c r="AH141" s="223" t="str">
        <f t="shared" ca="1" si="58"/>
        <v>-3,356813711314+0,92895546283883i</v>
      </c>
      <c r="AI141" s="223" t="str">
        <f t="shared" ca="1" si="59"/>
        <v>-1,01105601121971+3,33300499348264i</v>
      </c>
      <c r="AJ141" s="223" t="str">
        <f t="shared" ca="1" si="60"/>
        <v>2,27498859216384+2,63734401433111i</v>
      </c>
      <c r="AK141" s="223" t="str">
        <f t="shared" ca="1" si="61"/>
        <v>3,44528297537555-0,511059452501478i</v>
      </c>
      <c r="AL141" s="223" t="str">
        <f t="shared" ca="1" si="62"/>
        <v>1,41144779116296-3,18417519574928i</v>
      </c>
      <c r="AM141" s="223" t="str">
        <f t="shared" ca="1" si="63"/>
        <v>-1,93504055764114-2,8959928495574i</v>
      </c>
      <c r="AN141" s="223" t="str">
        <f t="shared" ca="1" si="64"/>
        <v>-3,48193197660924+0,0854766323027076i</v>
      </c>
      <c r="AO141" s="223" t="str">
        <f t="shared" ca="1" si="65"/>
        <v>-1,79061008254818+2,98745243923322i</v>
      </c>
      <c r="AP141" s="223" t="str">
        <f t="shared" ca="1" si="66"/>
        <v>1,56598771199107+3,11108325672855i</v>
      </c>
      <c r="AQ141" s="223" t="str">
        <f t="shared" ca="1" si="67"/>
        <v>3,46620947992345+0,341391836007421i</v>
      </c>
      <c r="AR141" s="223" t="str">
        <f t="shared" ca="1" si="68"/>
        <v>3,46620947992345+0,341391836007421i</v>
      </c>
      <c r="AS141" s="223" t="str">
        <f t="shared" ca="1" si="69"/>
        <v>-1,17338095352694-3,27938007591434i</v>
      </c>
      <c r="AT141" s="223" t="str">
        <f t="shared" ca="1" si="70"/>
        <v>-3,39835196630287-0,763125453335938i</v>
      </c>
      <c r="AU141" s="223" t="str">
        <f t="shared" ca="1" si="71"/>
        <v>-2,46283947349429+2,46283947349438i</v>
      </c>
      <c r="AV141" s="223" t="str">
        <f t="shared" ca="1" si="72"/>
        <v>0,76312545333607+3,39835196630283i</v>
      </c>
      <c r="AW141" s="223" t="str">
        <f t="shared" ca="1" si="73"/>
        <v>3,27938007591427+1,17338095352714i</v>
      </c>
      <c r="AX141" s="223" t="str">
        <f t="shared" ca="1" si="74"/>
        <v>2,74579561730276-2,14283993158721i</v>
      </c>
      <c r="AY141" s="223" t="str">
        <f t="shared" ca="1" si="75"/>
        <v>-0,341391836007566-3,46620947992344i</v>
      </c>
      <c r="AZ141" s="223" t="str">
        <f t="shared" ca="1" si="76"/>
        <v>-3,1110832567286-1,56598771199096i</v>
      </c>
      <c r="BA141" s="223" t="str">
        <f t="shared" ca="1" si="77"/>
        <v>-2,98745243923316+1,79061008254829i</v>
      </c>
      <c r="BB141" s="223" t="str">
        <f t="shared" ca="1" si="78"/>
        <v>-0,0854766323029204+3,48193197660923i</v>
      </c>
      <c r="BC141" s="223" t="str">
        <f t="shared" ca="1" si="79"/>
        <v>2,89599284955728+1,93504055764132i</v>
      </c>
      <c r="BD141" s="223" t="str">
        <f t="shared" ca="1" si="80"/>
        <v>3,18417519574922-1,41144779116309i</v>
      </c>
      <c r="BE141" s="223" t="str">
        <f t="shared" ca="1" si="81"/>
        <v>0,511059452501357-3,44528297537557i</v>
      </c>
      <c r="BF141" s="223" t="str">
        <f t="shared" ca="1" si="82"/>
        <v>-2,63734401433119-2,27498859216375i</v>
      </c>
      <c r="BG141" s="223" t="str">
        <f t="shared" ca="1" si="83"/>
        <v>-3,3330049934827+1,01105601121951i</v>
      </c>
      <c r="BH141" s="223" t="str">
        <f t="shared" ca="1" si="84"/>
        <v>-0,928955462839035+3,35681371131394i</v>
      </c>
      <c r="BI141" s="223" t="str">
        <f t="shared" ca="1" si="85"/>
        <v>2,33902707028273+2,58071868069503i</v>
      </c>
      <c r="BJ141" s="223" t="str">
        <f t="shared" ca="1" si="86"/>
        <v>3,43170329374446-0,595457007774004i</v>
      </c>
      <c r="BK141" s="223" t="str">
        <f t="shared" ca="1" si="87"/>
        <v>1,33287911834117-3,21785484450337i</v>
      </c>
      <c r="BL141" s="223" t="str">
        <f t="shared" ca="1" si="88"/>
        <v>-2,00552898192475-2,84763235812905i</v>
      </c>
      <c r="BM141" s="223" t="str">
        <f t="shared" ca="1" si="89"/>
        <v>-3,47878558223009+0,170901776678293i</v>
      </c>
      <c r="BN141" s="223" t="str">
        <f t="shared" ca="1" si="90"/>
        <v>-1,71675503125642+3,03049644564377i</v>
      </c>
      <c r="BO141" s="223" t="str">
        <f t="shared" ca="1" si="91"/>
        <v>1,64186587092738+3,07171499431305i</v>
      </c>
      <c r="BP141" s="223" t="str">
        <f t="shared" ca="1" si="92"/>
        <v>3,47354369749637+0,256223976214104i</v>
      </c>
      <c r="BQ141" s="223" t="str">
        <f t="shared" ca="1" si="93"/>
        <v>2,07480935054157-2,79755655944773i</v>
      </c>
      <c r="BR141" s="223" t="str">
        <f t="shared" ca="1" si="94"/>
        <v>-1,25350756897795-3,24959617782252i</v>
      </c>
      <c r="BS141" s="223" t="str">
        <f t="shared" ca="1" si="95"/>
        <v>-3,41605648236885-0,679495882010673i</v>
      </c>
      <c r="BT141" s="223" t="str">
        <f t="shared" ca="1" si="96"/>
        <v>-2,40165660595638+2,52253881862496i</v>
      </c>
      <c r="BU141" s="223" t="str">
        <f t="shared" ca="1" si="97"/>
        <v>0,846295346423356+3,37860041008491i</v>
      </c>
      <c r="BV141" s="223" t="str">
        <f t="shared" ca="1" si="98"/>
        <v>3,30718859807239+1,09254753726494i</v>
      </c>
      <c r="BW141" s="223" t="str">
        <f t="shared" ca="1" si="99"/>
        <v>2,69238071054972-2,20957974598417i</v>
      </c>
      <c r="BX141" s="223" t="str">
        <f t="shared" ca="1" si="100"/>
        <v>-0,426354054124311-3,45678734736973i</v>
      </c>
      <c r="BY141" s="223" t="str">
        <f t="shared" ca="1" si="101"/>
        <v>-3,14857751892115-1,48916626061299i</v>
      </c>
      <c r="BZ141" s="223" t="str">
        <f t="shared" ca="1" si="102"/>
        <v>-2,94260890318126+1,86338653728155i</v>
      </c>
      <c r="CA141" s="223" t="str">
        <f t="shared" ca="1" si="103"/>
        <v>1,21179663007858E-13+3,4829809853635i</v>
      </c>
      <c r="CB141" s="223" t="str">
        <f t="shared" ca="1" si="104"/>
        <v>2,94260890318121+1,86338653728162i</v>
      </c>
      <c r="CC141" s="223" t="str">
        <f t="shared" ca="1" si="105"/>
        <v>3,14857751892118-1,48916626061292i</v>
      </c>
      <c r="CD141" s="223" t="str">
        <f t="shared" ca="1" si="106"/>
        <v>0,426354054124388-3,45678734736973i</v>
      </c>
      <c r="CE141" s="223" t="str">
        <f t="shared" ca="1" si="107"/>
        <v>-2,69238071054967-2,20957974598424i</v>
      </c>
      <c r="CF141" s="223" t="str">
        <f t="shared" ca="1" si="108"/>
        <v>-3,30718859807231+1,09254753726519i</v>
      </c>
      <c r="CG141" s="223" t="str">
        <f t="shared" ca="1" si="109"/>
        <v>-0,846295346423412+3,37860041008489i</v>
      </c>
      <c r="CH141" s="223" t="str">
        <f t="shared" ca="1" si="110"/>
        <v>2,40165660595635+2,52253881862499i</v>
      </c>
      <c r="CI141" s="223" t="str">
        <f t="shared" ca="1" si="111"/>
        <v>3,41605648236886-0,679495882010617i</v>
      </c>
      <c r="CJ141" s="223" t="str">
        <f t="shared" ca="1" si="112"/>
        <v>1,25350756897805-3,24959617782248i</v>
      </c>
      <c r="CK141" s="223" t="str">
        <f t="shared" ca="1" si="113"/>
        <v>-2,07480935054149-2,79755655944779i</v>
      </c>
      <c r="CL141" s="223" t="str">
        <f t="shared" ca="1" si="114"/>
        <v>-3,47354369749638+0,256223976214025i</v>
      </c>
      <c r="CM141" s="223" t="str">
        <f t="shared" ca="1" si="115"/>
        <v>-1,64186587092745+3,07171499431301i</v>
      </c>
      <c r="CN141" s="223" t="str">
        <f t="shared" ca="1" si="116"/>
        <v>1,71675503125635+3,03049644564381i</v>
      </c>
      <c r="CO141" s="223" t="str">
        <f t="shared" ca="1" si="117"/>
        <v>3,47878558223008+0,170901776678373i</v>
      </c>
      <c r="CP141" s="223" t="str">
        <f t="shared" ca="1" si="118"/>
        <v>2,00552898192482-2,847632358129i</v>
      </c>
      <c r="CQ141" s="223" t="str">
        <f t="shared" ca="1" si="119"/>
        <v>-1,33287911834109-3,2178548445034i</v>
      </c>
      <c r="CR141" s="223" t="str">
        <f t="shared" ca="1" si="120"/>
        <v>-3,43170329374445-0,595457007774057i</v>
      </c>
      <c r="CS141" s="223" t="str">
        <f t="shared" ca="1" si="121"/>
        <v>-2,33902707028277+2,580718680695i</v>
      </c>
      <c r="CT141" s="223" t="str">
        <f t="shared" ca="1" si="122"/>
        <v>0,928955462838983+3,35681371131395i</v>
      </c>
      <c r="CU141" s="223" t="str">
        <f t="shared" ca="1" si="123"/>
        <v>3,33300499348267+1,01105601121961i</v>
      </c>
      <c r="CV141" s="223" t="str">
        <f t="shared" ca="1" si="124"/>
        <v>2,63734401433103-2,27498859216393i</v>
      </c>
      <c r="CW141" s="223" t="str">
        <f t="shared" ca="1" si="125"/>
        <v>-0,511059452501256-3,44528297537559i</v>
      </c>
      <c r="CX141" s="223" t="str">
        <f t="shared" ca="1" si="126"/>
        <v>-3,18417519574919-1,41144779116316i</v>
      </c>
      <c r="CY141" s="223" t="str">
        <f t="shared" ca="1" si="127"/>
        <v>-2,89599284955733+1,93504055764125i</v>
      </c>
      <c r="CZ141" s="223" t="str">
        <f t="shared" ca="1" si="128"/>
        <v>0,0854766323028414+3,48193197660924i</v>
      </c>
      <c r="DA141" s="223" t="str">
        <f t="shared" ca="1" si="129"/>
        <v>2,98745243923329+1,79061008254806i</v>
      </c>
      <c r="DB141" s="223" t="str">
        <f t="shared" ca="1" si="130"/>
        <v>3,11108325672864-1,56598771199088i</v>
      </c>
      <c r="DC141" s="223" t="str">
        <f t="shared" ca="1" si="131"/>
        <v>0,34139183600762-3,46620947992343i</v>
      </c>
      <c r="DD141" s="223" t="str">
        <f t="shared" ca="1" si="132"/>
        <v>-2,74579561730273-2,14283993158725i</v>
      </c>
      <c r="DE141" s="223" t="str">
        <f t="shared" ca="1" si="133"/>
        <v>-3,27938007591429+1,17338095352708i</v>
      </c>
      <c r="DF141" s="223" t="str">
        <f t="shared" ca="1" si="134"/>
        <v>-0,763125453335833+3,39835196630289i</v>
      </c>
      <c r="DG141" s="223" t="str">
        <f t="shared" ca="1" si="135"/>
        <v>2,46283947349422+2,46283947349445i</v>
      </c>
      <c r="DH141" s="223" t="str">
        <f t="shared" ca="1" si="136"/>
        <v>3,39835196630288-0,76312545333585i</v>
      </c>
      <c r="DI141" s="223" t="str">
        <f t="shared" ca="1" si="137"/>
        <v>1,17338095352702-3,27938007591431i</v>
      </c>
      <c r="DJ141" s="223" t="str">
        <f t="shared" ca="1" si="138"/>
        <v>-2,14283993158731-2,74579561730268i</v>
      </c>
      <c r="DK141" s="223" t="str">
        <f t="shared" ca="1" si="139"/>
        <v>-3,46620947992346+0,341391836007342i</v>
      </c>
      <c r="DL141" s="223" t="str">
        <f t="shared" ca="1" si="140"/>
        <v>-1,56598771199113+3,11108325672851i</v>
      </c>
      <c r="DM141" s="223" t="str">
        <f t="shared" ca="1" si="141"/>
        <v>1,79061008254812+2,98745243923326i</v>
      </c>
      <c r="DN141" s="223" t="str">
        <f t="shared" ca="1" si="142"/>
        <v>3,48193197660924+0,0854766323027748i</v>
      </c>
      <c r="DO141" s="223" t="str">
        <f t="shared" ca="1" si="143"/>
        <v>1,9350405576412-2,89599284955736i</v>
      </c>
      <c r="DP141" s="223" t="str">
        <f t="shared" ca="1" si="144"/>
        <v>-1,41144779116322-3,18417519574916i</v>
      </c>
      <c r="DQ141" s="223" t="str">
        <f t="shared" ca="1" si="145"/>
        <v>-3,4452829753756-0,511059452501189i</v>
      </c>
      <c r="DR141" s="223" t="str">
        <f t="shared" ca="1" si="146"/>
        <v>-2,27498859216366+2,63734401433127i</v>
      </c>
      <c r="DS141" s="223" t="str">
        <f t="shared" ca="1" si="147"/>
        <v>1,01105601121996+3,33300499348257i</v>
      </c>
      <c r="DT141" s="223" t="str">
        <f t="shared" ca="1" si="148"/>
        <v>3,35681371131406+0,928955462838583i</v>
      </c>
      <c r="DU141" s="223" t="str">
        <f t="shared" ca="1" si="149"/>
        <v>2,58071868069472-2,33902707028308i</v>
      </c>
      <c r="DV141" s="223" t="str">
        <f t="shared" ca="1" si="150"/>
        <v>-0,595457007774464-3,43170329374438i</v>
      </c>
      <c r="DW141" s="223" t="str">
        <f t="shared" ca="1" si="151"/>
        <v>-3,21785484450356-1,33287911834071i</v>
      </c>
      <c r="DX141" s="223" t="str">
        <f t="shared" ca="1" si="152"/>
        <v>-2,84763235812856+2,00552898192544i</v>
      </c>
      <c r="DY141" s="223" t="str">
        <f t="shared" ca="1" si="153"/>
        <v>0,170901776679131+3,47878558223005i</v>
      </c>
      <c r="DZ141" s="223" t="str">
        <f t="shared" ca="1" si="154"/>
        <v>3,03049644564418+1,71675503125569i</v>
      </c>
      <c r="EA141" s="223" t="str">
        <f t="shared" ca="1" si="155"/>
        <v>3,07171499431265-1,64186587092812i</v>
      </c>
      <c r="EB141" s="223" t="str">
        <f t="shared" ca="1" si="156"/>
        <v>0,256223976213267-3,47354369749643i</v>
      </c>
      <c r="EC141" s="223" t="str">
        <f t="shared" ca="1" si="157"/>
        <v>-2,79755655944845-2,0748093505406i</v>
      </c>
      <c r="ED141" s="223" t="str">
        <f t="shared" ca="1" si="158"/>
        <v>-3,2495961778221+1,25350756897903i</v>
      </c>
      <c r="EE141" s="223" t="str">
        <f t="shared" ca="1" si="159"/>
        <v>-0,679495882009534+3,41605648236908i</v>
      </c>
      <c r="EF141" s="223" t="str">
        <f t="shared" ca="1" si="160"/>
        <v>2,52253881862576+2,40165660595554i</v>
      </c>
      <c r="EG141" s="223" t="str">
        <f t="shared" ca="1" si="161"/>
        <v>3,37860041008463-0,846295346424484i</v>
      </c>
      <c r="EH141" s="223" t="str">
        <f t="shared" ca="1" si="162"/>
        <v>1,09254753726382-3,30718859807277i</v>
      </c>
      <c r="EI141" s="223" t="str">
        <f t="shared" ca="1" si="163"/>
        <v>-2,20957974598536-2,69238071054875i</v>
      </c>
      <c r="EJ141" s="223" t="str">
        <f t="shared" ca="1" si="164"/>
        <v>-3,45678734736955+0,42635405412583i</v>
      </c>
      <c r="EK141" s="223" t="str">
        <f t="shared" ca="1" si="165"/>
        <v>-1,4891662606116+3,14857751892181i</v>
      </c>
      <c r="EL141" s="223" t="str">
        <f t="shared" ca="1" si="166"/>
        <v>1,86338653728285+2,94260890318043i</v>
      </c>
      <c r="EM141" s="223" t="str">
        <f t="shared" ca="1" si="167"/>
        <v>3,4829809853635-1,62825115526245E-12i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-9,01159549906859E-30+5,20557477918658E-30i</v>
      </c>
      <c r="G142" s="229" t="str">
        <f t="shared" si="178"/>
        <v>-15,2253349573633+8,52618757614059i</v>
      </c>
      <c r="H142" s="229" t="str">
        <f t="shared" si="179"/>
        <v>2,000000000018E-12-1,15530591672188E-12i</v>
      </c>
      <c r="I142" s="229" t="str">
        <f t="shared" si="174"/>
        <v>-2,000000000018E-12+1,15530591672188E-12i</v>
      </c>
      <c r="J142" s="255" t="str">
        <f ca="1">IMPRODUCT(1/N_FFT2,BE100)</f>
        <v>0,0116773531090886+0,0000369669989884261i</v>
      </c>
      <c r="K142" s="254" t="str">
        <f t="shared" ca="1" si="175"/>
        <v>-2,33974144110422E-14+1,34169811406032E-14i</v>
      </c>
      <c r="N142" s="246">
        <f t="shared" ca="1" si="176"/>
        <v>4.5176695259755677</v>
      </c>
      <c r="O142" s="223">
        <f t="shared" ca="1" si="39"/>
        <v>-3.4823304740244323</v>
      </c>
      <c r="P142" s="223" t="str">
        <f t="shared" ca="1" si="40"/>
        <v>-1,79027565288364+2,98689447704656i</v>
      </c>
      <c r="Q142" s="223" t="str">
        <f t="shared" ca="1" si="41"/>
        <v>1,64155922200484+3,07114129453044i</v>
      </c>
      <c r="R142" s="223" t="str">
        <f t="shared" ca="1" si="42"/>
        <v>3,47813585446041+0,170869857599883i</v>
      </c>
      <c r="S142" s="223" t="str">
        <f t="shared" ca="1" si="43"/>
        <v>1,93467915290503-2,89545196914643i</v>
      </c>
      <c r="T142" s="223" t="str">
        <f t="shared" ca="1" si="44"/>
        <v>-1,48888813117662-3,14798946363558i</v>
      </c>
      <c r="U142" s="223" t="str">
        <f t="shared" ca="1" si="45"/>
        <v>-3,46556210097427-0,341328074746342i</v>
      </c>
      <c r="V142" s="223" t="str">
        <f t="shared" ca="1" si="46"/>
        <v>-2,07442184138915+2,797034063841i</v>
      </c>
      <c r="W142" s="223" t="str">
        <f t="shared" ca="1" si="47"/>
        <v>1,33263017842923+3,2172538503915i</v>
      </c>
      <c r="X142" s="223" t="str">
        <f t="shared" ca="1" si="48"/>
        <v>3,44463950483949+0,510964002663964i</v>
      </c>
      <c r="Y142" s="223" t="str">
        <f t="shared" ca="1" si="49"/>
        <v>2,20916706595953-2,69187785848448i</v>
      </c>
      <c r="Z142" s="223" t="str">
        <f t="shared" ca="1" si="50"/>
        <v>-1,17316180285748-3,27876759082364i</v>
      </c>
      <c r="AA142" s="223" t="str">
        <f t="shared" ca="1" si="51"/>
        <v>-3,41541847042276-0,67936897354404i</v>
      </c>
      <c r="AB142" s="223" t="str">
        <f t="shared" ca="1" si="52"/>
        <v>-2,33859021356767+2,58023668358636i</v>
      </c>
      <c r="AC142" s="223" t="str">
        <f t="shared" ca="1" si="53"/>
        <v>1,01086717774552+3,33238249294345i</v>
      </c>
      <c r="AD142" s="223" t="str">
        <f t="shared" ca="1" si="54"/>
        <v>3,3779693937555+0,846137285060953i</v>
      </c>
      <c r="AE142" s="223" t="str">
        <f t="shared" ca="1" si="55"/>
        <v>2,46237949251527-2,46237949251521i</v>
      </c>
      <c r="AF142" s="223" t="str">
        <f t="shared" ca="1" si="56"/>
        <v>-0,84613728506119-3,37796939375544i</v>
      </c>
      <c r="AG142" s="223" t="str">
        <f t="shared" ca="1" si="57"/>
        <v>-3,33238249294343-1,01086717774562i</v>
      </c>
      <c r="AH142" s="223" t="str">
        <f t="shared" ca="1" si="58"/>
        <v>-2,58023668358619+2,33859021356786i</v>
      </c>
      <c r="AI142" s="223" t="str">
        <f t="shared" ca="1" si="59"/>
        <v>0,679368973543943+3,41541847042278i</v>
      </c>
      <c r="AJ142" s="223" t="str">
        <f t="shared" ca="1" si="60"/>
        <v>3,27876759082372+1,17316180285725i</v>
      </c>
      <c r="AK142" s="223" t="str">
        <f t="shared" ca="1" si="61"/>
        <v>2,69187785848455-2,20916706595945i</v>
      </c>
      <c r="AL142" s="223" t="str">
        <f t="shared" ca="1" si="62"/>
        <v>-0,510964002664075-3,44463950483947i</v>
      </c>
      <c r="AM142" s="223" t="str">
        <f t="shared" ca="1" si="63"/>
        <v>-3,21725385039147-1,33263017842929i</v>
      </c>
      <c r="AN142" s="223" t="str">
        <f t="shared" ca="1" si="64"/>
        <v>-2,79703406384093+2,07442184138924i</v>
      </c>
      <c r="AO142" s="223" t="str">
        <f t="shared" ca="1" si="65"/>
        <v>0,341328074746273+3,46556210097427i</v>
      </c>
      <c r="AP142" s="223" t="str">
        <f t="shared" ca="1" si="66"/>
        <v>3,14798946363561+1,48888813117655i</v>
      </c>
      <c r="AQ142" s="223" t="str">
        <f t="shared" ca="1" si="67"/>
        <v>2,89545196914648-1,93467915290495i</v>
      </c>
      <c r="AR142" s="223" t="str">
        <f t="shared" ca="1" si="68"/>
        <v>2,89545196914648-1,93467915290495i</v>
      </c>
      <c r="AS142" s="223" t="str">
        <f t="shared" ca="1" si="69"/>
        <v>-3,07114129453039-1,64155922200493i</v>
      </c>
      <c r="AT142" s="223" t="str">
        <f t="shared" ca="1" si="70"/>
        <v>-2,98689447704652+1,79027565288371i</v>
      </c>
      <c r="AU142" s="223" t="str">
        <f t="shared" ca="1" si="71"/>
        <v>-9,72676137084971E-14+3,48233047402443i</v>
      </c>
      <c r="AV142" s="223" t="str">
        <f t="shared" ca="1" si="72"/>
        <v>2,98689447704661+1,79027565288357i</v>
      </c>
      <c r="AW142" s="223" t="str">
        <f t="shared" ca="1" si="73"/>
        <v>3,07114129453049-1,64155922200475i</v>
      </c>
      <c r="AX142" s="223" t="str">
        <f t="shared" ca="1" si="74"/>
        <v>0,170869857599804-3,47813585446041i</v>
      </c>
      <c r="AY142" s="223" t="str">
        <f t="shared" ca="1" si="75"/>
        <v>-2,89545196914637-1,93467915290512i</v>
      </c>
      <c r="AZ142" s="223" t="str">
        <f t="shared" ca="1" si="76"/>
        <v>-3,14798946363555+1,48888813117669i</v>
      </c>
      <c r="BA142" s="223" t="str">
        <f t="shared" ca="1" si="77"/>
        <v>-0,341328074746467+3,46556210097426i</v>
      </c>
      <c r="BB142" s="223" t="str">
        <f t="shared" ca="1" si="78"/>
        <v>2,79703406384102+2,07442184138912i</v>
      </c>
      <c r="BC142" s="223" t="str">
        <f t="shared" ca="1" si="79"/>
        <v>3,21725385039155-1,33263017842911i</v>
      </c>
      <c r="BD142" s="223" t="str">
        <f t="shared" ca="1" si="80"/>
        <v>0,510964002663936-3,44463950483949i</v>
      </c>
      <c r="BE142" s="223" t="str">
        <f t="shared" ca="1" si="81"/>
        <v>-2,69187785848442-2,20916706595961i</v>
      </c>
      <c r="BF142" s="223" t="str">
        <f t="shared" ca="1" si="82"/>
        <v>-3,27876759082366+1,17316180285739i</v>
      </c>
      <c r="BG142" s="223" t="str">
        <f t="shared" ca="1" si="83"/>
        <v>-0,679368973544145+3,41541847042274i</v>
      </c>
      <c r="BH142" s="223" t="str">
        <f t="shared" ca="1" si="84"/>
        <v>2,5802366835863+2,33859021356774i</v>
      </c>
      <c r="BI142" s="223" t="str">
        <f t="shared" ca="1" si="85"/>
        <v>3,33238249294348-1,01086717774543i</v>
      </c>
      <c r="BJ142" s="223" t="str">
        <f t="shared" ca="1" si="86"/>
        <v>0,846137285061054-3,37796939375547i</v>
      </c>
      <c r="BK142" s="223" t="str">
        <f t="shared" ca="1" si="87"/>
        <v>-2,46237949251514-2,46237949251534i</v>
      </c>
      <c r="BL142" s="223" t="str">
        <f t="shared" ca="1" si="88"/>
        <v>-3,37796939375547+0,846137285061082i</v>
      </c>
      <c r="BM142" s="223" t="str">
        <f t="shared" ca="1" si="89"/>
        <v>-1,01086717774571+3,3323824929434i</v>
      </c>
      <c r="BN142" s="223" t="str">
        <f t="shared" ca="1" si="90"/>
        <v>2,33859021356779+2,58023668358626i</v>
      </c>
      <c r="BO142" s="223" t="str">
        <f t="shared" ca="1" si="91"/>
        <v>3,4154184704228-0,679368973543835i</v>
      </c>
      <c r="BP142" s="223" t="str">
        <f t="shared" ca="1" si="92"/>
        <v>1,17316180285734-3,27876759082368i</v>
      </c>
      <c r="BQ142" s="223" t="str">
        <f t="shared" ca="1" si="93"/>
        <v>-2,20916706595936-2,69187785848462i</v>
      </c>
      <c r="BR142" s="223" t="str">
        <f t="shared" ca="1" si="94"/>
        <v>-3,44463950483949+0,510964002663967i</v>
      </c>
      <c r="BS142" s="223" t="str">
        <f t="shared" ca="1" si="95"/>
        <v>-1,33263017842906+3,21725385039157i</v>
      </c>
      <c r="BT142" s="223" t="str">
        <f t="shared" ca="1" si="96"/>
        <v>2,07442184138915+2,797034063841i</v>
      </c>
      <c r="BU142" s="223" t="str">
        <f t="shared" ca="1" si="97"/>
        <v>3,46556210097428-0,341328074746177i</v>
      </c>
      <c r="BV142" s="223" t="str">
        <f t="shared" ca="1" si="98"/>
        <v>1,48888813117664-3,14798946363557i</v>
      </c>
      <c r="BW142" s="223" t="str">
        <f t="shared" ca="1" si="99"/>
        <v>-1,93467915290485-2,89545196914654i</v>
      </c>
      <c r="BX142" s="223" t="str">
        <f t="shared" ca="1" si="100"/>
        <v>-3,47813585446041+0,170869857599859i</v>
      </c>
      <c r="BY142" s="223" t="str">
        <f t="shared" ca="1" si="101"/>
        <v>-1,6415592220047+3,07114129453051i</v>
      </c>
      <c r="BZ142" s="223" t="str">
        <f t="shared" ca="1" si="102"/>
        <v>1,79027565288362+2,98689447704658i</v>
      </c>
      <c r="CA142" s="223" t="str">
        <f t="shared" ca="1" si="103"/>
        <v>3,48233047402443-1,51873019639778E-13i</v>
      </c>
      <c r="CB142" s="223" t="str">
        <f t="shared" ca="1" si="104"/>
        <v>1,79027565288365-2,98689447704656i</v>
      </c>
      <c r="CC142" s="223" t="str">
        <f t="shared" ca="1" si="105"/>
        <v>-1,64155922200499-3,07114129453036i</v>
      </c>
      <c r="CD142" s="223" t="str">
        <f t="shared" ca="1" si="106"/>
        <v>-3,47813585446041-0,170869857599926i</v>
      </c>
      <c r="CE142" s="223" t="str">
        <f t="shared" ca="1" si="107"/>
        <v>-1,93467915290491+2,89545196914651i</v>
      </c>
      <c r="CF142" s="223" t="str">
        <f t="shared" ca="1" si="108"/>
        <v>1,4888881311766+3,14798946363559i</v>
      </c>
      <c r="CG142" s="223" t="str">
        <f t="shared" ca="1" si="109"/>
        <v>3,46556210097428+0,341328074746219i</v>
      </c>
      <c r="CH142" s="223" t="str">
        <f t="shared" ca="1" si="110"/>
        <v>2,07442184138918-2,79703406384097i</v>
      </c>
      <c r="CI142" s="223" t="str">
        <f t="shared" ca="1" si="111"/>
        <v>-1,33263017842931-3,21725385039146i</v>
      </c>
      <c r="CJ142" s="223" t="str">
        <f t="shared" ca="1" si="112"/>
        <v>-3,44463950483948-0,510964002664033i</v>
      </c>
      <c r="CK142" s="223" t="str">
        <f t="shared" ca="1" si="113"/>
        <v>-2,20916706595942+2,69187785848457i</v>
      </c>
      <c r="CL142" s="223" t="str">
        <f t="shared" ca="1" si="114"/>
        <v>1,1731618028573+3,2787675908237i</v>
      </c>
      <c r="CM142" s="223" t="str">
        <f t="shared" ca="1" si="115"/>
        <v>3,41541847042279+0,679368973543877i</v>
      </c>
      <c r="CN142" s="223" t="str">
        <f t="shared" ca="1" si="116"/>
        <v>2,33859021356783-2,58023668358621i</v>
      </c>
      <c r="CO142" s="223" t="str">
        <f t="shared" ca="1" si="117"/>
        <v>-1,01086717774565-3,33238249294341i</v>
      </c>
      <c r="CP142" s="223" t="str">
        <f t="shared" ca="1" si="118"/>
        <v>-3,37796939375545-0,846137285061148i</v>
      </c>
      <c r="CQ142" s="223" t="str">
        <f t="shared" ca="1" si="119"/>
        <v>-2,46237949251517+2,46237949251531i</v>
      </c>
      <c r="CR142" s="223" t="str">
        <f t="shared" ca="1" si="120"/>
        <v>0,846137285061012+3,37796939375548i</v>
      </c>
      <c r="CS142" s="223" t="str">
        <f t="shared" ca="1" si="121"/>
        <v>3,33238249294346+1,0108671777455i</v>
      </c>
      <c r="CT142" s="223" t="str">
        <f t="shared" ca="1" si="122"/>
        <v>2,58023668358634-2,3385902135677i</v>
      </c>
      <c r="CU142" s="223" t="str">
        <f t="shared" ca="1" si="123"/>
        <v>-0,679368973544079-3,41541847042275i</v>
      </c>
      <c r="CV142" s="223" t="str">
        <f t="shared" ca="1" si="124"/>
        <v>-3,27876759082365-1,17316180285743i</v>
      </c>
      <c r="CW142" s="223" t="str">
        <f t="shared" ca="1" si="125"/>
        <v>-2,69187785848444+2,20916706595958i</v>
      </c>
      <c r="CX142" s="223" t="str">
        <f t="shared" ca="1" si="126"/>
        <v>0,510964002663894+3,4446395048395i</v>
      </c>
      <c r="CY142" s="223" t="str">
        <f t="shared" ca="1" si="127"/>
        <v>3,21725385039152+1,33263017842917i</v>
      </c>
      <c r="CZ142" s="223" t="str">
        <f t="shared" ca="1" si="128"/>
        <v>2,79703406384106-2,07442184138907i</v>
      </c>
      <c r="DA142" s="223" t="str">
        <f t="shared" ca="1" si="129"/>
        <v>-0,341328074746425-3,46556210097426i</v>
      </c>
      <c r="DB142" s="223" t="str">
        <f t="shared" ca="1" si="130"/>
        <v>-3,14798946363553-1,48888813117673i</v>
      </c>
      <c r="DC142" s="223" t="str">
        <f t="shared" ca="1" si="131"/>
        <v>-2,89545196914639+1,93467915290508i</v>
      </c>
      <c r="DD142" s="223" t="str">
        <f t="shared" ca="1" si="132"/>
        <v>0,170869857599737+3,47813585446041i</v>
      </c>
      <c r="DE142" s="223" t="str">
        <f t="shared" ca="1" si="133"/>
        <v>3,07114129453045+1,64155922200481i</v>
      </c>
      <c r="DF142" s="223" t="str">
        <f t="shared" ca="1" si="134"/>
        <v>2,98689447704663-1,79027565288354i</v>
      </c>
      <c r="DG142" s="223" t="str">
        <f t="shared" ca="1" si="135"/>
        <v>-5,46054059312808E-14-3,48233047402443i</v>
      </c>
      <c r="DH142" s="223" t="str">
        <f t="shared" ca="1" si="136"/>
        <v>-2,98689447704651-1,79027565288374i</v>
      </c>
      <c r="DI142" s="223" t="str">
        <f t="shared" ca="1" si="137"/>
        <v>-3,07114129453008+1,64155922200552i</v>
      </c>
      <c r="DJ142" s="223" t="str">
        <f t="shared" ca="1" si="138"/>
        <v>-0,170869857599677+3,47813585446042i</v>
      </c>
      <c r="DK142" s="223" t="str">
        <f t="shared" ca="1" si="139"/>
        <v>2,89545196914626+1,93467915290528i</v>
      </c>
      <c r="DL142" s="223" t="str">
        <f t="shared" ca="1" si="140"/>
        <v>3,14798946363593-1,48888813117589i</v>
      </c>
      <c r="DM142" s="223" t="str">
        <f t="shared" ca="1" si="141"/>
        <v>0,341328074747695-3,46556210097413i</v>
      </c>
      <c r="DN142" s="223" t="str">
        <f t="shared" ca="1" si="142"/>
        <v>-2,79703406384195-2,07442184138787i</v>
      </c>
      <c r="DO142" s="223" t="str">
        <f t="shared" ca="1" si="143"/>
        <v>-3,2172538503911+1,33263017843019i</v>
      </c>
      <c r="DP142" s="223" t="str">
        <f t="shared" ca="1" si="144"/>
        <v>-0,510964002663445+3,44463950483957i</v>
      </c>
      <c r="DQ142" s="223" t="str">
        <f t="shared" ca="1" si="145"/>
        <v>2,69187785848451+2,20916706595949i</v>
      </c>
      <c r="DR142" s="223" t="str">
        <f t="shared" ca="1" si="146"/>
        <v>3,27876759082385-1,17316180285688i</v>
      </c>
      <c r="DS142" s="223" t="str">
        <f t="shared" ca="1" si="147"/>
        <v>0,67936897354504-3,41541847042256i</v>
      </c>
      <c r="DT142" s="223" t="str">
        <f t="shared" ca="1" si="148"/>
        <v>-2,58023668358522-2,33859021356893i</v>
      </c>
      <c r="DU142" s="223" t="str">
        <f t="shared" ca="1" si="149"/>
        <v>-3,33238249294304+1,01086717774688i</v>
      </c>
      <c r="DV142" s="223" t="str">
        <f t="shared" ca="1" si="150"/>
        <v>-0,846137285060236+3,37796939375568i</v>
      </c>
      <c r="DW142" s="223" t="str">
        <f t="shared" ca="1" si="151"/>
        <v>2,46237949251549+2,46237949251499i</v>
      </c>
      <c r="DX142" s="223" t="str">
        <f t="shared" ca="1" si="152"/>
        <v>3,37796939375551-0,846137285060918i</v>
      </c>
      <c r="DY142" s="223" t="str">
        <f t="shared" ca="1" si="153"/>
        <v>1,01086717774625-3,33238249294323i</v>
      </c>
      <c r="DZ142" s="223" t="str">
        <f t="shared" ca="1" si="154"/>
        <v>-2,33859021356685-2,5802366835871i</v>
      </c>
      <c r="EA142" s="223" t="str">
        <f t="shared" ca="1" si="155"/>
        <v>-3,41541847042311+0,679368973542285i</v>
      </c>
      <c r="EB142" s="223" t="str">
        <f t="shared" ca="1" si="156"/>
        <v>-1,17316180285622+3,27876759082408i</v>
      </c>
      <c r="EC142" s="223" t="str">
        <f t="shared" ca="1" si="157"/>
        <v>2,20916706596004+2,69187785848407i</v>
      </c>
      <c r="ED142" s="223" t="str">
        <f t="shared" ca="1" si="158"/>
        <v>3,44463950483947-0,510964002664092i</v>
      </c>
      <c r="EE142" s="223" t="str">
        <f t="shared" ca="1" si="159"/>
        <v>1,33263017842958-3,21725385039135i</v>
      </c>
      <c r="EF142" s="223" t="str">
        <f t="shared" ca="1" si="160"/>
        <v>-2,07442184138843-2,79703406384152i</v>
      </c>
      <c r="EG142" s="223" t="str">
        <f t="shared" ca="1" si="161"/>
        <v>-3,46556210097441+0,341328074744949i</v>
      </c>
      <c r="EH142" s="223" t="str">
        <f t="shared" ca="1" si="162"/>
        <v>-1,48888813117525+3,14798946363623i</v>
      </c>
      <c r="EI142" s="223" t="str">
        <f t="shared" ca="1" si="163"/>
        <v>1,93467915290586+2,89545196914586i</v>
      </c>
      <c r="EJ142" s="223" t="str">
        <f t="shared" ca="1" si="164"/>
        <v>3,47813585446038-0,170869857600332i</v>
      </c>
      <c r="EK142" s="223" t="str">
        <f t="shared" ca="1" si="165"/>
        <v>1,6415592220049-3,07114129453041i</v>
      </c>
      <c r="EL142" s="223" t="str">
        <f t="shared" ca="1" si="166"/>
        <v>-1,79027565288316-2,98689447704686i</v>
      </c>
      <c r="EM142" s="223" t="str">
        <f t="shared" ca="1" si="167"/>
        <v>-3,48233047402443-1,08188694894753E-12i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-8,59732528914845E-30+4,85077570830711E-30i</v>
      </c>
      <c r="G143" s="229" t="str">
        <f t="shared" si="178"/>
        <v>-15,0521808937594+8,62991704577209i</v>
      </c>
      <c r="H143" s="229" t="str">
        <f t="shared" si="179"/>
        <v>2,00000000001716E-12-1,12843833726323E-12i</v>
      </c>
      <c r="I143" s="229" t="str">
        <f t="shared" si="174"/>
        <v>-2,00000000001716E-12+1,12843833726323E-12i</v>
      </c>
      <c r="J143" s="255" t="str">
        <f ca="1">IMPRODUCT(1/N_FFT2,BF100)</f>
        <v>0,0550400945112223+0,000977392437229082i</v>
      </c>
      <c r="K143" s="254" t="str">
        <f t="shared" ca="1" si="175"/>
        <v>-1,1118311612011E-13+6,01545678585798E-14i</v>
      </c>
      <c r="N143" s="246">
        <f t="shared" ca="1" si="176"/>
        <v>4.5183861207342275</v>
      </c>
      <c r="O143" s="223">
        <f t="shared" ca="1" si="39"/>
        <v>-3.4816138792657725</v>
      </c>
      <c r="P143" s="223" t="str">
        <f t="shared" ca="1" si="40"/>
        <v>-1,71608118713223+3,02930694441268i</v>
      </c>
      <c r="Q143" s="223" t="str">
        <f t="shared" ca="1" si="41"/>
        <v>1,78990724955174+2,98627983322029i</v>
      </c>
      <c r="R143" s="223" t="str">
        <f t="shared" ca="1" si="42"/>
        <v>3,4805652822583-0,085443081839593i</v>
      </c>
      <c r="S143" s="223" t="str">
        <f t="shared" ca="1" si="43"/>
        <v>1,641221421574-3,07050931437484i</v>
      </c>
      <c r="T143" s="223" t="str">
        <f t="shared" ca="1" si="44"/>
        <v>-1,86265513877308-2,94145389872054i</v>
      </c>
      <c r="U143" s="223" t="str">
        <f t="shared" ca="1" si="45"/>
        <v>-3,47742012287152+0,170834695961642i</v>
      </c>
      <c r="V143" s="223" t="str">
        <f t="shared" ca="1" si="46"/>
        <v>-1,56537304560061+3,10986212433978i</v>
      </c>
      <c r="W143" s="223" t="str">
        <f t="shared" ca="1" si="47"/>
        <v>1,93428103418797+2,89485614238027i</v>
      </c>
      <c r="X143" s="223" t="str">
        <f t="shared" ca="1" si="48"/>
        <v>3,47218029563183-0,256123405650733i</v>
      </c>
      <c r="Y143" s="223" t="str">
        <f t="shared" ca="1" si="49"/>
        <v>1,48858174743768-3,14734166964622i</v>
      </c>
      <c r="Z143" s="223" t="str">
        <f t="shared" ca="1" si="50"/>
        <v>-2,0047417910352-2,84651463294553i</v>
      </c>
      <c r="AA143" s="223" t="str">
        <f t="shared" ca="1" si="51"/>
        <v>-3,46484895681522+0,341257836177496i</v>
      </c>
      <c r="AB143" s="223" t="str">
        <f t="shared" ca="1" si="52"/>
        <v>-1,41089378329159+3,18292537401762i</v>
      </c>
      <c r="AC143" s="223" t="str">
        <f t="shared" ca="1" si="53"/>
        <v>2,07399496638984+2,7964584895338i</v>
      </c>
      <c r="AD143" s="223" t="str">
        <f t="shared" ca="1" si="54"/>
        <v>3,45543052254611-0,426186705743822i</v>
      </c>
      <c r="AE143" s="223" t="str">
        <f t="shared" ca="1" si="55"/>
        <v>1,33235594948749-3,21659180316081i</v>
      </c>
      <c r="AF143" s="223" t="str">
        <f t="shared" ca="1" si="56"/>
        <v>-2,14199884472837-2,7447178640943i</v>
      </c>
      <c r="AG143" s="223" t="str">
        <f t="shared" ca="1" si="57"/>
        <v>-3,44393066613705+0,510858856375103i</v>
      </c>
      <c r="AH143" s="223" t="str">
        <f t="shared" ca="1" si="58"/>
        <v>-1,25301555427908+3,24832067767804i</v>
      </c>
      <c r="AI143" s="223" t="str">
        <f t="shared" ca="1" si="59"/>
        <v>2,20871246305708+2,69132392324528i</v>
      </c>
      <c r="AJ143" s="223" t="str">
        <f t="shared" ca="1" si="60"/>
        <v>3,43035631467162-0,595223284733209i</v>
      </c>
      <c r="AK143" s="223" t="str">
        <f t="shared" ca="1" si="61"/>
        <v>1,17292038935405-3,27809288528156i</v>
      </c>
      <c r="AL143" s="223" t="str">
        <f t="shared" ca="1" si="62"/>
        <v>-2,27409563558738-2,63630882949978i</v>
      </c>
      <c r="AM143" s="223" t="str">
        <f t="shared" ca="1" si="63"/>
        <v>-3,41471564483146+0,679229172841752i</v>
      </c>
      <c r="AN143" s="223" t="str">
        <f t="shared" ca="1" si="64"/>
        <v>-1,09211870104512+3,30589049230666i</v>
      </c>
      <c r="AO143" s="223" t="str">
        <f t="shared" ca="1" si="65"/>
        <v>2,33810897794072+2,5797057218933i</v>
      </c>
      <c r="AP143" s="223" t="str">
        <f t="shared" ca="1" si="66"/>
        <v>3,3970180779713-0,762825918694599i</v>
      </c>
      <c r="AQ143" s="223" t="str">
        <f t="shared" ca="1" si="67"/>
        <v>1,01065916126729-3,33169675451451i</v>
      </c>
      <c r="AR143" s="223" t="str">
        <f t="shared" ca="1" si="68"/>
        <v>1,01065916126729-3,33169675451451i</v>
      </c>
      <c r="AS143" s="223" t="str">
        <f t="shared" ca="1" si="69"/>
        <v>-3,37727427444373+0,845963166737576i</v>
      </c>
      <c r="AT143" s="223" t="str">
        <f t="shared" ca="1" si="70"/>
        <v>-0,928590838201708+3,3554961271776i</v>
      </c>
      <c r="AU143" s="223" t="str">
        <f t="shared" ca="1" si="71"/>
        <v>2,46187278350209+2,46187278350197i</v>
      </c>
      <c r="AV143" s="223" t="str">
        <f t="shared" ca="1" si="72"/>
        <v>3,35549612717756-0,928590838201858i</v>
      </c>
      <c r="AW143" s="223" t="str">
        <f t="shared" ca="1" si="73"/>
        <v>0,845963166737771-3,37727427444368i</v>
      </c>
      <c r="AX143" s="223" t="str">
        <f t="shared" ca="1" si="74"/>
        <v>-2,52154869602148-2,40071393087315i</v>
      </c>
      <c r="AY143" s="223" t="str">
        <f t="shared" ca="1" si="75"/>
        <v>-3,33169675451447+1,01065916126744i</v>
      </c>
      <c r="AZ143" s="223" t="str">
        <f t="shared" ca="1" si="76"/>
        <v>-0,762825918694436+3,39701807797133i</v>
      </c>
      <c r="BA143" s="223" t="str">
        <f t="shared" ca="1" si="77"/>
        <v>2,57970572189341+2,33810897794061i</v>
      </c>
      <c r="BB143" s="223" t="str">
        <f t="shared" ca="1" si="78"/>
        <v>3,30589049230673-1,09211870104493i</v>
      </c>
      <c r="BC143" s="223" t="str">
        <f t="shared" ca="1" si="79"/>
        <v>0,679229172841937-3,41471564483143i</v>
      </c>
      <c r="BD143" s="223" t="str">
        <f t="shared" ca="1" si="80"/>
        <v>-2,63630882949987-2,27409563558727i</v>
      </c>
      <c r="BE143" s="223" t="str">
        <f t="shared" ca="1" si="81"/>
        <v>-3,27809288528151+1,17292038935421i</v>
      </c>
      <c r="BF143" s="223" t="str">
        <f t="shared" ca="1" si="82"/>
        <v>-0,595223284733393+3,43035631467159i</v>
      </c>
      <c r="BG143" s="223" t="str">
        <f t="shared" ca="1" si="83"/>
        <v>2,69132392324517+2,20871246305722i</v>
      </c>
      <c r="BH143" s="223" t="str">
        <f t="shared" ca="1" si="84"/>
        <v>3,24832067767799-1,25301555427923i</v>
      </c>
      <c r="BI143" s="223" t="str">
        <f t="shared" ca="1" si="85"/>
        <v>0,51085885637496-3,44393066613707i</v>
      </c>
      <c r="BJ143" s="223" t="str">
        <f t="shared" ca="1" si="86"/>
        <v>-2,7447178640944-2,14199884472825i</v>
      </c>
      <c r="BK143" s="223" t="str">
        <f t="shared" ca="1" si="87"/>
        <v>-3,21659180316089+1,33235594948731i</v>
      </c>
      <c r="BL143" s="223" t="str">
        <f t="shared" ca="1" si="88"/>
        <v>-0,426186705744003+3,45543052254609i</v>
      </c>
      <c r="BM143" s="223" t="str">
        <f t="shared" ca="1" si="89"/>
        <v>2,7964584895339+2,07399496638971i</v>
      </c>
      <c r="BN143" s="223" t="str">
        <f t="shared" ca="1" si="90"/>
        <v>3,18292537401755-1,41089378329175i</v>
      </c>
      <c r="BO143" s="223" t="str">
        <f t="shared" ca="1" si="91"/>
        <v>0,341257836177339-3,46484895681524i</v>
      </c>
      <c r="BP143" s="223" t="str">
        <f t="shared" ca="1" si="92"/>
        <v>-2,84651463294542-2,00474179103536i</v>
      </c>
      <c r="BQ143" s="223" t="str">
        <f t="shared" ca="1" si="93"/>
        <v>-3,1473416696463+1,48858174743752i</v>
      </c>
      <c r="BR143" s="223" t="str">
        <f t="shared" ca="1" si="94"/>
        <v>-0,256123405650612+3,47218029563184i</v>
      </c>
      <c r="BS143" s="223" t="str">
        <f t="shared" ca="1" si="95"/>
        <v>2,89485614238031+1,93428103418792i</v>
      </c>
      <c r="BT143" s="223" t="str">
        <f t="shared" ca="1" si="96"/>
        <v>3,10986212433979-1,5653730456006i</v>
      </c>
      <c r="BU143" s="223" t="str">
        <f t="shared" ca="1" si="97"/>
        <v>0,170834695961738-3,47742012287151i</v>
      </c>
      <c r="BV143" s="223" t="str">
        <f t="shared" ca="1" si="98"/>
        <v>-2,94145389872046-1,86265513877321i</v>
      </c>
      <c r="BW143" s="223" t="str">
        <f t="shared" ca="1" si="99"/>
        <v>-3,07050931437481+1,64122142157407i</v>
      </c>
      <c r="BX143" s="223" t="str">
        <f t="shared" ca="1" si="100"/>
        <v>-0,0854430818395913+3,4805652822583i</v>
      </c>
      <c r="BY143" s="223" t="str">
        <f t="shared" ca="1" si="101"/>
        <v>2,98627983322026+1,78990724955178i</v>
      </c>
      <c r="BZ143" s="223" t="str">
        <f t="shared" ca="1" si="102"/>
        <v>3,02930694441274-1,71608118713213i</v>
      </c>
      <c r="CA143" s="223" t="str">
        <f t="shared" ca="1" si="103"/>
        <v>-1,82551435614865E-13-3,48161387926577i</v>
      </c>
      <c r="CB143" s="223" t="str">
        <f t="shared" ca="1" si="104"/>
        <v>-3,02930694441272-1,71608118713216i</v>
      </c>
      <c r="CC143" s="223" t="str">
        <f t="shared" ca="1" si="105"/>
        <v>-2,98627983322028+1,78990724955175i</v>
      </c>
      <c r="CD143" s="223" t="str">
        <f t="shared" ca="1" si="106"/>
        <v>0,0854430818395606+3,4805652822583i</v>
      </c>
      <c r="CE143" s="223" t="str">
        <f t="shared" ca="1" si="107"/>
        <v>3,07050931437478+1,64122142157412i</v>
      </c>
      <c r="CF143" s="223" t="str">
        <f t="shared" ca="1" si="108"/>
        <v>2,94145389872048-1,86265513877319i</v>
      </c>
      <c r="CG143" s="223" t="str">
        <f t="shared" ca="1" si="109"/>
        <v>-0,170834695961707-3,47742012287151i</v>
      </c>
      <c r="CH143" s="223" t="str">
        <f t="shared" ca="1" si="110"/>
        <v>-3,10986212433976-1,56537304560065i</v>
      </c>
      <c r="CI143" s="223" t="str">
        <f t="shared" ca="1" si="111"/>
        <v>-2,89485614238032+1,93428103418789i</v>
      </c>
      <c r="CJ143" s="223" t="str">
        <f t="shared" ca="1" si="112"/>
        <v>0,256123405650582+3,47218029563184i</v>
      </c>
      <c r="CK143" s="223" t="str">
        <f t="shared" ca="1" si="113"/>
        <v>3,14734166964629+1,48858174743752i</v>
      </c>
      <c r="CL143" s="223" t="str">
        <f t="shared" ca="1" si="114"/>
        <v>2,84651463294545-2,00474179103532i</v>
      </c>
      <c r="CM143" s="223" t="str">
        <f t="shared" ca="1" si="115"/>
        <v>-0,341257836177309-3,46484895681524i</v>
      </c>
      <c r="CN143" s="223" t="str">
        <f t="shared" ca="1" si="116"/>
        <v>-3,18292537401755-1,41089378329175i</v>
      </c>
      <c r="CO143" s="223" t="str">
        <f t="shared" ca="1" si="117"/>
        <v>-2,79645848953373+2,07399496638994i</v>
      </c>
      <c r="CP143" s="223" t="str">
        <f t="shared" ca="1" si="118"/>
        <v>0,426186705743975+3,45543052254609i</v>
      </c>
      <c r="CQ143" s="223" t="str">
        <f t="shared" ca="1" si="119"/>
        <v>3,21659180316088+1,33235594948733i</v>
      </c>
      <c r="CR143" s="223" t="str">
        <f t="shared" ca="1" si="120"/>
        <v>2,7447178640944-2,14199884472824i</v>
      </c>
      <c r="CS143" s="223" t="str">
        <f t="shared" ca="1" si="121"/>
        <v>-0,510858856374904-3,44393066613708i</v>
      </c>
      <c r="CT143" s="223" t="str">
        <f t="shared" ca="1" si="122"/>
        <v>-3,2483206776781-1,25301555427894i</v>
      </c>
      <c r="CU143" s="223" t="str">
        <f t="shared" ca="1" si="123"/>
        <v>-2,69132392324517+2,20871246305722i</v>
      </c>
      <c r="CV143" s="223" t="str">
        <f t="shared" ca="1" si="124"/>
        <v>0,595223284733338+3,4303563146716i</v>
      </c>
      <c r="CW143" s="223" t="str">
        <f t="shared" ca="1" si="125"/>
        <v>3,2780928852815+1,17292038935424i</v>
      </c>
      <c r="CX143" s="223" t="str">
        <f t="shared" ca="1" si="126"/>
        <v>2,63630882949989-2,27409563558725i</v>
      </c>
      <c r="CY143" s="223" t="str">
        <f t="shared" ca="1" si="127"/>
        <v>-0,679229172841592-3,4147156448315i</v>
      </c>
      <c r="CZ143" s="223" t="str">
        <f t="shared" ca="1" si="128"/>
        <v>-3,30589049230671-1,09211870104498i</v>
      </c>
      <c r="DA143" s="223" t="str">
        <f t="shared" ca="1" si="129"/>
        <v>-2,57970572189343+2,33810897794058i</v>
      </c>
      <c r="DB143" s="223" t="str">
        <f t="shared" ca="1" si="130"/>
        <v>0,762825918694429+3,39701807797133i</v>
      </c>
      <c r="DC143" s="223" t="str">
        <f t="shared" ca="1" si="131"/>
        <v>3,33169675451445+1,0106591612675i</v>
      </c>
      <c r="DD143" s="223" t="str">
        <f t="shared" ca="1" si="132"/>
        <v>2,5215486960215-2,40071393087313i</v>
      </c>
      <c r="DE143" s="223" t="str">
        <f t="shared" ca="1" si="133"/>
        <v>-0,845963166737744-3,37727427444368i</v>
      </c>
      <c r="DF143" s="223" t="str">
        <f t="shared" ca="1" si="134"/>
        <v>-3,35549612717803-0,928590838200197i</v>
      </c>
      <c r="DG143" s="223" t="str">
        <f t="shared" ca="1" si="135"/>
        <v>-2,46187278350163+2,46187278350243i</v>
      </c>
      <c r="DH143" s="223" t="str">
        <f t="shared" ca="1" si="136"/>
        <v>0,928590838201342+3,35549612717771i</v>
      </c>
      <c r="DI143" s="223" t="str">
        <f t="shared" ca="1" si="137"/>
        <v>3,37727427444329+0,845963166739324i</v>
      </c>
      <c r="DJ143" s="223" t="str">
        <f t="shared" ca="1" si="138"/>
        <v>2,40071393087255-2,52154869602205i</v>
      </c>
      <c r="DK143" s="223" t="str">
        <f t="shared" ca="1" si="139"/>
        <v>-1,01065916126693-3,33169675451463i</v>
      </c>
      <c r="DL143" s="223" t="str">
        <f t="shared" ca="1" si="140"/>
        <v>-3,39701807797099-0,762825918695971i</v>
      </c>
      <c r="DM143" s="223" t="str">
        <f t="shared" ca="1" si="141"/>
        <v>-2,33810897793996+2,579705721894i</v>
      </c>
      <c r="DN143" s="223" t="str">
        <f t="shared" ca="1" si="142"/>
        <v>1,09211870104475+3,30589049230678i</v>
      </c>
      <c r="DO143" s="223" t="str">
        <f t="shared" ca="1" si="143"/>
        <v>3,41471564483119+0,679229172843141i</v>
      </c>
      <c r="DP143" s="223" t="str">
        <f t="shared" ca="1" si="144"/>
        <v>2,27409563558661-2,63630882950044i</v>
      </c>
      <c r="DQ143" s="223" t="str">
        <f t="shared" ca="1" si="145"/>
        <v>-1,17292038935401-3,27809288528158i</v>
      </c>
      <c r="DR143" s="223" t="str">
        <f t="shared" ca="1" si="146"/>
        <v>-3,43035631467138-0,595223284734601i</v>
      </c>
      <c r="DS143" s="223" t="str">
        <f t="shared" ca="1" si="147"/>
        <v>-2,20871246305629+2,69132392324593i</v>
      </c>
      <c r="DT143" s="223" t="str">
        <f t="shared" ca="1" si="148"/>
        <v>1,25301555427903+3,24832067767806i</v>
      </c>
      <c r="DU143" s="223" t="str">
        <f t="shared" ca="1" si="149"/>
        <v>3,44393066613689+0,510858856376172i</v>
      </c>
      <c r="DV143" s="223" t="str">
        <f t="shared" ca="1" si="150"/>
        <v>2,14199884472731-2,74471786409513i</v>
      </c>
      <c r="DW143" s="223" t="str">
        <f t="shared" ca="1" si="151"/>
        <v>-1,33235594948747-3,21659180316082i</v>
      </c>
      <c r="DX143" s="223" t="str">
        <f t="shared" ca="1" si="152"/>
        <v>-3,45543052254598-0,426186705744905i</v>
      </c>
      <c r="DY143" s="223" t="str">
        <f t="shared" ca="1" si="153"/>
        <v>-2,07399496638875+2,79645848953461i</v>
      </c>
      <c r="DZ143" s="223" t="str">
        <f t="shared" ca="1" si="154"/>
        <v>1,41089378329189+3,18292537401749i</v>
      </c>
      <c r="EA143" s="223" t="str">
        <f t="shared" ca="1" si="155"/>
        <v>3,46484895681514+0,341257836178241i</v>
      </c>
      <c r="EB143" s="223" t="str">
        <f t="shared" ca="1" si="156"/>
        <v>2,0047417910341-2,84651463294631i</v>
      </c>
      <c r="EC143" s="223" t="str">
        <f t="shared" ca="1" si="157"/>
        <v>-1,48858174743797-3,14734166964608i</v>
      </c>
      <c r="ED143" s="223" t="str">
        <f t="shared" ca="1" si="158"/>
        <v>-3,47218029563177-0,256123405651516i</v>
      </c>
      <c r="EE143" s="223" t="str">
        <f t="shared" ca="1" si="159"/>
        <v>-1,93428103418665+2,89485614238115i</v>
      </c>
      <c r="EF143" s="223" t="str">
        <f t="shared" ca="1" si="160"/>
        <v>1,56537304560105+3,10986212433956i</v>
      </c>
      <c r="EG143" s="223" t="str">
        <f t="shared" ca="1" si="161"/>
        <v>3,47742012287148+0,170834695962297i</v>
      </c>
      <c r="EH143" s="223" t="str">
        <f t="shared" ca="1" si="162"/>
        <v>1,86265513877452-2,94145389871964i</v>
      </c>
      <c r="EI143" s="223" t="str">
        <f t="shared" ca="1" si="163"/>
        <v>-1,64122142157452-3,07050931437457i</v>
      </c>
      <c r="EJ143" s="223" t="str">
        <f t="shared" ca="1" si="164"/>
        <v>-3,48056528225829-0,0854430818401508i</v>
      </c>
      <c r="EK143" s="223" t="str">
        <f t="shared" ca="1" si="165"/>
        <v>-1,78990724955311+2,98627983321947i</v>
      </c>
      <c r="EL143" s="223" t="str">
        <f t="shared" ca="1" si="166"/>
        <v>1,71608118713285+3,02930694441233i</v>
      </c>
      <c r="EM143" s="223" t="str">
        <f t="shared" ca="1" si="167"/>
        <v>3,48161387926577+4,26524472973099E-13i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-8,21097854285253E-30+4,52750075413661E-30i</v>
      </c>
      <c r="G144" s="229" t="str">
        <f t="shared" si="178"/>
        <v>-14,8789842613354+8,72900409999983i</v>
      </c>
      <c r="H144" s="229" t="str">
        <f t="shared" si="179"/>
        <v>2,00000000001639E-12-1,10279201141633E-12i</v>
      </c>
      <c r="I144" s="229" t="str">
        <f t="shared" si="174"/>
        <v>-2,00000000001639E-12+1,10279201141633E-12i</v>
      </c>
      <c r="J144" s="255" t="str">
        <f ca="1">IMPRODUCT(1/N_FFT2,BG100)</f>
        <v>0,0155913919943246-0,000036107894671988i</v>
      </c>
      <c r="K144" s="254" t="str">
        <f t="shared" ca="1" si="175"/>
        <v>-3,11429644911114E-14+1,72662783275463E-14i</v>
      </c>
      <c r="N144" s="246">
        <f t="shared" ca="1" si="176"/>
        <v>4.5191786318089964</v>
      </c>
      <c r="O144" s="223">
        <f t="shared" ca="1" si="39"/>
        <v>-3.4808213681910032</v>
      </c>
      <c r="P144" s="223" t="str">
        <f t="shared" ca="1" si="40"/>
        <v>-1,64084783443945+3,06981038200578i</v>
      </c>
      <c r="Q144" s="223" t="str">
        <f t="shared" ca="1" si="41"/>
        <v>1,93384073862548+2,89419719350419i</v>
      </c>
      <c r="R144" s="223" t="str">
        <f t="shared" ca="1" si="42"/>
        <v>3,46406026189791-0,341180156508095i</v>
      </c>
      <c r="S144" s="223" t="str">
        <f t="shared" ca="1" si="43"/>
        <v>1,33205266862906-3,21585961839961i</v>
      </c>
      <c r="T144" s="223" t="str">
        <f t="shared" ca="1" si="44"/>
        <v>-2,20820969935369-2,69071130390002i</v>
      </c>
      <c r="U144" s="223" t="str">
        <f t="shared" ca="1" si="45"/>
        <v>-3,41393836163477+0,679074561601009i</v>
      </c>
      <c r="V144" s="223" t="str">
        <f t="shared" ca="1" si="46"/>
        <v>-1,01042910744576+3,33093836870055i</v>
      </c>
      <c r="W144" s="223" t="str">
        <f t="shared" ca="1" si="47"/>
        <v>2,46131239354689+2,4613123935469i</v>
      </c>
      <c r="X144" s="223" t="str">
        <f t="shared" ca="1" si="48"/>
        <v>3,33093836870055-1,01042910744575i</v>
      </c>
      <c r="Y144" s="223" t="str">
        <f t="shared" ca="1" si="49"/>
        <v>0,679074561601051-3,41393836163476i</v>
      </c>
      <c r="Z144" s="223" t="str">
        <f t="shared" ca="1" si="50"/>
        <v>-2,69071130390002-2,2082096993537i</v>
      </c>
      <c r="AA144" s="223" t="str">
        <f t="shared" ca="1" si="51"/>
        <v>-3,2158596183996+1,33205266862909i</v>
      </c>
      <c r="AB144" s="223" t="str">
        <f t="shared" ca="1" si="52"/>
        <v>-0,341180156508068+3,46406026189791i</v>
      </c>
      <c r="AC144" s="223" t="str">
        <f t="shared" ca="1" si="53"/>
        <v>2,89419719350423+1,93384073862543i</v>
      </c>
      <c r="AD144" s="223" t="str">
        <f t="shared" ca="1" si="54"/>
        <v>3,06981038200573-1,64084783443954i</v>
      </c>
      <c r="AE144" s="223" t="str">
        <f t="shared" ca="1" si="55"/>
        <v>-1,2750131011987E-13-3,480821368191i</v>
      </c>
      <c r="AF144" s="223" t="str">
        <f t="shared" ca="1" si="56"/>
        <v>-3,06981038200586-1,6408478344393i</v>
      </c>
      <c r="AG144" s="223" t="str">
        <f t="shared" ca="1" si="57"/>
        <v>-2,89419719350427+1,93384073862535i</v>
      </c>
      <c r="AH144" s="223" t="str">
        <f t="shared" ca="1" si="58"/>
        <v>0,341180156507978+3,46406026189792i</v>
      </c>
      <c r="AI144" s="223" t="str">
        <f t="shared" ca="1" si="59"/>
        <v>3,21585961839956+1,33205266862917i</v>
      </c>
      <c r="AJ144" s="223" t="str">
        <f t="shared" ca="1" si="60"/>
        <v>2,69071130390008-2,20820969935363i</v>
      </c>
      <c r="AK144" s="223" t="str">
        <f t="shared" ca="1" si="61"/>
        <v>-0,679074561600967-3,41393836163478i</v>
      </c>
      <c r="AL144" s="223" t="str">
        <f t="shared" ca="1" si="62"/>
        <v>-3,33093836870054-1,01042910744577i</v>
      </c>
      <c r="AM144" s="223" t="str">
        <f t="shared" ca="1" si="63"/>
        <v>-2,46131239354688+2,46131239354691i</v>
      </c>
      <c r="AN144" s="223" t="str">
        <f t="shared" ca="1" si="64"/>
        <v>1,01042910744581+3,33093836870053i</v>
      </c>
      <c r="AO144" s="223" t="str">
        <f t="shared" ca="1" si="65"/>
        <v>3,41393836163479+0,679074561600919i</v>
      </c>
      <c r="AP144" s="223" t="str">
        <f t="shared" ca="1" si="66"/>
        <v>2,2082096993536-2,6907113039001i</v>
      </c>
      <c r="AQ144" s="223" t="str">
        <f t="shared" ca="1" si="67"/>
        <v>-1,3320526686292-3,21585961839955i</v>
      </c>
      <c r="AR144" s="223" t="str">
        <f t="shared" ca="1" si="68"/>
        <v>-1,3320526686292-3,21585961839955i</v>
      </c>
      <c r="AS144" s="223" t="str">
        <f t="shared" ca="1" si="69"/>
        <v>-1,9338407386256+2,89419719350411i</v>
      </c>
      <c r="AT144" s="223" t="str">
        <f t="shared" ca="1" si="70"/>
        <v>1,64084783443934+3,06981038200584i</v>
      </c>
      <c r="AU144" s="223" t="str">
        <f t="shared" ca="1" si="71"/>
        <v>3,480821368191+9,12555070307901E-14i</v>
      </c>
      <c r="AV144" s="223" t="str">
        <f t="shared" ca="1" si="72"/>
        <v>1,6408478344395-3,06981038200575i</v>
      </c>
      <c r="AW144" s="223" t="str">
        <f t="shared" ca="1" si="73"/>
        <v>-1,93384073862547-2,8941971935042i</v>
      </c>
      <c r="AX144" s="223" t="str">
        <f t="shared" ca="1" si="74"/>
        <v>-3,46406026189791+0,341180156508117i</v>
      </c>
      <c r="AY144" s="223" t="str">
        <f t="shared" ca="1" si="75"/>
        <v>-1,33205266862905+3,21585961839961i</v>
      </c>
      <c r="AZ144" s="223" t="str">
        <f t="shared" ca="1" si="76"/>
        <v>2,20820969935373+2,6907113039i</v>
      </c>
      <c r="BA144" s="223" t="str">
        <f t="shared" ca="1" si="77"/>
        <v>3,41393836163475-0,679074561601079i</v>
      </c>
      <c r="BB144" s="223" t="str">
        <f t="shared" ca="1" si="78"/>
        <v>1,01042910744564-3,33093836870058i</v>
      </c>
      <c r="BC144" s="223" t="str">
        <f t="shared" ca="1" si="79"/>
        <v>-2,461312393547-2,46131239354679i</v>
      </c>
      <c r="BD144" s="223" t="str">
        <f t="shared" ca="1" si="80"/>
        <v>-3,33093836870059+1,0104291074456i</v>
      </c>
      <c r="BE144" s="223" t="str">
        <f t="shared" ca="1" si="81"/>
        <v>-0,679074561601145+3,41393836163474i</v>
      </c>
      <c r="BF144" s="223" t="str">
        <f t="shared" ca="1" si="82"/>
        <v>2,69071130389997+2,20820969935376i</v>
      </c>
      <c r="BG144" s="223" t="str">
        <f t="shared" ca="1" si="83"/>
        <v>3,21585961839963-1,33205266862901i</v>
      </c>
      <c r="BH144" s="223" t="str">
        <f t="shared" ca="1" si="84"/>
        <v>0,341180156508159-3,4640602618979i</v>
      </c>
      <c r="BI144" s="223" t="str">
        <f t="shared" ca="1" si="85"/>
        <v>-2,89419719350417-1,93384073862551i</v>
      </c>
      <c r="BJ144" s="223" t="str">
        <f t="shared" ca="1" si="86"/>
        <v>-3,06981038200578+1,64084783443944i</v>
      </c>
      <c r="BK144" s="223" t="str">
        <f t="shared" ca="1" si="87"/>
        <v>4,86121647773135E-14+3,480821368191i</v>
      </c>
      <c r="BL144" s="223" t="str">
        <f t="shared" ca="1" si="88"/>
        <v>3,06981038200582+1,64084783443938i</v>
      </c>
      <c r="BM144" s="223" t="str">
        <f t="shared" ca="1" si="89"/>
        <v>2,89419719350414-1,93384073862557i</v>
      </c>
      <c r="BN144" s="223" t="str">
        <f t="shared" ca="1" si="90"/>
        <v>-0,341180156508231-3,46406026189789i</v>
      </c>
      <c r="BO144" s="223" t="str">
        <f t="shared" ca="1" si="91"/>
        <v>-3,21585961839967-1,33205266862893i</v>
      </c>
      <c r="BP144" s="223" t="str">
        <f t="shared" ca="1" si="92"/>
        <v>-2,69071130390013+2,20820969935357i</v>
      </c>
      <c r="BQ144" s="223" t="str">
        <f t="shared" ca="1" si="93"/>
        <v>0,679074561600877+3,4139383616348i</v>
      </c>
      <c r="BR144" s="223" t="str">
        <f t="shared" ca="1" si="94"/>
        <v>3,33093836870051+1,01042910744586i</v>
      </c>
      <c r="BS144" s="223" t="str">
        <f t="shared" ca="1" si="95"/>
        <v>2,46131239354695-2,46131239354684i</v>
      </c>
      <c r="BT144" s="223" t="str">
        <f t="shared" ca="1" si="96"/>
        <v>-1,01042910744573-3,33093836870055i</v>
      </c>
      <c r="BU144" s="223" t="str">
        <f t="shared" ca="1" si="97"/>
        <v>-3,41393836163477-0,679074561601009i</v>
      </c>
      <c r="BV144" s="223" t="str">
        <f t="shared" ca="1" si="98"/>
        <v>-2,20820969935367+2,69071130390004i</v>
      </c>
      <c r="BW144" s="223" t="str">
        <f t="shared" ca="1" si="99"/>
        <v>1,33205266862914+3,21585961839957i</v>
      </c>
      <c r="BX144" s="223" t="str">
        <f t="shared" ca="1" si="100"/>
        <v>3,46406026189791+0,341180156508045i</v>
      </c>
      <c r="BY144" s="223" t="str">
        <f t="shared" ca="1" si="101"/>
        <v>1,93384073862539-2,89419719350425i</v>
      </c>
      <c r="BZ144" s="223" t="str">
        <f t="shared" ca="1" si="102"/>
        <v>-1,64084783443959-3,0698103820057i</v>
      </c>
      <c r="CA144" s="223" t="str">
        <f t="shared" ca="1" si="103"/>
        <v>-3,480821368191-1,8251101406158E-13i</v>
      </c>
      <c r="CB144" s="223" t="str">
        <f t="shared" ca="1" si="104"/>
        <v>-1,64084783443956+3,06981038200572i</v>
      </c>
      <c r="CC144" s="223" t="str">
        <f t="shared" ca="1" si="105"/>
        <v>1,93384073862537+2,89419719350426i</v>
      </c>
      <c r="CD144" s="223" t="str">
        <f t="shared" ca="1" si="106"/>
        <v>3,46406026189791-0,341180156508026i</v>
      </c>
      <c r="CE144" s="223" t="str">
        <f t="shared" ca="1" si="107"/>
        <v>1,33205266862911-3,21585961839959i</v>
      </c>
      <c r="CF144" s="223" t="str">
        <f t="shared" ca="1" si="108"/>
        <v>-2,20820969935366-2,69071130390005i</v>
      </c>
      <c r="CG144" s="223" t="str">
        <f t="shared" ca="1" si="109"/>
        <v>-3,41393836163477+0,679074561601016i</v>
      </c>
      <c r="CH144" s="223" t="str">
        <f t="shared" ca="1" si="110"/>
        <v>-1,01042910744575+3,33093836870055i</v>
      </c>
      <c r="CI144" s="223" t="str">
        <f t="shared" ca="1" si="111"/>
        <v>2,46131239354694+2,46131239354685i</v>
      </c>
      <c r="CJ144" s="223" t="str">
        <f t="shared" ca="1" si="112"/>
        <v>3,33093836870051-1,01042910744586i</v>
      </c>
      <c r="CK144" s="223" t="str">
        <f t="shared" ca="1" si="113"/>
        <v>0,679074561600898-3,41393836163479i</v>
      </c>
      <c r="CL144" s="223" t="str">
        <f t="shared" ca="1" si="114"/>
        <v>-2,69071130389991-2,20820969935383i</v>
      </c>
      <c r="CM144" s="223" t="str">
        <f t="shared" ca="1" si="115"/>
        <v>-3,21585961839967+1,33205266862891i</v>
      </c>
      <c r="CN144" s="223" t="str">
        <f t="shared" ca="1" si="116"/>
        <v>-0,34118015650825+3,46406026189789i</v>
      </c>
      <c r="CO144" s="223" t="str">
        <f t="shared" ca="1" si="117"/>
        <v>2,89419719350414+1,93384073862556i</v>
      </c>
      <c r="CP144" s="223" t="str">
        <f t="shared" ca="1" si="118"/>
        <v>3,06981038200582-1,64084783443936i</v>
      </c>
      <c r="CQ144" s="223" t="str">
        <f t="shared" ca="1" si="119"/>
        <v>4,26433422534766E-14-3,480821368191i</v>
      </c>
      <c r="CR144" s="223" t="str">
        <f t="shared" ca="1" si="120"/>
        <v>-3,06981038200576-1,64084783443948i</v>
      </c>
      <c r="CS144" s="223" t="str">
        <f t="shared" ca="1" si="121"/>
        <v>-2,89419719350418+1,93384073862549i</v>
      </c>
      <c r="CT144" s="223" t="str">
        <f t="shared" ca="1" si="122"/>
        <v>0,341180156508165+3,4640602618979i</v>
      </c>
      <c r="CU144" s="223" t="str">
        <f t="shared" ca="1" si="123"/>
        <v>3,21585961839962+1,33205266862903i</v>
      </c>
      <c r="CV144" s="223" t="str">
        <f t="shared" ca="1" si="124"/>
        <v>2,69071130389996-2,20820969935376i</v>
      </c>
      <c r="CW144" s="223" t="str">
        <f t="shared" ca="1" si="125"/>
        <v>-0,679074561600814-3,41393836163481i</v>
      </c>
      <c r="CX144" s="223" t="str">
        <f t="shared" ca="1" si="126"/>
        <v>-3,33093836870049-1,01042910744595i</v>
      </c>
      <c r="CY144" s="223" t="str">
        <f t="shared" ca="1" si="127"/>
        <v>-2,461312393547+2,46131239354679i</v>
      </c>
      <c r="CZ144" s="223" t="str">
        <f t="shared" ca="1" si="128"/>
        <v>1,01042910744562+3,33093836870059i</v>
      </c>
      <c r="DA144" s="223" t="str">
        <f t="shared" ca="1" si="129"/>
        <v>3,41393836163475+0,6790745616011i</v>
      </c>
      <c r="DB144" s="223" t="str">
        <f t="shared" ca="1" si="130"/>
        <v>2,20820969935372-2,6907113039i</v>
      </c>
      <c r="DC144" s="223" t="str">
        <f t="shared" ca="1" si="131"/>
        <v>-1,33205266862904-3,21585961839962i</v>
      </c>
      <c r="DD144" s="223" t="str">
        <f t="shared" ca="1" si="132"/>
        <v>-3,46406026189801-0,341180156507077i</v>
      </c>
      <c r="DE144" s="223" t="str">
        <f t="shared" ca="1" si="133"/>
        <v>-1,93384073862606+2,8941971935038i</v>
      </c>
      <c r="DF144" s="223" t="str">
        <f t="shared" ca="1" si="134"/>
        <v>1,6408478344404+3,06981038200527i</v>
      </c>
      <c r="DG144" s="223" t="str">
        <f t="shared" ca="1" si="135"/>
        <v>3,480821368191+5,95291924986435E-13i</v>
      </c>
      <c r="DH144" s="223" t="str">
        <f t="shared" ca="1" si="136"/>
        <v>1,64084783443844-3,06981038200632i</v>
      </c>
      <c r="DI144" s="223" t="str">
        <f t="shared" ca="1" si="137"/>
        <v>-1,93384073862503-2,89419719350449i</v>
      </c>
      <c r="DJ144" s="223" t="str">
        <f t="shared" ca="1" si="138"/>
        <v>-3,46406026189778+0,341180156509338i</v>
      </c>
      <c r="DK144" s="223" t="str">
        <f t="shared" ca="1" si="139"/>
        <v>-1,33205266862954+3,21585961839941i</v>
      </c>
      <c r="DL144" s="223" t="str">
        <f t="shared" ca="1" si="140"/>
        <v>2,20820969935467+2,69071130389922i</v>
      </c>
      <c r="DM144" s="223" t="str">
        <f t="shared" ca="1" si="141"/>
        <v>3,41393836163486-0,67907456160056i</v>
      </c>
      <c r="DN144" s="223" t="str">
        <f t="shared" ca="1" si="142"/>
        <v>1,01042910744449-3,33093836870093i</v>
      </c>
      <c r="DO144" s="223" t="str">
        <f t="shared" ca="1" si="143"/>
        <v>-2,46131239354665-2,46131239354714i</v>
      </c>
      <c r="DP144" s="223" t="str">
        <f t="shared" ca="1" si="144"/>
        <v>-3,33093836870015+1,01042910744708i</v>
      </c>
      <c r="DQ144" s="223" t="str">
        <f t="shared" ca="1" si="145"/>
        <v>-0,679074561601301+3,41393836163471i</v>
      </c>
      <c r="DR144" s="223" t="str">
        <f t="shared" ca="1" si="146"/>
        <v>2,69071130390097+2,20820969935254i</v>
      </c>
      <c r="DS144" s="223" t="str">
        <f t="shared" ca="1" si="147"/>
        <v>3,2158596183997-1,33205266862885i</v>
      </c>
      <c r="DT144" s="223" t="str">
        <f t="shared" ca="1" si="148"/>
        <v>0,341180156506593-3,46406026189806i</v>
      </c>
      <c r="DU144" s="223" t="str">
        <f t="shared" ca="1" si="149"/>
        <v>-2,89419719350407-1,93384073862566i</v>
      </c>
      <c r="DV144" s="223" t="str">
        <f t="shared" ca="1" si="150"/>
        <v>-3,06981038200504+1,64084783444083i</v>
      </c>
      <c r="DW144" s="223" t="str">
        <f t="shared" ca="1" si="151"/>
        <v>-1,58631572660733E-13+3,480821368191i</v>
      </c>
      <c r="DX144" s="223" t="str">
        <f t="shared" ca="1" si="152"/>
        <v>3,06981038200655+1,64084783443801i</v>
      </c>
      <c r="DY144" s="223" t="str">
        <f t="shared" ca="1" si="153"/>
        <v>2,89419719350422-1,93384073862544i</v>
      </c>
      <c r="DZ144" s="223" t="str">
        <f t="shared" ca="1" si="154"/>
        <v>-0,341180156509773-3,46406026189774i</v>
      </c>
      <c r="EA144" s="223" t="str">
        <f t="shared" ca="1" si="155"/>
        <v>-3,2158596183996-1,33205266862909i</v>
      </c>
      <c r="EB144" s="223" t="str">
        <f t="shared" ca="1" si="156"/>
        <v>-2,69071130390114+2,20820969935234i</v>
      </c>
      <c r="EC144" s="223" t="str">
        <f t="shared" ca="1" si="157"/>
        <v>0,679074561601037+3,41393836163476i</v>
      </c>
      <c r="ED144" s="223" t="str">
        <f t="shared" ca="1" si="158"/>
        <v>3,33093836870007+1,01042910744734i</v>
      </c>
      <c r="EE144" s="223" t="str">
        <f t="shared" ca="1" si="159"/>
        <v>2,4613123935468-2,46131239354699i</v>
      </c>
      <c r="EF144" s="223" t="str">
        <f t="shared" ca="1" si="160"/>
        <v>-1,01042910744418-3,33093836870102i</v>
      </c>
      <c r="EG144" s="223" t="str">
        <f t="shared" ca="1" si="161"/>
        <v>-3,4139383616348-0,679074561600873i</v>
      </c>
      <c r="EH144" s="223" t="str">
        <f t="shared" ca="1" si="162"/>
        <v>-2,20820969935488+2,69071130389905i</v>
      </c>
      <c r="EI144" s="223" t="str">
        <f t="shared" ca="1" si="163"/>
        <v>1,33205266862929+3,21585961839951i</v>
      </c>
      <c r="EJ144" s="223" t="str">
        <f t="shared" ca="1" si="164"/>
        <v>3,46406026189776+0,341180156509555i</v>
      </c>
      <c r="EK144" s="223" t="str">
        <f t="shared" ca="1" si="165"/>
        <v>1,93384073862521-2,89419719350437i</v>
      </c>
      <c r="EL144" s="223" t="str">
        <f t="shared" ca="1" si="166"/>
        <v>-1,64084783443816-3,06981038200647i</v>
      </c>
      <c r="EM144" s="223" t="str">
        <f t="shared" ca="1" si="167"/>
        <v>-3,480821368191+3,27494226417902E-13i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-7,8501009670785E-30+4,23232509454457E-30i</v>
      </c>
      <c r="G145" s="229" t="str">
        <f t="shared" si="178"/>
        <v>-14,7058823529356+8,82352941177735i</v>
      </c>
      <c r="H145" s="229" t="str">
        <f t="shared" si="179"/>
        <v>2,00000000001566E-12-1,07828552227375E-12i</v>
      </c>
      <c r="I145" s="229" t="str">
        <f t="shared" si="174"/>
        <v>-2,00000000001566E-12+1,07828552227375E-12i</v>
      </c>
      <c r="J145" s="255" t="str">
        <f ca="1">IMPRODUCT(1/N_FFT2,BH100)</f>
        <v>-0,0253680733687575-0,000977429474842102i</v>
      </c>
      <c r="K145" s="254" t="str">
        <f t="shared" ca="1" si="175"/>
        <v>5,17900947896781E-14-2,539916729181E-14i</v>
      </c>
      <c r="N145" s="246">
        <f t="shared" ca="1" si="176"/>
        <v>4.5200589654773822</v>
      </c>
      <c r="O145" s="223">
        <f t="shared" ca="1" si="39"/>
        <v>-3.4799410345226183</v>
      </c>
      <c r="P145" s="223" t="str">
        <f t="shared" ca="1" si="40"/>
        <v>-1,56462091565135+3,10836789876306i</v>
      </c>
      <c r="Q145" s="223" t="str">
        <f t="shared" ca="1" si="41"/>
        <v>2,07299845393979+2,79511484803712i</v>
      </c>
      <c r="R145" s="223" t="str">
        <f t="shared" ca="1" si="42"/>
        <v>3,42870809814698-0,594937292036445i</v>
      </c>
      <c r="S145" s="223" t="str">
        <f t="shared" ca="1" si="43"/>
        <v>1,01017356007095-3,33009594190437i</v>
      </c>
      <c r="T145" s="223" t="str">
        <f t="shared" ca="1" si="44"/>
        <v>-2,52033714309612-2,3995604365976i</v>
      </c>
      <c r="U145" s="223" t="str">
        <f t="shared" ca="1" si="45"/>
        <v>-3,27651782824163+1,1723568249339i</v>
      </c>
      <c r="V145" s="223" t="str">
        <f t="shared" ca="1" si="46"/>
        <v>-0,425981931689379+3,45377025837396i</v>
      </c>
      <c r="W145" s="223" t="str">
        <f t="shared" ca="1" si="47"/>
        <v>2,89346522281023+1,93335165144422i</v>
      </c>
      <c r="X145" s="223" t="str">
        <f t="shared" ca="1" si="48"/>
        <v>3,02785142396353-1,71525664498243i</v>
      </c>
      <c r="Y145" s="223" t="str">
        <f t="shared" ca="1" si="49"/>
        <v>-0,170752613360517-3,47574929314312i</v>
      </c>
      <c r="Z145" s="223" t="str">
        <f t="shared" ca="1" si="50"/>
        <v>-3,18139604303364-1,41021587748976i</v>
      </c>
      <c r="AA145" s="223" t="str">
        <f t="shared" ca="1" si="51"/>
        <v>-2,69003079677201+2,20765122158653i</v>
      </c>
      <c r="AB145" s="223" t="str">
        <f t="shared" ca="1" si="52"/>
        <v>0,76245939633668+3,3953858797922i</v>
      </c>
      <c r="AC145" s="223" t="str">
        <f t="shared" ca="1" si="53"/>
        <v>3,37565156276112+0,845556698620935i</v>
      </c>
      <c r="AD145" s="223" t="str">
        <f t="shared" ca="1" si="54"/>
        <v>2,27300297883071-2,6350421366614i</v>
      </c>
      <c r="AE145" s="223" t="str">
        <f t="shared" ca="1" si="55"/>
        <v>-1,33171577951928-3,21504629614158i</v>
      </c>
      <c r="AF145" s="223" t="str">
        <f t="shared" ca="1" si="56"/>
        <v>-3,47051198353399-0,256000343557051i</v>
      </c>
      <c r="AG145" s="223" t="str">
        <f t="shared" ca="1" si="57"/>
        <v>-1,78904723547871+2,98484498642398i</v>
      </c>
      <c r="AH145" s="223" t="str">
        <f t="shared" ca="1" si="58"/>
        <v>1,86176017081713+2,94004058987514i</v>
      </c>
      <c r="AI145" s="223" t="str">
        <f t="shared" ca="1" si="59"/>
        <v>3,46318416727676-0,341093868719285i</v>
      </c>
      <c r="AJ145" s="223" t="str">
        <f t="shared" ca="1" si="60"/>
        <v>1,25241350575911-3,24675992557912i</v>
      </c>
      <c r="AK145" s="223" t="str">
        <f t="shared" ca="1" si="61"/>
        <v>-2,33698556407337-2,57846622569833i</v>
      </c>
      <c r="AL145" s="223" t="str">
        <f t="shared" ca="1" si="62"/>
        <v>-3,35388387945234+0,928144669167514i</v>
      </c>
      <c r="AM145" s="223" t="str">
        <f t="shared" ca="1" si="63"/>
        <v>-0,678902817022089+3,41307494333099i</v>
      </c>
      <c r="AN145" s="223" t="str">
        <f t="shared" ca="1" si="64"/>
        <v>2,74339908291705+2,14096965779626i</v>
      </c>
      <c r="AO145" s="223" t="str">
        <f t="shared" ca="1" si="65"/>
        <v>3,14582943590937-1,48786651414718i</v>
      </c>
      <c r="AP145" s="223" t="str">
        <f t="shared" ca="1" si="66"/>
        <v>0,0854020281743625-3,47889294134471i</v>
      </c>
      <c r="AQ145" s="223" t="str">
        <f t="shared" ca="1" si="67"/>
        <v>-3,06903399702386-1,64043284802093i</v>
      </c>
      <c r="AR145" s="223" t="str">
        <f t="shared" ca="1" si="68"/>
        <v>-3,06903399702386-1,64043284802093i</v>
      </c>
      <c r="AS145" s="223" t="str">
        <f t="shared" ca="1" si="69"/>
        <v>0,51061339907202+3,44227592741234i</v>
      </c>
      <c r="AT145" s="223" t="str">
        <f t="shared" ca="1" si="70"/>
        <v>3,3043020790813+1,09159396019461i</v>
      </c>
      <c r="AU145" s="223" t="str">
        <f t="shared" ca="1" si="71"/>
        <v>2,46068990364021-2,46068990364034i</v>
      </c>
      <c r="AV145" s="223" t="str">
        <f t="shared" ca="1" si="72"/>
        <v>-1,09159396019446-3,30430207908135i</v>
      </c>
      <c r="AW145" s="223" t="str">
        <f t="shared" ca="1" si="73"/>
        <v>-3,44227592741232-0,51061339907217i</v>
      </c>
      <c r="AX145" s="223" t="str">
        <f t="shared" ca="1" si="74"/>
        <v>-2,0037785533291+2,84514694048879i</v>
      </c>
      <c r="AY145" s="223" t="str">
        <f t="shared" ca="1" si="75"/>
        <v>1,64043284802079+3,06903399702394i</v>
      </c>
      <c r="AZ145" s="223" t="str">
        <f t="shared" ca="1" si="76"/>
        <v>3,47889294134471-0,0854020281745445i</v>
      </c>
      <c r="BA145" s="223" t="str">
        <f t="shared" ca="1" si="77"/>
        <v>1,48786651414733-3,1458294359093i</v>
      </c>
      <c r="BB145" s="223" t="str">
        <f t="shared" ca="1" si="78"/>
        <v>-2,14096965779613-2,74339908291715i</v>
      </c>
      <c r="BC145" s="223" t="str">
        <f t="shared" ca="1" si="79"/>
        <v>-3,41307494333095+0,67890281702227i</v>
      </c>
      <c r="BD145" s="223" t="str">
        <f t="shared" ca="1" si="80"/>
        <v>-0,928144669167674+3,35388387945229i</v>
      </c>
      <c r="BE145" s="223" t="str">
        <f t="shared" ca="1" si="81"/>
        <v>2,57846622569846+2,33698556407324i</v>
      </c>
      <c r="BF145" s="223" t="str">
        <f t="shared" ca="1" si="82"/>
        <v>3,24675992557906-1,25241350575927i</v>
      </c>
      <c r="BG145" s="223" t="str">
        <f t="shared" ca="1" si="83"/>
        <v>0,341093868719448-3,46318416727675i</v>
      </c>
      <c r="BH145" s="223" t="str">
        <f t="shared" ca="1" si="84"/>
        <v>-2,94004058987523-1,86176017081697i</v>
      </c>
      <c r="BI145" s="223" t="str">
        <f t="shared" ca="1" si="85"/>
        <v>-2,98484498642406+1,78904723547856i</v>
      </c>
      <c r="BJ145" s="223" t="str">
        <f t="shared" ca="1" si="86"/>
        <v>0,256000343557233+3,47051198353397i</v>
      </c>
      <c r="BK145" s="223" t="str">
        <f t="shared" ca="1" si="87"/>
        <v>3,21504629614165+1,33171577951911i</v>
      </c>
      <c r="BL145" s="223" t="str">
        <f t="shared" ca="1" si="88"/>
        <v>2,63504213666151-2,27300297883058i</v>
      </c>
      <c r="BM145" s="223" t="str">
        <f t="shared" ca="1" si="89"/>
        <v>-0,845556698621105-3,37565156276108i</v>
      </c>
      <c r="BN145" s="223" t="str">
        <f t="shared" ca="1" si="90"/>
        <v>-3,39538587979216-0,762459396336843i</v>
      </c>
      <c r="BO145" s="223" t="str">
        <f t="shared" ca="1" si="91"/>
        <v>-2,20765122158666+2,6900307967719i</v>
      </c>
      <c r="BP145" s="223" t="str">
        <f t="shared" ca="1" si="92"/>
        <v>1,41021587748992+3,18139604303357i</v>
      </c>
      <c r="BQ145" s="223" t="str">
        <f t="shared" ca="1" si="93"/>
        <v>3,47574929314311+0,170752613360686i</v>
      </c>
      <c r="BR145" s="223" t="str">
        <f t="shared" ca="1" si="94"/>
        <v>1,71525664498243-3,02785142396353i</v>
      </c>
      <c r="BS145" s="223" t="str">
        <f t="shared" ca="1" si="95"/>
        <v>-1,93335165144433-2,89346522281016i</v>
      </c>
      <c r="BT145" s="223" t="str">
        <f t="shared" ca="1" si="96"/>
        <v>-3,45377025837397+0,425981931689309i</v>
      </c>
      <c r="BU145" s="223" t="str">
        <f t="shared" ca="1" si="97"/>
        <v>-1,17235682493381+3,27651782824167i</v>
      </c>
      <c r="BV145" s="223" t="str">
        <f t="shared" ca="1" si="98"/>
        <v>2,39956043659749+2,52033714309622i</v>
      </c>
      <c r="BW145" s="223" t="str">
        <f t="shared" ca="1" si="99"/>
        <v>3,33009594190436-1,01017356007097i</v>
      </c>
      <c r="BX145" s="223" t="str">
        <f t="shared" ca="1" si="100"/>
        <v>0,594937292036344-3,428708098147i</v>
      </c>
      <c r="BY145" s="223" t="str">
        <f t="shared" ca="1" si="101"/>
        <v>-2,79511484803707-2,07299845393986i</v>
      </c>
      <c r="BZ145" s="223" t="str">
        <f t="shared" ca="1" si="102"/>
        <v>-3,10836789876305+1,56462091565137i</v>
      </c>
      <c r="CA145" s="223" t="str">
        <f t="shared" ca="1" si="103"/>
        <v>-1,5176994217847E-13+3,47994103452262i</v>
      </c>
      <c r="CB145" s="223" t="str">
        <f t="shared" ca="1" si="104"/>
        <v>3,10836789876305+1,56462091565138i</v>
      </c>
      <c r="CC145" s="223" t="str">
        <f t="shared" ca="1" si="105"/>
        <v>2,79511484803705-2,07299845393989i</v>
      </c>
      <c r="CD145" s="223" t="str">
        <f t="shared" ca="1" si="106"/>
        <v>-0,594937292036337-3,428708098147i</v>
      </c>
      <c r="CE145" s="223" t="str">
        <f t="shared" ca="1" si="107"/>
        <v>-3,33009594190437-1,01017356007093i</v>
      </c>
      <c r="CF145" s="223" t="str">
        <f t="shared" ca="1" si="108"/>
        <v>-2,3995604365975+2,52033714309621i</v>
      </c>
      <c r="CG145" s="223" t="str">
        <f t="shared" ca="1" si="109"/>
        <v>1,17235682493385+3,27651782824165i</v>
      </c>
      <c r="CH145" s="223" t="str">
        <f t="shared" ca="1" si="110"/>
        <v>3,45377025837397+0,425981931689316i</v>
      </c>
      <c r="CI145" s="223" t="str">
        <f t="shared" ca="1" si="111"/>
        <v>1,93335165144432-2,89346522281017i</v>
      </c>
      <c r="CJ145" s="223" t="str">
        <f t="shared" ca="1" si="112"/>
        <v>-1,71525664498242-3,02785142396353i</v>
      </c>
      <c r="CK145" s="223" t="str">
        <f t="shared" ca="1" si="113"/>
        <v>-3,47574929314311+0,170752613360704i</v>
      </c>
      <c r="CL145" s="223" t="str">
        <f t="shared" ca="1" si="114"/>
        <v>-1,41021587748993+3,18139604303357i</v>
      </c>
      <c r="CM145" s="223" t="str">
        <f t="shared" ca="1" si="115"/>
        <v>2,20765122158667+2,69003079677189i</v>
      </c>
      <c r="CN145" s="223" t="str">
        <f t="shared" ca="1" si="116"/>
        <v>3,39538587979217-0,762459396336836i</v>
      </c>
      <c r="CO145" s="223" t="str">
        <f t="shared" ca="1" si="117"/>
        <v>0,845556698621088-3,37565156276109i</v>
      </c>
      <c r="CP145" s="223" t="str">
        <f t="shared" ca="1" si="118"/>
        <v>-2,6350421366615-2,27300297883059i</v>
      </c>
      <c r="CQ145" s="223" t="str">
        <f t="shared" ca="1" si="119"/>
        <v>-3,21504629614165+1,33171577951913i</v>
      </c>
      <c r="CR145" s="223" t="str">
        <f t="shared" ca="1" si="120"/>
        <v>-0,25600034355724+3,47051198353397i</v>
      </c>
      <c r="CS145" s="223" t="str">
        <f t="shared" ca="1" si="121"/>
        <v>2,98484498642389+1,78904723547884i</v>
      </c>
      <c r="CT145" s="223" t="str">
        <f t="shared" ca="1" si="122"/>
        <v>2,94004058987524-1,86176017081697i</v>
      </c>
      <c r="CU145" s="223" t="str">
        <f t="shared" ca="1" si="123"/>
        <v>-0,341093868719466-3,46318416727675i</v>
      </c>
      <c r="CV145" s="223" t="str">
        <f t="shared" ca="1" si="124"/>
        <v>-3,24675992557905-1,25241350575928i</v>
      </c>
      <c r="CW145" s="223" t="str">
        <f t="shared" ca="1" si="125"/>
        <v>-2,57846622569844+2,33698556407325i</v>
      </c>
      <c r="CX145" s="223" t="str">
        <f t="shared" ca="1" si="126"/>
        <v>0,928144669167667+3,3538838794523i</v>
      </c>
      <c r="CY145" s="223" t="str">
        <f t="shared" ca="1" si="127"/>
        <v>3,41307494333096+0,678902817022253i</v>
      </c>
      <c r="CZ145" s="223" t="str">
        <f t="shared" ca="1" si="128"/>
        <v>2,14096965779609-2,74339908291718i</v>
      </c>
      <c r="DA145" s="223" t="str">
        <f t="shared" ca="1" si="129"/>
        <v>-1,48786651414734-3,1458294359093i</v>
      </c>
      <c r="DB145" s="223" t="str">
        <f t="shared" ca="1" si="130"/>
        <v>-3,47889294134469-0,0854020281752436i</v>
      </c>
      <c r="DC145" s="223" t="str">
        <f t="shared" ca="1" si="131"/>
        <v>-1,64043284802047+3,06903399702411i</v>
      </c>
      <c r="DD145" s="223" t="str">
        <f t="shared" ca="1" si="132"/>
        <v>2,00377855333054+2,84514694048777i</v>
      </c>
      <c r="DE145" s="223" t="str">
        <f t="shared" ca="1" si="133"/>
        <v>3,44227592741241-0,510613399071505i</v>
      </c>
      <c r="DF145" s="223" t="str">
        <f t="shared" ca="1" si="134"/>
        <v>1,0915939601941-3,30430207908147i</v>
      </c>
      <c r="DG145" s="223" t="str">
        <f t="shared" ca="1" si="135"/>
        <v>-2,46068990364144-2,46068990363911i</v>
      </c>
      <c r="DH145" s="223" t="str">
        <f t="shared" ca="1" si="136"/>
        <v>-3,3043020790815+1,09159396019399i</v>
      </c>
      <c r="DI145" s="223" t="str">
        <f t="shared" ca="1" si="137"/>
        <v>-0,510613399071662+3,44227592741239i</v>
      </c>
      <c r="DJ145" s="223" t="str">
        <f t="shared" ca="1" si="138"/>
        <v>2,8451469404897+2,0037785533278i</v>
      </c>
      <c r="DK145" s="223" t="str">
        <f t="shared" ca="1" si="139"/>
        <v>3,06903399702419-1,64043284802033i</v>
      </c>
      <c r="DL145" s="223" t="str">
        <f t="shared" ca="1" si="140"/>
        <v>-0,0854020281750849-3,47889294134469i</v>
      </c>
      <c r="DM145" s="223" t="str">
        <f t="shared" ca="1" si="141"/>
        <v>-3,14582943590863-1,48786651414874i</v>
      </c>
      <c r="DN145" s="223" t="str">
        <f t="shared" ca="1" si="142"/>
        <v>-2,74339908291746+2,14096965779574i</v>
      </c>
      <c r="DO145" s="223" t="str">
        <f t="shared" ca="1" si="143"/>
        <v>0,678902817022775+3,41307494333085i</v>
      </c>
      <c r="DP145" s="223" t="str">
        <f t="shared" ca="1" si="144"/>
        <v>3,35388387945188+0,928144669169153i</v>
      </c>
      <c r="DQ145" s="223" t="str">
        <f t="shared" ca="1" si="145"/>
        <v>2,33698556407363-2,57846622569811i</v>
      </c>
      <c r="DR145" s="223" t="str">
        <f t="shared" ca="1" si="146"/>
        <v>-1,25241350575978-3,24675992557886i</v>
      </c>
      <c r="DS145" s="223" t="str">
        <f t="shared" ca="1" si="147"/>
        <v>-3,4631841672766-0,341093868721002i</v>
      </c>
      <c r="DT145" s="223" t="str">
        <f t="shared" ca="1" si="148"/>
        <v>-1,86176017081739+2,94004058987496i</v>
      </c>
      <c r="DU145" s="223" t="str">
        <f t="shared" ca="1" si="149"/>
        <v>1,7890472354793+2,98484498642362i</v>
      </c>
      <c r="DV145" s="223" t="str">
        <f t="shared" ca="1" si="150"/>
        <v>3,47051198353409-0,256000343555701i</v>
      </c>
      <c r="DW145" s="223" t="str">
        <f t="shared" ca="1" si="151"/>
        <v>1,3317157795196-3,21504629614145i</v>
      </c>
      <c r="DX145" s="223" t="str">
        <f t="shared" ca="1" si="152"/>
        <v>-2,27300297883126-2,63504213666093i</v>
      </c>
      <c r="DY145" s="223" t="str">
        <f t="shared" ca="1" si="153"/>
        <v>-3,37565156276146+0,845556698619591i</v>
      </c>
      <c r="DZ145" s="223" t="str">
        <f t="shared" ca="1" si="154"/>
        <v>-0,762459396336993+3,39538587979213i</v>
      </c>
      <c r="EA145" s="223" t="str">
        <f t="shared" ca="1" si="155"/>
        <v>2,69003079677248+2,20765122158596i</v>
      </c>
      <c r="EB145" s="223" t="str">
        <f t="shared" ca="1" si="156"/>
        <v>3,1813960430342-1,41021587748852i</v>
      </c>
      <c r="EC145" s="223" t="str">
        <f t="shared" ca="1" si="157"/>
        <v>0,170752613360863-3,4757492931431i</v>
      </c>
      <c r="ED145" s="223" t="str">
        <f t="shared" ca="1" si="158"/>
        <v>-3,02785142396394-1,7152566449817i</v>
      </c>
      <c r="EE145" s="223" t="str">
        <f t="shared" ca="1" si="159"/>
        <v>-2,89346522281099+1,93335165144307i</v>
      </c>
      <c r="EF145" s="223" t="str">
        <f t="shared" ca="1" si="160"/>
        <v>0,42598193168916+3,45377025837399i</v>
      </c>
      <c r="EG145" s="223" t="str">
        <f t="shared" ca="1" si="161"/>
        <v>3,27651782824195+1,17235682493302i</v>
      </c>
      <c r="EH145" s="223" t="str">
        <f t="shared" ca="1" si="162"/>
        <v>2,52033714309707-2,3995604365966i</v>
      </c>
      <c r="EI145" s="223" t="str">
        <f t="shared" ca="1" si="163"/>
        <v>-1,01017356007082-3,3300959419044i</v>
      </c>
      <c r="EJ145" s="223" t="str">
        <f t="shared" ca="1" si="164"/>
        <v>-3,42870809814715-0,594937292035471i</v>
      </c>
      <c r="EK145" s="223" t="str">
        <f t="shared" ca="1" si="165"/>
        <v>-2,07299845394086+2,79511484803633i</v>
      </c>
      <c r="EL145" s="223" t="str">
        <f t="shared" ca="1" si="166"/>
        <v>1,5646209156512+3,10836789876314i</v>
      </c>
      <c r="EM145" s="223" t="str">
        <f t="shared" ca="1" si="167"/>
        <v>3,47994103452262-1,08114233649704E-12i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-7,51250210668526E-30+3,96226087203475E-30i</v>
      </c>
      <c r="G146" s="229" t="str">
        <f t="shared" si="178"/>
        <v>-14,5330060715615+8,91357705724001i</v>
      </c>
      <c r="H146" s="229" t="str">
        <f t="shared" si="179"/>
        <v>2,00000000001499E-12-1,05484453265911E-12i</v>
      </c>
      <c r="I146" s="229" t="str">
        <f t="shared" si="174"/>
        <v>-2,00000000001499E-12+1,05484453265911E-12i</v>
      </c>
      <c r="J146" s="255" t="str">
        <f ca="1">IMPRODUCT(1/N_FFT2,BI100)</f>
        <v>0,011677268425332+0,0000352487485120473i</v>
      </c>
      <c r="K146" s="254" t="str">
        <f t="shared" ca="1" si="175"/>
        <v>-2,33917188004901E-14+1,22472052578297E-14i</v>
      </c>
      <c r="N146" s="246">
        <f t="shared" ca="1" si="176"/>
        <v>4.521041676679932</v>
      </c>
      <c r="O146" s="223">
        <f t="shared" ca="1" si="39"/>
        <v>-3.4789583233200685</v>
      </c>
      <c r="P146" s="223" t="str">
        <f t="shared" ca="1" si="40"/>
        <v>-1,48744635096718+3,14494107550403i</v>
      </c>
      <c r="Q146" s="223" t="str">
        <f t="shared" ca="1" si="41"/>
        <v>2,20702779619946+2,68927115073972i</v>
      </c>
      <c r="R146" s="223" t="str">
        <f t="shared" ca="1" si="42"/>
        <v>3,37469830218175-0,845317919276282i</v>
      </c>
      <c r="S146" s="223" t="str">
        <f t="shared" ca="1" si="43"/>
        <v>0,678711099577194-3,41211111464863i</v>
      </c>
      <c r="T146" s="223" t="str">
        <f t="shared" ca="1" si="44"/>
        <v>-2,79432552699796-2,07241305355993i</v>
      </c>
      <c r="U146" s="223" t="str">
        <f t="shared" ca="1" si="45"/>
        <v>-3,06816732311767+1,63996960116672i</v>
      </c>
      <c r="V146" s="223" t="str">
        <f t="shared" ca="1" si="46"/>
        <v>0,170704394007315+3,47476776565925i</v>
      </c>
      <c r="W146" s="223" t="str">
        <f t="shared" ca="1" si="47"/>
        <v>3,21413838937519+1,33133971222324i</v>
      </c>
      <c r="X146" s="223" t="str">
        <f t="shared" ca="1" si="48"/>
        <v>2,57773808472697-2,33632561556519i</v>
      </c>
      <c r="Y146" s="223" t="str">
        <f t="shared" ca="1" si="49"/>
        <v>-1,00988829406663-3,32915554591629i</v>
      </c>
      <c r="Z146" s="223" t="str">
        <f t="shared" ca="1" si="50"/>
        <v>-3,44130385257464-0,510469205391362i</v>
      </c>
      <c r="AA146" s="223" t="str">
        <f t="shared" ca="1" si="51"/>
        <v>-1,93280568635237+2,89264812830768i</v>
      </c>
      <c r="AB146" s="223" t="str">
        <f t="shared" ca="1" si="52"/>
        <v>1,78854202095265+2,98400208691023i</v>
      </c>
      <c r="AC146" s="223" t="str">
        <f t="shared" ca="1" si="53"/>
        <v>3,46220618809726-0,340997546177393i</v>
      </c>
      <c r="AD146" s="223" t="str">
        <f t="shared" ca="1" si="54"/>
        <v>1,17202575950087-3,27559256234111i</v>
      </c>
      <c r="AE146" s="223" t="str">
        <f t="shared" ca="1" si="55"/>
        <v>-2,45999502188497-2,45999502188503i</v>
      </c>
      <c r="AF146" s="223" t="str">
        <f t="shared" ca="1" si="56"/>
        <v>-3,27559256234113+1,1720257595008i</v>
      </c>
      <c r="AG146" s="223" t="str">
        <f t="shared" ca="1" si="57"/>
        <v>-0,340997546177465+3,46220618809725i</v>
      </c>
      <c r="AH146" s="223" t="str">
        <f t="shared" ca="1" si="58"/>
        <v>2,98400208691019+1,78854202095272i</v>
      </c>
      <c r="AI146" s="223" t="str">
        <f t="shared" ca="1" si="59"/>
        <v>2,89264812830773-1,9328056863523i</v>
      </c>
      <c r="AJ146" s="223" t="str">
        <f t="shared" ca="1" si="60"/>
        <v>-0,510469205391289-3,44130385257465i</v>
      </c>
      <c r="AK146" s="223" t="str">
        <f t="shared" ca="1" si="61"/>
        <v>-3,32915554591627-1,0098882940667i</v>
      </c>
      <c r="AL146" s="223" t="str">
        <f t="shared" ca="1" si="62"/>
        <v>-2,33632561556525+2,57773808472693i</v>
      </c>
      <c r="AM146" s="223" t="str">
        <f t="shared" ca="1" si="63"/>
        <v>1,33133971222333+3,21413838937515i</v>
      </c>
      <c r="AN146" s="223" t="str">
        <f t="shared" ca="1" si="64"/>
        <v>3,47476776565925+0,170704394007327i</v>
      </c>
      <c r="AO146" s="223" t="str">
        <f t="shared" ca="1" si="65"/>
        <v>1,63996960116682-3,06816732311762i</v>
      </c>
      <c r="AP146" s="223" t="str">
        <f t="shared" ca="1" si="66"/>
        <v>-2,07241305356003-2,79432552699788i</v>
      </c>
      <c r="AQ146" s="223" t="str">
        <f t="shared" ca="1" si="67"/>
        <v>-3,41211111464862+0,678711099577218i</v>
      </c>
      <c r="AR146" s="223" t="str">
        <f t="shared" ca="1" si="68"/>
        <v>-3,41211111464862+0,678711099577218i</v>
      </c>
      <c r="AS146" s="223" t="str">
        <f t="shared" ca="1" si="69"/>
        <v>2,68927115073981+2,20702779619935i</v>
      </c>
      <c r="AT146" s="223" t="str">
        <f t="shared" ca="1" si="70"/>
        <v>3,14494107550401-1,48744635096721i</v>
      </c>
      <c r="AU146" s="223" t="str">
        <f t="shared" ca="1" si="71"/>
        <v>8,52399048277176E-14-3,47895832332007i</v>
      </c>
      <c r="AV146" s="223" t="str">
        <f t="shared" ca="1" si="72"/>
        <v>-3,14494107550409-1,48744635096703i</v>
      </c>
      <c r="AW146" s="223" t="str">
        <f t="shared" ca="1" si="73"/>
        <v>-2,68927115073968+2,2070277961995i</v>
      </c>
      <c r="AX146" s="223" t="str">
        <f t="shared" ca="1" si="74"/>
        <v>0,845317919276212+3,37469830218177i</v>
      </c>
      <c r="AY146" s="223" t="str">
        <f t="shared" ca="1" si="75"/>
        <v>3,41211111464859+0,678711099577361i</v>
      </c>
      <c r="AZ146" s="223" t="str">
        <f t="shared" ca="1" si="76"/>
        <v>2,07241305355988-2,79432552699799i</v>
      </c>
      <c r="BA146" s="223" t="str">
        <f t="shared" ca="1" si="77"/>
        <v>-1,63996960116668-3,06816732311769i</v>
      </c>
      <c r="BB146" s="223" t="str">
        <f t="shared" ca="1" si="78"/>
        <v>-3,47476776565926+0,170704394007169i</v>
      </c>
      <c r="BC146" s="223" t="str">
        <f t="shared" ca="1" si="79"/>
        <v>-1,33133971222315+3,21413838937522i</v>
      </c>
      <c r="BD146" s="223" t="str">
        <f t="shared" ca="1" si="80"/>
        <v>2,33632561556514+2,57773808472702i</v>
      </c>
      <c r="BE146" s="223" t="str">
        <f t="shared" ca="1" si="81"/>
        <v>3,32915554591631-1,00988829406657i</v>
      </c>
      <c r="BF146" s="223" t="str">
        <f t="shared" ca="1" si="82"/>
        <v>0,510469205391104-3,44130385257468i</v>
      </c>
      <c r="BG146" s="223" t="str">
        <f t="shared" ca="1" si="83"/>
        <v>-2,89264812830764-1,93280568635243i</v>
      </c>
      <c r="BH146" s="223" t="str">
        <f t="shared" ca="1" si="84"/>
        <v>-2,98400208691027+1,78854202095258i</v>
      </c>
      <c r="BI146" s="223" t="str">
        <f t="shared" ca="1" si="85"/>
        <v>0,340997546177665+3,46220618809724i</v>
      </c>
      <c r="BJ146" s="223" t="str">
        <f t="shared" ca="1" si="86"/>
        <v>3,27559256234108+1,17202575950094i</v>
      </c>
      <c r="BK146" s="223" t="str">
        <f t="shared" ca="1" si="87"/>
        <v>2,45999502188509-2,45999502188491i</v>
      </c>
      <c r="BL146" s="223" t="str">
        <f t="shared" ca="1" si="88"/>
        <v>-1,17202575950105-3,27559256234105i</v>
      </c>
      <c r="BM146" s="223" t="str">
        <f t="shared" ca="1" si="89"/>
        <v>-3,46220618809725-0,34099754617755i</v>
      </c>
      <c r="BN146" s="223" t="str">
        <f t="shared" ca="1" si="90"/>
        <v>-1,78854202095278+2,98400208691015i</v>
      </c>
      <c r="BO146" s="223" t="str">
        <f t="shared" ca="1" si="91"/>
        <v>1,93280568635253+2,89264812830757i</v>
      </c>
      <c r="BP146" s="223" t="str">
        <f t="shared" ca="1" si="92"/>
        <v>3,44130385257467-0,510469205391216i</v>
      </c>
      <c r="BQ146" s="223" t="str">
        <f t="shared" ca="1" si="93"/>
        <v>1,00988829406678-3,32915554591624i</v>
      </c>
      <c r="BR146" s="223" t="str">
        <f t="shared" ca="1" si="94"/>
        <v>-2,5777380847271-2,33632561556505i</v>
      </c>
      <c r="BS146" s="223" t="str">
        <f t="shared" ca="1" si="95"/>
        <v>-3,21413838937518+1,33133971222325i</v>
      </c>
      <c r="BT146" s="223" t="str">
        <f t="shared" ca="1" si="96"/>
        <v>-0,170704394007424+3,47476776565924i</v>
      </c>
      <c r="BU146" s="223" t="str">
        <f t="shared" ca="1" si="97"/>
        <v>3,06816732311775+1,63996960116658i</v>
      </c>
      <c r="BV146" s="223" t="str">
        <f t="shared" ca="1" si="98"/>
        <v>2,79432552699793-2,07241305355996i</v>
      </c>
      <c r="BW146" s="223" t="str">
        <f t="shared" ca="1" si="99"/>
        <v>-0,678711099577159-3,41211111464863i</v>
      </c>
      <c r="BX146" s="223" t="str">
        <f t="shared" ca="1" si="100"/>
        <v>-3,37469830218171-0,845317919276435i</v>
      </c>
      <c r="BY146" s="223" t="str">
        <f t="shared" ca="1" si="101"/>
        <v>-2,2070277961994+2,68927115073977i</v>
      </c>
      <c r="BZ146" s="223" t="str">
        <f t="shared" ca="1" si="102"/>
        <v>1,48744635096713+3,14494107550404i</v>
      </c>
      <c r="CA146" s="223" t="str">
        <f t="shared" ca="1" si="103"/>
        <v>3,47895832332007+1,70479809655435E-13i</v>
      </c>
      <c r="CB146" s="223" t="str">
        <f t="shared" ca="1" si="104"/>
        <v>1,48744635096709-3,14494107550407i</v>
      </c>
      <c r="CC146" s="223" t="str">
        <f t="shared" ca="1" si="105"/>
        <v>-2,20702779619944-2,68927115073974i</v>
      </c>
      <c r="CD146" s="223" t="str">
        <f t="shared" ca="1" si="106"/>
        <v>-3,37469830218178+0,845317919276153i</v>
      </c>
      <c r="CE146" s="223" t="str">
        <f t="shared" ca="1" si="107"/>
        <v>-0,678711099577107+3,41211111464865i</v>
      </c>
      <c r="CF146" s="223" t="str">
        <f t="shared" ca="1" si="108"/>
        <v>2,79432552699793+2,07241305355995i</v>
      </c>
      <c r="CG146" s="223" t="str">
        <f t="shared" ca="1" si="109"/>
        <v>3,06816732311772-1,63996960116662i</v>
      </c>
      <c r="CH146" s="223" t="str">
        <f t="shared" ca="1" si="110"/>
        <v>-0,170704394007429-3,47476776565924i</v>
      </c>
      <c r="CI146" s="223" t="str">
        <f t="shared" ca="1" si="111"/>
        <v>-3,2141383893752-1,3313397122232i</v>
      </c>
      <c r="CJ146" s="223" t="str">
        <f t="shared" ca="1" si="112"/>
        <v>-2,57773808472708+2,33632561556508i</v>
      </c>
      <c r="CK146" s="223" t="str">
        <f t="shared" ca="1" si="113"/>
        <v>1,00988829406679+3,32915554591624i</v>
      </c>
      <c r="CL146" s="223" t="str">
        <f t="shared" ca="1" si="114"/>
        <v>3,44130385257467+0,510469205391163i</v>
      </c>
      <c r="CM146" s="223" t="str">
        <f t="shared" ca="1" si="115"/>
        <v>1,9328056863525-2,89264812830759i</v>
      </c>
      <c r="CN146" s="223" t="str">
        <f t="shared" ca="1" si="116"/>
        <v>-1,78854202095283-2,98400208691012i</v>
      </c>
      <c r="CO146" s="223" t="str">
        <f t="shared" ca="1" si="117"/>
        <v>-3,46220618809724+0,34099754617758i</v>
      </c>
      <c r="CP146" s="223" t="str">
        <f t="shared" ca="1" si="118"/>
        <v>-1,17202575950104+3,27559256234105i</v>
      </c>
      <c r="CQ146" s="223" t="str">
        <f t="shared" ca="1" si="119"/>
        <v>2,45999502188511+2,45999502188489i</v>
      </c>
      <c r="CR146" s="223" t="str">
        <f t="shared" ca="1" si="120"/>
        <v>3,27559256234107-1,17202575950097i</v>
      </c>
      <c r="CS146" s="223" t="str">
        <f t="shared" ca="1" si="121"/>
        <v>0,34099754617761-3,46220618809724i</v>
      </c>
      <c r="CT146" s="223" t="str">
        <f t="shared" ca="1" si="122"/>
        <v>-2,98400208691028-1,78854202095256i</v>
      </c>
      <c r="CU146" s="223" t="str">
        <f t="shared" ca="1" si="123"/>
        <v>-2,89264812830761+1,93280568635248i</v>
      </c>
      <c r="CV146" s="223" t="str">
        <f t="shared" ca="1" si="124"/>
        <v>0,510469205391132+3,44130385257468i</v>
      </c>
      <c r="CW146" s="223" t="str">
        <f t="shared" ca="1" si="125"/>
        <v>3,32915554591622+1,00988829406687i</v>
      </c>
      <c r="CX146" s="223" t="str">
        <f t="shared" ca="1" si="126"/>
        <v>2,3363256155651-2,57773808472706i</v>
      </c>
      <c r="CY146" s="223" t="str">
        <f t="shared" ca="1" si="127"/>
        <v>-1,33133971222318-3,21413838937521i</v>
      </c>
      <c r="CZ146" s="223" t="str">
        <f t="shared" ca="1" si="128"/>
        <v>-3,47476776565924-0,17070439400746i</v>
      </c>
      <c r="DA146" s="223" t="str">
        <f t="shared" ca="1" si="129"/>
        <v>-1,63996960116634+3,06816732311787i</v>
      </c>
      <c r="DB146" s="223" t="str">
        <f t="shared" ca="1" si="130"/>
        <v>2,07241305356076+2,79432552699734i</v>
      </c>
      <c r="DC146" s="223" t="str">
        <f t="shared" ca="1" si="131"/>
        <v>3,41211111464831-0,678711099578773i</v>
      </c>
      <c r="DD146" s="223" t="str">
        <f t="shared" ca="1" si="132"/>
        <v>0,845317919277524-3,37469830218144i</v>
      </c>
      <c r="DE146" s="223" t="str">
        <f t="shared" ca="1" si="133"/>
        <v>-2,68927115073928-2,2070277962i</v>
      </c>
      <c r="DF146" s="223" t="str">
        <f t="shared" ca="1" si="134"/>
        <v>-3,14494107550408+1,48744635096706i</v>
      </c>
      <c r="DG146" s="223" t="str">
        <f t="shared" ca="1" si="135"/>
        <v>4,85864854911013E-13+3,47895832332007i</v>
      </c>
      <c r="DH146" s="223" t="str">
        <f t="shared" ca="1" si="136"/>
        <v>3,14494107550448+1,48744635096622i</v>
      </c>
      <c r="DI146" s="223" t="str">
        <f t="shared" ca="1" si="137"/>
        <v>2,68927115073869-2,20702779620071i</v>
      </c>
      <c r="DJ146" s="223" t="str">
        <f t="shared" ca="1" si="138"/>
        <v>-0,845317919275064-3,37469830218206i</v>
      </c>
      <c r="DK146" s="223" t="str">
        <f t="shared" ca="1" si="139"/>
        <v>-3,41211111464849-0,678711099577869i</v>
      </c>
      <c r="DL146" s="223" t="str">
        <f t="shared" ca="1" si="140"/>
        <v>-2,07241305355998+2,79432552699791i</v>
      </c>
      <c r="DM146" s="223" t="str">
        <f t="shared" ca="1" si="141"/>
        <v>1,63996960116716+3,06816732311743i</v>
      </c>
      <c r="DN146" s="223" t="str">
        <f t="shared" ca="1" si="142"/>
        <v>3,4747677656592-0,170704394008381i</v>
      </c>
      <c r="DO146" s="223" t="str">
        <f t="shared" ca="1" si="143"/>
        <v>1,33133971222168-3,21413838937583i</v>
      </c>
      <c r="DP146" s="223" t="str">
        <f t="shared" ca="1" si="144"/>
        <v>-2,33632561556424-2,57773808472784i</v>
      </c>
      <c r="DQ146" s="223" t="str">
        <f t="shared" ca="1" si="145"/>
        <v>-3,32915554591645+1,00988829406609i</v>
      </c>
      <c r="DR146" s="223" t="str">
        <f t="shared" ca="1" si="146"/>
        <v>-0,510469205391247+3,44130385257466i</v>
      </c>
      <c r="DS146" s="223" t="str">
        <f t="shared" ca="1" si="147"/>
        <v>2,89264812830793+1,932805686352i</v>
      </c>
      <c r="DT146" s="223" t="str">
        <f t="shared" ca="1" si="148"/>
        <v>2,98400208690963-1,78854202095365i</v>
      </c>
      <c r="DU146" s="223" t="str">
        <f t="shared" ca="1" si="149"/>
        <v>-0,340997546179217-3,46220618809708i</v>
      </c>
      <c r="DV146" s="223" t="str">
        <f t="shared" ca="1" si="150"/>
        <v>-3,27559256234068-1,17202575950205i</v>
      </c>
      <c r="DW146" s="223" t="str">
        <f t="shared" ca="1" si="151"/>
        <v>-2,45999502188544+2,45999502188457i</v>
      </c>
      <c r="DX146" s="223" t="str">
        <f t="shared" ca="1" si="152"/>
        <v>1,17202575950089+3,2755925623411i</v>
      </c>
      <c r="DY146" s="223" t="str">
        <f t="shared" ca="1" si="153"/>
        <v>3,4622061880973+0,340997546177056i</v>
      </c>
      <c r="DZ146" s="223" t="str">
        <f t="shared" ca="1" si="154"/>
        <v>1,78854202095174-2,98400208691077i</v>
      </c>
      <c r="EA146" s="223" t="str">
        <f t="shared" ca="1" si="155"/>
        <v>-1,93280568635385-2,89264812830669i</v>
      </c>
      <c r="EB146" s="223" t="str">
        <f t="shared" ca="1" si="156"/>
        <v>-3,44130385257484+0,510469205390071i</v>
      </c>
      <c r="EC146" s="223" t="str">
        <f t="shared" ca="1" si="157"/>
        <v>-1,00988829406728+3,32915554591609i</v>
      </c>
      <c r="ED146" s="223" t="str">
        <f t="shared" ca="1" si="158"/>
        <v>2,577738084727+2,33632561556516i</v>
      </c>
      <c r="EE146" s="223" t="str">
        <f t="shared" ca="1" si="159"/>
        <v>3,21413838937496-1,33133971222378i</v>
      </c>
      <c r="EF146" s="223" t="str">
        <f t="shared" ca="1" si="160"/>
        <v>0,170704394006212-3,4747677656593i</v>
      </c>
      <c r="EG146" s="223" t="str">
        <f t="shared" ca="1" si="161"/>
        <v>-3,06816732311685-1,63996960116825i</v>
      </c>
      <c r="EH146" s="223" t="str">
        <f t="shared" ca="1" si="162"/>
        <v>-2,79432552699862+2,07241305355903i</v>
      </c>
      <c r="EI146" s="223" t="str">
        <f t="shared" ca="1" si="163"/>
        <v>0,678711099576606+3,41211111464875i</v>
      </c>
      <c r="EJ146" s="223" t="str">
        <f t="shared" ca="1" si="164"/>
        <v>3,37469830218176+0,845317919276265i</v>
      </c>
      <c r="EK146" s="223" t="str">
        <f t="shared" ca="1" si="165"/>
        <v>2,20702779619899-2,6892711507401i</v>
      </c>
      <c r="EL146" s="223" t="str">
        <f t="shared" ca="1" si="166"/>
        <v>-1,48744635096828-3,14494107550351i</v>
      </c>
      <c r="EM146" s="223" t="str">
        <f t="shared" ca="1" si="167"/>
        <v>-3,47895832332007-1,72525081551331E-12i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-7,19622202679728E-30+3,71469350953424E-30i</v>
      </c>
      <c r="G147" s="229" t="str">
        <f t="shared" si="178"/>
        <v>-14,3604799591469+8,99923410774742i</v>
      </c>
      <c r="H147" s="229" t="str">
        <f t="shared" si="179"/>
        <v>2,00000000001437E-12-1,03240103196423E-12i</v>
      </c>
      <c r="I147" s="229" t="str">
        <f t="shared" si="174"/>
        <v>-2,00000000001437E-12+1,03240103196423E-12i</v>
      </c>
      <c r="J147" s="255" t="str">
        <f ca="1">IMPRODUCT(1/N_FFT2,BJ100)</f>
        <v>0,0504275604573914+0,000977465631282039i</v>
      </c>
      <c r="K147" s="254" t="str">
        <f t="shared" ca="1" si="175"/>
        <v>-1,01864257441953E-13+5,01065341930714E-14i</v>
      </c>
      <c r="N147" s="246">
        <f t="shared" ca="1" si="176"/>
        <v>4.5221447471360197</v>
      </c>
      <c r="O147" s="223">
        <f t="shared" ca="1" si="39"/>
        <v>-3.4778552528639808</v>
      </c>
      <c r="P147" s="223" t="str">
        <f t="shared" ca="1" si="40"/>
        <v>-1,40937063258976+3,17948920109302i</v>
      </c>
      <c r="Q147" s="223" t="str">
        <f t="shared" ca="1" si="41"/>
        <v>2,33558483872254+2,57692076343123i</v>
      </c>
      <c r="R147" s="223" t="str">
        <f t="shared" ca="1" si="42"/>
        <v>3,30232157061787-1,09093968857381i</v>
      </c>
      <c r="S147" s="223" t="str">
        <f t="shared" ca="1" si="43"/>
        <v>0,340889426365865-3,46110842922691i</v>
      </c>
      <c r="T147" s="223" t="str">
        <f t="shared" ca="1" si="44"/>
        <v>-3,02603661247605-1,71422856697352i</v>
      </c>
      <c r="U147" s="223" t="str">
        <f t="shared" ca="1" si="45"/>
        <v>-2,79343953249988+2,07175595525642i</v>
      </c>
      <c r="V147" s="223" t="str">
        <f t="shared" ca="1" si="46"/>
        <v>0,7620023989886+3,39335077818507i</v>
      </c>
      <c r="W147" s="223" t="str">
        <f t="shared" ca="1" si="47"/>
        <v>3,41102923938205+0,678495901206709i</v>
      </c>
      <c r="X147" s="223" t="str">
        <f t="shared" ca="1" si="48"/>
        <v>2,00257754316472-2,84344163708101i</v>
      </c>
      <c r="Y147" s="223" t="str">
        <f t="shared" ca="1" si="49"/>
        <v>-1,78797492940412-2,98305595182121i</v>
      </c>
      <c r="Z147" s="223" t="str">
        <f t="shared" ca="1" si="50"/>
        <v>-3,45170016276413+0,425726609748133i</v>
      </c>
      <c r="AA147" s="223" t="str">
        <f t="shared" ca="1" si="51"/>
        <v>-1,00956808961544+3,32809997330366i</v>
      </c>
      <c r="AB147" s="223" t="str">
        <f t="shared" ca="1" si="52"/>
        <v>2,63346276433758+2,27164060289497i</v>
      </c>
      <c r="AC147" s="223" t="str">
        <f t="shared" ca="1" si="53"/>
        <v>3,14394391162221-1,48697472757516i</v>
      </c>
      <c r="AD147" s="223" t="str">
        <f t="shared" ca="1" si="54"/>
        <v>-0,0853508405300353-3,47680778788451i</v>
      </c>
      <c r="AE147" s="223" t="str">
        <f t="shared" ca="1" si="55"/>
        <v>-3,21311928515785-1,33091758543506i</v>
      </c>
      <c r="AF147" s="223" t="str">
        <f t="shared" ca="1" si="56"/>
        <v>-2,51882652181426+2,3981222055764i</v>
      </c>
      <c r="AG147" s="223" t="str">
        <f t="shared" ca="1" si="57"/>
        <v>1,17165414625657+3,27455397289972i</v>
      </c>
      <c r="AH147" s="223" t="str">
        <f t="shared" ca="1" si="58"/>
        <v>3,46843185339109+0,255846903939891i</v>
      </c>
      <c r="AI147" s="223" t="str">
        <f t="shared" ca="1" si="59"/>
        <v>1,63944961735337-3,0671945018263i</v>
      </c>
      <c r="AJ147" s="223" t="str">
        <f t="shared" ca="1" si="60"/>
        <v>-2,13968641902857-2,74175476439785i</v>
      </c>
      <c r="AK147" s="223" t="str">
        <f t="shared" ca="1" si="61"/>
        <v>-3,37362828936492+0,845049895018235i</v>
      </c>
      <c r="AL147" s="223" t="str">
        <f t="shared" ca="1" si="62"/>
        <v>-0,594580702864731+3,42665302411179i</v>
      </c>
      <c r="AM147" s="223" t="str">
        <f t="shared" ca="1" si="63"/>
        <v>2,89173095874327+1,93219285324195i</v>
      </c>
      <c r="AN147" s="223" t="str">
        <f t="shared" ca="1" si="64"/>
        <v>2,93827840980447-1,8606442825942i</v>
      </c>
      <c r="AO147" s="223" t="str">
        <f t="shared" ca="1" si="65"/>
        <v>-0,510307351339944-3,44021272119065i</v>
      </c>
      <c r="AP147" s="223" t="str">
        <f t="shared" ca="1" si="66"/>
        <v>-3,35187365301129-0,927588364589772i</v>
      </c>
      <c r="AQ147" s="223" t="str">
        <f t="shared" ca="1" si="67"/>
        <v>-2,20632801571007+2,68841846574644i</v>
      </c>
      <c r="AR147" s="223" t="str">
        <f t="shared" ca="1" si="68"/>
        <v>-2,20632801571007+2,68841846574644i</v>
      </c>
      <c r="AS147" s="223" t="str">
        <f t="shared" ca="1" si="69"/>
        <v>3,47366602389983-0,170650268905554i</v>
      </c>
      <c r="AT147" s="223" t="str">
        <f t="shared" ca="1" si="70"/>
        <v>1,25166284329279-3,2448139063117i</v>
      </c>
      <c r="AU147" s="223" t="str">
        <f t="shared" ca="1" si="71"/>
        <v>-2,45921503328545-2,4592150332853i</v>
      </c>
      <c r="AV147" s="223" t="str">
        <f t="shared" ca="1" si="72"/>
        <v>-3,24481390631163+1,25166284329298i</v>
      </c>
      <c r="AW147" s="223" t="str">
        <f t="shared" ca="1" si="73"/>
        <v>-0,170650268905348+3,47366602389984i</v>
      </c>
      <c r="AX147" s="223" t="str">
        <f t="shared" ca="1" si="74"/>
        <v>3,10650482789862+1,56368312458636i</v>
      </c>
      <c r="AY147" s="223" t="str">
        <f t="shared" ca="1" si="75"/>
        <v>2,68841846574632-2,20632801571021i</v>
      </c>
      <c r="AZ147" s="223" t="str">
        <f t="shared" ca="1" si="76"/>
        <v>-0,927588364589974-3,35187365301124i</v>
      </c>
      <c r="BA147" s="223" t="str">
        <f t="shared" ca="1" si="77"/>
        <v>-3,44021272119068-0,510307351339742i</v>
      </c>
      <c r="BB147" s="223" t="str">
        <f t="shared" ca="1" si="78"/>
        <v>-1,86064428259403+2,93827840980458i</v>
      </c>
      <c r="BC147" s="223" t="str">
        <f t="shared" ca="1" si="79"/>
        <v>1,93219285324212+2,89173095874316i</v>
      </c>
      <c r="BD147" s="223" t="str">
        <f t="shared" ca="1" si="80"/>
        <v>3,42665302411181-0,594580702864606i</v>
      </c>
      <c r="BE147" s="223" t="str">
        <f t="shared" ca="1" si="81"/>
        <v>0,845049895018381-3,37362828936488i</v>
      </c>
      <c r="BF147" s="223" t="str">
        <f t="shared" ca="1" si="82"/>
        <v>-2,74175476439776-2,13968641902868i</v>
      </c>
      <c r="BG147" s="223" t="str">
        <f t="shared" ca="1" si="83"/>
        <v>-3,06719450182637+1,63944961735324i</v>
      </c>
      <c r="BH147" s="223" t="str">
        <f t="shared" ca="1" si="84"/>
        <v>0,255846903939751+3,4684318533911i</v>
      </c>
      <c r="BI147" s="223" t="str">
        <f t="shared" ca="1" si="85"/>
        <v>3,27455397289968+1,17165414625671i</v>
      </c>
      <c r="BJ147" s="223" t="str">
        <f t="shared" ca="1" si="86"/>
        <v>2,39812220557651-2,51882652181416i</v>
      </c>
      <c r="BK147" s="223" t="str">
        <f t="shared" ca="1" si="87"/>
        <v>-1,33091758543493-3,21311928515791i</v>
      </c>
      <c r="BL147" s="223" t="str">
        <f t="shared" ca="1" si="88"/>
        <v>-3,47680778788451-0,0853508405301626i</v>
      </c>
      <c r="BM147" s="223" t="str">
        <f t="shared" ca="1" si="89"/>
        <v>-1,48697472757529+3,14394391162215i</v>
      </c>
      <c r="BN147" s="223" t="str">
        <f t="shared" ca="1" si="90"/>
        <v>2,27164060289487+2,63346276433768i</v>
      </c>
      <c r="BO147" s="223" t="str">
        <f t="shared" ca="1" si="91"/>
        <v>3,3280999733037-1,0095680896153i</v>
      </c>
      <c r="BP147" s="223" t="str">
        <f t="shared" ca="1" si="92"/>
        <v>0,425726609748279-3,45170016276412i</v>
      </c>
      <c r="BQ147" s="223" t="str">
        <f t="shared" ca="1" si="93"/>
        <v>-2,98305595182114-1,78797492940423i</v>
      </c>
      <c r="BR147" s="223" t="str">
        <f t="shared" ca="1" si="94"/>
        <v>-2,8434416370811+2,00257754316459i</v>
      </c>
      <c r="BS147" s="223" t="str">
        <f t="shared" ca="1" si="95"/>
        <v>0,678495901206615+3,41102923938207i</v>
      </c>
      <c r="BT147" s="223" t="str">
        <f t="shared" ca="1" si="96"/>
        <v>3,39335077818506+0,762002398988659i</v>
      </c>
      <c r="BU147" s="223" t="str">
        <f t="shared" ca="1" si="97"/>
        <v>2,07175595525651-2,79343953249981i</v>
      </c>
      <c r="BV147" s="223" t="str">
        <f t="shared" ca="1" si="98"/>
        <v>-1,71422856697341-3,02603661247611i</v>
      </c>
      <c r="BW147" s="223" t="str">
        <f t="shared" ca="1" si="99"/>
        <v>-3,46110842922692+0,340889426365772i</v>
      </c>
      <c r="BX147" s="223" t="str">
        <f t="shared" ca="1" si="100"/>
        <v>-1,09093968857391+3,30232157061783i</v>
      </c>
      <c r="BY147" s="223" t="str">
        <f t="shared" ca="1" si="101"/>
        <v>2,57692076343112+2,33558483872265i</v>
      </c>
      <c r="BZ147" s="223" t="str">
        <f t="shared" ca="1" si="102"/>
        <v>3,17948920109307-1,40937063258965i</v>
      </c>
      <c r="CA147" s="223" t="str">
        <f t="shared" ca="1" si="103"/>
        <v>1,39749240387438E-13-3,47785525286398i</v>
      </c>
      <c r="CB147" s="223" t="str">
        <f t="shared" ca="1" si="104"/>
        <v>-3,17948920109296-1,40937063258991i</v>
      </c>
      <c r="CC147" s="223" t="str">
        <f t="shared" ca="1" si="105"/>
        <v>-2,57692076343131+2,33558483872245i</v>
      </c>
      <c r="CD147" s="223" t="str">
        <f t="shared" ca="1" si="106"/>
        <v>1,09093968857365+3,30232157061792i</v>
      </c>
      <c r="CE147" s="223" t="str">
        <f t="shared" ca="1" si="107"/>
        <v>3,46110842922692+0,340889426365705i</v>
      </c>
      <c r="CF147" s="223" t="str">
        <f t="shared" ca="1" si="108"/>
        <v>1,71422856697369-3,02603661247595i</v>
      </c>
      <c r="CG147" s="223" t="str">
        <f t="shared" ca="1" si="109"/>
        <v>-2,07175595525629-2,79343953249998i</v>
      </c>
      <c r="CH147" s="223" t="str">
        <f t="shared" ca="1" si="110"/>
        <v>-3,39335077818504+0,762002398988722i</v>
      </c>
      <c r="CI147" s="223" t="str">
        <f t="shared" ca="1" si="111"/>
        <v>-0,678495901206598+3,41102923938207i</v>
      </c>
      <c r="CJ147" s="223" t="str">
        <f t="shared" ca="1" si="112"/>
        <v>2,84344163708114+2,00257754316454i</v>
      </c>
      <c r="CK147" s="223" t="str">
        <f t="shared" ca="1" si="113"/>
        <v>2,9830559518211-1,78797492940429i</v>
      </c>
      <c r="CL147" s="223" t="str">
        <f t="shared" ca="1" si="114"/>
        <v>-0,425726609748321-3,45170016276411i</v>
      </c>
      <c r="CM147" s="223" t="str">
        <f t="shared" ca="1" si="115"/>
        <v>-3,32809997330372-1,00956808961523i</v>
      </c>
      <c r="CN147" s="223" t="str">
        <f t="shared" ca="1" si="116"/>
        <v>-2,27164060289481+2,63346276433772i</v>
      </c>
      <c r="CO147" s="223" t="str">
        <f t="shared" ca="1" si="117"/>
        <v>1,48697472757533+3,14394391162213i</v>
      </c>
      <c r="CP147" s="223" t="str">
        <f t="shared" ca="1" si="118"/>
        <v>3,47680778788451-0,0853508405302537i</v>
      </c>
      <c r="CQ147" s="223" t="str">
        <f t="shared" ca="1" si="119"/>
        <v>1,33091758543487-3,21311928515793i</v>
      </c>
      <c r="CR147" s="223" t="str">
        <f t="shared" ca="1" si="120"/>
        <v>-2,39812220557654-2,51882652181413i</v>
      </c>
      <c r="CS147" s="223" t="str">
        <f t="shared" ca="1" si="121"/>
        <v>-3,27455397289964+1,17165414625679i</v>
      </c>
      <c r="CT147" s="223" t="str">
        <f t="shared" ca="1" si="122"/>
        <v>-0,255846903939685+3,46843185339111i</v>
      </c>
      <c r="CU147" s="223" t="str">
        <f t="shared" ca="1" si="123"/>
        <v>3,06719450182639+1,6394496173532i</v>
      </c>
      <c r="CV147" s="223" t="str">
        <f t="shared" ca="1" si="124"/>
        <v>2,7417547643977-2,13968641902875i</v>
      </c>
      <c r="CW147" s="223" t="str">
        <f t="shared" ca="1" si="125"/>
        <v>-0,845049895018447-3,37362828936486i</v>
      </c>
      <c r="CX147" s="223" t="str">
        <f t="shared" ca="1" si="126"/>
        <v>-3,4266530241117-0,594580702865221i</v>
      </c>
      <c r="CY147" s="223" t="str">
        <f t="shared" ca="1" si="127"/>
        <v>-1,93219285324267+2,8917309587428i</v>
      </c>
      <c r="CZ147" s="223" t="str">
        <f t="shared" ca="1" si="128"/>
        <v>1,8606442825935+2,93827840980491i</v>
      </c>
      <c r="DA147" s="223" t="str">
        <f t="shared" ca="1" si="129"/>
        <v>3,44021272119077-0,510307351339123i</v>
      </c>
      <c r="DB147" s="223" t="str">
        <f t="shared" ca="1" si="130"/>
        <v>0,9275883645906-3,35187365301106i</v>
      </c>
      <c r="DC147" s="223" t="str">
        <f t="shared" ca="1" si="131"/>
        <v>-2,68841846574593-2,2063280157107i</v>
      </c>
      <c r="DD147" s="223" t="str">
        <f t="shared" ca="1" si="132"/>
        <v>-3,1065048278989+1,5636831245858i</v>
      </c>
      <c r="DE147" s="223" t="str">
        <f t="shared" ca="1" si="133"/>
        <v>0,170650268904699+3,47366602389987i</v>
      </c>
      <c r="DF147" s="223" t="str">
        <f t="shared" ca="1" si="134"/>
        <v>3,24481390631141+1,25166284329354i</v>
      </c>
      <c r="DG147" s="223" t="str">
        <f t="shared" ca="1" si="135"/>
        <v>2,45921503328589-2,45921503328486i</v>
      </c>
      <c r="DH147" s="223" t="str">
        <f t="shared" ca="1" si="136"/>
        <v>-1,25166284329218-3,24481390631194i</v>
      </c>
      <c r="DI147" s="223" t="str">
        <f t="shared" ca="1" si="137"/>
        <v>-3,4736660238998-0,170650268906204i</v>
      </c>
      <c r="DJ147" s="223" t="str">
        <f t="shared" ca="1" si="138"/>
        <v>-1,5636831245871+3,10650482789825i</v>
      </c>
      <c r="DK147" s="223" t="str">
        <f t="shared" ca="1" si="139"/>
        <v>2,20632801570957+2,68841846574685i</v>
      </c>
      <c r="DL147" s="223" t="str">
        <f t="shared" ca="1" si="140"/>
        <v>3,35187365301146-0,927588364589146i</v>
      </c>
      <c r="DM147" s="223" t="str">
        <f t="shared" ca="1" si="141"/>
        <v>0,510307351340563-3,44021272119056i</v>
      </c>
      <c r="DN147" s="223" t="str">
        <f t="shared" ca="1" si="142"/>
        <v>-2,93827840980413-1,86064428259474i</v>
      </c>
      <c r="DO147" s="223" t="str">
        <f t="shared" ca="1" si="143"/>
        <v>-2,89173095874364+1,93219285324141i</v>
      </c>
      <c r="DP147" s="223" t="str">
        <f t="shared" ca="1" si="144"/>
        <v>0,594580702863785+3,42665302411195i</v>
      </c>
      <c r="DQ147" s="223" t="str">
        <f t="shared" ca="1" si="145"/>
        <v>3,37362828936468+0,845049895019188i</v>
      </c>
      <c r="DR147" s="223" t="str">
        <f t="shared" ca="1" si="146"/>
        <v>2,13968641902935-2,74175476439723i</v>
      </c>
      <c r="DS147" s="223" t="str">
        <f t="shared" ca="1" si="147"/>
        <v>-1,63944961735252-3,06719450182675i</v>
      </c>
      <c r="DT147" s="223" t="str">
        <f t="shared" ca="1" si="148"/>
        <v>-3,46843185339116+0,255846903938922i</v>
      </c>
      <c r="DU147" s="223" t="str">
        <f t="shared" ca="1" si="149"/>
        <v>-1,17165414625751+3,27455397289939i</v>
      </c>
      <c r="DV147" s="223" t="str">
        <f t="shared" ca="1" si="150"/>
        <v>2,51882652181357+2,39812220557713i</v>
      </c>
      <c r="DW147" s="223" t="str">
        <f t="shared" ca="1" si="151"/>
        <v>3,21311928515824-1,33091758543411i</v>
      </c>
      <c r="DX147" s="223" t="str">
        <f t="shared" ca="1" si="152"/>
        <v>0,0853508405309691-3,47680778788449i</v>
      </c>
      <c r="DY147" s="223" t="str">
        <f t="shared" ca="1" si="153"/>
        <v>-3,1439439116218-1,48697472757602i</v>
      </c>
      <c r="DZ147" s="223" t="str">
        <f t="shared" ca="1" si="154"/>
        <v>-2,63346276433822+2,27164060289423i</v>
      </c>
      <c r="EA147" s="223" t="str">
        <f t="shared" ca="1" si="155"/>
        <v>1,0095680896145+3,32809997330394i</v>
      </c>
      <c r="EB147" s="223" t="str">
        <f t="shared" ca="1" si="156"/>
        <v>3,45170016276401+0,425726609749131i</v>
      </c>
      <c r="EC147" s="223" t="str">
        <f t="shared" ca="1" si="157"/>
        <v>1,78797492940499-2,98305595182068i</v>
      </c>
      <c r="ED147" s="223" t="str">
        <f t="shared" ca="1" si="158"/>
        <v>-2,00257754316387-2,84344163708161i</v>
      </c>
      <c r="EE147" s="223" t="str">
        <f t="shared" ca="1" si="159"/>
        <v>-3,41102923938222+0,678495901205847i</v>
      </c>
      <c r="EF147" s="223" t="str">
        <f t="shared" ca="1" si="160"/>
        <v>-0,76200239898947+3,39335077818487i</v>
      </c>
      <c r="EG147" s="223" t="str">
        <f t="shared" ca="1" si="161"/>
        <v>2,79343953249932+2,07175595525718i</v>
      </c>
      <c r="EH147" s="223" t="str">
        <f t="shared" ca="1" si="162"/>
        <v>3,02603661247652-1,71422856697268i</v>
      </c>
      <c r="EI147" s="223" t="str">
        <f t="shared" ca="1" si="163"/>
        <v>-0,340889426364895-3,461108429227i</v>
      </c>
      <c r="EJ147" s="223" t="str">
        <f t="shared" ca="1" si="164"/>
        <v>-3,30232157061756-1,09093968857475i</v>
      </c>
      <c r="EK147" s="223" t="str">
        <f t="shared" ca="1" si="165"/>
        <v>-2,33558483872323+2,5769207634306i</v>
      </c>
      <c r="EL147" s="223" t="str">
        <f t="shared" ca="1" si="166"/>
        <v>1,40937063258889+3,1794892010934i</v>
      </c>
      <c r="EM147" s="223" t="str">
        <f t="shared" ca="1" si="167"/>
        <v>3,47785525286398+9,71424620840207E-13i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-6,89950284931845E-27+3,48732832365566E-27i</v>
      </c>
      <c r="G148" s="229" t="str">
        <f t="shared" si="178"/>
        <v>-14,188422247392+9,08059023848094i</v>
      </c>
      <c r="H148" s="229" t="str">
        <f t="shared" si="179"/>
        <v>2,00000000013771E-11-1,01089267688644E-11i</v>
      </c>
      <c r="I148" s="229" t="str">
        <f t="shared" si="174"/>
        <v>-2,00000000013771E-11+1,01089267688644E-11i</v>
      </c>
      <c r="J148" s="255" t="str">
        <f ca="1">IMPRODUCT(1/N_FFT2,BK100)</f>
        <v>0,0155914746631599-0,0000343895612777041i</v>
      </c>
      <c r="K148" s="254" t="str">
        <f t="shared" ca="1" si="175"/>
        <v>-3,11481851728099E-13+1,5830086681409E-13i</v>
      </c>
      <c r="N148" s="246">
        <f t="shared" ca="1" si="176"/>
        <v>4.5233906549130038</v>
      </c>
      <c r="O148" s="223">
        <f t="shared" ca="1" si="39"/>
        <v>-3.4766093450869962</v>
      </c>
      <c r="P148" s="223" t="str">
        <f t="shared" ca="1" si="40"/>
        <v>-1,33044079717045+3,21196821646334i</v>
      </c>
      <c r="Q148" s="223" t="str">
        <f t="shared" ca="1" si="41"/>
        <v>2,45833404344752+2,45833404344755i</v>
      </c>
      <c r="R148" s="223" t="str">
        <f t="shared" ca="1" si="42"/>
        <v>3,21196821646334-1,33044079717045i</v>
      </c>
      <c r="S148" s="223" t="str">
        <f t="shared" ca="1" si="43"/>
        <v>6,3890438511813E-16-3,476609345087i</v>
      </c>
      <c r="T148" s="223" t="str">
        <f t="shared" ca="1" si="44"/>
        <v>-3,21196821646334-1,33044079717045i</v>
      </c>
      <c r="U148" s="223" t="str">
        <f t="shared" ca="1" si="45"/>
        <v>-2,45833404344755+2,45833404344752i</v>
      </c>
      <c r="V148" s="223" t="str">
        <f t="shared" ca="1" si="46"/>
        <v>1,33044079717045+3,21196821646334i</v>
      </c>
      <c r="W148" s="223" t="str">
        <f t="shared" ca="1" si="47"/>
        <v>3,476609345087+1,27780877023626E-15i</v>
      </c>
      <c r="X148" s="223" t="str">
        <f t="shared" ca="1" si="48"/>
        <v>1,33044079717029-3,21196821646341i</v>
      </c>
      <c r="Y148" s="223" t="str">
        <f t="shared" ca="1" si="49"/>
        <v>-2,45833404344748-2,4583340434476i</v>
      </c>
      <c r="Z148" s="223" t="str">
        <f t="shared" ca="1" si="50"/>
        <v>-3,21196821646334+1,33044079717045i</v>
      </c>
      <c r="AA148" s="223" t="str">
        <f t="shared" ca="1" si="51"/>
        <v>1,03070166241804E-13+3,476609345087i</v>
      </c>
      <c r="AB148" s="223" t="str">
        <f t="shared" ca="1" si="52"/>
        <v>3,21196821646329+1,33044079717057i</v>
      </c>
      <c r="AC148" s="223" t="str">
        <f t="shared" ca="1" si="53"/>
        <v>2,45833404344757-2,4583340434475i</v>
      </c>
      <c r="AD148" s="223" t="str">
        <f t="shared" ca="1" si="54"/>
        <v>-1,33044079717048-3,21196821646332i</v>
      </c>
      <c r="AE148" s="223" t="str">
        <f t="shared" ca="1" si="55"/>
        <v>-3,476609345087+1,45661153373162E-13i</v>
      </c>
      <c r="AF148" s="223" t="str">
        <f t="shared" ca="1" si="56"/>
        <v>-1,33044079717054+3,2119682164633i</v>
      </c>
      <c r="AG148" s="223" t="str">
        <f t="shared" ca="1" si="57"/>
        <v>2,45833404344752+2,45833404344755i</v>
      </c>
      <c r="AH148" s="223" t="str">
        <f t="shared" ca="1" si="58"/>
        <v>3,21196821646331-1,33044079717051i</v>
      </c>
      <c r="AI148" s="223" t="str">
        <f t="shared" ca="1" si="59"/>
        <v>1,6993838920343E-13-3,476609345087i</v>
      </c>
      <c r="AJ148" s="223" t="str">
        <f t="shared" ca="1" si="60"/>
        <v>-3,21196821646332-1,33044079717051i</v>
      </c>
      <c r="AK148" s="223" t="str">
        <f t="shared" ca="1" si="61"/>
        <v>-2,45833404344752+2,45833404344755i</v>
      </c>
      <c r="AL148" s="223" t="str">
        <f t="shared" ca="1" si="62"/>
        <v>1,33044079717055+3,2119682164633i</v>
      </c>
      <c r="AM148" s="223" t="str">
        <f t="shared" ca="1" si="63"/>
        <v>3,476609345087+1,39698799648207E-13i</v>
      </c>
      <c r="AN148" s="223" t="str">
        <f t="shared" ca="1" si="64"/>
        <v>1,33044079717048-3,21196821646333i</v>
      </c>
      <c r="AO148" s="223" t="str">
        <f t="shared" ca="1" si="65"/>
        <v>-2,45833404344758-2,4583340434475i</v>
      </c>
      <c r="AP148" s="223" t="str">
        <f t="shared" ca="1" si="66"/>
        <v>-3,21196821646329+1,33044079717058i</v>
      </c>
      <c r="AQ148" s="223" t="str">
        <f t="shared" ca="1" si="67"/>
        <v>-9,71078125168485E-14+3,476609345087i</v>
      </c>
      <c r="AR148" s="223" t="str">
        <f t="shared" ca="1" si="68"/>
        <v>-9,71078125168485E-14+3,476609345087i</v>
      </c>
      <c r="AS148" s="223" t="str">
        <f t="shared" ca="1" si="69"/>
        <v>2,45833404344747-2,4583340434476i</v>
      </c>
      <c r="AT148" s="223" t="str">
        <f t="shared" ca="1" si="70"/>
        <v>-1,33044079717029-3,21196821646341i</v>
      </c>
      <c r="AU148" s="223" t="str">
        <f t="shared" ca="1" si="71"/>
        <v>-3,476609345087-5,45168253854898E-14i</v>
      </c>
      <c r="AV148" s="223" t="str">
        <f t="shared" ca="1" si="72"/>
        <v>-1,33044079717041+3,21196821646336i</v>
      </c>
      <c r="AW148" s="223" t="str">
        <f t="shared" ca="1" si="73"/>
        <v>2,45833404344762+2,45833404344746i</v>
      </c>
      <c r="AX148" s="223" t="str">
        <f t="shared" ca="1" si="74"/>
        <v>3,21196821646339-1,33044079717033i</v>
      </c>
      <c r="AY148" s="223" t="str">
        <f t="shared" ca="1" si="75"/>
        <v>3,66286334064038E-14-3,476609345087i</v>
      </c>
      <c r="AZ148" s="223" t="str">
        <f t="shared" ca="1" si="76"/>
        <v>-3,21196821646337-1,33044079717037i</v>
      </c>
      <c r="BA148" s="223" t="str">
        <f t="shared" ca="1" si="77"/>
        <v>-2,45833404344767+2,4583340434474i</v>
      </c>
      <c r="BB148" s="223" t="str">
        <f t="shared" ca="1" si="78"/>
        <v>1,33044079717037+3,21196821646337i</v>
      </c>
      <c r="BC148" s="223" t="str">
        <f t="shared" ca="1" si="79"/>
        <v>3,476609345087-5,96235372495491E-15i</v>
      </c>
      <c r="BD148" s="223" t="str">
        <f t="shared" ca="1" si="80"/>
        <v>1,33044079717036-3,21196821646338i</v>
      </c>
      <c r="BE148" s="223" t="str">
        <f t="shared" ca="1" si="81"/>
        <v>-2,45833404344743-2,45833404344764i</v>
      </c>
      <c r="BF148" s="223" t="str">
        <f t="shared" ca="1" si="82"/>
        <v>-3,21196821646337+1,33044079717038i</v>
      </c>
      <c r="BG148" s="223" t="str">
        <f t="shared" ca="1" si="83"/>
        <v>4,85533408563135E-14+3,476609345087i</v>
      </c>
      <c r="BH148" s="223" t="str">
        <f t="shared" ca="1" si="84"/>
        <v>3,21196821646339+1,33044079717031i</v>
      </c>
      <c r="BI148" s="223" t="str">
        <f t="shared" ca="1" si="85"/>
        <v>2,45833404344763-2,45833404344744i</v>
      </c>
      <c r="BJ148" s="223" t="str">
        <f t="shared" ca="1" si="86"/>
        <v>-1,33044079717042-3,21196821646335i</v>
      </c>
      <c r="BK148" s="223" t="str">
        <f t="shared" ca="1" si="87"/>
        <v>-3,476609345087+6,64415328353998E-14i</v>
      </c>
      <c r="BL148" s="223" t="str">
        <f t="shared" ca="1" si="88"/>
        <v>-1,3304407971706+3,21196821646328i</v>
      </c>
      <c r="BM148" s="223" t="str">
        <f t="shared" ca="1" si="89"/>
        <v>2,45833404344748+2,4583340434476i</v>
      </c>
      <c r="BN148" s="223" t="str">
        <f t="shared" ca="1" si="90"/>
        <v>3,21196821646333-1,33044079717046i</v>
      </c>
      <c r="BO148" s="223" t="str">
        <f t="shared" ca="1" si="91"/>
        <v>-1,09032519966758E-13-3,476609345087i</v>
      </c>
      <c r="BP148" s="223" t="str">
        <f t="shared" ca="1" si="92"/>
        <v>-3,21196821646329-1,33044079717058i</v>
      </c>
      <c r="BQ148" s="223" t="str">
        <f t="shared" ca="1" si="93"/>
        <v>-2,45833404344757+2,45833404344751i</v>
      </c>
      <c r="BR148" s="223" t="str">
        <f t="shared" ca="1" si="94"/>
        <v>1,3304407971705+3,21196821646332i</v>
      </c>
      <c r="BS148" s="223" t="str">
        <f t="shared" ca="1" si="95"/>
        <v>3,476609345087-1,51623507098117E-13i</v>
      </c>
      <c r="BT148" s="223" t="str">
        <f t="shared" ca="1" si="96"/>
        <v>1,33044079717054-3,2119682164633i</v>
      </c>
      <c r="BU148" s="223" t="str">
        <f t="shared" ca="1" si="97"/>
        <v>-2,45833404344752-2,45833404344756i</v>
      </c>
      <c r="BV148" s="223" t="str">
        <f t="shared" ca="1" si="98"/>
        <v>-3,2119682164633+1,33044079717054i</v>
      </c>
      <c r="BW148" s="223" t="str">
        <f t="shared" ca="1" si="99"/>
        <v>-1,51624637902339E-13+3,476609345087i</v>
      </c>
      <c r="BX148" s="223" t="str">
        <f t="shared" ca="1" si="100"/>
        <v>3,21196821646332+1,3304407971705i</v>
      </c>
      <c r="BY148" s="223" t="str">
        <f t="shared" ca="1" si="101"/>
        <v>2,45833404344752-2,45833404344755i</v>
      </c>
      <c r="BZ148" s="223" t="str">
        <f t="shared" ca="1" si="102"/>
        <v>-1,33044079717053-3,2119682164633i</v>
      </c>
      <c r="CA148" s="223" t="str">
        <f t="shared" ca="1" si="103"/>
        <v>-3,476609345087-1,0903365077098E-13i</v>
      </c>
      <c r="CB148" s="223" t="str">
        <f t="shared" ca="1" si="104"/>
        <v>-1,33044079717046+3,21196821646333i</v>
      </c>
      <c r="CC148" s="223" t="str">
        <f t="shared" ca="1" si="105"/>
        <v>2,45833404344758+2,45833404344749i</v>
      </c>
      <c r="CD148" s="223" t="str">
        <f t="shared" ca="1" si="106"/>
        <v>3,21196821646329-1,33044079717057i</v>
      </c>
      <c r="CE148" s="223" t="str">
        <f t="shared" ca="1" si="107"/>
        <v>1,15848253944166E-13-3,476609345087i</v>
      </c>
      <c r="CF148" s="223" t="str">
        <f t="shared" ca="1" si="108"/>
        <v>-3,21196821646335-1,33044079717042i</v>
      </c>
      <c r="CG148" s="223" t="str">
        <f t="shared" ca="1" si="109"/>
        <v>-2,45833404344747+2,45833404344761i</v>
      </c>
      <c r="CH148" s="223" t="str">
        <f t="shared" ca="1" si="110"/>
        <v>1,33044079717029+3,2119682164634i</v>
      </c>
      <c r="CI148" s="223" t="str">
        <f t="shared" ca="1" si="111"/>
        <v>3,476609345087+7,32572668128075E-14i</v>
      </c>
      <c r="CJ148" s="223" t="str">
        <f t="shared" ca="1" si="112"/>
        <v>1,33044079717043-3,21196821646335i</v>
      </c>
      <c r="CK148" s="223" t="str">
        <f t="shared" ca="1" si="113"/>
        <v>-2,45833404344764-2,45833404344743i</v>
      </c>
      <c r="CL148" s="223" t="str">
        <f t="shared" ca="1" si="114"/>
        <v>-3,21196821646339+1,33044079717033i</v>
      </c>
      <c r="CM148" s="223" t="str">
        <f t="shared" ca="1" si="115"/>
        <v>-3,06662796814488E-14+3,476609345087i</v>
      </c>
      <c r="CN148" s="223" t="str">
        <f t="shared" ca="1" si="116"/>
        <v>3,21196821646337+1,33044079717039i</v>
      </c>
      <c r="CO148" s="223" t="str">
        <f t="shared" ca="1" si="117"/>
        <v>2,45833404344765-2,45833404344742i</v>
      </c>
      <c r="CP148" s="223" t="str">
        <f t="shared" ca="1" si="118"/>
        <v>-1,33044079717037-3,21196821646337i</v>
      </c>
      <c r="CQ148" s="223" t="str">
        <f t="shared" ca="1" si="119"/>
        <v>-3,476609345087+1,19247074499098E-14i</v>
      </c>
      <c r="CR148" s="223" t="str">
        <f t="shared" ca="1" si="120"/>
        <v>-1,33044079717035+3,21196821646338i</v>
      </c>
      <c r="CS148" s="223" t="str">
        <f t="shared" ca="1" si="121"/>
        <v>2,45833404344742+2,45833404344765i</v>
      </c>
      <c r="CT148" s="223" t="str">
        <f t="shared" ca="1" si="122"/>
        <v>3,21196821646336-1,33044079717041i</v>
      </c>
      <c r="CU148" s="223" t="str">
        <f t="shared" ca="1" si="123"/>
        <v>-5,45156945812685E-14-3,476609345087i</v>
      </c>
      <c r="CV148" s="223" t="str">
        <f t="shared" ca="1" si="124"/>
        <v>-3,21196821646379-1,33044079716935i</v>
      </c>
      <c r="CW148" s="223" t="str">
        <f t="shared" ca="1" si="125"/>
        <v>-2,45833404344714+2,45833404344794i</v>
      </c>
      <c r="CX148" s="223" t="str">
        <f t="shared" ca="1" si="126"/>
        <v>1,3304407971704+3,21196821646336i</v>
      </c>
      <c r="CY148" s="223" t="str">
        <f t="shared" ca="1" si="127"/>
        <v>3,476609345087+5,94571582551001E-13i</v>
      </c>
      <c r="CZ148" s="223" t="str">
        <f t="shared" ca="1" si="128"/>
        <v>1,33044079717155-3,21196821646289i</v>
      </c>
      <c r="DA148" s="223" t="str">
        <f t="shared" ca="1" si="129"/>
        <v>-2,4583340434487-2,45833404344637i</v>
      </c>
      <c r="DB148" s="223" t="str">
        <f t="shared" ca="1" si="130"/>
        <v>-3,21196821646295+1,3304407971714i</v>
      </c>
      <c r="DC148" s="223" t="str">
        <f t="shared" ca="1" si="131"/>
        <v>4,85536800975802E-13+3,476609345087i</v>
      </c>
      <c r="DD148" s="223" t="str">
        <f t="shared" ca="1" si="132"/>
        <v>3,2119682164633+1,33044079717055i</v>
      </c>
      <c r="DE148" s="223" t="str">
        <f t="shared" ca="1" si="133"/>
        <v>2,45833404344805-2,45833404344702i</v>
      </c>
      <c r="DF148" s="223" t="str">
        <f t="shared" ca="1" si="134"/>
        <v>-1,33044079716921-3,21196821646386i</v>
      </c>
      <c r="DG148" s="223" t="str">
        <f t="shared" ca="1" si="135"/>
        <v>-3,476609345087+1,5656451845026E-12i</v>
      </c>
      <c r="DH148" s="223" t="str">
        <f t="shared" ca="1" si="136"/>
        <v>-1,33044079716955+3,21196821646371i</v>
      </c>
      <c r="DI148" s="223" t="str">
        <f t="shared" ca="1" si="137"/>
        <v>2,45833404344779+2,45833404344729i</v>
      </c>
      <c r="DJ148" s="223" t="str">
        <f t="shared" ca="1" si="138"/>
        <v>3,21196821646344-1,3304407971702i</v>
      </c>
      <c r="DK148" s="223" t="str">
        <f t="shared" ca="1" si="139"/>
        <v>8,62043343593286E-13-3,476609345087i</v>
      </c>
      <c r="DL148" s="223" t="str">
        <f t="shared" ca="1" si="140"/>
        <v>-3,21196821646278-1,3304407971718i</v>
      </c>
      <c r="DM148" s="223" t="str">
        <f t="shared" ca="1" si="141"/>
        <v>-2,45833404344652+2,45833404344855i</v>
      </c>
      <c r="DN148" s="223" t="str">
        <f t="shared" ca="1" si="142"/>
        <v>1,3304407971712+3,21196821646303i</v>
      </c>
      <c r="DO148" s="223" t="str">
        <f t="shared" ca="1" si="143"/>
        <v>3,476609345087-2,18065039933517E-13i</v>
      </c>
      <c r="DP148" s="223" t="str">
        <f t="shared" ca="1" si="144"/>
        <v>1,3304407971708-3,2119682164632i</v>
      </c>
      <c r="DQ148" s="223" t="str">
        <f t="shared" ca="1" si="145"/>
        <v>-2,45833404344683-2,45833404344824i</v>
      </c>
      <c r="DR148" s="223" t="str">
        <f t="shared" ca="1" si="146"/>
        <v>-3,21196821646394+1,330440797169i</v>
      </c>
      <c r="DS148" s="223" t="str">
        <f t="shared" ca="1" si="147"/>
        <v>1,29817342346032E-12+3,476609345087i</v>
      </c>
      <c r="DT148" s="223" t="str">
        <f t="shared" ca="1" si="148"/>
        <v>3,21196821646361+1,3304407971698i</v>
      </c>
      <c r="DU148" s="223" t="str">
        <f t="shared" ca="1" si="149"/>
        <v>2,45833404344744-2,45833404344763i</v>
      </c>
      <c r="DV148" s="223" t="str">
        <f t="shared" ca="1" si="150"/>
        <v>-1,33044079716996-3,21196821646354i</v>
      </c>
      <c r="DW148" s="223" t="str">
        <f t="shared" ca="1" si="151"/>
        <v>-3,476609345087-1,08010951433102E-12i</v>
      </c>
      <c r="DX148" s="223" t="str">
        <f t="shared" ca="1" si="152"/>
        <v>-1,33044079717204+3,21196821646268i</v>
      </c>
      <c r="DY148" s="223" t="str">
        <f t="shared" ca="1" si="153"/>
        <v>2,45833404344836+2,45833404344671i</v>
      </c>
      <c r="DZ148" s="223" t="str">
        <f t="shared" ca="1" si="154"/>
        <v>3,21196821646311-1,330440797171i</v>
      </c>
      <c r="EA148" s="223" t="str">
        <f t="shared" ca="1" si="155"/>
        <v>4,94067211087662E-14-3,476609345087i</v>
      </c>
      <c r="EB148" s="223" t="str">
        <f t="shared" ca="1" si="156"/>
        <v>-3,21196821646311-1,330440797171i</v>
      </c>
      <c r="EC148" s="223" t="str">
        <f t="shared" ca="1" si="157"/>
        <v>-2,45833404344843+2,45833404344665i</v>
      </c>
      <c r="ED148" s="223" t="str">
        <f t="shared" ca="1" si="158"/>
        <v>1,33044079717195+3,21196821646272i</v>
      </c>
      <c r="EE148" s="223" t="str">
        <f t="shared" ca="1" si="159"/>
        <v>3,476609345087-1,08010725272258E-12i</v>
      </c>
      <c r="EF148" s="223" t="str">
        <f t="shared" ca="1" si="160"/>
        <v>1,33044079717005-3,21196821646351i</v>
      </c>
      <c r="EG148" s="223" t="str">
        <f t="shared" ca="1" si="161"/>
        <v>-2,45833404344744-2,45833404344763i</v>
      </c>
      <c r="EH148" s="223" t="str">
        <f t="shared" ca="1" si="162"/>
        <v>-3,21196821646365+1,33044079716971i</v>
      </c>
      <c r="EI148" s="223" t="str">
        <f t="shared" ca="1" si="163"/>
        <v>-1,34758127537331E-12+3,476609345087i</v>
      </c>
      <c r="EJ148" s="223" t="str">
        <f t="shared" ca="1" si="164"/>
        <v>3,21196821646394+1,330440797169i</v>
      </c>
      <c r="EK148" s="223" t="str">
        <f t="shared" ca="1" si="165"/>
        <v>2,4583340434469-2,45833404344817i</v>
      </c>
      <c r="EL148" s="223" t="str">
        <f t="shared" ca="1" si="166"/>
        <v>-1,33044079717075-3,21196821646321i</v>
      </c>
      <c r="EM148" s="223" t="str">
        <f t="shared" ca="1" si="167"/>
        <v>-3,476609345087-2,1806730154196E-13i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-6,62076403839772E-30+3,2781462166306E-30i</v>
      </c>
      <c r="G149" s="229" t="str">
        <f t="shared" si="178"/>
        <v>-14,0169449289755+9,15773735361202i</v>
      </c>
      <c r="H149" s="229" t="str">
        <f t="shared" si="179"/>
        <v>2,00000000001322E-12-9,90262214333039E-13i</v>
      </c>
      <c r="I149" s="229" t="str">
        <f t="shared" si="174"/>
        <v>-2,00000000001322E-12+9,90262214333039E-13i</v>
      </c>
      <c r="J149" s="255" t="str">
        <f ca="1">IMPRODUCT(1/N_FFT2,BL100)</f>
        <v>-0,0211196915606522-0,000977500906531992i</v>
      </c>
      <c r="K149" s="254" t="str">
        <f t="shared" ca="1" si="175"/>
        <v>4,32073653337985E-14-1,89590307178053E-14i</v>
      </c>
      <c r="N149" s="246">
        <f t="shared" ca="1" si="176"/>
        <v>4.5248078712551996</v>
      </c>
      <c r="O149" s="223">
        <f t="shared" ca="1" si="39"/>
        <v>-3.4751921287448004</v>
      </c>
      <c r="P149" s="223" t="str">
        <f t="shared" ca="1" si="40"/>
        <v>-1,25070439814072+3,24232923068606i</v>
      </c>
      <c r="Q149" s="223" t="str">
        <f t="shared" ca="1" si="41"/>
        <v>2,57494751861817+2,33379639387243i</v>
      </c>
      <c r="R149" s="223" t="str">
        <f t="shared" ca="1" si="42"/>
        <v>3,10412606071823-1,56248575381018i</v>
      </c>
      <c r="S149" s="223" t="str">
        <f t="shared" ca="1" si="43"/>
        <v>-0,340628394555362-3,45845812877826i</v>
      </c>
      <c r="T149" s="223" t="str">
        <f t="shared" ca="1" si="44"/>
        <v>-3,34930699772494-0,9268780754126i</v>
      </c>
      <c r="U149" s="223" t="str">
        <f t="shared" ca="1" si="45"/>
        <v>-2,07016953407084+2,79130049115009i</v>
      </c>
      <c r="V149" s="223" t="str">
        <f t="shared" ca="1" si="46"/>
        <v>1,85921951752885+2,93602845989776i</v>
      </c>
      <c r="W149" s="223" t="str">
        <f t="shared" ca="1" si="47"/>
        <v>3,40841728644607-0,677976351464733i</v>
      </c>
      <c r="X149" s="223" t="str">
        <f t="shared" ca="1" si="48"/>
        <v>0,59412541013509-3,42402910745829i</v>
      </c>
      <c r="Y149" s="223" t="str">
        <f t="shared" ca="1" si="49"/>
        <v>-2,98077171407212-1,78660580998647i</v>
      </c>
      <c r="Z149" s="223" t="str">
        <f t="shared" ca="1" si="50"/>
        <v>-2,739655300012+2,13804798094102i</v>
      </c>
      <c r="AA149" s="223" t="str">
        <f t="shared" ca="1" si="51"/>
        <v>1,00879502548989+3,32555152241499i</v>
      </c>
      <c r="AB149" s="223" t="str">
        <f t="shared" ca="1" si="52"/>
        <v>3,4657759451221+0,255650992375955i</v>
      </c>
      <c r="AC149" s="223" t="str">
        <f t="shared" ca="1" si="53"/>
        <v>1,48583609529366-3,14153647593217i</v>
      </c>
      <c r="AD149" s="223" t="str">
        <f t="shared" ca="1" si="54"/>
        <v>-2,39628587352056-2,51689776193941i</v>
      </c>
      <c r="AE149" s="223" t="str">
        <f t="shared" ca="1" si="55"/>
        <v>-3,21065887929163+1,32989845195625i</v>
      </c>
      <c r="AF149" s="223" t="str">
        <f t="shared" ca="1" si="56"/>
        <v>0,0852854841924657+3,47414546584853i</v>
      </c>
      <c r="AG149" s="223" t="str">
        <f t="shared" ca="1" si="57"/>
        <v>3,27204652419045+1,17075696676253i</v>
      </c>
      <c r="AH149" s="223" t="str">
        <f t="shared" ca="1" si="58"/>
        <v>2,26990112254285-2,63144622319524i</v>
      </c>
      <c r="AI149" s="223" t="str">
        <f t="shared" ca="1" si="59"/>
        <v>-1,63819422933383-3,06484583603599i</v>
      </c>
      <c r="AJ149" s="223" t="str">
        <f t="shared" ca="1" si="60"/>
        <v>-3,44905706657774+0,425400614926655i</v>
      </c>
      <c r="AK149" s="223" t="str">
        <f t="shared" ca="1" si="61"/>
        <v>-0,844402808640951+3,3710449757381i</v>
      </c>
      <c r="AL149" s="223" t="str">
        <f t="shared" ca="1" si="62"/>
        <v>2,8412643072457+2,00104409448203i</v>
      </c>
      <c r="AM149" s="223" t="str">
        <f t="shared" ca="1" si="63"/>
        <v>2,88951665196434-1,93071330075457i</v>
      </c>
      <c r="AN149" s="223" t="str">
        <f t="shared" ca="1" si="64"/>
        <v>-0,761418905191483-3,39075236230941i</v>
      </c>
      <c r="AO149" s="223" t="str">
        <f t="shared" ca="1" si="65"/>
        <v>-3,43757842136886-0,509916589874295i</v>
      </c>
      <c r="AP149" s="223" t="str">
        <f t="shared" ca="1" si="66"/>
        <v>-1,71291591790965+3,02371946282415i</v>
      </c>
      <c r="AQ149" s="223" t="str">
        <f t="shared" ca="1" si="67"/>
        <v>2,20463854765407+2,68635984296363i</v>
      </c>
      <c r="AR149" s="223" t="str">
        <f t="shared" ca="1" si="68"/>
        <v>2,20463854765407+2,68635984296363i</v>
      </c>
      <c r="AS149" s="223" t="str">
        <f t="shared" ca="1" si="69"/>
        <v>0,170519595598387-3,47100610763029i</v>
      </c>
      <c r="AT149" s="223" t="str">
        <f t="shared" ca="1" si="70"/>
        <v>-3,17705454704258-1,40829142467242i</v>
      </c>
      <c r="AU149" s="223" t="str">
        <f t="shared" ca="1" si="71"/>
        <v>-2,45733192016148+2,45733192016164i</v>
      </c>
      <c r="AV149" s="223" t="str">
        <f t="shared" ca="1" si="72"/>
        <v>1,4082914246723+3,17705454704264i</v>
      </c>
      <c r="AW149" s="223" t="str">
        <f t="shared" ca="1" si="73"/>
        <v>3,47100610763028-0,170519595598629i</v>
      </c>
      <c r="AX149" s="223" t="str">
        <f t="shared" ca="1" si="74"/>
        <v>1,09010431516518-3,2997928592183i</v>
      </c>
      <c r="AY149" s="223" t="str">
        <f t="shared" ca="1" si="75"/>
        <v>-2,68635984296355-2,20463854765417i</v>
      </c>
      <c r="AZ149" s="223" t="str">
        <f t="shared" ca="1" si="76"/>
        <v>-3,02371946282421+1,71291591790954i</v>
      </c>
      <c r="BA149" s="223" t="str">
        <f t="shared" ca="1" si="77"/>
        <v>0,509916589874195+3,43757842136887i</v>
      </c>
      <c r="BB149" s="223" t="str">
        <f t="shared" ca="1" si="78"/>
        <v>3,39075236230946+0,761418905191257i</v>
      </c>
      <c r="BC149" s="223" t="str">
        <f t="shared" ca="1" si="79"/>
        <v>1,93071330075466-2,88951665196428i</v>
      </c>
      <c r="BD149" s="223" t="str">
        <f t="shared" ca="1" si="80"/>
        <v>-2,00104409448193-2,84126430724578i</v>
      </c>
      <c r="BE149" s="223" t="str">
        <f t="shared" ca="1" si="81"/>
        <v>-3,37104497573813+0,844402808640826i</v>
      </c>
      <c r="BF149" s="223" t="str">
        <f t="shared" ca="1" si="82"/>
        <v>-0,42540061492677+3,44905706657773i</v>
      </c>
      <c r="BG149" s="223" t="str">
        <f t="shared" ca="1" si="83"/>
        <v>3,0648458360361+1,63819422933363i</v>
      </c>
      <c r="BH149" s="223" t="str">
        <f t="shared" ca="1" si="84"/>
        <v>2,63144622319532-2,26990112254277i</v>
      </c>
      <c r="BI149" s="223" t="str">
        <f t="shared" ca="1" si="85"/>
        <v>-1,17075696676274-3,27204652419038i</v>
      </c>
      <c r="BJ149" s="223" t="str">
        <f t="shared" ca="1" si="86"/>
        <v>-3,47414546584852-0,0852854841925689i</v>
      </c>
      <c r="BK149" s="223" t="str">
        <f t="shared" ca="1" si="87"/>
        <v>-1,32989845195604+3,21065887929172i</v>
      </c>
      <c r="BL149" s="223" t="str">
        <f t="shared" ca="1" si="88"/>
        <v>2,51689776193933+2,39628587352064i</v>
      </c>
      <c r="BM149" s="223" t="str">
        <f t="shared" ca="1" si="89"/>
        <v>3,14153647593222-1,48583609529355i</v>
      </c>
      <c r="BN149" s="223" t="str">
        <f t="shared" ca="1" si="90"/>
        <v>-0,255650992376172-3,46577594512209i</v>
      </c>
      <c r="BO149" s="223" t="str">
        <f t="shared" ca="1" si="91"/>
        <v>-3,32555152241496-1,00879502549i</v>
      </c>
      <c r="BP149" s="223" t="str">
        <f t="shared" ca="1" si="92"/>
        <v>-2,13804798094084+2,73965530001214i</v>
      </c>
      <c r="BQ149" s="223" t="str">
        <f t="shared" ca="1" si="93"/>
        <v>1,78660580998636+2,98077171407218i</v>
      </c>
      <c r="BR149" s="223" t="str">
        <f t="shared" ca="1" si="94"/>
        <v>3,42402910745825-0,594125410135306i</v>
      </c>
      <c r="BS149" s="223" t="str">
        <f t="shared" ca="1" si="95"/>
        <v>0,677976351464726-3,40841728644607i</v>
      </c>
      <c r="BT149" s="223" t="str">
        <f t="shared" ca="1" si="96"/>
        <v>-2,93602845989769-1,85921951752896i</v>
      </c>
      <c r="BU149" s="223" t="str">
        <f t="shared" ca="1" si="97"/>
        <v>-2,79130049115002+2,07016953407094i</v>
      </c>
      <c r="BV149" s="223" t="str">
        <f t="shared" ca="1" si="98"/>
        <v>0,926878075412538+3,34930699772496i</v>
      </c>
      <c r="BW149" s="223" t="str">
        <f t="shared" ca="1" si="99"/>
        <v>3,45845812877828+0,340628394555224i</v>
      </c>
      <c r="BX149" s="223" t="str">
        <f t="shared" ca="1" si="100"/>
        <v>1,56248575381018-3,10412606071823i</v>
      </c>
      <c r="BY149" s="223" t="str">
        <f t="shared" ca="1" si="101"/>
        <v>-2,33379639387232-2,57494751861827i</v>
      </c>
      <c r="BZ149" s="223" t="str">
        <f t="shared" ca="1" si="102"/>
        <v>-3,24232923068606+1,25070439814074i</v>
      </c>
      <c r="CA149" s="223" t="str">
        <f t="shared" ca="1" si="103"/>
        <v>-1,27721629170643E-13+3,4751921287448i</v>
      </c>
      <c r="CB149" s="223" t="str">
        <f t="shared" ca="1" si="104"/>
        <v>3,24232923068609+1,25070439814065i</v>
      </c>
      <c r="CC149" s="223" t="str">
        <f t="shared" ca="1" si="105"/>
        <v>2,33379639387251-2,5749475186181i</v>
      </c>
      <c r="CD149" s="223" t="str">
        <f t="shared" ca="1" si="106"/>
        <v>-1,56248575381031-3,10412606071816i</v>
      </c>
      <c r="CE149" s="223" t="str">
        <f t="shared" ca="1" si="107"/>
        <v>-3,45845812877826+0,340628394555364i</v>
      </c>
      <c r="CF149" s="223" t="str">
        <f t="shared" ca="1" si="108"/>
        <v>-0,926878075412736+3,3493069977249i</v>
      </c>
      <c r="CG149" s="223" t="str">
        <f t="shared" ca="1" si="109"/>
        <v>2,7913004911501+2,07016953407082i</v>
      </c>
      <c r="CH149" s="223" t="str">
        <f t="shared" ca="1" si="110"/>
        <v>2,93602845989783-1,85921951752875i</v>
      </c>
      <c r="CI149" s="223" t="str">
        <f t="shared" ca="1" si="111"/>
        <v>-0,677976351464813-3,40841728644605i</v>
      </c>
      <c r="CJ149" s="223" t="str">
        <f t="shared" ca="1" si="112"/>
        <v>-3,42402910745827-0,594125410135215i</v>
      </c>
      <c r="CK149" s="223" t="str">
        <f t="shared" ca="1" si="113"/>
        <v>-1,78660580998629+2,98077171407222i</v>
      </c>
      <c r="CL149" s="223" t="str">
        <f t="shared" ca="1" si="114"/>
        <v>2,13804798094091+2,73965530001209i</v>
      </c>
      <c r="CM149" s="223" t="str">
        <f t="shared" ca="1" si="115"/>
        <v>3,32555152241502-1,0087950254898i</v>
      </c>
      <c r="CN149" s="223" t="str">
        <f t="shared" ca="1" si="116"/>
        <v>0,255650992376058-3,46577594512209i</v>
      </c>
      <c r="CO149" s="223" t="str">
        <f t="shared" ca="1" si="117"/>
        <v>-3,14153647593212-1,48583609529375i</v>
      </c>
      <c r="CP149" s="223" t="str">
        <f t="shared" ca="1" si="118"/>
        <v>-2,51689776193926+2,39628587352072i</v>
      </c>
      <c r="CQ149" s="223" t="str">
        <f t="shared" ca="1" si="119"/>
        <v>1,32989845195615+3,21065887929167i</v>
      </c>
      <c r="CR149" s="223" t="str">
        <f t="shared" ca="1" si="120"/>
        <v>3,47414546584852-0,0852854841926836i</v>
      </c>
      <c r="CS149" s="223" t="str">
        <f t="shared" ca="1" si="121"/>
        <v>1,17075696676265-3,27204652419041i</v>
      </c>
      <c r="CT149" s="223" t="str">
        <f t="shared" ca="1" si="122"/>
        <v>-2,63144622319538-2,2699011225427i</v>
      </c>
      <c r="CU149" s="223" t="str">
        <f t="shared" ca="1" si="123"/>
        <v>-3,06484583603571+1,63819422933436i</v>
      </c>
      <c r="CV149" s="223" t="str">
        <f t="shared" ca="1" si="124"/>
        <v>0,425400614926176+3,4490570665778i</v>
      </c>
      <c r="CW149" s="223" t="str">
        <f t="shared" ca="1" si="125"/>
        <v>3,37104497573773+0,844402808642442i</v>
      </c>
      <c r="CX149" s="223" t="str">
        <f t="shared" ca="1" si="126"/>
        <v>2,00104409448155-2,84126430724604i</v>
      </c>
      <c r="CY149" s="223" t="str">
        <f t="shared" ca="1" si="127"/>
        <v>-1,93071330075418-2,8895166519646i</v>
      </c>
      <c r="CZ149" s="223" t="str">
        <f t="shared" ca="1" si="128"/>
        <v>-3,39075236230905+0,761418905193057i</v>
      </c>
      <c r="DA149" s="223" t="str">
        <f t="shared" ca="1" si="129"/>
        <v>-0,509916589873739+3,43757842136894i</v>
      </c>
      <c r="DB149" s="223" t="str">
        <f t="shared" ca="1" si="130"/>
        <v>3,02371946282392+1,71291591791006i</v>
      </c>
      <c r="DC149" s="223" t="str">
        <f t="shared" ca="1" si="131"/>
        <v>2,68635984296262-2,20463854765531i</v>
      </c>
      <c r="DD149" s="223" t="str">
        <f t="shared" ca="1" si="132"/>
        <v>-1,09010431516559-3,29979285921816i</v>
      </c>
      <c r="DE149" s="223" t="str">
        <f t="shared" ca="1" si="133"/>
        <v>-3,47100610763025-0,17051959559923i</v>
      </c>
      <c r="DF149" s="223" t="str">
        <f t="shared" ca="1" si="134"/>
        <v>-1,40829142467093+3,17705454704324i</v>
      </c>
      <c r="DG149" s="223" t="str">
        <f t="shared" ca="1" si="135"/>
        <v>2,45733192016181+2,45733192016131i</v>
      </c>
      <c r="DH149" s="223" t="str">
        <f t="shared" ca="1" si="136"/>
        <v>3,17705454704296-1,40829142467157i</v>
      </c>
      <c r="DI149" s="223" t="str">
        <f t="shared" ca="1" si="137"/>
        <v>-0,170519595599883-3,47100610763022i</v>
      </c>
      <c r="DJ149" s="223" t="str">
        <f t="shared" ca="1" si="138"/>
        <v>-3,29979285921837-1,09010431516497i</v>
      </c>
      <c r="DK149" s="223" t="str">
        <f t="shared" ca="1" si="139"/>
        <v>-2,2046385476548+2,68635984296303i</v>
      </c>
      <c r="DL149" s="223" t="str">
        <f t="shared" ca="1" si="140"/>
        <v>1,71291591791063+3,02371946282359i</v>
      </c>
      <c r="DM149" s="223" t="str">
        <f t="shared" ca="1" si="141"/>
        <v>3,43757842136884-0,509916589874386i</v>
      </c>
      <c r="DN149" s="223" t="str">
        <f t="shared" ca="1" si="142"/>
        <v>0,761418905192418-3,3907523623092i</v>
      </c>
      <c r="DO149" s="223" t="str">
        <f t="shared" ca="1" si="143"/>
        <v>-2,88951665196499-1,9307133007536i</v>
      </c>
      <c r="DP149" s="223" t="str">
        <f t="shared" ca="1" si="144"/>
        <v>-2,84126430724564+2,00104409448212i</v>
      </c>
      <c r="DQ149" s="223" t="str">
        <f t="shared" ca="1" si="145"/>
        <v>0,844402808639721+3,37104497573841i</v>
      </c>
      <c r="DR149" s="223" t="str">
        <f t="shared" ca="1" si="146"/>
        <v>3,44905706657788+0,425400614925526i</v>
      </c>
      <c r="DS149" s="223" t="str">
        <f t="shared" ca="1" si="147"/>
        <v>1,63819422933374-3,06484583603604i</v>
      </c>
      <c r="DT149" s="223" t="str">
        <f t="shared" ca="1" si="148"/>
        <v>-2,26990112254188-2,63144622319608i</v>
      </c>
      <c r="DU149" s="223" t="str">
        <f t="shared" ca="1" si="149"/>
        <v>-3,27204652419007+1,1707569667636i</v>
      </c>
      <c r="DV149" s="223" t="str">
        <f t="shared" ca="1" si="150"/>
        <v>-0,0852854841927211+3,47414546584852i</v>
      </c>
      <c r="DW149" s="223" t="str">
        <f t="shared" ca="1" si="151"/>
        <v>3,21065887929113+1,32989845195746i</v>
      </c>
      <c r="DX149" s="223" t="str">
        <f t="shared" ca="1" si="152"/>
        <v>2,39628587352-2,51689776193995i</v>
      </c>
      <c r="DY149" s="223" t="str">
        <f t="shared" ca="1" si="153"/>
        <v>-1,48583609529341-3,14153647593229i</v>
      </c>
      <c r="DZ149" s="223" t="str">
        <f t="shared" ca="1" si="154"/>
        <v>-3,4657759451222+0,255650992374641i</v>
      </c>
      <c r="EA149" s="223" t="str">
        <f t="shared" ca="1" si="155"/>
        <v>-1,00879502548908+3,32555152241524i</v>
      </c>
      <c r="EB149" s="223" t="str">
        <f t="shared" ca="1" si="156"/>
        <v>2,73965530001188+2,13804798094117i</v>
      </c>
      <c r="EC149" s="223" t="str">
        <f t="shared" ca="1" si="157"/>
        <v>2,98077171407293-1,78660580998511i</v>
      </c>
      <c r="ED149" s="223" t="str">
        <f t="shared" ca="1" si="158"/>
        <v>-0,59412541013591-3,42402910745815i</v>
      </c>
      <c r="EE149" s="223" t="str">
        <f t="shared" ca="1" si="159"/>
        <v>-3,40841728644599-0,677976351465143i</v>
      </c>
      <c r="EF149" s="223" t="str">
        <f t="shared" ca="1" si="160"/>
        <v>-1,8592195175302+2,9360284598969i</v>
      </c>
      <c r="EG149" s="223" t="str">
        <f t="shared" ca="1" si="161"/>
        <v>2,07016953407139+2,79130049114968i</v>
      </c>
      <c r="EH149" s="223" t="str">
        <f t="shared" ca="1" si="162"/>
        <v>3,34930699772508-0,926878075412079i</v>
      </c>
      <c r="EI149" s="223" t="str">
        <f t="shared" ca="1" si="163"/>
        <v>0,340628394557072-3,4584581287781i</v>
      </c>
      <c r="EJ149" s="223" t="str">
        <f t="shared" ca="1" si="164"/>
        <v>-3,10412606071848-1,56248575380968i</v>
      </c>
      <c r="EK149" s="223" t="str">
        <f t="shared" ca="1" si="165"/>
        <v>-2,57494751861859+2,33379639387197i</v>
      </c>
      <c r="EL149" s="223" t="str">
        <f t="shared" ca="1" si="166"/>
        <v>1,25070439814223+3,24232923068548i</v>
      </c>
      <c r="EM149" s="223" t="str">
        <f t="shared" ca="1" si="167"/>
        <v>3,4751921287448-4,35953047944797E-13i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-6,35858178229446E-30+3,08536499392297E-30i</v>
      </c>
      <c r="G150" s="229" t="str">
        <f t="shared" si="178"/>
        <v>-13,8461538461485+9,23076923078014i</v>
      </c>
      <c r="H150" s="229" t="str">
        <f t="shared" si="179"/>
        <v>2,00000000001269E-12-9,70456970046375E-13i</v>
      </c>
      <c r="I150" s="229" t="str">
        <f t="shared" si="174"/>
        <v>-2,00000000001269E-12+9,70456970046375E-13i</v>
      </c>
      <c r="J150" s="255" t="str">
        <f ca="1">IMPRODUCT(1/N_FFT2,BM100)</f>
        <v>0,0116771877715146+0,000033530334292528i</v>
      </c>
      <c r="K150" s="254" t="str">
        <f t="shared" ca="1" si="175"/>
        <v>-2,33869152897996E-14+1,12651475948212E-14i</v>
      </c>
      <c r="N150" s="246">
        <f t="shared" ca="1" si="176"/>
        <v>4.5264329979347906</v>
      </c>
      <c r="O150" s="223">
        <f t="shared" ca="1" si="39"/>
        <v>-3.473567002065209</v>
      </c>
      <c r="P150" s="223" t="str">
        <f t="shared" ca="1" si="40"/>
        <v>-1,17020947807381+3,27051639581007i</v>
      </c>
      <c r="Q150" s="223" t="str">
        <f t="shared" ca="1" si="41"/>
        <v>2,68510360305228+2,2036075782026i</v>
      </c>
      <c r="R150" s="223" t="str">
        <f t="shared" ca="1" si="42"/>
        <v>2,9793777964242-1,78577032790075i</v>
      </c>
      <c r="S150" s="223" t="str">
        <f t="shared" ca="1" si="43"/>
        <v>-0,677659304977494-3,40682338611994i</v>
      </c>
      <c r="T150" s="223" t="str">
        <f t="shared" ca="1" si="44"/>
        <v>-3,43597088423169-0,509678134265535i</v>
      </c>
      <c r="U150" s="223" t="str">
        <f t="shared" ca="1" si="45"/>
        <v>-1,63742814992+3,06341260226008i</v>
      </c>
      <c r="V150" s="223" t="str">
        <f t="shared" ca="1" si="46"/>
        <v>2,332705025498+2,57374337917607i</v>
      </c>
      <c r="W150" s="223" t="str">
        <f t="shared" ca="1" si="47"/>
        <v>3,20915745801464-1,32927654290042i</v>
      </c>
      <c r="X150" s="223" t="str">
        <f t="shared" ca="1" si="48"/>
        <v>-0,170439854411744-3,46938293848696i</v>
      </c>
      <c r="Y150" s="223" t="str">
        <f t="shared" ca="1" si="49"/>
        <v>-3,32399637314457-1,00832327611635i</v>
      </c>
      <c r="Z150" s="223" t="str">
        <f t="shared" ca="1" si="50"/>
        <v>-2,06920144723823+2,78999517716133i</v>
      </c>
      <c r="AA150" s="223" t="str">
        <f t="shared" ca="1" si="51"/>
        <v>1,92981042874669+2,88816540851399i</v>
      </c>
      <c r="AB150" s="223" t="str">
        <f t="shared" ca="1" si="52"/>
        <v>3,36946855206851-0,844007935067947i</v>
      </c>
      <c r="AC150" s="223" t="str">
        <f t="shared" ca="1" si="53"/>
        <v>0,34046910428549-3,45684082752783i</v>
      </c>
      <c r="AD150" s="223" t="str">
        <f t="shared" ca="1" si="54"/>
        <v>-3,14006737881386-1,48514126410432i</v>
      </c>
      <c r="AE150" s="223" t="str">
        <f t="shared" ca="1" si="55"/>
        <v>-2,45618278206615+2,45618278206612i</v>
      </c>
      <c r="AF150" s="223" t="str">
        <f t="shared" ca="1" si="56"/>
        <v>1,48514126410427+3,14006737881388i</v>
      </c>
      <c r="AG150" s="223" t="str">
        <f t="shared" ca="1" si="57"/>
        <v>3,45684082752784-0,340469104285442i</v>
      </c>
      <c r="AH150" s="223" t="str">
        <f t="shared" ca="1" si="58"/>
        <v>0,844007935068002-3,36946855206849i</v>
      </c>
      <c r="AI150" s="223" t="str">
        <f t="shared" ca="1" si="59"/>
        <v>-2,88816540851415-1,92981042874645i</v>
      </c>
      <c r="AJ150" s="223" t="str">
        <f t="shared" ca="1" si="60"/>
        <v>-2,78999517716137+2,06920144723819i</v>
      </c>
      <c r="AK150" s="223" t="str">
        <f t="shared" ca="1" si="61"/>
        <v>1,0083232761163+3,32399637314459i</v>
      </c>
      <c r="AL150" s="223" t="str">
        <f t="shared" ca="1" si="62"/>
        <v>3,46938293848695+0,170439854411799i</v>
      </c>
      <c r="AM150" s="223" t="str">
        <f t="shared" ca="1" si="63"/>
        <v>1,32927654290047-3,20915745801462i</v>
      </c>
      <c r="AN150" s="223" t="str">
        <f t="shared" ca="1" si="64"/>
        <v>-2,57374337917601-2,33270502549807i</v>
      </c>
      <c r="AO150" s="223" t="str">
        <f t="shared" ca="1" si="65"/>
        <v>-3,06341260226014+1,63742814991989i</v>
      </c>
      <c r="AP150" s="223" t="str">
        <f t="shared" ca="1" si="66"/>
        <v>0,509678134265351+3,43597088423172i</v>
      </c>
      <c r="AQ150" s="223" t="str">
        <f t="shared" ca="1" si="67"/>
        <v>3,40682338611996+0,677659304977369i</v>
      </c>
      <c r="AR150" s="223" t="str">
        <f t="shared" ca="1" si="68"/>
        <v>3,40682338611996+0,677659304977369i</v>
      </c>
      <c r="AS150" s="223" t="str">
        <f t="shared" ca="1" si="69"/>
        <v>-2,20360757820265-2,68510360305224i</v>
      </c>
      <c r="AT150" s="223" t="str">
        <f t="shared" ca="1" si="70"/>
        <v>-3,27051639581008+1,1702094780738i</v>
      </c>
      <c r="AU150" s="223" t="str">
        <f t="shared" ca="1" si="71"/>
        <v>-4,8511605565637E-14+3,47356700206521i</v>
      </c>
      <c r="AV150" s="223" t="str">
        <f t="shared" ca="1" si="72"/>
        <v>3,27051639581004+1,17020947807389i</v>
      </c>
      <c r="AW150" s="223" t="str">
        <f t="shared" ca="1" si="73"/>
        <v>2,20360757820273-2,68510360305218i</v>
      </c>
      <c r="AX150" s="223" t="str">
        <f t="shared" ca="1" si="74"/>
        <v>-1,78577032790088-2,97937779642412i</v>
      </c>
      <c r="AY150" s="223" t="str">
        <f t="shared" ca="1" si="75"/>
        <v>-3,40682338611991+0,677659304977613i</v>
      </c>
      <c r="AZ150" s="223" t="str">
        <f t="shared" ca="1" si="76"/>
        <v>-0,509678134265448+3,4359708842317i</v>
      </c>
      <c r="BA150" s="223" t="str">
        <f t="shared" ca="1" si="77"/>
        <v>3,06341260226008+1,63742814991998i</v>
      </c>
      <c r="BB150" s="223" t="str">
        <f t="shared" ca="1" si="78"/>
        <v>2,57374337917608-2,33270502549799i</v>
      </c>
      <c r="BC150" s="223" t="str">
        <f t="shared" ca="1" si="79"/>
        <v>-1,32927654290037-3,20915745801466i</v>
      </c>
      <c r="BD150" s="223" t="str">
        <f t="shared" ca="1" si="80"/>
        <v>-3,46938293848696+0,170439854411689i</v>
      </c>
      <c r="BE150" s="223" t="str">
        <f t="shared" ca="1" si="81"/>
        <v>-1,0083232761164+3,32399637314456i</v>
      </c>
      <c r="BF150" s="223" t="str">
        <f t="shared" ca="1" si="82"/>
        <v>2,7899951771615+2,069201447238i</v>
      </c>
      <c r="BG150" s="223" t="str">
        <f t="shared" ca="1" si="83"/>
        <v>2,88816540851402-1,92981042874665i</v>
      </c>
      <c r="BH150" s="223" t="str">
        <f t="shared" ca="1" si="84"/>
        <v>-0,844007935067895-3,36946855206852i</v>
      </c>
      <c r="BI150" s="223" t="str">
        <f t="shared" ca="1" si="85"/>
        <v>-3,45684082752783-0,340469104285551i</v>
      </c>
      <c r="BJ150" s="223" t="str">
        <f t="shared" ca="1" si="86"/>
        <v>-1,48514126410437+3,14006737881383i</v>
      </c>
      <c r="BK150" s="223" t="str">
        <f t="shared" ca="1" si="87"/>
        <v>2,45618278206607+2,4561827820662i</v>
      </c>
      <c r="BL150" s="223" t="str">
        <f t="shared" ca="1" si="88"/>
        <v>3,1400673788139-1,48514126410422i</v>
      </c>
      <c r="BM150" s="223" t="str">
        <f t="shared" ca="1" si="89"/>
        <v>-0,340469104285382-3,45684082752785i</v>
      </c>
      <c r="BN150" s="223" t="str">
        <f t="shared" ca="1" si="90"/>
        <v>-3,36946855206856-0,844007935067724i</v>
      </c>
      <c r="BO150" s="223" t="str">
        <f t="shared" ca="1" si="91"/>
        <v>-1,9298104287465+2,88816540851412i</v>
      </c>
      <c r="BP150" s="223" t="str">
        <f t="shared" ca="1" si="92"/>
        <v>2,06920144723816+2,78999517716139i</v>
      </c>
      <c r="BQ150" s="223" t="str">
        <f t="shared" ca="1" si="93"/>
        <v>3,3239963731446-1,00832327611626i</v>
      </c>
      <c r="BR150" s="223" t="str">
        <f t="shared" ca="1" si="94"/>
        <v>0,170439854411835-3,46938293848695i</v>
      </c>
      <c r="BS150" s="223" t="str">
        <f t="shared" ca="1" si="95"/>
        <v>-3,20915745801461-1,3292765429005i</v>
      </c>
      <c r="BT150" s="223" t="str">
        <f t="shared" ca="1" si="96"/>
        <v>-2,33270502549809+2,57374337917598i</v>
      </c>
      <c r="BU150" s="223" t="str">
        <f t="shared" ca="1" si="97"/>
        <v>1,63742814991985+3,06341260226015i</v>
      </c>
      <c r="BV150" s="223" t="str">
        <f t="shared" ca="1" si="98"/>
        <v>3,43597088423167-0,509678134265646i</v>
      </c>
      <c r="BW150" s="223" t="str">
        <f t="shared" ca="1" si="99"/>
        <v>0,677659304977415-3,40682338611995i</v>
      </c>
      <c r="BX150" s="223" t="str">
        <f t="shared" ca="1" si="100"/>
        <v>-2,97937779642422-1,78577032790071i</v>
      </c>
      <c r="BY150" s="223" t="str">
        <f t="shared" ca="1" si="101"/>
        <v>-2,68510360305227+2,20360757820261i</v>
      </c>
      <c r="BZ150" s="223" t="str">
        <f t="shared" ca="1" si="102"/>
        <v>1,17020947807375+3,27051639581009i</v>
      </c>
      <c r="CA150" s="223" t="str">
        <f t="shared" ca="1" si="103"/>
        <v>3,47356700206521+9,70232111312744E-14i</v>
      </c>
      <c r="CB150" s="223" t="str">
        <f t="shared" ca="1" si="104"/>
        <v>1,17020947807394-3,27051639581003i</v>
      </c>
      <c r="CC150" s="223" t="str">
        <f t="shared" ca="1" si="105"/>
        <v>-2,68510360305237-2,20360757820249i</v>
      </c>
      <c r="CD150" s="223" t="str">
        <f t="shared" ca="1" si="106"/>
        <v>-2,97937779642414+1,78577032790084i</v>
      </c>
      <c r="CE150" s="223" t="str">
        <f t="shared" ca="1" si="107"/>
        <v>0,677659304977564+3,40682338611992i</v>
      </c>
      <c r="CF150" s="223" t="str">
        <f t="shared" ca="1" si="108"/>
        <v>3,43597088423169+0,509678134265497i</v>
      </c>
      <c r="CG150" s="223" t="str">
        <f t="shared" ca="1" si="109"/>
        <v>1,63742814992003-3,06341260226006i</v>
      </c>
      <c r="CH150" s="223" t="str">
        <f t="shared" ca="1" si="110"/>
        <v>-2,33270502549795-2,57374337917612i</v>
      </c>
      <c r="CI150" s="223" t="str">
        <f t="shared" ca="1" si="111"/>
        <v>-3,20915745801468+1,32927654290032i</v>
      </c>
      <c r="CJ150" s="223" t="str">
        <f t="shared" ca="1" si="112"/>
        <v>0,170439854411641+3,46938293848696i</v>
      </c>
      <c r="CK150" s="223" t="str">
        <f t="shared" ca="1" si="113"/>
        <v>3,32399637314464+1,00832327611612i</v>
      </c>
      <c r="CL150" s="223" t="str">
        <f t="shared" ca="1" si="114"/>
        <v>2,06920144723804-2,78999517716148i</v>
      </c>
      <c r="CM150" s="223" t="str">
        <f t="shared" ca="1" si="115"/>
        <v>-1,92981042874661-2,88816540851405i</v>
      </c>
      <c r="CN150" s="223" t="str">
        <f t="shared" ca="1" si="116"/>
        <v>-3,36946855206853+0,844007935067849i</v>
      </c>
      <c r="CO150" s="223" t="str">
        <f t="shared" ca="1" si="117"/>
        <v>-0,340469104285599+3,45684082752782i</v>
      </c>
      <c r="CP150" s="223" t="str">
        <f t="shared" ca="1" si="118"/>
        <v>3,14006737881381+1,48514126410441i</v>
      </c>
      <c r="CQ150" s="223" t="str">
        <f t="shared" ca="1" si="119"/>
        <v>2,45618278206623-2,45618278206604i</v>
      </c>
      <c r="CR150" s="223" t="str">
        <f t="shared" ca="1" si="120"/>
        <v>-1,48514126410418-3,14006737881392i</v>
      </c>
      <c r="CS150" s="223" t="str">
        <f t="shared" ca="1" si="121"/>
        <v>-3,45684082752785+0,340469104285333i</v>
      </c>
      <c r="CT150" s="223" t="str">
        <f t="shared" ca="1" si="122"/>
        <v>-0,844007935066432+3,36946855206888i</v>
      </c>
      <c r="CU150" s="223" t="str">
        <f t="shared" ca="1" si="123"/>
        <v>2,8881654085139+1,92981042874683i</v>
      </c>
      <c r="CV150" s="223" t="str">
        <f t="shared" ca="1" si="124"/>
        <v>2,78999517716061-2,06920144723921i</v>
      </c>
      <c r="CW150" s="223" t="str">
        <f t="shared" ca="1" si="125"/>
        <v>-1,00832327611586-3,32399637314472i</v>
      </c>
      <c r="CX150" s="223" t="str">
        <f t="shared" ca="1" si="126"/>
        <v>-3,46938293848701-0,170439854410527i</v>
      </c>
      <c r="CY150" s="223" t="str">
        <f t="shared" ca="1" si="127"/>
        <v>-1,32927654290089+3,20915745801445i</v>
      </c>
      <c r="CZ150" s="223" t="str">
        <f t="shared" ca="1" si="128"/>
        <v>2,57374337917686+2,33270502549713i</v>
      </c>
      <c r="DA150" s="223" t="str">
        <f t="shared" ca="1" si="129"/>
        <v>3,06341260226035-1,63742814991948i</v>
      </c>
      <c r="DB150" s="223" t="str">
        <f t="shared" ca="1" si="130"/>
        <v>-0,509678134266598-3,43597088423153i</v>
      </c>
      <c r="DC150" s="223" t="str">
        <f t="shared" ca="1" si="131"/>
        <v>-3,4068233861198-0,677659304978165i</v>
      </c>
      <c r="DD150" s="223" t="str">
        <f t="shared" ca="1" si="132"/>
        <v>-1,78577032789989+2,97937779642472i</v>
      </c>
      <c r="DE150" s="223" t="str">
        <f t="shared" ca="1" si="133"/>
        <v>2,20360757820202+2,68510360305276i</v>
      </c>
      <c r="DF150" s="223" t="str">
        <f t="shared" ca="1" si="134"/>
        <v>3,27051639580977-1,17020947807466i</v>
      </c>
      <c r="DG150" s="223" t="str">
        <f t="shared" ca="1" si="135"/>
        <v>8,61288978840005E-13-3,47356700206521i</v>
      </c>
      <c r="DH150" s="223" t="str">
        <f t="shared" ca="1" si="136"/>
        <v>-3,27051639581035-1,17020947807303i</v>
      </c>
      <c r="DI150" s="223" t="str">
        <f t="shared" ca="1" si="137"/>
        <v>-2,20360757820335+2,68510360305167i</v>
      </c>
      <c r="DJ150" s="223" t="str">
        <f t="shared" ca="1" si="138"/>
        <v>1,78577032790137+2,97937779642383i</v>
      </c>
      <c r="DK150" s="223" t="str">
        <f t="shared" ca="1" si="139"/>
        <v>3,40682338612014-0,677659304976477i</v>
      </c>
      <c r="DL150" s="223" t="str">
        <f t="shared" ca="1" si="140"/>
        <v>0,509678134264885-3,43597088423178i</v>
      </c>
      <c r="DM150" s="223" t="str">
        <f t="shared" ca="1" si="141"/>
        <v>-3,06341260225954-1,637428149921i</v>
      </c>
      <c r="DN150" s="223" t="str">
        <f t="shared" ca="1" si="142"/>
        <v>-2,5737433791757+2,33270502549841i</v>
      </c>
      <c r="DO150" s="223" t="str">
        <f t="shared" ca="1" si="143"/>
        <v>1,3292765428993+3,20915745801511i</v>
      </c>
      <c r="DP150" s="223" t="str">
        <f t="shared" ca="1" si="144"/>
        <v>3,46938293848693-0,170439854412258i</v>
      </c>
      <c r="DQ150" s="223" t="str">
        <f t="shared" ca="1" si="145"/>
        <v>1,00832327611746-3,32399637314424i</v>
      </c>
      <c r="DR150" s="223" t="str">
        <f t="shared" ca="1" si="146"/>
        <v>-2,78999517716164-2,06920144723782i</v>
      </c>
      <c r="DS150" s="223" t="str">
        <f t="shared" ca="1" si="147"/>
        <v>-2,88816540851483+1,92981042874544i</v>
      </c>
      <c r="DT150" s="223" t="str">
        <f t="shared" ca="1" si="148"/>
        <v>0,844007935068113+3,36946855206846i</v>
      </c>
      <c r="DU150" s="223" t="str">
        <f t="shared" ca="1" si="149"/>
        <v>3,45684082752769+0,340469104286998i</v>
      </c>
      <c r="DV150" s="223" t="str">
        <f t="shared" ca="1" si="150"/>
        <v>1,48514126410417-3,14006737881393i</v>
      </c>
      <c r="DW150" s="223" t="str">
        <f t="shared" ca="1" si="151"/>
        <v>-2,45618278206505-2,45618278206722i</v>
      </c>
      <c r="DX150" s="223" t="str">
        <f t="shared" ca="1" si="152"/>
        <v>-3,14006737881381+1,48514126410442i</v>
      </c>
      <c r="DY150" s="223" t="str">
        <f t="shared" ca="1" si="153"/>
        <v>0,340469104283934+3,45684082752799i</v>
      </c>
      <c r="DZ150" s="223" t="str">
        <f t="shared" ca="1" si="154"/>
        <v>3,36946855206853+0,844007935067842i</v>
      </c>
      <c r="EA150" s="223" t="str">
        <f t="shared" ca="1" si="155"/>
        <v>1,929810428748-2,88816540851312i</v>
      </c>
      <c r="EB150" s="223" t="str">
        <f t="shared" ca="1" si="156"/>
        <v>-2,06920144723804-2,78999517716147i</v>
      </c>
      <c r="EC150" s="223" t="str">
        <f t="shared" ca="1" si="157"/>
        <v>-3,32399637314413+1,00832327611782i</v>
      </c>
      <c r="ED150" s="223" t="str">
        <f t="shared" ca="1" si="158"/>
        <v>-0,170439854411981+3,46938293848695i</v>
      </c>
      <c r="EE150" s="223" t="str">
        <f t="shared" ca="1" si="159"/>
        <v>3,20915745801523+1,329276542899i</v>
      </c>
      <c r="EF150" s="223" t="str">
        <f t="shared" ca="1" si="160"/>
        <v>2,3327050254982-2,57374337917589i</v>
      </c>
      <c r="EG150" s="223" t="str">
        <f t="shared" ca="1" si="161"/>
        <v>-1,63742814992129-3,06341260225939i</v>
      </c>
      <c r="EH150" s="223" t="str">
        <f t="shared" ca="1" si="162"/>
        <v>-3,43597088423174+0,50967813426516i</v>
      </c>
      <c r="EI150" s="223" t="str">
        <f t="shared" ca="1" si="163"/>
        <v>-0,677659304976154+3,4068233861202i</v>
      </c>
      <c r="EJ150" s="223" t="str">
        <f t="shared" ca="1" si="164"/>
        <v>2,97937779642397+1,78577032790113i</v>
      </c>
      <c r="EK150" s="223" t="str">
        <f t="shared" ca="1" si="165"/>
        <v>2,68510360305146-2,2036075782036i</v>
      </c>
      <c r="EL150" s="223" t="str">
        <f t="shared" ca="1" si="166"/>
        <v>-1,17020947807329-3,27051639581026i</v>
      </c>
      <c r="EM150" s="223" t="str">
        <f t="shared" ca="1" si="167"/>
        <v>-3,47356700206521+1,18809954601377E-12i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-6,11167030192471E-30+2,90740834400323E-30i</v>
      </c>
      <c r="G151" s="229" t="str">
        <f t="shared" si="178"/>
        <v>-13,6761487964937+9,29978118162984i</v>
      </c>
      <c r="H151" s="229" t="str">
        <f t="shared" si="179"/>
        <v>2,00000000001219E-12-9,51428402006251E-13i</v>
      </c>
      <c r="I151" s="229" t="str">
        <f t="shared" si="174"/>
        <v>-2,00000000001219E-12+9,51428402006251E-13i</v>
      </c>
      <c r="J151" s="255" t="str">
        <f ca="1">IMPRODUCT(1/N_FFT2,BN100)</f>
        <v>0,0464989831126844+0,000977535300487035i</v>
      </c>
      <c r="K151" s="254" t="str">
        <f t="shared" ca="1" si="175"/>
        <v>-9,39280210747827E-14+4,2285382596831E-14i</v>
      </c>
      <c r="N151" s="246">
        <f t="shared" ca="1" si="176"/>
        <v>4.5283138893479418</v>
      </c>
      <c r="O151" s="223">
        <f t="shared" ca="1" si="39"/>
        <v>-3.4716861106520578</v>
      </c>
      <c r="P151" s="223" t="str">
        <f t="shared" ca="1" si="40"/>
        <v>-1,08900454130801+3,29646379623756i</v>
      </c>
      <c r="Q151" s="223" t="str">
        <f t="shared" ca="1" si="41"/>
        <v>2,78848443101249+2,06808100153146i</v>
      </c>
      <c r="R151" s="223" t="str">
        <f t="shared" ca="1" si="42"/>
        <v>2,83839784009841-1,99902530054502i</v>
      </c>
      <c r="S151" s="223" t="str">
        <f t="shared" ca="1" si="43"/>
        <v>-1,00777728215942-3,32219647228423i</v>
      </c>
      <c r="T151" s="223" t="str">
        <f t="shared" ca="1" si="44"/>
        <v>-3,47064050370288-0,0851994422013209i</v>
      </c>
      <c r="U151" s="223" t="str">
        <f t="shared" ca="1" si="45"/>
        <v>-1,16957582484137+3,26874545366277i</v>
      </c>
      <c r="V151" s="223" t="str">
        <f t="shared" ca="1" si="46"/>
        <v>2,73689134317345+2,13589096785314i</v>
      </c>
      <c r="W151" s="223" t="str">
        <f t="shared" ca="1" si="47"/>
        <v>2,88660150445993-1,92876546146598i</v>
      </c>
      <c r="X151" s="223" t="str">
        <f t="shared" ca="1" si="48"/>
        <v>-0,925942975659155-3,34592798140096i</v>
      </c>
      <c r="Y151" s="223" t="str">
        <f t="shared" ca="1" si="49"/>
        <v>-3,46750431268988-0,170347563444608i</v>
      </c>
      <c r="Z151" s="223" t="str">
        <f t="shared" ca="1" si="50"/>
        <v>-1,24944259963118+3,23905814105293i</v>
      </c>
      <c r="AA151" s="223" t="str">
        <f t="shared" ca="1" si="51"/>
        <v>2,68364965432827+2,20241435332187i</v>
      </c>
      <c r="AB151" s="223" t="str">
        <f t="shared" ca="1" si="52"/>
        <v>2,93306638801225-1,85734380619399i</v>
      </c>
      <c r="AC151" s="223" t="str">
        <f t="shared" ca="1" si="53"/>
        <v>-0,843550915734015-3,36764402861388i</v>
      </c>
      <c r="AD151" s="223" t="str">
        <f t="shared" ca="1" si="54"/>
        <v>-3,46227942673725-0,25539307368531i</v>
      </c>
      <c r="AE151" s="223" t="str">
        <f t="shared" ca="1" si="55"/>
        <v>-1,32855675691864+3,20741974093511i</v>
      </c>
      <c r="AF151" s="223" t="str">
        <f t="shared" ca="1" si="56"/>
        <v>2,6287914352794+2,26761108673778i</v>
      </c>
      <c r="AG151" s="223" t="str">
        <f t="shared" ca="1" si="57"/>
        <v>2,97776450204684-1,78480335646372i</v>
      </c>
      <c r="AH151" s="223" t="str">
        <f t="shared" ca="1" si="58"/>
        <v>-0,760650732279302-3,38733153298838i</v>
      </c>
      <c r="AI151" s="223" t="str">
        <f t="shared" ca="1" si="59"/>
        <v>-3,45496899312094-0,340284744687849i</v>
      </c>
      <c r="AJ151" s="223" t="str">
        <f t="shared" ca="1" si="60"/>
        <v>-1,40687064129366+3,17384931109849i</v>
      </c>
      <c r="AK151" s="223" t="str">
        <f t="shared" ca="1" si="61"/>
        <v>2,57234973056675+2,33144189602649i</v>
      </c>
      <c r="AL151" s="223" t="str">
        <f t="shared" ca="1" si="62"/>
        <v>3,02066892209118-1,7111878079296i</v>
      </c>
      <c r="AM151" s="223" t="str">
        <f t="shared" ca="1" si="63"/>
        <v>-0,677292361266043-3,40497863550788i</v>
      </c>
      <c r="AN151" s="223" t="str">
        <f t="shared" ca="1" si="64"/>
        <v>-3,44557741537277-0,424971440884596i</v>
      </c>
      <c r="AO151" s="223" t="str">
        <f t="shared" ca="1" si="65"/>
        <v>-1,48433707940035+3,13836707311488i</v>
      </c>
      <c r="AP151" s="223" t="str">
        <f t="shared" ca="1" si="66"/>
        <v>2,51435853856276+2,39386833189525i</v>
      </c>
      <c r="AQ151" s="223" t="str">
        <f t="shared" ca="1" si="67"/>
        <v>3,06175380412694-1,63654150384542i</v>
      </c>
      <c r="AR151" s="223" t="str">
        <f t="shared" ca="1" si="68"/>
        <v>3,06175380412694-1,63654150384542i</v>
      </c>
      <c r="AS151" s="223" t="str">
        <f t="shared" ca="1" si="69"/>
        <v>-3,43411035062801-0,50940215017605i</v>
      </c>
      <c r="AT151" s="223" t="str">
        <f t="shared" ca="1" si="70"/>
        <v>-1,56090940835363+3,10099440015739i</v>
      </c>
      <c r="AU151" s="223" t="str">
        <f t="shared" ca="1" si="71"/>
        <v>2,4548527909933+2,45485279099314i</v>
      </c>
      <c r="AV151" s="223" t="str">
        <f t="shared" ca="1" si="72"/>
        <v>3,10099440015744-1,56090940835355i</v>
      </c>
      <c r="AW151" s="223" t="str">
        <f t="shared" ca="1" si="73"/>
        <v>-0,509402150175959-3,43411035062802i</v>
      </c>
      <c r="AX151" s="223" t="str">
        <f t="shared" ca="1" si="74"/>
        <v>-3,42057470621768-0,593526014660024i</v>
      </c>
      <c r="AY151" s="223" t="str">
        <f t="shared" ca="1" si="75"/>
        <v>-1,6365415038455+3,06175380412689i</v>
      </c>
      <c r="AZ151" s="223" t="str">
        <f t="shared" ca="1" si="76"/>
        <v>2,39386833189519+2,51435853856282i</v>
      </c>
      <c r="BA151" s="223" t="str">
        <f t="shared" ca="1" si="77"/>
        <v>3,13836707311478-1,48433707940056i</v>
      </c>
      <c r="BB151" s="223" t="str">
        <f t="shared" ca="1" si="78"/>
        <v>-0,424971440884495-3,44557741537278i</v>
      </c>
      <c r="BC151" s="223" t="str">
        <f t="shared" ca="1" si="79"/>
        <v>-3,40497863550786-0,67729236126613i</v>
      </c>
      <c r="BD151" s="223" t="str">
        <f t="shared" ca="1" si="80"/>
        <v>-1,71118780792968+3,02066892209114i</v>
      </c>
      <c r="BE151" s="223" t="str">
        <f t="shared" ca="1" si="81"/>
        <v>2,33144189602642+2,57234973056681i</v>
      </c>
      <c r="BF151" s="223" t="str">
        <f t="shared" ca="1" si="82"/>
        <v>3,17384931109852-1,40687064129359i</v>
      </c>
      <c r="BG151" s="223" t="str">
        <f t="shared" ca="1" si="83"/>
        <v>-0,34028474468809-3,45496899312092i</v>
      </c>
      <c r="BH151" s="223" t="str">
        <f t="shared" ca="1" si="84"/>
        <v>-3,38733153298835-0,760650732279403i</v>
      </c>
      <c r="BI151" s="223" t="str">
        <f t="shared" ca="1" si="85"/>
        <v>-1,7848033564638+2,97776450204679i</v>
      </c>
      <c r="BJ151" s="223" t="str">
        <f t="shared" ca="1" si="86"/>
        <v>2,26761108673772+2,62879143527945i</v>
      </c>
      <c r="BK151" s="223" t="str">
        <f t="shared" ca="1" si="87"/>
        <v>3,20741974093514-1,32855675691856i</v>
      </c>
      <c r="BL151" s="223" t="str">
        <f t="shared" ca="1" si="88"/>
        <v>-0,255393073685207-3,46227942673725i</v>
      </c>
      <c r="BM151" s="223" t="str">
        <f t="shared" ca="1" si="89"/>
        <v>-3,36764402861394-0,843550915733778i</v>
      </c>
      <c r="BN151" s="223" t="str">
        <f t="shared" ca="1" si="90"/>
        <v>-1,85734380619408+2,9330663880122i</v>
      </c>
      <c r="BO151" s="223" t="str">
        <f t="shared" ca="1" si="91"/>
        <v>2,20241435332178+2,68364965432834i</v>
      </c>
      <c r="BP151" s="223" t="str">
        <f t="shared" ca="1" si="92"/>
        <v>3,23905814105297-1,24944259963108i</v>
      </c>
      <c r="BQ151" s="223" t="str">
        <f t="shared" ca="1" si="93"/>
        <v>-0,170347563444498-3,46750431268988i</v>
      </c>
      <c r="BR151" s="223" t="str">
        <f t="shared" ca="1" si="94"/>
        <v>-3,34592798140093-0,925942975659252i</v>
      </c>
      <c r="BS151" s="223" t="str">
        <f t="shared" ca="1" si="95"/>
        <v>-1,92876546146578+2,88660150446007i</v>
      </c>
      <c r="BT151" s="223" t="str">
        <f t="shared" ca="1" si="96"/>
        <v>2,13589096785301+2,73689134317355i</v>
      </c>
      <c r="BU151" s="223" t="str">
        <f t="shared" ca="1" si="97"/>
        <v>3,2687454536628-1,16957582484129i</v>
      </c>
      <c r="BV151" s="223" t="str">
        <f t="shared" ca="1" si="98"/>
        <v>-0,0851994422013008-3,47064050370288i</v>
      </c>
      <c r="BW151" s="223" t="str">
        <f t="shared" ca="1" si="99"/>
        <v>-3,32219647228423-1,0077772821594i</v>
      </c>
      <c r="BX151" s="223" t="str">
        <f t="shared" ca="1" si="100"/>
        <v>-1,99902530054494+2,83839784009846i</v>
      </c>
      <c r="BY151" s="223" t="str">
        <f t="shared" ca="1" si="101"/>
        <v>2,06808100153132+2,7884844310126i</v>
      </c>
      <c r="BZ151" s="223" t="str">
        <f t="shared" ca="1" si="102"/>
        <v>3,29646379623762-1,08900454130783i</v>
      </c>
      <c r="CA151" s="223" t="str">
        <f t="shared" ca="1" si="103"/>
        <v>1,15684200967132E-13-3,47168611065206i</v>
      </c>
      <c r="CB151" s="223" t="str">
        <f t="shared" ca="1" si="104"/>
        <v>-3,29646379623755-1,08900454130805i</v>
      </c>
      <c r="CC151" s="223" t="str">
        <f t="shared" ca="1" si="105"/>
        <v>-2,06808100153146+2,78848443101248i</v>
      </c>
      <c r="CD151" s="223" t="str">
        <f t="shared" ca="1" si="106"/>
        <v>1,99902530054507+2,83839784009837i</v>
      </c>
      <c r="CE151" s="223" t="str">
        <f t="shared" ca="1" si="107"/>
        <v>3,32219647228419-1,00777728215956i</v>
      </c>
      <c r="CF151" s="223" t="str">
        <f t="shared" ca="1" si="108"/>
        <v>0,0851994422014827-3,47064050370288i</v>
      </c>
      <c r="CG151" s="223" t="str">
        <f t="shared" ca="1" si="109"/>
        <v>-3,26874545366274-1,16957582484146i</v>
      </c>
      <c r="CH151" s="223" t="str">
        <f t="shared" ca="1" si="110"/>
        <v>-2,13589096785316+2,73689134317344i</v>
      </c>
      <c r="CI151" s="223" t="str">
        <f t="shared" ca="1" si="111"/>
        <v>1,92876546146591+2,88660150445998i</v>
      </c>
      <c r="CJ151" s="223" t="str">
        <f t="shared" ca="1" si="112"/>
        <v>3,34592798140089-0,925942975659411i</v>
      </c>
      <c r="CK151" s="223" t="str">
        <f t="shared" ca="1" si="113"/>
        <v>0,170347563444335-3,46750431268989i</v>
      </c>
      <c r="CL151" s="223" t="str">
        <f t="shared" ca="1" si="114"/>
        <v>-3,23905814105289-1,24944259963129i</v>
      </c>
      <c r="CM151" s="223" t="str">
        <f t="shared" ca="1" si="115"/>
        <v>-2,20241435332196+2,6836496543282i</v>
      </c>
      <c r="CN151" s="223" t="str">
        <f t="shared" ca="1" si="116"/>
        <v>1,85734380619391+2,9330663880123i</v>
      </c>
      <c r="CO151" s="223" t="str">
        <f t="shared" ca="1" si="117"/>
        <v>3,3676440286139-0,843550915733914i</v>
      </c>
      <c r="CP151" s="223" t="str">
        <f t="shared" ca="1" si="118"/>
        <v>0,255393073685069-3,46227942673726i</v>
      </c>
      <c r="CQ151" s="223" t="str">
        <f t="shared" ca="1" si="119"/>
        <v>-3,2074197409356-1,32855675691745i</v>
      </c>
      <c r="CR151" s="223" t="str">
        <f t="shared" ca="1" si="120"/>
        <v>-2,26761108673864+2,62879143527866i</v>
      </c>
      <c r="CS151" s="223" t="str">
        <f t="shared" ca="1" si="121"/>
        <v>1,78480335646364+2,97776450204688i</v>
      </c>
      <c r="CT151" s="223" t="str">
        <f t="shared" ca="1" si="122"/>
        <v>3,38733153298816-0,760650732280236i</v>
      </c>
      <c r="CU151" s="223" t="str">
        <f t="shared" ca="1" si="123"/>
        <v>0,340284744689302-3,4549689931208i</v>
      </c>
      <c r="CV151" s="223" t="str">
        <f t="shared" ca="1" si="124"/>
        <v>-3,17384931109846-1,40687064129373i</v>
      </c>
      <c r="CW151" s="223" t="str">
        <f t="shared" ca="1" si="125"/>
        <v>-2,33144189602577+2,5723497305674i</v>
      </c>
      <c r="CX151" s="223" t="str">
        <f t="shared" ca="1" si="126"/>
        <v>1,7111878079283+3,02066892209192i</v>
      </c>
      <c r="CY151" s="223" t="str">
        <f t="shared" ca="1" si="127"/>
        <v>3,40497863550797-0,677292361265588i</v>
      </c>
      <c r="CZ151" s="223" t="str">
        <f t="shared" ca="1" si="128"/>
        <v>0,424971440884016-3,44557741537284i</v>
      </c>
      <c r="DA151" s="223" t="str">
        <f t="shared" ca="1" si="129"/>
        <v>-3,1383670731141-1,48433707940199i</v>
      </c>
      <c r="DB151" s="223" t="str">
        <f t="shared" ca="1" si="130"/>
        <v>-2,39386833189557+2,51435853856246i</v>
      </c>
      <c r="DC151" s="223" t="str">
        <f t="shared" ca="1" si="131"/>
        <v>1,63654150384595+3,06175380412665i</v>
      </c>
      <c r="DD151" s="223" t="str">
        <f t="shared" ca="1" si="132"/>
        <v>3,42057470621742-0,593526014661545i</v>
      </c>
      <c r="DE151" s="223" t="str">
        <f t="shared" ca="1" si="133"/>
        <v>0,509402150176824-3,4341103506279i</v>
      </c>
      <c r="DF151" s="223" t="str">
        <f t="shared" ca="1" si="134"/>
        <v>-3,10099440015751-1,5609094083534i</v>
      </c>
      <c r="DG151" s="223" t="str">
        <f t="shared" ca="1" si="135"/>
        <v>-2,45485279099221+2,45485279099423i</v>
      </c>
      <c r="DH151" s="223" t="str">
        <f t="shared" ca="1" si="136"/>
        <v>1,56090940835283+3,1009944001578i</v>
      </c>
      <c r="DI151" s="223" t="str">
        <f t="shared" ca="1" si="137"/>
        <v>3,43411035062799-0,509402150176188i</v>
      </c>
      <c r="DJ151" s="223" t="str">
        <f t="shared" ca="1" si="138"/>
        <v>0,593526014658774-3,4205747062179i</v>
      </c>
      <c r="DK151" s="223" t="str">
        <f t="shared" ca="1" si="139"/>
        <v>-3,06175380412635-1,63654150384652i</v>
      </c>
      <c r="DL151" s="223" t="str">
        <f t="shared" ca="1" si="140"/>
        <v>-2,5143585385629+2,39386833189511i</v>
      </c>
      <c r="DM151" s="223" t="str">
        <f t="shared" ca="1" si="141"/>
        <v>1,48433707940141+3,13836707311437i</v>
      </c>
      <c r="DN151" s="223" t="str">
        <f t="shared" ca="1" si="142"/>
        <v>3,44557741537292-0,424971440883329i</v>
      </c>
      <c r="DO151" s="223" t="str">
        <f t="shared" ca="1" si="143"/>
        <v>0,677292361266268-3,40497863550783i</v>
      </c>
      <c r="DP151" s="223" t="str">
        <f t="shared" ca="1" si="144"/>
        <v>-3,02066892209158-1,71118780792891i</v>
      </c>
      <c r="DQ151" s="223" t="str">
        <f t="shared" ca="1" si="145"/>
        <v>-2,57234973056783+2,33144189602529i</v>
      </c>
      <c r="DR151" s="223" t="str">
        <f t="shared" ca="1" si="146"/>
        <v>1,40687064129315+3,17384931109872i</v>
      </c>
      <c r="DS151" s="223" t="str">
        <f t="shared" ca="1" si="147"/>
        <v>3,45496899312086-0,340284744688662i</v>
      </c>
      <c r="DT151" s="223" t="str">
        <f t="shared" ca="1" si="148"/>
        <v>0,760650732280864-3,38733153298802i</v>
      </c>
      <c r="DU151" s="223" t="str">
        <f t="shared" ca="1" si="149"/>
        <v>-2,97776450204655-1,7848033564642i</v>
      </c>
      <c r="DV151" s="223" t="str">
        <f t="shared" ca="1" si="150"/>
        <v>-2,62879143527908+2,26761108673815i</v>
      </c>
      <c r="DW151" s="223" t="str">
        <f t="shared" ca="1" si="151"/>
        <v>1,32855675692005+3,20741974093453i</v>
      </c>
      <c r="DX151" s="223" t="str">
        <f t="shared" ca="1" si="152"/>
        <v>3,46227942673731-0,255393073684427i</v>
      </c>
      <c r="DY151" s="223" t="str">
        <f t="shared" ca="1" si="153"/>
        <v>0,843550915733532-3,367644028614i</v>
      </c>
      <c r="DZ151" s="223" t="str">
        <f t="shared" ca="1" si="154"/>
        <v>-2,93306638801307-1,8573438061927i</v>
      </c>
      <c r="EA151" s="223" t="str">
        <f t="shared" ca="1" si="155"/>
        <v>-2,68364965432882+2,20241435332119i</v>
      </c>
      <c r="EB151" s="223" t="str">
        <f t="shared" ca="1" si="156"/>
        <v>1,24944259963134+3,23905814105287i</v>
      </c>
      <c r="EC151" s="223" t="str">
        <f t="shared" ca="1" si="157"/>
        <v>3,46750431268982-0,170347563445812i</v>
      </c>
      <c r="ED151" s="223" t="str">
        <f t="shared" ca="1" si="158"/>
        <v>0,925942975660314-3,34592798140064i</v>
      </c>
      <c r="EE151" s="223" t="str">
        <f t="shared" ca="1" si="159"/>
        <v>-2,88660150446003-1,92876546146583i</v>
      </c>
      <c r="EF151" s="223" t="str">
        <f t="shared" ca="1" si="160"/>
        <v>-2,73689134317274+2,13589096785405i</v>
      </c>
      <c r="EG151" s="223" t="str">
        <f t="shared" ca="1" si="161"/>
        <v>1,16957582484025+3,26874545366317i</v>
      </c>
      <c r="EH151" s="223" t="str">
        <f t="shared" ca="1" si="162"/>
        <v>3,47064050370288-0,0851994422012345i</v>
      </c>
      <c r="EI151" s="223" t="str">
        <f t="shared" ca="1" si="163"/>
        <v>1,00777728215848-3,32219647228452i</v>
      </c>
      <c r="EJ151" s="223" t="str">
        <f t="shared" ca="1" si="164"/>
        <v>-2,83839784009758-1,9990253005462i</v>
      </c>
      <c r="EK151" s="223" t="str">
        <f t="shared" ca="1" si="165"/>
        <v>-2,78848443101269+2,06808100153119i</v>
      </c>
      <c r="EL151" s="223" t="str">
        <f t="shared" ca="1" si="166"/>
        <v>1,0890045413088+3,2964637962373i</v>
      </c>
      <c r="EM151" s="223" t="str">
        <f t="shared" ca="1" si="167"/>
        <v>3,47168611065206+1,61276595612158E-12i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-5,87886629249286E-30+2,74287824476825E-30i</v>
      </c>
      <c r="G152" s="229" t="str">
        <f t="shared" si="178"/>
        <v>-13,5070236522941+9,36486973227107i</v>
      </c>
      <c r="H152" s="229" t="str">
        <f t="shared" si="179"/>
        <v>2,00000000001173E-12-9,33131701967672E-13i</v>
      </c>
      <c r="I152" s="229" t="str">
        <f t="shared" si="174"/>
        <v>-2,00000000001173E-12+9,33131701967672E-13i</v>
      </c>
      <c r="J152" s="255" t="str">
        <f ca="1">IMPRODUCT(1/N_FFT2,BO100)</f>
        <v>0,0155915533020102-0,000032671068451744i</v>
      </c>
      <c r="K152" s="254" t="str">
        <f t="shared" ca="1" si="175"/>
        <v>-3,11526201944938E-14+1,46143148059283E-14i</v>
      </c>
      <c r="N152" s="246">
        <f t="shared" ca="1" si="176"/>
        <v>4.530514332493274</v>
      </c>
      <c r="O152" s="223">
        <f t="shared" ca="1" si="39"/>
        <v>-3.4694856675067256</v>
      </c>
      <c r="P152" s="223" t="str">
        <f t="shared" ca="1" si="40"/>
        <v>-1,00713852723119+3,32009077948197i</v>
      </c>
      <c r="Q152" s="223" t="str">
        <f t="shared" ca="1" si="41"/>
        <v>2,88477190285106+1,92754296075487i</v>
      </c>
      <c r="R152" s="223" t="str">
        <f t="shared" ca="1" si="42"/>
        <v>2,68194868877489-2,20101840696829i</v>
      </c>
      <c r="S152" s="223" t="str">
        <f t="shared" ca="1" si="43"/>
        <v>-1,32771468378295-3,20538679655073i</v>
      </c>
      <c r="T152" s="223" t="str">
        <f t="shared" ca="1" si="44"/>
        <v>-3,45277914571079+0,340069063543413i</v>
      </c>
      <c r="U152" s="223" t="str">
        <f t="shared" ca="1" si="45"/>
        <v>-0,676863076104235+3,40282047326057i</v>
      </c>
      <c r="V152" s="223" t="str">
        <f t="shared" ca="1" si="46"/>
        <v>3,05981318652602+1,63550422212725i</v>
      </c>
      <c r="W152" s="223" t="str">
        <f t="shared" ca="1" si="47"/>
        <v>2,45329684272361-2,45329684272347i</v>
      </c>
      <c r="X152" s="223" t="str">
        <f t="shared" ca="1" si="48"/>
        <v>-1,6355042221273-3,059813186526i</v>
      </c>
      <c r="Y152" s="223" t="str">
        <f t="shared" ca="1" si="49"/>
        <v>-3,4028204732606+0,67686307610411i</v>
      </c>
      <c r="Z152" s="223" t="str">
        <f t="shared" ca="1" si="50"/>
        <v>-0,340069063543364+3,45277914571079i</v>
      </c>
      <c r="AA152" s="223" t="str">
        <f t="shared" ca="1" si="51"/>
        <v>3,20538679655067+1,32771468378309i</v>
      </c>
      <c r="AB152" s="223" t="str">
        <f t="shared" ca="1" si="52"/>
        <v>2,20101840696828-2,6819486887749i</v>
      </c>
      <c r="AC152" s="223" t="str">
        <f t="shared" ca="1" si="53"/>
        <v>-1,92754296075474-2,88477190285115i</v>
      </c>
      <c r="AD152" s="223" t="str">
        <f t="shared" ca="1" si="54"/>
        <v>-3,32009077948197+1,00713852723117i</v>
      </c>
      <c r="AE152" s="223" t="str">
        <f t="shared" ca="1" si="55"/>
        <v>1,5131320211375E-13+3,46948566750673i</v>
      </c>
      <c r="AF152" s="223" t="str">
        <f t="shared" ca="1" si="56"/>
        <v>3,32009077948196+1,00713852723121i</v>
      </c>
      <c r="AG152" s="223" t="str">
        <f t="shared" ca="1" si="57"/>
        <v>1,92754296075477-2,88477190285113i</v>
      </c>
      <c r="AH152" s="223" t="str">
        <f t="shared" ca="1" si="58"/>
        <v>-2,20101840696825-2,68194868877493i</v>
      </c>
      <c r="AI152" s="223" t="str">
        <f t="shared" ca="1" si="59"/>
        <v>-3,20538679655068+1,32771468378305i</v>
      </c>
      <c r="AJ152" s="223" t="str">
        <f t="shared" ca="1" si="60"/>
        <v>0,340069063543321+3,45277914571079i</v>
      </c>
      <c r="AK152" s="223" t="str">
        <f t="shared" ca="1" si="61"/>
        <v>3,40282047326059+0,676863076104145i</v>
      </c>
      <c r="AL152" s="223" t="str">
        <f t="shared" ca="1" si="62"/>
        <v>1,63550422212733-3,05981318652598i</v>
      </c>
      <c r="AM152" s="223" t="str">
        <f t="shared" ca="1" si="63"/>
        <v>-2,45329684272358-2,4532968427235i</v>
      </c>
      <c r="AN152" s="223" t="str">
        <f t="shared" ca="1" si="64"/>
        <v>-3,05981318652609+1,63550422212712i</v>
      </c>
      <c r="AO152" s="223" t="str">
        <f t="shared" ca="1" si="65"/>
        <v>0,676863076104252+3,40282047326057i</v>
      </c>
      <c r="AP152" s="223" t="str">
        <f t="shared" ca="1" si="66"/>
        <v>3,45277914571077+0,340069063543557i</v>
      </c>
      <c r="AQ152" s="223" t="str">
        <f t="shared" ca="1" si="67"/>
        <v>1,32771468378294-3,20538679655073i</v>
      </c>
      <c r="AR152" s="223" t="str">
        <f t="shared" ca="1" si="68"/>
        <v>1,32771468378294-3,20538679655073i</v>
      </c>
      <c r="AS152" s="223" t="str">
        <f t="shared" ca="1" si="69"/>
        <v>-2,88477190285106+1,92754296075487i</v>
      </c>
      <c r="AT152" s="223" t="str">
        <f t="shared" ca="1" si="70"/>
        <v>1,0071385272313+3,32009077948194i</v>
      </c>
      <c r="AU152" s="223" t="str">
        <f t="shared" ca="1" si="71"/>
        <v>3,46948566750673+4,25040930743958E-14i</v>
      </c>
      <c r="AV152" s="223" t="str">
        <f t="shared" ca="1" si="72"/>
        <v>1,00713852723105-3,32009077948201i</v>
      </c>
      <c r="AW152" s="223" t="str">
        <f t="shared" ca="1" si="73"/>
        <v>-2,88477190285102-1,92754296075494i</v>
      </c>
      <c r="AX152" s="223" t="str">
        <f t="shared" ca="1" si="74"/>
        <v>-2,68194868877483+2,20101840696836i</v>
      </c>
      <c r="AY152" s="223" t="str">
        <f t="shared" ca="1" si="75"/>
        <v>1,32771468378289+3,20538679655075i</v>
      </c>
      <c r="AZ152" s="223" t="str">
        <f t="shared" ca="1" si="76"/>
        <v>3,45277914571078-0,340069063543472i</v>
      </c>
      <c r="BA152" s="223" t="str">
        <f t="shared" ca="1" si="77"/>
        <v>0,676863076104335-3,40282047326055i</v>
      </c>
      <c r="BB152" s="223" t="str">
        <f t="shared" ca="1" si="78"/>
        <v>-3,05981318652605-1,63550422212721i</v>
      </c>
      <c r="BC152" s="223" t="str">
        <f t="shared" ca="1" si="79"/>
        <v>-2,45329684272364+2,45329684272344i</v>
      </c>
      <c r="BD152" s="223" t="str">
        <f t="shared" ca="1" si="80"/>
        <v>1,63550422212726+3,05981318652601i</v>
      </c>
      <c r="BE152" s="223" t="str">
        <f t="shared" ca="1" si="81"/>
        <v>3,40282047326061-0,676863076104061i</v>
      </c>
      <c r="BF152" s="223" t="str">
        <f t="shared" ca="1" si="82"/>
        <v>0,340069063543406-3,45277914571079i</v>
      </c>
      <c r="BG152" s="223" t="str">
        <f t="shared" ca="1" si="83"/>
        <v>-3,20538679655065-1,32771468378312i</v>
      </c>
      <c r="BH152" s="223" t="str">
        <f t="shared" ca="1" si="84"/>
        <v>-2,20101840696831+2,68194868877487i</v>
      </c>
      <c r="BI152" s="223" t="str">
        <f t="shared" ca="1" si="85"/>
        <v>1,927542960755+2,88477190285098i</v>
      </c>
      <c r="BJ152" s="223" t="str">
        <f t="shared" ca="1" si="86"/>
        <v>3,32009077948199-1,00713852723112i</v>
      </c>
      <c r="BK152" s="223" t="str">
        <f t="shared" ca="1" si="87"/>
        <v>-1,08809109039354E-13-3,46948566750673i</v>
      </c>
      <c r="BL152" s="223" t="str">
        <f t="shared" ca="1" si="88"/>
        <v>-3,32009077948195-1,00713852723124i</v>
      </c>
      <c r="BM152" s="223" t="str">
        <f t="shared" ca="1" si="89"/>
        <v>-1,92754296075481+2,8847719028511i</v>
      </c>
      <c r="BN152" s="223" t="str">
        <f t="shared" ca="1" si="90"/>
        <v>2,20101840696819+2,68194868877497i</v>
      </c>
      <c r="BO152" s="223" t="str">
        <f t="shared" ca="1" si="91"/>
        <v>3,2053867965507-1,327714683783i</v>
      </c>
      <c r="BP152" s="223" t="str">
        <f t="shared" ca="1" si="92"/>
        <v>-0,340069063543279-3,4527791457108i</v>
      </c>
      <c r="BQ152" s="223" t="str">
        <f t="shared" ca="1" si="93"/>
        <v>-3,40282047326058-0,676863076104186i</v>
      </c>
      <c r="BR152" s="223" t="str">
        <f t="shared" ca="1" si="94"/>
        <v>-1,63550422212736+3,05981318652597i</v>
      </c>
      <c r="BS152" s="223" t="str">
        <f t="shared" ca="1" si="95"/>
        <v>2,45329684272357+2,45329684272351i</v>
      </c>
      <c r="BT152" s="223" t="str">
        <f t="shared" ca="1" si="96"/>
        <v>3,05981318652612-1,63550422212707i</v>
      </c>
      <c r="BU152" s="223" t="str">
        <f t="shared" ca="1" si="97"/>
        <v>-0,676863076104211-3,40282047326058i</v>
      </c>
      <c r="BV152" s="223" t="str">
        <f t="shared" ca="1" si="98"/>
        <v>-3,4527791457108-0,340069063543255i</v>
      </c>
      <c r="BW152" s="223" t="str">
        <f t="shared" ca="1" si="99"/>
        <v>-1,32771468378298+3,20538679655071i</v>
      </c>
      <c r="BX152" s="223" t="str">
        <f t="shared" ca="1" si="100"/>
        <v>2,68194868877499+2,20101840696818i</v>
      </c>
      <c r="BY152" s="223" t="str">
        <f t="shared" ca="1" si="101"/>
        <v>2,8847719028511-1,92754296075481i</v>
      </c>
      <c r="BZ152" s="223" t="str">
        <f t="shared" ca="1" si="102"/>
        <v>-1,00713852723126-3,32009077948195i</v>
      </c>
      <c r="CA152" s="223" t="str">
        <f t="shared" ca="1" si="103"/>
        <v>-3,46948566750673-8,50081861487915E-14i</v>
      </c>
      <c r="CB152" s="223" t="str">
        <f t="shared" ca="1" si="104"/>
        <v>-1,00713852723109+3,320090779482i</v>
      </c>
      <c r="CC152" s="223" t="str">
        <f t="shared" ca="1" si="105"/>
        <v>2,88477190285101+1,92754296075496i</v>
      </c>
      <c r="CD152" s="223" t="str">
        <f t="shared" ca="1" si="106"/>
        <v>2,68194868877487-2,20101840696831i</v>
      </c>
      <c r="CE152" s="223" t="str">
        <f t="shared" ca="1" si="107"/>
        <v>-1,32771468378282-3,20538679655078i</v>
      </c>
      <c r="CF152" s="223" t="str">
        <f t="shared" ca="1" si="108"/>
        <v>-3,45277914571078+0,34006906354343i</v>
      </c>
      <c r="CG152" s="223" t="str">
        <f t="shared" ca="1" si="109"/>
        <v>-0,676863076104377+3,40282047326054i</v>
      </c>
      <c r="CH152" s="223" t="str">
        <f t="shared" ca="1" si="110"/>
        <v>3,05981318652603+1,63550422212722i</v>
      </c>
      <c r="CI152" s="223" t="str">
        <f t="shared" ca="1" si="111"/>
        <v>2,45329684272365-2,45329684272343i</v>
      </c>
      <c r="CJ152" s="223" t="str">
        <f t="shared" ca="1" si="112"/>
        <v>-1,63550422212721-3,05981318652605i</v>
      </c>
      <c r="CK152" s="223" t="str">
        <f t="shared" ca="1" si="113"/>
        <v>-3,40282047326055+0,67686307610436i</v>
      </c>
      <c r="CL152" s="223" t="str">
        <f t="shared" ca="1" si="114"/>
        <v>-0,340069063543448+3,45277914571078i</v>
      </c>
      <c r="CM152" s="223" t="str">
        <f t="shared" ca="1" si="115"/>
        <v>3,20538679655077+1,32771468378284i</v>
      </c>
      <c r="CN152" s="223" t="str">
        <f t="shared" ca="1" si="116"/>
        <v>2,20101840696833-2,68194868877486i</v>
      </c>
      <c r="CO152" s="223" t="str">
        <f t="shared" ca="1" si="117"/>
        <v>-1,92754296075494-2,88477190285102i</v>
      </c>
      <c r="CP152" s="223" t="str">
        <f t="shared" ca="1" si="118"/>
        <v>-3,3200907794824+1,00713852722975i</v>
      </c>
      <c r="CQ152" s="223" t="str">
        <f t="shared" ca="1" si="119"/>
        <v>-9,6908647594073E-13+3,46948566750673i</v>
      </c>
      <c r="CR152" s="223" t="str">
        <f t="shared" ca="1" si="120"/>
        <v>3,32009077948184+1,00713852723161i</v>
      </c>
      <c r="CS152" s="223" t="str">
        <f t="shared" ca="1" si="121"/>
        <v>1,92754296075483-2,88477190285109i</v>
      </c>
      <c r="CT152" s="223" t="str">
        <f t="shared" ca="1" si="122"/>
        <v>-2,20101840696874-2,68194868877453i</v>
      </c>
      <c r="CU152" s="223" t="str">
        <f t="shared" ca="1" si="123"/>
        <v>-3,20538679655033+1,32771468378392i</v>
      </c>
      <c r="CV152" s="223" t="str">
        <f t="shared" ca="1" si="124"/>
        <v>0,340069063544954+3,45277914571063i</v>
      </c>
      <c r="CW152" s="223" t="str">
        <f t="shared" ca="1" si="125"/>
        <v>3,4028204732603+0,676863076105584i</v>
      </c>
      <c r="CX152" s="223" t="str">
        <f t="shared" ca="1" si="126"/>
        <v>1,635504222128-3,05981318652562i</v>
      </c>
      <c r="CY152" s="223" t="str">
        <f t="shared" ca="1" si="127"/>
        <v>-2,45329684272329-2,45329684272379i</v>
      </c>
      <c r="CZ152" s="223" t="str">
        <f t="shared" ca="1" si="128"/>
        <v>-3,05981318652598+1,63550422212734i</v>
      </c>
      <c r="DA152" s="223" t="str">
        <f t="shared" ca="1" si="129"/>
        <v>0,676863076104845+3,40282047326045i</v>
      </c>
      <c r="DB152" s="223" t="str">
        <f t="shared" ca="1" si="130"/>
        <v>3,4527791457109+0,340069063542267i</v>
      </c>
      <c r="DC152" s="223" t="str">
        <f t="shared" ca="1" si="131"/>
        <v>1,32771468378143-3,20538679655136i</v>
      </c>
      <c r="DD152" s="223" t="str">
        <f t="shared" ca="1" si="132"/>
        <v>-2,68194868877405-2,20101840696931i</v>
      </c>
      <c r="DE152" s="223" t="str">
        <f t="shared" ca="1" si="133"/>
        <v>-2,8847719028515+1,92754296075421i</v>
      </c>
      <c r="DF152" s="223" t="str">
        <f t="shared" ca="1" si="134"/>
        <v>1,00713852723089+3,32009077948206i</v>
      </c>
      <c r="DG152" s="223" t="str">
        <f t="shared" ca="1" si="135"/>
        <v>3,46948566750673-2,17618218078709E-13i</v>
      </c>
      <c r="DH152" s="223" t="str">
        <f t="shared" ca="1" si="136"/>
        <v>1,00713852723047-3,32009077948219i</v>
      </c>
      <c r="DI152" s="223" t="str">
        <f t="shared" ca="1" si="137"/>
        <v>-2,88477190285175-1,92754296075384i</v>
      </c>
      <c r="DJ152" s="223" t="str">
        <f t="shared" ca="1" si="138"/>
        <v>-2,68194868877378+2,20101840696965i</v>
      </c>
      <c r="DK152" s="223" t="str">
        <f t="shared" ca="1" si="139"/>
        <v>1,32771468378183+3,20538679655119i</v>
      </c>
      <c r="DL152" s="223" t="str">
        <f t="shared" ca="1" si="140"/>
        <v>3,45277914571085-0,340069063542701i</v>
      </c>
      <c r="DM152" s="223" t="str">
        <f t="shared" ca="1" si="141"/>
        <v>0,676863076104467-3,40282047326053i</v>
      </c>
      <c r="DN152" s="223" t="str">
        <f t="shared" ca="1" si="142"/>
        <v>-3,05981318652618-1,63550422212696i</v>
      </c>
      <c r="DO152" s="223" t="str">
        <f t="shared" ca="1" si="143"/>
        <v>-2,45329684272298+2,4532968427241i</v>
      </c>
      <c r="DP152" s="223" t="str">
        <f t="shared" ca="1" si="144"/>
        <v>1,63550422212843+3,05981318652539i</v>
      </c>
      <c r="DQ152" s="223" t="str">
        <f t="shared" ca="1" si="145"/>
        <v>3,40282047326089-0,676863076102625i</v>
      </c>
      <c r="DR152" s="223" t="str">
        <f t="shared" ca="1" si="146"/>
        <v>0,34006906354457-3,45277914571067i</v>
      </c>
      <c r="DS152" s="223" t="str">
        <f t="shared" ca="1" si="147"/>
        <v>-3,20538679655049-1,32771468378352i</v>
      </c>
      <c r="DT152" s="223" t="str">
        <f t="shared" ca="1" si="148"/>
        <v>-2,2010184069684+2,6819486887748i</v>
      </c>
      <c r="DU152" s="223" t="str">
        <f t="shared" ca="1" si="149"/>
        <v>1,92754296075523+2,88477190285082i</v>
      </c>
      <c r="DV152" s="223" t="str">
        <f t="shared" ca="1" si="150"/>
        <v>3,32009077948171-1,00713852723203i</v>
      </c>
      <c r="DW152" s="223" t="str">
        <f t="shared" ca="1" si="151"/>
        <v>-1,45362726885556E-12-3,46948566750673i</v>
      </c>
      <c r="DX152" s="223" t="str">
        <f t="shared" ca="1" si="152"/>
        <v>-3,32009077948153-1,00713852723264i</v>
      </c>
      <c r="DY152" s="223" t="str">
        <f t="shared" ca="1" si="153"/>
        <v>-1,92754296075577+2,88477190285046i</v>
      </c>
      <c r="DZ152" s="223" t="str">
        <f t="shared" ca="1" si="154"/>
        <v>2,2010184069679+2,68194868877521i</v>
      </c>
      <c r="EA152" s="223" t="str">
        <f t="shared" ca="1" si="155"/>
        <v>3,20538679655074-1,32771468378292i</v>
      </c>
      <c r="EB152" s="223" t="str">
        <f t="shared" ca="1" si="156"/>
        <v>-0,340069063543931-3,45277914571073i</v>
      </c>
      <c r="EC152" s="223" t="str">
        <f t="shared" ca="1" si="157"/>
        <v>-3,40282047326077-0,676863076103256i</v>
      </c>
      <c r="ED152" s="223" t="str">
        <f t="shared" ca="1" si="158"/>
        <v>-1,63550422212595+3,05981318652671i</v>
      </c>
      <c r="EE152" s="223" t="str">
        <f t="shared" ca="1" si="159"/>
        <v>2,45329684272253+2,45329684272455i</v>
      </c>
      <c r="EF152" s="223" t="str">
        <f t="shared" ca="1" si="160"/>
        <v>3,05981318652648-1,63550422212639i</v>
      </c>
      <c r="EG152" s="223" t="str">
        <f t="shared" ca="1" si="161"/>
        <v>-0,676863076103836-3,40282047326065i</v>
      </c>
      <c r="EH152" s="223" t="str">
        <f t="shared" ca="1" si="162"/>
        <v>-3,45277914571079-0,34006906354334i</v>
      </c>
      <c r="EI152" s="223" t="str">
        <f t="shared" ca="1" si="163"/>
        <v>-1,32771468378247+3,20538679655093i</v>
      </c>
      <c r="EJ152" s="223" t="str">
        <f t="shared" ca="1" si="164"/>
        <v>2,68194868877559+2,20101840696744i</v>
      </c>
      <c r="EK152" s="223" t="str">
        <f t="shared" ca="1" si="165"/>
        <v>2,88477190285019-1,92754296075618i</v>
      </c>
      <c r="EL152" s="223" t="str">
        <f t="shared" ca="1" si="166"/>
        <v>-1,00713852722991-3,32009077948236i</v>
      </c>
      <c r="EM152" s="223" t="str">
        <f t="shared" ca="1" si="167"/>
        <v>-3,46948566750673-8,60277366901376E-13i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-5,65911514934783E-30+2,59053194409059E-30i</v>
      </c>
      <c r="G153" s="229" t="str">
        <f t="shared" si="178"/>
        <v>-13,3388664927623+9,42613232156562i</v>
      </c>
      <c r="H153" s="229" t="str">
        <f t="shared" si="179"/>
        <v>2,0000000000113E-12-9,15525443439983E-13i</v>
      </c>
      <c r="I153" s="229" t="str">
        <f t="shared" si="174"/>
        <v>-2,0000000000113E-12+9,15525443439983E-13i</v>
      </c>
      <c r="J153" s="255" t="str">
        <f ca="1">IMPRODUCT(1/N_FFT2,BP100)</f>
        <v>-0,0174733856390848-0,000977568813144598i</v>
      </c>
      <c r="K153" s="254" t="str">
        <f t="shared" ca="1" si="175"/>
        <v>3,58417603995144E-14-1,40421915093207E-14i</v>
      </c>
      <c r="N153" s="246">
        <f t="shared" ca="1" si="176"/>
        <v>4.5331212736042961</v>
      </c>
      <c r="O153" s="223">
        <f t="shared" ca="1" si="39"/>
        <v>-3.4668787263957035</v>
      </c>
      <c r="P153" s="223" t="str">
        <f t="shared" ca="1" si="40"/>
        <v>-0,924660784948074+3,34129473951555i</v>
      </c>
      <c r="Q153" s="223" t="str">
        <f t="shared" ca="1" si="41"/>
        <v>2,9736410710309+1,78233186702512i</v>
      </c>
      <c r="R153" s="223" t="str">
        <f t="shared" ca="1" si="42"/>
        <v>2,51087680453859-2,39055344553624i</v>
      </c>
      <c r="S153" s="223" t="str">
        <f t="shared" ca="1" si="43"/>
        <v>-1,63427531859439-3,05751406972532i</v>
      </c>
      <c r="T153" s="223" t="str">
        <f t="shared" ca="1" si="44"/>
        <v>-3,38264095792955+0,759597428426772i</v>
      </c>
      <c r="U153" s="223" t="str">
        <f t="shared" ca="1" si="45"/>
        <v>-0,170111676279448+3,4627027191384i</v>
      </c>
      <c r="V153" s="223" t="str">
        <f t="shared" ca="1" si="46"/>
        <v>3,29189904941122+1,08749655264768i</v>
      </c>
      <c r="W153" s="223" t="str">
        <f t="shared" ca="1" si="47"/>
        <v>1,92609462187433-2,8826043105362i</v>
      </c>
      <c r="X153" s="223" t="str">
        <f t="shared" ca="1" si="48"/>
        <v>-2,26447103389581-2,62515124139199i</v>
      </c>
      <c r="Y153" s="223" t="str">
        <f t="shared" ca="1" si="49"/>
        <v>-3,13402124921921+1,48228165777545i</v>
      </c>
      <c r="Z153" s="223" t="str">
        <f t="shared" ca="1" si="50"/>
        <v>0,592704135167648+3,41583809799151i</v>
      </c>
      <c r="AA153" s="223" t="str">
        <f t="shared" ca="1" si="51"/>
        <v>3,45018475773377+0,339813538630642i</v>
      </c>
      <c r="AB153" s="223" t="str">
        <f t="shared" ca="1" si="52"/>
        <v>1,24771244589859-3,23457288616053i</v>
      </c>
      <c r="AC153" s="223" t="str">
        <f t="shared" ca="1" si="53"/>
        <v>-2,78462310377099-2,06521724607362i</v>
      </c>
      <c r="AD153" s="223" t="str">
        <f t="shared" ca="1" si="54"/>
        <v>-2,73310145896864+2,13293331319069i</v>
      </c>
      <c r="AE153" s="223" t="str">
        <f t="shared" ca="1" si="55"/>
        <v>1,32671705061069+3,20297829701576i</v>
      </c>
      <c r="AF153" s="223" t="str">
        <f t="shared" ca="1" si="56"/>
        <v>3,44080618488338-0,424382965731879i</v>
      </c>
      <c r="AG153" s="223" t="str">
        <f t="shared" ca="1" si="57"/>
        <v>0,50869676040334-3,42935499904723i</v>
      </c>
      <c r="AH153" s="223" t="str">
        <f t="shared" ca="1" si="58"/>
        <v>-3,16945435351191-1,4049224905807i</v>
      </c>
      <c r="AI153" s="223" t="str">
        <f t="shared" ca="1" si="59"/>
        <v>-2,19936458103518+2,67993349604482i</v>
      </c>
      <c r="AJ153" s="223" t="str">
        <f t="shared" ca="1" si="60"/>
        <v>1,99625716931092+2,83446739573943i</v>
      </c>
      <c r="AK153" s="223" t="str">
        <f t="shared" ca="1" si="61"/>
        <v>3,26421908954717-1,16795626586399i</v>
      </c>
      <c r="AL153" s="223" t="str">
        <f t="shared" ca="1" si="62"/>
        <v>-0,255039420560115-3,45748506829682i</v>
      </c>
      <c r="AM153" s="223" t="str">
        <f t="shared" ca="1" si="63"/>
        <v>-3,40026362379203-0,676354487123294i</v>
      </c>
      <c r="AN153" s="223" t="str">
        <f t="shared" ca="1" si="64"/>
        <v>-1,55874795392601+3,09670032771441i</v>
      </c>
      <c r="AO153" s="223" t="str">
        <f t="shared" ca="1" si="65"/>
        <v>2,56878769379202+2,32821345407971i</v>
      </c>
      <c r="AP153" s="223" t="str">
        <f t="shared" ca="1" si="66"/>
        <v>2,92900485228386-1,85477186705878i</v>
      </c>
      <c r="AQ153" s="223" t="str">
        <f t="shared" ca="1" si="67"/>
        <v>-1,00638177217225-3,31759609237992i</v>
      </c>
      <c r="AR153" s="223" t="str">
        <f t="shared" ca="1" si="68"/>
        <v>-1,00638177217225-3,31759609237992i</v>
      </c>
      <c r="AS153" s="223" t="str">
        <f t="shared" ca="1" si="69"/>
        <v>-0,842382816642465+3,36298071563912i</v>
      </c>
      <c r="AT153" s="223" t="str">
        <f t="shared" ca="1" si="70"/>
        <v>3,01648607958838+1,70881825692045i</v>
      </c>
      <c r="AU153" s="223" t="str">
        <f t="shared" ca="1" si="71"/>
        <v>2,45145345698568-2,45145345698589i</v>
      </c>
      <c r="AV153" s="223" t="str">
        <f t="shared" ca="1" si="72"/>
        <v>-1,70881825692038-3,01648607958841i</v>
      </c>
      <c r="AW153" s="223" t="str">
        <f t="shared" ca="1" si="73"/>
        <v>-3,36298071563914+0,842382816642389i</v>
      </c>
      <c r="AX153" s="223" t="str">
        <f t="shared" ca="1" si="74"/>
        <v>-0,0850814630858076+3,46583456734078i</v>
      </c>
      <c r="AY153" s="223" t="str">
        <f t="shared" ca="1" si="75"/>
        <v>3,31759609238+1,006381772172i</v>
      </c>
      <c r="AZ153" s="223" t="str">
        <f t="shared" ca="1" si="76"/>
        <v>1,85477186705885-2,92900485228382i</v>
      </c>
      <c r="BA153" s="223" t="str">
        <f t="shared" ca="1" si="77"/>
        <v>-2,32821345407965-2,56878769379207i</v>
      </c>
      <c r="BB153" s="223" t="str">
        <f t="shared" ca="1" si="78"/>
        <v>-3,09670032771444+1,55874795392597i</v>
      </c>
      <c r="BC153" s="223" t="str">
        <f t="shared" ca="1" si="79"/>
        <v>0,676354487123232+3,40026362379204i</v>
      </c>
      <c r="BD153" s="223" t="str">
        <f t="shared" ca="1" si="80"/>
        <v>3,45748506829681+0,255039420560169i</v>
      </c>
      <c r="BE153" s="223" t="str">
        <f t="shared" ca="1" si="81"/>
        <v>1,16795626586405-3,26421908954715i</v>
      </c>
      <c r="BF153" s="223" t="str">
        <f t="shared" ca="1" si="82"/>
        <v>-2,83446739573938-1,99625716931098i</v>
      </c>
      <c r="BG153" s="223" t="str">
        <f t="shared" ca="1" si="83"/>
        <v>-2,67993349604487+2,19936458103513i</v>
      </c>
      <c r="BH153" s="223" t="str">
        <f t="shared" ca="1" si="84"/>
        <v>1,40492249058063+3,16945435351194i</v>
      </c>
      <c r="BI153" s="223" t="str">
        <f t="shared" ca="1" si="85"/>
        <v>3,42935499904724-0,508696760403274i</v>
      </c>
      <c r="BJ153" s="223" t="str">
        <f t="shared" ca="1" si="86"/>
        <v>0,424382965731955-3,44080618488337i</v>
      </c>
      <c r="BK153" s="223" t="str">
        <f t="shared" ca="1" si="87"/>
        <v>-3,20297829701573-1,32671705061076i</v>
      </c>
      <c r="BL153" s="223" t="str">
        <f t="shared" ca="1" si="88"/>
        <v>-2,13293331319047+2,73310145896881i</v>
      </c>
      <c r="BM153" s="223" t="str">
        <f t="shared" ca="1" si="89"/>
        <v>2,06521724607358+2,78462310377102i</v>
      </c>
      <c r="BN153" s="223" t="str">
        <f t="shared" ca="1" si="90"/>
        <v>3,23457288616056-1,2477124458985i</v>
      </c>
      <c r="BO153" s="223" t="str">
        <f t="shared" ca="1" si="91"/>
        <v>-0,339813538630569-3,45018475773377i</v>
      </c>
      <c r="BP153" s="223" t="str">
        <f t="shared" ca="1" si="92"/>
        <v>-3,41583809799156-0,592704135167371i</v>
      </c>
      <c r="BQ153" s="223" t="str">
        <f t="shared" ca="1" si="93"/>
        <v>-1,4822816577755+3,13402124921919i</v>
      </c>
      <c r="BR153" s="223" t="str">
        <f t="shared" ca="1" si="94"/>
        <v>2,62515124139194+2,26447103389588i</v>
      </c>
      <c r="BS153" s="223" t="str">
        <f t="shared" ca="1" si="95"/>
        <v>2,88260431053624-1,92609462187428i</v>
      </c>
      <c r="BT153" s="223" t="str">
        <f t="shared" ca="1" si="96"/>
        <v>-1,08749655264754-3,29189904941127i</v>
      </c>
      <c r="BU153" s="223" t="str">
        <f t="shared" ca="1" si="97"/>
        <v>-3,4627027191384+0,170111676279495i</v>
      </c>
      <c r="BV153" s="223" t="str">
        <f t="shared" ca="1" si="98"/>
        <v>-0,759597428426779+3,38264095792955i</v>
      </c>
      <c r="BW153" s="223" t="str">
        <f t="shared" ca="1" si="99"/>
        <v>3,05751406972528+1,63427531859448i</v>
      </c>
      <c r="BX153" s="223" t="str">
        <f t="shared" ca="1" si="100"/>
        <v>2,39055344553638-2,51087680453845i</v>
      </c>
      <c r="BY153" s="223" t="str">
        <f t="shared" ca="1" si="101"/>
        <v>-1,7823318670252-2,97364107103086i</v>
      </c>
      <c r="BZ153" s="223" t="str">
        <f t="shared" ca="1" si="102"/>
        <v>-3,34129473951555+0,924660784948074i</v>
      </c>
      <c r="CA153" s="223" t="str">
        <f t="shared" ca="1" si="103"/>
        <v>-5,43646151137777E-14+3,4668787263957i</v>
      </c>
      <c r="CB153" s="223" t="str">
        <f t="shared" ca="1" si="104"/>
        <v>3,34129473951551+0,924660784948227i</v>
      </c>
      <c r="CC153" s="223" t="str">
        <f t="shared" ca="1" si="105"/>
        <v>1,78233186702504-2,97364107103096i</v>
      </c>
      <c r="CD153" s="223" t="str">
        <f t="shared" ca="1" si="106"/>
        <v>-2,39055344553627-2,51087680453856i</v>
      </c>
      <c r="CE153" s="223" t="str">
        <f t="shared" ca="1" si="107"/>
        <v>-3,05751406972535+1,63427531859433i</v>
      </c>
      <c r="CF153" s="223" t="str">
        <f t="shared" ca="1" si="108"/>
        <v>0,759597428426623+3,38264095792958i</v>
      </c>
      <c r="CG153" s="223" t="str">
        <f t="shared" ca="1" si="109"/>
        <v>3,46270271913841+0,170111676279308i</v>
      </c>
      <c r="CH153" s="223" t="str">
        <f t="shared" ca="1" si="110"/>
        <v>1,08749655264764-3,29189904941124i</v>
      </c>
      <c r="CI153" s="223" t="str">
        <f t="shared" ca="1" si="111"/>
        <v>-2,88260431053615-1,92609462187441i</v>
      </c>
      <c r="CJ153" s="223" t="str">
        <f t="shared" ca="1" si="112"/>
        <v>-2,62515124139204+2,26447103389576i</v>
      </c>
      <c r="CK153" s="223" t="str">
        <f t="shared" ca="1" si="113"/>
        <v>1,48228165777571+3,13402124921909i</v>
      </c>
      <c r="CL153" s="223" t="str">
        <f t="shared" ca="1" si="114"/>
        <v>3,41583809799153-0,592704135167554i</v>
      </c>
      <c r="CM153" s="223" t="str">
        <f t="shared" ca="1" si="115"/>
        <v>0,339813538630726-3,45018475773376i</v>
      </c>
      <c r="CN153" s="223" t="str">
        <f t="shared" ca="1" si="116"/>
        <v>-3,23457288616075-1,247712445898i</v>
      </c>
      <c r="CO153" s="223" t="str">
        <f t="shared" ca="1" si="117"/>
        <v>-2,06521724607311+2,78462310377137i</v>
      </c>
      <c r="CP153" s="223" t="str">
        <f t="shared" ca="1" si="118"/>
        <v>2,13293331319089+2,73310145896848i</v>
      </c>
      <c r="CQ153" s="223" t="str">
        <f t="shared" ca="1" si="119"/>
        <v>3,20297829701566-1,32671705061093i</v>
      </c>
      <c r="CR153" s="223" t="str">
        <f t="shared" ca="1" si="120"/>
        <v>-0,424382965732166-3,44080618488334i</v>
      </c>
      <c r="CS153" s="223" t="str">
        <f t="shared" ca="1" si="121"/>
        <v>-3,42935499904728-0,508696760403042i</v>
      </c>
      <c r="CT153" s="223" t="str">
        <f t="shared" ca="1" si="122"/>
        <v>-1,40492249058046+3,16945435351202i</v>
      </c>
      <c r="CU153" s="223" t="str">
        <f t="shared" ca="1" si="123"/>
        <v>2,67993349604478+2,19936458103523i</v>
      </c>
      <c r="CV153" s="223" t="str">
        <f t="shared" ca="1" si="124"/>
        <v>2,83446739573946-1,99625716931087i</v>
      </c>
      <c r="CW153" s="223" t="str">
        <f t="shared" ca="1" si="125"/>
        <v>-1,1679562658639-3,2642190895472i</v>
      </c>
      <c r="CX153" s="223" t="str">
        <f t="shared" ca="1" si="126"/>
        <v>-3,45748506829682+0,255039420560037i</v>
      </c>
      <c r="CY153" s="223" t="str">
        <f t="shared" ca="1" si="127"/>
        <v>-0,6763544871237+3,40026362379194i</v>
      </c>
      <c r="CZ153" s="223" t="str">
        <f t="shared" ca="1" si="128"/>
        <v>3,09670032771421+1,55874795392642i</v>
      </c>
      <c r="DA153" s="223" t="str">
        <f t="shared" ca="1" si="129"/>
        <v>2,32821345408002-2,56878769379174i</v>
      </c>
      <c r="DB153" s="223" t="str">
        <f t="shared" ca="1" si="130"/>
        <v>-1,85477186705844-2,92900485228407i</v>
      </c>
      <c r="DC153" s="223" t="str">
        <f t="shared" ca="1" si="131"/>
        <v>-3,31759609238014+1,00638177217154i</v>
      </c>
      <c r="DD153" s="223" t="str">
        <f t="shared" ca="1" si="132"/>
        <v>0,0850814630849599+3,4658345673408i</v>
      </c>
      <c r="DE153" s="223" t="str">
        <f t="shared" ca="1" si="133"/>
        <v>3,36298071563893+0,84238281664321i</v>
      </c>
      <c r="DF153" s="223" t="str">
        <f t="shared" ca="1" si="134"/>
        <v>1,7088182569211-3,01648607958801i</v>
      </c>
      <c r="DG153" s="223" t="str">
        <f t="shared" ca="1" si="135"/>
        <v>-2,45145345698508-2,45145345698648i</v>
      </c>
      <c r="DH153" s="223" t="str">
        <f t="shared" ca="1" si="136"/>
        <v>-3,01648607958896+1,70881825691942i</v>
      </c>
      <c r="DI153" s="223" t="str">
        <f t="shared" ca="1" si="137"/>
        <v>0,842382816641331+3,3629807156394i</v>
      </c>
      <c r="DJ153" s="223" t="str">
        <f t="shared" ca="1" si="138"/>
        <v>3,46583456734076+0,0850814630868962i</v>
      </c>
      <c r="DK153" s="223" t="str">
        <f t="shared" ca="1" si="139"/>
        <v>1,00638177217335-3,31759609237959i</v>
      </c>
      <c r="DL153" s="223" t="str">
        <f t="shared" ca="1" si="140"/>
        <v>-2,92900485228301-1,85477186706012i</v>
      </c>
      <c r="DM153" s="223" t="str">
        <f t="shared" ca="1" si="141"/>
        <v>-2,56878769379307+2,32821345407855i</v>
      </c>
      <c r="DN153" s="223" t="str">
        <f t="shared" ca="1" si="142"/>
        <v>1,55874795392464+3,0967003277151i</v>
      </c>
      <c r="DO153" s="223" t="str">
        <f t="shared" ca="1" si="143"/>
        <v>3,40026362379232-0,6763544871218i</v>
      </c>
      <c r="DP153" s="223" t="str">
        <f t="shared" ca="1" si="144"/>
        <v>0,255039420561968-3,45748506829668i</v>
      </c>
      <c r="DQ153" s="223" t="str">
        <f t="shared" ca="1" si="145"/>
        <v>-3,26421908954771-1,16795626586247i</v>
      </c>
      <c r="DR153" s="223" t="str">
        <f t="shared" ca="1" si="146"/>
        <v>-1,99625716930959+2,83446739574036i</v>
      </c>
      <c r="DS153" s="223" t="str">
        <f t="shared" ca="1" si="147"/>
        <v>2,19936458103644+2,67993349604379i</v>
      </c>
      <c r="DT153" s="223" t="str">
        <f t="shared" ca="1" si="148"/>
        <v>3,16945435351143-1,4049224905818i</v>
      </c>
      <c r="DU153" s="223" t="str">
        <f t="shared" ca="1" si="149"/>
        <v>-0,508696760404536-3,42935499904706i</v>
      </c>
      <c r="DV153" s="223" t="str">
        <f t="shared" ca="1" si="150"/>
        <v>-3,44080618488353-0,424382965730665i</v>
      </c>
      <c r="DW153" s="223" t="str">
        <f t="shared" ca="1" si="151"/>
        <v>-1,32671705060953+3,20297829701624i</v>
      </c>
      <c r="DX153" s="223" t="str">
        <f t="shared" ca="1" si="152"/>
        <v>2,73310145896941+2,13293331318969i</v>
      </c>
      <c r="DY153" s="223" t="str">
        <f t="shared" ca="1" si="153"/>
        <v>2,78462310377044-2,06521724607437i</v>
      </c>
      <c r="DZ153" s="223" t="str">
        <f t="shared" ca="1" si="154"/>
        <v>-1,24771244589946-3,23457288616019i</v>
      </c>
      <c r="EA153" s="223" t="str">
        <f t="shared" ca="1" si="155"/>
        <v>-3,45018475773368+0,339813538631496i</v>
      </c>
      <c r="EB153" s="223" t="str">
        <f t="shared" ca="1" si="156"/>
        <v>-0,592704135166792+3,41583809799166i</v>
      </c>
      <c r="EC153" s="223" t="str">
        <f t="shared" ca="1" si="157"/>
        <v>3,13402124921944+1,48228165777497i</v>
      </c>
      <c r="ED153" s="223" t="str">
        <f t="shared" ca="1" si="158"/>
        <v>2,2644710338954-2,62515124139235i</v>
      </c>
      <c r="EE153" s="223" t="str">
        <f t="shared" ca="1" si="159"/>
        <v>-1,92609462187481-2,88260431053588i</v>
      </c>
      <c r="EF153" s="223" t="str">
        <f t="shared" ca="1" si="160"/>
        <v>-3,29189904941107+1,08749655264814i</v>
      </c>
      <c r="EG153" s="223" t="str">
        <f t="shared" ca="1" si="161"/>
        <v>0,170111676279834+3,46270271913839i</v>
      </c>
      <c r="EH153" s="223" t="str">
        <f t="shared" ca="1" si="162"/>
        <v>3,3826409579296+0,759597428426543i</v>
      </c>
      <c r="EI153" s="223" t="str">
        <f t="shared" ca="1" si="163"/>
        <v>1,63427531859426-3,05751406972539i</v>
      </c>
      <c r="EJ153" s="223" t="str">
        <f t="shared" ca="1" si="164"/>
        <v>-2,51087680453865-2,39055344553617i</v>
      </c>
      <c r="EK153" s="223" t="str">
        <f t="shared" ca="1" si="165"/>
        <v>-2,97364107103089+1,78233186702515i</v>
      </c>
      <c r="EL153" s="223" t="str">
        <f t="shared" ca="1" si="166"/>
        <v>0,924660784948022+3,34129473951557i</v>
      </c>
      <c r="EM153" s="223" t="str">
        <f t="shared" ca="1" si="167"/>
        <v>3,4668787263957+1,08729230227555E-13i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-5,451459003483E-30+2,44926220749108E-30i</v>
      </c>
      <c r="G154" s="229" t="str">
        <f t="shared" si="178"/>
        <v>-13,1717597470972+9,48366701792333i</v>
      </c>
      <c r="H154" s="229" t="str">
        <f t="shared" si="179"/>
        <v>2,00000000001089E-12-8,98571268561464E-13i</v>
      </c>
      <c r="I154" s="229" t="str">
        <f t="shared" si="174"/>
        <v>-2,00000000001089E-12+8,98571268561464E-13i</v>
      </c>
      <c r="J154" s="255" t="str">
        <f ca="1">IMPRODUCT(1/N_FFT2,BQ100)</f>
        <v>0,0116771111478642+0,0000318117646680473i</v>
      </c>
      <c r="K154" s="254" t="str">
        <f t="shared" ca="1" si="175"/>
        <v>-2,33828074335885E-14+1,04290930479331E-14i</v>
      </c>
      <c r="N154" s="246">
        <f t="shared" ca="1" si="176"/>
        <v>4.5362563685470114</v>
      </c>
      <c r="O154" s="223">
        <f t="shared" ca="1" si="39"/>
        <v>-3.463743631452989</v>
      </c>
      <c r="P154" s="223" t="str">
        <f t="shared" ca="1" si="40"/>
        <v>-0,841621050709246+3,35993957556296i</v>
      </c>
      <c r="Q154" s="223" t="str">
        <f t="shared" ca="1" si="41"/>
        <v>3,05474916282959+1,63279744506876i</v>
      </c>
      <c r="R154" s="223" t="str">
        <f t="shared" ca="1" si="42"/>
        <v>2,32610805299659-2,56646474166616i</v>
      </c>
      <c r="S154" s="223" t="str">
        <f t="shared" ca="1" si="43"/>
        <v>-1,92435285644651-2,87999757435962i</v>
      </c>
      <c r="T154" s="223" t="str">
        <f t="shared" ca="1" si="44"/>
        <v>-3,26126725951005+1,16690008418843i</v>
      </c>
      <c r="U154" s="223" t="str">
        <f t="shared" ca="1" si="45"/>
        <v>0,339506245589735+3,44706475913011i</v>
      </c>
      <c r="V154" s="223" t="str">
        <f t="shared" ca="1" si="46"/>
        <v>3,4262538367734+0,508236746434829i</v>
      </c>
      <c r="W154" s="223" t="str">
        <f t="shared" ca="1" si="47"/>
        <v>1,325517301717-3,2000818469658i</v>
      </c>
      <c r="X154" s="223" t="str">
        <f t="shared" ca="1" si="48"/>
        <v>-2,78210497190106-2,06334967219677i</v>
      </c>
      <c r="Y154" s="223" t="str">
        <f t="shared" ca="1" si="49"/>
        <v>-2,67751003488185+2,19737569785827i</v>
      </c>
      <c r="Z154" s="223" t="str">
        <f t="shared" ca="1" si="50"/>
        <v>1,48094123196432+3,13118715695807i</v>
      </c>
      <c r="AA154" s="223" t="str">
        <f t="shared" ca="1" si="51"/>
        <v>3,39718876881954-0,675742860441383i</v>
      </c>
      <c r="AB154" s="223" t="str">
        <f t="shared" ca="1" si="52"/>
        <v>0,169957844461879-3,45957140055484i</v>
      </c>
      <c r="AC154" s="223" t="str">
        <f t="shared" ca="1" si="53"/>
        <v>-3,31459599357291-1,00547170214859i</v>
      </c>
      <c r="AD154" s="223" t="str">
        <f t="shared" ca="1" si="54"/>
        <v>-1,78072010611181+2,97095201040345i</v>
      </c>
      <c r="AE154" s="223" t="str">
        <f t="shared" ca="1" si="55"/>
        <v>2,44923661009211+2,44923661009214i</v>
      </c>
      <c r="AF154" s="223" t="str">
        <f t="shared" ca="1" si="56"/>
        <v>2,97095201040346-1,78072010611178i</v>
      </c>
      <c r="AG154" s="223" t="str">
        <f t="shared" ca="1" si="57"/>
        <v>-1,00547170214855-3,31459599357292i</v>
      </c>
      <c r="AH154" s="223" t="str">
        <f t="shared" ca="1" si="58"/>
        <v>-3,45957140055485+0,169957844461855i</v>
      </c>
      <c r="AI154" s="223" t="str">
        <f t="shared" ca="1" si="59"/>
        <v>-0,67574286044141+3,39718876881954i</v>
      </c>
      <c r="AJ154" s="223" t="str">
        <f t="shared" ca="1" si="60"/>
        <v>3,13118715695806+1,48094123196434i</v>
      </c>
      <c r="AK154" s="223" t="str">
        <f t="shared" ca="1" si="61"/>
        <v>2,19737569785829-2,67751003488184i</v>
      </c>
      <c r="AL154" s="223" t="str">
        <f t="shared" ca="1" si="62"/>
        <v>-2,06334967219674-2,78210497190109i</v>
      </c>
      <c r="AM154" s="223" t="str">
        <f t="shared" ca="1" si="63"/>
        <v>-3,20008184696568+1,32551730171729i</v>
      </c>
      <c r="AN154" s="223" t="str">
        <f t="shared" ca="1" si="64"/>
        <v>0,508236746435012+3,42625383677338i</v>
      </c>
      <c r="AO154" s="223" t="str">
        <f t="shared" ca="1" si="65"/>
        <v>3,44706475913009+0,3395062455899i</v>
      </c>
      <c r="AP154" s="223" t="str">
        <f t="shared" ca="1" si="66"/>
        <v>1,16690008418856-3,26126725951i</v>
      </c>
      <c r="AQ154" s="223" t="str">
        <f t="shared" ca="1" si="67"/>
        <v>-2,87999757435956-1,9243528564466i</v>
      </c>
      <c r="AR154" s="223" t="str">
        <f t="shared" ca="1" si="68"/>
        <v>-2,87999757435956-1,9243528564466i</v>
      </c>
      <c r="AS154" s="223" t="str">
        <f t="shared" ca="1" si="69"/>
        <v>1,63279744506871+3,05474916282961i</v>
      </c>
      <c r="AT154" s="223" t="str">
        <f t="shared" ca="1" si="70"/>
        <v>3,35993957556298-0,84162105070918i</v>
      </c>
      <c r="AU154" s="223" t="str">
        <f t="shared" ca="1" si="71"/>
        <v>3,64930836619731E-14-3,46374363145299i</v>
      </c>
      <c r="AV154" s="223" t="str">
        <f t="shared" ca="1" si="72"/>
        <v>-3,35993957556296-0,841621050709253i</v>
      </c>
      <c r="AW154" s="223" t="str">
        <f t="shared" ca="1" si="73"/>
        <v>-1,63279744506875+3,05474916282959i</v>
      </c>
      <c r="AX154" s="223" t="str">
        <f t="shared" ca="1" si="74"/>
        <v>2,56646474166619+2,32610805299656i</v>
      </c>
      <c r="AY154" s="223" t="str">
        <f t="shared" ca="1" si="75"/>
        <v>2,8799975743596-1,92435285644654i</v>
      </c>
      <c r="AZ154" s="223" t="str">
        <f t="shared" ca="1" si="76"/>
        <v>-1,16690008418849-3,26126725951003i</v>
      </c>
      <c r="BA154" s="223" t="str">
        <f t="shared" ca="1" si="77"/>
        <v>-3,4470647591301+0,339506245589852i</v>
      </c>
      <c r="BB154" s="223" t="str">
        <f t="shared" ca="1" si="78"/>
        <v>-0,508236746434718+3,42625383677342i</v>
      </c>
      <c r="BC154" s="223" t="str">
        <f t="shared" ca="1" si="79"/>
        <v>3,20008184696578+1,32551730171703i</v>
      </c>
      <c r="BD154" s="223" t="str">
        <f t="shared" ca="1" si="80"/>
        <v>2,0633496721968-2,78210497190104i</v>
      </c>
      <c r="BE154" s="223" t="str">
        <f t="shared" ca="1" si="81"/>
        <v>-2,19737569785823-2,67751003488188i</v>
      </c>
      <c r="BF154" s="223" t="str">
        <f t="shared" ca="1" si="82"/>
        <v>-3,13118715695808+1,4809412319643i</v>
      </c>
      <c r="BG154" s="223" t="str">
        <f t="shared" ca="1" si="83"/>
        <v>0,675742860441352+3,39718876881955i</v>
      </c>
      <c r="BH154" s="223" t="str">
        <f t="shared" ca="1" si="84"/>
        <v>3,45957140055484+0,169957844461915i</v>
      </c>
      <c r="BI154" s="223" t="str">
        <f t="shared" ca="1" si="85"/>
        <v>1,00547170214862-3,3145959935729i</v>
      </c>
      <c r="BJ154" s="223" t="str">
        <f t="shared" ca="1" si="86"/>
        <v>-2,97095201040344-1,78072010611183i</v>
      </c>
      <c r="BK154" s="223" t="str">
        <f t="shared" ca="1" si="87"/>
        <v>-2,44923661009216+2,4492366100921i</v>
      </c>
      <c r="BL154" s="223" t="str">
        <f t="shared" ca="1" si="88"/>
        <v>1,78072010611175+2,97095201040348i</v>
      </c>
      <c r="BM154" s="223" t="str">
        <f t="shared" ca="1" si="89"/>
        <v>3,31459599357292-1,00547170214854i</v>
      </c>
      <c r="BN154" s="223" t="str">
        <f t="shared" ca="1" si="90"/>
        <v>-0,169957844461806-3,45957140055485i</v>
      </c>
      <c r="BO154" s="223" t="str">
        <f t="shared" ca="1" si="91"/>
        <v>-3,39718876881953-0,675742860441435i</v>
      </c>
      <c r="BP154" s="223" t="str">
        <f t="shared" ca="1" si="92"/>
        <v>-1,48094123196435+3,13118715695805i</v>
      </c>
      <c r="BQ154" s="223" t="str">
        <f t="shared" ca="1" si="93"/>
        <v>2,67751003488181+2,19737569785832i</v>
      </c>
      <c r="BR154" s="223" t="str">
        <f t="shared" ca="1" si="94"/>
        <v>2,78210497190109-2,06334967219673i</v>
      </c>
      <c r="BS154" s="223" t="str">
        <f t="shared" ca="1" si="95"/>
        <v>-1,32551730171724-3,20008184696569i</v>
      </c>
      <c r="BT154" s="223" t="str">
        <f t="shared" ca="1" si="96"/>
        <v>-3,42625383677338+0,508236746434974i</v>
      </c>
      <c r="BU154" s="223" t="str">
        <f t="shared" ca="1" si="97"/>
        <v>-0,339506245589912+3,44706475913009i</v>
      </c>
      <c r="BV154" s="223" t="str">
        <f t="shared" ca="1" si="98"/>
        <v>3,26126725950999+1,1669000841886i</v>
      </c>
      <c r="BW154" s="223" t="str">
        <f t="shared" ca="1" si="99"/>
        <v>1,92435285644661-2,87999757435955i</v>
      </c>
      <c r="BX154" s="223" t="str">
        <f t="shared" ca="1" si="100"/>
        <v>-2,32610805299648-2,56646474166626i</v>
      </c>
      <c r="BY154" s="223" t="str">
        <f t="shared" ca="1" si="101"/>
        <v>-3,05474916282963+1,63279744506868i</v>
      </c>
      <c r="BZ154" s="223" t="str">
        <f t="shared" ca="1" si="102"/>
        <v>0,84162105070917+3,35993957556298i</v>
      </c>
      <c r="CA154" s="223" t="str">
        <f t="shared" ca="1" si="103"/>
        <v>3,46374363145299+7,29861673239462E-14i</v>
      </c>
      <c r="CB154" s="223" t="str">
        <f t="shared" ca="1" si="104"/>
        <v>0,841621050709263-3,35993957556296i</v>
      </c>
      <c r="CC154" s="223" t="str">
        <f t="shared" ca="1" si="105"/>
        <v>-3,05474916282956-1,63279744506881i</v>
      </c>
      <c r="CD154" s="223" t="str">
        <f t="shared" ca="1" si="106"/>
        <v>-2,32610805299659+2,56646474166616i</v>
      </c>
      <c r="CE154" s="223" t="str">
        <f t="shared" ca="1" si="107"/>
        <v>1,92435285644653+2,87999757435961i</v>
      </c>
      <c r="CF154" s="223" t="str">
        <f t="shared" ca="1" si="108"/>
        <v>3,26126725951004-1,16690008418846i</v>
      </c>
      <c r="CG154" s="223" t="str">
        <f t="shared" ca="1" si="109"/>
        <v>-0,339506245589816-3,4470647591301i</v>
      </c>
      <c r="CH154" s="223" t="str">
        <f t="shared" ca="1" si="110"/>
        <v>-3,42625383677342-0,508236746434728i</v>
      </c>
      <c r="CI154" s="223" t="str">
        <f t="shared" ca="1" si="111"/>
        <v>-1,32551730171706+3,20008184696577i</v>
      </c>
      <c r="CJ154" s="223" t="str">
        <f t="shared" ca="1" si="112"/>
        <v>2,78210497190124+2,06334967219653i</v>
      </c>
      <c r="CK154" s="223" t="str">
        <f t="shared" ca="1" si="113"/>
        <v>2,67751003488169-2,19737569785847i</v>
      </c>
      <c r="CL154" s="223" t="str">
        <f t="shared" ca="1" si="114"/>
        <v>-1,48094123196427-3,13118715695809i</v>
      </c>
      <c r="CM154" s="223" t="str">
        <f t="shared" ca="1" si="115"/>
        <v>-3,39718876881935+0,675742860442356i</v>
      </c>
      <c r="CN154" s="223" t="str">
        <f t="shared" ca="1" si="116"/>
        <v>-0,169957844461608+3,45957140055486i</v>
      </c>
      <c r="CO154" s="223" t="str">
        <f t="shared" ca="1" si="117"/>
        <v>3,31459599357279+1,00547170214897i</v>
      </c>
      <c r="CP154" s="223" t="str">
        <f t="shared" ca="1" si="118"/>
        <v>1,78072010611276-2,97095201040287i</v>
      </c>
      <c r="CQ154" s="223" t="str">
        <f t="shared" ca="1" si="119"/>
        <v>-2,44923661009329-2,44923661009096i</v>
      </c>
      <c r="CR154" s="223" t="str">
        <f t="shared" ca="1" si="120"/>
        <v>-2,97095201040295+1,78072010611263i</v>
      </c>
      <c r="CS154" s="223" t="str">
        <f t="shared" ca="1" si="121"/>
        <v>1,00547170214881+3,31459599357284i</v>
      </c>
      <c r="CT154" s="223" t="str">
        <f t="shared" ca="1" si="122"/>
        <v>3,45957140055486-0,16995784446145i</v>
      </c>
      <c r="CU154" s="223" t="str">
        <f t="shared" ca="1" si="123"/>
        <v>0,675742860442508-3,39718876881932i</v>
      </c>
      <c r="CV154" s="223" t="str">
        <f t="shared" ca="1" si="124"/>
        <v>-3,13118715695729-1,48094123196596i</v>
      </c>
      <c r="CW154" s="223" t="str">
        <f t="shared" ca="1" si="125"/>
        <v>-2,19737569785753+2,67751003488246i</v>
      </c>
      <c r="CX154" s="223" t="str">
        <f t="shared" ca="1" si="126"/>
        <v>2,06334967219696+2,78210497190092i</v>
      </c>
      <c r="CY154" s="223" t="str">
        <f t="shared" ca="1" si="127"/>
        <v>3,20008184696583-1,32551730171692i</v>
      </c>
      <c r="CZ154" s="223" t="str">
        <f t="shared" ca="1" si="128"/>
        <v>-0,508236746433893-3,42625383677354i</v>
      </c>
      <c r="DA154" s="223" t="str">
        <f t="shared" ca="1" si="129"/>
        <v>-3,44706475912995-0,339506245591344i</v>
      </c>
      <c r="DB154" s="223" t="str">
        <f t="shared" ca="1" si="130"/>
        <v>-1,16690008418731+3,26126725951045i</v>
      </c>
      <c r="DC154" s="223" t="str">
        <f t="shared" ca="1" si="131"/>
        <v>2,8799975743599+1,92435285644609i</v>
      </c>
      <c r="DD154" s="223" t="str">
        <f t="shared" ca="1" si="132"/>
        <v>2,56646474166627-2,32610805299647i</v>
      </c>
      <c r="DE154" s="223" t="str">
        <f t="shared" ca="1" si="133"/>
        <v>-1,63279744506806-3,05474916282996i</v>
      </c>
      <c r="DF154" s="223" t="str">
        <f t="shared" ca="1" si="134"/>
        <v>-3,35993957556333+0,841621050707774i</v>
      </c>
      <c r="DG154" s="223" t="str">
        <f t="shared" ca="1" si="135"/>
        <v>1,29336933825669E-12+3,46374363145299i</v>
      </c>
      <c r="DH154" s="223" t="str">
        <f t="shared" ca="1" si="136"/>
        <v>3,35993957556312+0,841621050708609i</v>
      </c>
      <c r="DI154" s="223" t="str">
        <f t="shared" ca="1" si="137"/>
        <v>1,63279744506882-3,05474916282956i</v>
      </c>
      <c r="DJ154" s="223" t="str">
        <f t="shared" ca="1" si="138"/>
        <v>-2,56646474166566-2,32610805299714i</v>
      </c>
      <c r="DK154" s="223" t="str">
        <f t="shared" ca="1" si="139"/>
        <v>-2,87999757436038+1,92435285644537i</v>
      </c>
      <c r="DL154" s="223" t="str">
        <f t="shared" ca="1" si="140"/>
        <v>1,16690008418975+3,26126725950958i</v>
      </c>
      <c r="DM154" s="223" t="str">
        <f t="shared" ca="1" si="141"/>
        <v>3,44706475913004-0,33950624559044i</v>
      </c>
      <c r="DN154" s="223" t="str">
        <f t="shared" ca="1" si="142"/>
        <v>0,508236746434742-3,42625383677342i</v>
      </c>
      <c r="DO154" s="223" t="str">
        <f t="shared" ca="1" si="143"/>
        <v>-3,2000818469655-1,32551730171771i</v>
      </c>
      <c r="DP154" s="223" t="str">
        <f t="shared" ca="1" si="144"/>
        <v>-2,06334967219769+2,78210497190038i</v>
      </c>
      <c r="DQ154" s="223" t="str">
        <f t="shared" ca="1" si="145"/>
        <v>2,19737569785957+2,67751003488079i</v>
      </c>
      <c r="DR154" s="223" t="str">
        <f t="shared" ca="1" si="146"/>
        <v>3,13118715695765-1,48094123196519i</v>
      </c>
      <c r="DS154" s="223" t="str">
        <f t="shared" ca="1" si="147"/>
        <v>-0,675742860441618-3,39718876881949i</v>
      </c>
      <c r="DT154" s="223" t="str">
        <f t="shared" ca="1" si="148"/>
        <v>-3,45957140055482-0,169957844462357i</v>
      </c>
      <c r="DU154" s="223" t="str">
        <f t="shared" ca="1" si="149"/>
        <v>-1,00547170214963+3,31459599357259i</v>
      </c>
      <c r="DV154" s="223" t="str">
        <f t="shared" ca="1" si="150"/>
        <v>2,97095201040428+1,78072010611041i</v>
      </c>
      <c r="DW154" s="223" t="str">
        <f t="shared" ca="1" si="151"/>
        <v>2,44923661009149-2,44923661009276i</v>
      </c>
      <c r="DX154" s="223" t="str">
        <f t="shared" ca="1" si="152"/>
        <v>-1,78072010611203-2,97095201040331i</v>
      </c>
      <c r="DY154" s="223" t="str">
        <f t="shared" ca="1" si="153"/>
        <v>-3,31459599357304+1,00547170214814i</v>
      </c>
      <c r="DZ154" s="223" t="str">
        <f t="shared" ca="1" si="154"/>
        <v>0,169957844460701+3,4595714005549i</v>
      </c>
      <c r="EA154" s="223" t="str">
        <f t="shared" ca="1" si="155"/>
        <v>3,39718876881917+0,675742860443246i</v>
      </c>
      <c r="EB154" s="223" t="str">
        <f t="shared" ca="1" si="156"/>
        <v>1,48094123196348-3,13118715695846i</v>
      </c>
      <c r="EC154" s="223" t="str">
        <f t="shared" ca="1" si="157"/>
        <v>-2,67751003488199-2,19737569785811i</v>
      </c>
      <c r="ED154" s="223" t="str">
        <f t="shared" ca="1" si="158"/>
        <v>-2,78210497190137+2,06334967219636i</v>
      </c>
      <c r="EE154" s="223" t="str">
        <f t="shared" ca="1" si="159"/>
        <v>1,32551730171627+3,2000818469661i</v>
      </c>
      <c r="EF154" s="223" t="str">
        <f t="shared" ca="1" si="160"/>
        <v>3,42625383677365-0,508236746433197i</v>
      </c>
      <c r="EG154" s="223" t="str">
        <f t="shared" ca="1" si="161"/>
        <v>0,339506245588662-3,44706475913021i</v>
      </c>
      <c r="EH154" s="223" t="str">
        <f t="shared" ca="1" si="162"/>
        <v>-3,26126725951021-1,16690008418797i</v>
      </c>
      <c r="EI154" s="223" t="str">
        <f t="shared" ca="1" si="163"/>
        <v>-1,92435285644667+2,87999757435951i</v>
      </c>
      <c r="EJ154" s="223" t="str">
        <f t="shared" ca="1" si="164"/>
        <v>2,32610805299592+2,56646474166677i</v>
      </c>
      <c r="EK154" s="223" t="str">
        <f t="shared" ca="1" si="165"/>
        <v>3,05474916283029-1,63279744506744i</v>
      </c>
      <c r="EL154" s="223" t="str">
        <f t="shared" ca="1" si="166"/>
        <v>-0,841621050710438-3,35993957556266i</v>
      </c>
      <c r="EM154" s="223" t="str">
        <f t="shared" ca="1" si="167"/>
        <v>-3,46374363145299+5,43146270594091E-13i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-5,25502626572369E-30+2,31808038611795E-30i</v>
      </c>
      <c r="G155" s="229" t="str">
        <f t="shared" si="178"/>
        <v>-13,0057803468159+9,53757225434473i</v>
      </c>
      <c r="H155" s="229" t="str">
        <f t="shared" si="179"/>
        <v>2,00000000001048E-12-8,82233609133069E-13i</v>
      </c>
      <c r="I155" s="229" t="str">
        <f t="shared" si="174"/>
        <v>-2,00000000001048E-12+8,82233609133069E-13i</v>
      </c>
      <c r="J155" s="255" t="str">
        <f ca="1">IMPRODUCT(1/N_FFT2,BR100)</f>
        <v>0,043102964424482+0,000977601444449351i</v>
      </c>
      <c r="K155" s="254" t="str">
        <f t="shared" ca="1" si="175"/>
        <v>-8,7068401700046E-14+3,60716809796361E-14i</v>
      </c>
      <c r="N155" s="246">
        <f t="shared" ca="1" si="176"/>
        <v>4.5400952073421816</v>
      </c>
      <c r="O155" s="223">
        <f t="shared" ca="1" si="39"/>
        <v>-3.4599047926578184</v>
      </c>
      <c r="P155" s="223" t="str">
        <f t="shared" ca="1" si="40"/>
        <v>-0,75806943089604+3,37583647592675i</v>
      </c>
      <c r="Q155" s="223" t="str">
        <f t="shared" ca="1" si="41"/>
        <v>3,12771688778916+1,47929991688469i</v>
      </c>
      <c r="R155" s="223" t="str">
        <f t="shared" ca="1" si="42"/>
        <v>2,12864272884441-2,72760358321996i</v>
      </c>
      <c r="S155" s="223" t="str">
        <f t="shared" ca="1" si="43"/>
        <v>-2,19494036430774-2,67454257236432i</v>
      </c>
      <c r="T155" s="223" t="str">
        <f t="shared" ca="1" si="44"/>
        <v>-3,0904710406248+1,55561239430522i</v>
      </c>
      <c r="U155" s="223" t="str">
        <f t="shared" ca="1" si="45"/>
        <v>0,840688288968141+3,35621578195568i</v>
      </c>
      <c r="V155" s="223" t="str">
        <f t="shared" ca="1" si="46"/>
        <v>3,45886273402136-0,0849103141841364i</v>
      </c>
      <c r="W155" s="223" t="str">
        <f t="shared" ca="1" si="47"/>
        <v>0,674993940144807-3,39342369223537i</v>
      </c>
      <c r="X155" s="223" t="str">
        <f t="shared" ca="1" si="48"/>
        <v>-3,16307871525321-1,40209636450875i</v>
      </c>
      <c r="Y155" s="223" t="str">
        <f t="shared" ca="1" si="49"/>
        <v>-2,06106287859642+2,77902158766865i</v>
      </c>
      <c r="Z155" s="223" t="str">
        <f t="shared" ca="1" si="50"/>
        <v>2,25991584976968+2,6198705170707i</v>
      </c>
      <c r="AA155" s="223" t="str">
        <f t="shared" ca="1" si="51"/>
        <v>3,05136360926567-1,63098782898762i</v>
      </c>
      <c r="AB155" s="223" t="str">
        <f t="shared" ca="1" si="52"/>
        <v>-0,922800747850268-3,33457342909457i</v>
      </c>
      <c r="AC155" s="223" t="str">
        <f t="shared" ca="1" si="53"/>
        <v>-3,45573718580913+0,16976948157001i</v>
      </c>
      <c r="AD155" s="223" t="str">
        <f t="shared" ca="1" si="54"/>
        <v>-0,591511858283477+3,40896683700011i</v>
      </c>
      <c r="AE155" s="223" t="str">
        <f t="shared" ca="1" si="55"/>
        <v>3,19653522237423+1,32404824171081i</v>
      </c>
      <c r="AF155" s="223" t="str">
        <f t="shared" ca="1" si="56"/>
        <v>1,99224152113821-2,82876561342743i</v>
      </c>
      <c r="AG155" s="223" t="str">
        <f t="shared" ca="1" si="57"/>
        <v>-2,32353004642758-2,56362034974073i</v>
      </c>
      <c r="AH155" s="223" t="str">
        <f t="shared" ca="1" si="58"/>
        <v>-3,01041815056629+1,70538081758814i</v>
      </c>
      <c r="AI155" s="223" t="str">
        <f t="shared" ca="1" si="59"/>
        <v>1,00435734606789+3,31092245388744i</v>
      </c>
      <c r="AJ155" s="223" t="str">
        <f t="shared" ca="1" si="60"/>
        <v>3,45053003073452-0,254526386168097i</v>
      </c>
      <c r="AK155" s="223" t="str">
        <f t="shared" ca="1" si="61"/>
        <v>0,507673471797111-3,42245654761167i</v>
      </c>
      <c r="AL155" s="223" t="str">
        <f t="shared" ca="1" si="62"/>
        <v>-3,22806625620357-1,2452025617611i</v>
      </c>
      <c r="AM155" s="223" t="str">
        <f t="shared" ca="1" si="63"/>
        <v>-1,92222011188266+2,87680569655484i</v>
      </c>
      <c r="AN155" s="223" t="str">
        <f t="shared" ca="1" si="64"/>
        <v>2,38574463546765+2,50582595337224i</v>
      </c>
      <c r="AO155" s="223" t="str">
        <f t="shared" ca="1" si="65"/>
        <v>2,96765932853961-1,77874654855276i</v>
      </c>
      <c r="AP155" s="223" t="str">
        <f t="shared" ca="1" si="66"/>
        <v>-1,08530895697526-3,28527710279754i</v>
      </c>
      <c r="AQ155" s="223" t="str">
        <f t="shared" ca="1" si="67"/>
        <v>-3,443244405393+0,339129973588867i</v>
      </c>
      <c r="AR155" s="223" t="str">
        <f t="shared" ca="1" si="68"/>
        <v>-3,443244405393+0,339129973588867i</v>
      </c>
      <c r="AS155" s="223" t="str">
        <f t="shared" ca="1" si="69"/>
        <v>3,25765282362523+1,16560681834962i</v>
      </c>
      <c r="AT155" s="223" t="str">
        <f t="shared" ca="1" si="70"/>
        <v>1,85104082910787-2,92311289950152i</v>
      </c>
      <c r="AU155" s="223" t="str">
        <f t="shared" ca="1" si="71"/>
        <v>-2,44652214114828-2,44652214114807i</v>
      </c>
      <c r="AV155" s="223" t="str">
        <f t="shared" ca="1" si="72"/>
        <v>-2,92311289950154+1,85104082910783i</v>
      </c>
      <c r="AW155" s="223" t="str">
        <f t="shared" ca="1" si="73"/>
        <v>1,16560681834958+3,25765282362524i</v>
      </c>
      <c r="AX155" s="223" t="str">
        <f t="shared" ca="1" si="74"/>
        <v>3,4338846983729-0,423529281794077i</v>
      </c>
      <c r="AY155" s="223" t="str">
        <f t="shared" ca="1" si="75"/>
        <v>0,339129973588909-3,44324440539299i</v>
      </c>
      <c r="AZ155" s="223" t="str">
        <f t="shared" ca="1" si="76"/>
        <v>-3,28527710279753-1,0853089569753i</v>
      </c>
      <c r="BA155" s="223" t="str">
        <f t="shared" ca="1" si="77"/>
        <v>-1,77874654855279+2,96765932853959i</v>
      </c>
      <c r="BB155" s="223" t="str">
        <f t="shared" ca="1" si="78"/>
        <v>2,50582595337221+2,38574463546768i</v>
      </c>
      <c r="BC155" s="223" t="str">
        <f t="shared" ca="1" si="79"/>
        <v>2,87680569655486-1,92222011188262i</v>
      </c>
      <c r="BD155" s="223" t="str">
        <f t="shared" ca="1" si="80"/>
        <v>-1,24520256176105-3,22806625620359i</v>
      </c>
      <c r="BE155" s="223" t="str">
        <f t="shared" ca="1" si="81"/>
        <v>-3,42245654761168+0,507673471797059i</v>
      </c>
      <c r="BF155" s="223" t="str">
        <f t="shared" ca="1" si="82"/>
        <v>-0,254526386168151+3,45053003073451i</v>
      </c>
      <c r="BG155" s="223" t="str">
        <f t="shared" ca="1" si="83"/>
        <v>3,31092245388742+1,00435734606794i</v>
      </c>
      <c r="BH155" s="223" t="str">
        <f t="shared" ca="1" si="84"/>
        <v>1,70538081758819-3,01041815056626i</v>
      </c>
      <c r="BI155" s="223" t="str">
        <f t="shared" ca="1" si="85"/>
        <v>-2,56362034974069-2,32353004642763i</v>
      </c>
      <c r="BJ155" s="223" t="str">
        <f t="shared" ca="1" si="86"/>
        <v>-2,82876561342746+1,99224152113817i</v>
      </c>
      <c r="BK155" s="223" t="str">
        <f t="shared" ca="1" si="87"/>
        <v>1,32404824171078+3,19653522237424i</v>
      </c>
      <c r="BL155" s="223" t="str">
        <f t="shared" ca="1" si="88"/>
        <v>3,40896683700012-0,591511858283422i</v>
      </c>
      <c r="BM155" s="223" t="str">
        <f t="shared" ca="1" si="89"/>
        <v>0,16976948157004-3,45573718580913i</v>
      </c>
      <c r="BN155" s="223" t="str">
        <f t="shared" ca="1" si="90"/>
        <v>-3,33457342909456-0,92280074785032i</v>
      </c>
      <c r="BO155" s="223" t="str">
        <f t="shared" ca="1" si="91"/>
        <v>-1,63098782898764+3,05136360926565i</v>
      </c>
      <c r="BP155" s="223" t="str">
        <f t="shared" ca="1" si="92"/>
        <v>2,61987051707066+2,25991584976973i</v>
      </c>
      <c r="BQ155" s="223" t="str">
        <f t="shared" ca="1" si="93"/>
        <v>2,77902158766867-2,06106287859639i</v>
      </c>
      <c r="BR155" s="223" t="str">
        <f t="shared" ca="1" si="94"/>
        <v>-1,40209636450869-3,16307871525323i</v>
      </c>
      <c r="BS155" s="223" t="str">
        <f t="shared" ca="1" si="95"/>
        <v>-3,39342369223538+0,674993940144772i</v>
      </c>
      <c r="BT155" s="223" t="str">
        <f t="shared" ca="1" si="96"/>
        <v>-0,0849103141840254+3,45886273402136i</v>
      </c>
      <c r="BU155" s="223" t="str">
        <f t="shared" ca="1" si="97"/>
        <v>3,35621578195565+0,840688288968245i</v>
      </c>
      <c r="BV155" s="223" t="str">
        <f t="shared" ca="1" si="98"/>
        <v>1,55561239430522-3,0904710406248i</v>
      </c>
      <c r="BW155" s="223" t="str">
        <f t="shared" ca="1" si="99"/>
        <v>-2,67454257236421-2,19494036430787i</v>
      </c>
      <c r="BX155" s="223" t="str">
        <f t="shared" ca="1" si="100"/>
        <v>-2,72760358322002+2,12864272884433i</v>
      </c>
      <c r="BY155" s="223" t="str">
        <f t="shared" ca="1" si="101"/>
        <v>1,47929991688475+3,12771688778913i</v>
      </c>
      <c r="BZ155" s="223" t="str">
        <f t="shared" ca="1" si="102"/>
        <v>3,37583647592671-0,758069430896175i</v>
      </c>
      <c r="CA155" s="223" t="str">
        <f t="shared" ca="1" si="103"/>
        <v>4,23870944904103E-14-3,45990479265782i</v>
      </c>
      <c r="CB155" s="223" t="str">
        <f t="shared" ca="1" si="104"/>
        <v>-3,37583647592676-0,758069430895971i</v>
      </c>
      <c r="CC155" s="223" t="str">
        <f t="shared" ca="1" si="105"/>
        <v>-1,47929991688482+3,1277168877891i</v>
      </c>
      <c r="CD155" s="223" t="str">
        <f t="shared" ca="1" si="106"/>
        <v>2,72760358321994+2,12864272884444i</v>
      </c>
      <c r="CE155" s="223" t="str">
        <f t="shared" ca="1" si="107"/>
        <v>2,67454257236426-2,19494036430781i</v>
      </c>
      <c r="CF155" s="223" t="str">
        <f t="shared" ca="1" si="108"/>
        <v>-1,5556123943051-3,09047104062486i</v>
      </c>
      <c r="CG155" s="223" t="str">
        <f t="shared" ca="1" si="109"/>
        <v>-3,35621578195567+0,840688288968165i</v>
      </c>
      <c r="CH155" s="223" t="str">
        <f t="shared" ca="1" si="110"/>
        <v>0,0849103141842353+3,45886273402135i</v>
      </c>
      <c r="CI155" s="223" t="str">
        <f t="shared" ca="1" si="111"/>
        <v>3,39342369223536+0,674993940144855i</v>
      </c>
      <c r="CJ155" s="223" t="str">
        <f t="shared" ca="1" si="112"/>
        <v>1,40209636450877-3,1630787152532i</v>
      </c>
      <c r="CK155" s="223" t="str">
        <f t="shared" ca="1" si="113"/>
        <v>-2,77902158766883-2,06106287859618i</v>
      </c>
      <c r="CL155" s="223" t="str">
        <f t="shared" ca="1" si="114"/>
        <v>-2,61987051707142+2,25991584976885i</v>
      </c>
      <c r="CM155" s="223" t="str">
        <f t="shared" ca="1" si="115"/>
        <v>1,63098782898848+3,05136360926521i</v>
      </c>
      <c r="CN155" s="223" t="str">
        <f t="shared" ca="1" si="116"/>
        <v>3,33457342909458-0,92280074785024i</v>
      </c>
      <c r="CO155" s="223" t="str">
        <f t="shared" ca="1" si="117"/>
        <v>-0,16976948156858-3,4557371858092i</v>
      </c>
      <c r="CP155" s="223" t="str">
        <f t="shared" ca="1" si="118"/>
        <v>-3,40896683700023-0,591511858282827i</v>
      </c>
      <c r="CQ155" s="223" t="str">
        <f t="shared" ca="1" si="119"/>
        <v>-1,32404824171118+3,19653522237408i</v>
      </c>
      <c r="CR155" s="223" t="str">
        <f t="shared" ca="1" si="120"/>
        <v>2,82876561342639+1,99224152113969i</v>
      </c>
      <c r="CS155" s="223" t="str">
        <f t="shared" ca="1" si="121"/>
        <v>2,56362034974053-2,3235300464278i</v>
      </c>
      <c r="CT155" s="223" t="str">
        <f t="shared" ca="1" si="122"/>
        <v>-1,70538081758752-3,01041815056664i</v>
      </c>
      <c r="CU155" s="223" t="str">
        <f t="shared" ca="1" si="123"/>
        <v>-3,31092245388705+1,00435734606915i</v>
      </c>
      <c r="CV155" s="223" t="str">
        <f t="shared" ca="1" si="124"/>
        <v>0,25452638616841+3,45053003073449i</v>
      </c>
      <c r="CW155" s="223" t="str">
        <f t="shared" ca="1" si="125"/>
        <v>3,42245654761151+0,507673471798187i</v>
      </c>
      <c r="CX155" s="223" t="str">
        <f t="shared" ca="1" si="126"/>
        <v>1,24520256176017-3,22806625620393i</v>
      </c>
      <c r="CY155" s="223" t="str">
        <f t="shared" ca="1" si="127"/>
        <v>-2,8768056965548-1,92222011188271i</v>
      </c>
      <c r="CZ155" s="223" t="str">
        <f t="shared" ca="1" si="128"/>
        <v>-2,50582595337321+2,38574463546662i</v>
      </c>
      <c r="DA155" s="223" t="str">
        <f t="shared" ca="1" si="129"/>
        <v>1,77874654855329+2,9676593285393i</v>
      </c>
      <c r="DB155" s="223" t="str">
        <f t="shared" ca="1" si="130"/>
        <v>3,28527710279766-1,08530895697489i</v>
      </c>
      <c r="DC155" s="223" t="str">
        <f t="shared" ca="1" si="131"/>
        <v>-0,339129973587087-3,44324440539317i</v>
      </c>
      <c r="DD155" s="223" t="str">
        <f t="shared" ca="1" si="132"/>
        <v>-3,43388469837293-0,423529281793821i</v>
      </c>
      <c r="DE155" s="223" t="str">
        <f t="shared" ca="1" si="133"/>
        <v>-1,16560681835033+3,25765282362497i</v>
      </c>
      <c r="DF155" s="223" t="str">
        <f t="shared" ca="1" si="134"/>
        <v>2,92311289950224+1,85104082910674i</v>
      </c>
      <c r="DG155" s="223" t="str">
        <f t="shared" ca="1" si="135"/>
        <v>2,44652214114808-2,44652214114827i</v>
      </c>
      <c r="DH155" s="223" t="str">
        <f t="shared" ca="1" si="136"/>
        <v>-1,85104082910688-2,92311289950215i</v>
      </c>
      <c r="DI155" s="223" t="str">
        <f t="shared" ca="1" si="137"/>
        <v>-3,25765282362492+1,16560681835049i</v>
      </c>
      <c r="DJ155" s="223" t="str">
        <f t="shared" ca="1" si="138"/>
        <v>0,423529281794036+3,43388469837291i</v>
      </c>
      <c r="DK155" s="223" t="str">
        <f t="shared" ca="1" si="139"/>
        <v>3,44324440539285+0,339129973590297i</v>
      </c>
      <c r="DL155" s="223" t="str">
        <f t="shared" ca="1" si="140"/>
        <v>1,08530895697473-3,28527710279772i</v>
      </c>
      <c r="DM155" s="223" t="str">
        <f t="shared" ca="1" si="141"/>
        <v>-2,96765932853938-1,77874654855314i</v>
      </c>
      <c r="DN155" s="223" t="str">
        <f t="shared" ca="1" si="142"/>
        <v>-2,38574463546646+2,50582595337336i</v>
      </c>
      <c r="DO155" s="223" t="str">
        <f t="shared" ca="1" si="143"/>
        <v>1,92222011188289+2,87680569655468i</v>
      </c>
      <c r="DP155" s="223" t="str">
        <f t="shared" ca="1" si="144"/>
        <v>3,22806625620387-1,24520256176032i</v>
      </c>
      <c r="DQ155" s="223" t="str">
        <f t="shared" ca="1" si="145"/>
        <v>-0,507673471798353-3,42245654761149i</v>
      </c>
      <c r="DR155" s="223" t="str">
        <f t="shared" ca="1" si="146"/>
        <v>-3,45053003073451-0,254526386168194i</v>
      </c>
      <c r="DS155" s="223" t="str">
        <f t="shared" ca="1" si="147"/>
        <v>-1,00435734606894+3,31092245388712i</v>
      </c>
      <c r="DT155" s="223" t="str">
        <f t="shared" ca="1" si="148"/>
        <v>3,01041815056677+1,70538081758728i</v>
      </c>
      <c r="DU155" s="223" t="str">
        <f t="shared" ca="1" si="149"/>
        <v>2,32353004642767-2,56362034974065i</v>
      </c>
      <c r="DV155" s="223" t="str">
        <f t="shared" ca="1" si="150"/>
        <v>-1,99224152113701-2,82876561342827i</v>
      </c>
      <c r="DW155" s="223" t="str">
        <f t="shared" ca="1" si="151"/>
        <v>-3,19653522237399+1,32404824171138i</v>
      </c>
      <c r="DX155" s="223" t="str">
        <f t="shared" ca="1" si="152"/>
        <v>0,591511858282993+3,4089668370002i</v>
      </c>
      <c r="DY155" s="223" t="str">
        <f t="shared" ca="1" si="153"/>
        <v>3,45573718580921+0,169769481568412i</v>
      </c>
      <c r="DZ155" s="223" t="str">
        <f t="shared" ca="1" si="154"/>
        <v>0,922800747850029-3,33457342909464i</v>
      </c>
      <c r="EA155" s="223" t="str">
        <f t="shared" ca="1" si="155"/>
        <v>-3,05136360926531-1,63098782898829i</v>
      </c>
      <c r="EB155" s="223" t="str">
        <f t="shared" ca="1" si="156"/>
        <v>-2,25991584976868+2,61987051707156i</v>
      </c>
      <c r="EC155" s="223" t="str">
        <f t="shared" ca="1" si="157"/>
        <v>2,06106287859632+2,77902158766872i</v>
      </c>
      <c r="ED155" s="223" t="str">
        <f t="shared" ca="1" si="158"/>
        <v>3,16307871525367-1,40209636450771i</v>
      </c>
      <c r="EE155" s="223" t="str">
        <f t="shared" ca="1" si="159"/>
        <v>-0,674993940145741-3,39342369223518i</v>
      </c>
      <c r="EF155" s="223" t="str">
        <f t="shared" ca="1" si="160"/>
        <v>-3,45886273402135-0,0849103141843627i</v>
      </c>
      <c r="EG155" s="223" t="str">
        <f t="shared" ca="1" si="161"/>
        <v>-0,840688288969671+3,3562157819553i</v>
      </c>
      <c r="EH155" s="223" t="str">
        <f t="shared" ca="1" si="162"/>
        <v>3,09047104062509+1,55561239430464i</v>
      </c>
      <c r="EI155" s="223" t="str">
        <f t="shared" ca="1" si="163"/>
        <v>2,19494036430818-2,67454257236396i</v>
      </c>
      <c r="EJ155" s="223" t="str">
        <f t="shared" ca="1" si="164"/>
        <v>-2,12864272884569-2,72760358321896i</v>
      </c>
      <c r="EK155" s="223" t="str">
        <f t="shared" ca="1" si="165"/>
        <v>-3,12771688778902+1,47929991688497i</v>
      </c>
      <c r="EL155" s="223" t="str">
        <f t="shared" ca="1" si="166"/>
        <v>0,758069430895127+3,37583647592695i</v>
      </c>
      <c r="EM155" s="223" t="str">
        <f t="shared" ca="1" si="167"/>
        <v>3,45990479265782-1,29193553245214E-12i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-5,06902246603639E-30+2,19610185996932E-30i</v>
      </c>
      <c r="G156" s="229" t="str">
        <f t="shared" si="178"/>
        <v>-12,8409998858529+9,5879465814497i</v>
      </c>
      <c r="H156" s="229" t="str">
        <f t="shared" si="179"/>
        <v>2,00000000001011E-12-8,66479437541404E-13i</v>
      </c>
      <c r="I156" s="229" t="str">
        <f t="shared" si="174"/>
        <v>-2,00000000001011E-12+8,66479437541404E-13i</v>
      </c>
      <c r="J156" s="255" t="str">
        <f ca="1">IMPRODUCT(1/N_FFT2,BS100)</f>
        <v>0,0155916279104246-0,0000309524239877484i</v>
      </c>
      <c r="K156" s="254" t="str">
        <f t="shared" ca="1" si="175"/>
        <v>-3,11564361820794E-14+1,35717298301554E-14i</v>
      </c>
      <c r="N156" s="246">
        <f t="shared" ca="1" si="176"/>
        <v>4.5449008969356477</v>
      </c>
      <c r="O156" s="223">
        <f t="shared" ca="1" si="39"/>
        <v>-3.4550991030643519</v>
      </c>
      <c r="P156" s="223" t="str">
        <f t="shared" ca="1" si="40"/>
        <v>-0,674056396614477+3,38871034261992i</v>
      </c>
      <c r="Q156" s="223" t="str">
        <f t="shared" ca="1" si="41"/>
        <v>3,19209534411926+1,32220918392221i</v>
      </c>
      <c r="R156" s="223" t="str">
        <f t="shared" ca="1" si="42"/>
        <v>1,91955021379529-2,87280991169178i</v>
      </c>
      <c r="S156" s="223" t="str">
        <f t="shared" ca="1" si="43"/>
        <v>-2,44312400544837-2,44312400544836i</v>
      </c>
      <c r="T156" s="223" t="str">
        <f t="shared" ca="1" si="44"/>
        <v>-2,87280991169179+1,91955021379527i</v>
      </c>
      <c r="U156" s="223" t="str">
        <f t="shared" ca="1" si="45"/>
        <v>1,32220918392222+3,19209534411926i</v>
      </c>
      <c r="V156" s="223" t="str">
        <f t="shared" ca="1" si="46"/>
        <v>3,38871034261992-0,674056396614456i</v>
      </c>
      <c r="W156" s="223" t="str">
        <f t="shared" ca="1" si="47"/>
        <v>-8,44432916507901E-14-3,45509910306435i</v>
      </c>
      <c r="X156" s="223" t="str">
        <f t="shared" ca="1" si="48"/>
        <v>-3,38871034261991-0,674056396614497i</v>
      </c>
      <c r="Y156" s="223" t="str">
        <f t="shared" ca="1" si="49"/>
        <v>-1,32220918392236+3,1920953441192i</v>
      </c>
      <c r="Z156" s="223" t="str">
        <f t="shared" ca="1" si="50"/>
        <v>2,87280991169183+1,91955021379522i</v>
      </c>
      <c r="AA156" s="223" t="str">
        <f t="shared" ca="1" si="51"/>
        <v>2,44312400544839-2,44312400544833i</v>
      </c>
      <c r="AB156" s="223" t="str">
        <f t="shared" ca="1" si="52"/>
        <v>-1,91955021379543-2,87280991169169i</v>
      </c>
      <c r="AC156" s="223" t="str">
        <f t="shared" ca="1" si="53"/>
        <v>-3,19209534411924+1,32220918392226i</v>
      </c>
      <c r="AD156" s="223" t="str">
        <f t="shared" ca="1" si="54"/>
        <v>0,674056396614401+3,38871034261993i</v>
      </c>
      <c r="AE156" s="223" t="str">
        <f t="shared" ca="1" si="55"/>
        <v>3,45509910306435-1,6888658330158E-13i</v>
      </c>
      <c r="AF156" s="223" t="str">
        <f t="shared" ca="1" si="56"/>
        <v>0,674056396614418-3,38871034261993i</v>
      </c>
      <c r="AG156" s="223" t="str">
        <f t="shared" ca="1" si="57"/>
        <v>-3,19209534411923-1,32220918392228i</v>
      </c>
      <c r="AH156" s="223" t="str">
        <f t="shared" ca="1" si="58"/>
        <v>-1,91955021379515+2,87280991169187i</v>
      </c>
      <c r="AI156" s="223" t="str">
        <f t="shared" ca="1" si="59"/>
        <v>2,44312400544838+2,44312400544834i</v>
      </c>
      <c r="AJ156" s="223" t="str">
        <f t="shared" ca="1" si="60"/>
        <v>2,87280991169184-1,91955021379521i</v>
      </c>
      <c r="AK156" s="223" t="str">
        <f t="shared" ca="1" si="61"/>
        <v>-1,32220918392233-3,19209534411921i</v>
      </c>
      <c r="AL156" s="223" t="str">
        <f t="shared" ca="1" si="62"/>
        <v>-3,38871034261992+0,674056396614477i</v>
      </c>
      <c r="AM156" s="223" t="str">
        <f t="shared" ca="1" si="63"/>
        <v>-9,65069936320697E-14+3,45509910306435i</v>
      </c>
      <c r="AN156" s="223" t="str">
        <f t="shared" ca="1" si="64"/>
        <v>3,38871034261995+0,674056396614332i</v>
      </c>
      <c r="AO156" s="223" t="str">
        <f t="shared" ca="1" si="65"/>
        <v>1,32220918392219-3,19209534411927i</v>
      </c>
      <c r="AP156" s="223" t="str">
        <f t="shared" ca="1" si="66"/>
        <v>-2,87280991169172-1,91955021379538i</v>
      </c>
      <c r="AQ156" s="223" t="str">
        <f t="shared" ca="1" si="67"/>
        <v>-2,44312400544828+2,44312400544844i</v>
      </c>
      <c r="AR156" s="223" t="str">
        <f t="shared" ca="1" si="68"/>
        <v>-2,44312400544828+2,44312400544844i</v>
      </c>
      <c r="AS156" s="223" t="str">
        <f t="shared" ca="1" si="69"/>
        <v>3,19209534411931-1,3222091839221i</v>
      </c>
      <c r="AT156" s="223" t="str">
        <f t="shared" ca="1" si="70"/>
        <v>-0,674056396614567-3,3887103426199i</v>
      </c>
      <c r="AU156" s="223" t="str">
        <f t="shared" ca="1" si="71"/>
        <v>-3,45509910306435-3,04761687488818E-14i</v>
      </c>
      <c r="AV156" s="223" t="str">
        <f t="shared" ca="1" si="72"/>
        <v>-0,674056396614601+3,38871034261989i</v>
      </c>
      <c r="AW156" s="223" t="str">
        <f t="shared" ca="1" si="73"/>
        <v>3,19209534411929+1,32220918392213i</v>
      </c>
      <c r="AX156" s="223" t="str">
        <f t="shared" ca="1" si="74"/>
        <v>1,91955021379531-2,87280991169177i</v>
      </c>
      <c r="AY156" s="223" t="str">
        <f t="shared" ca="1" si="75"/>
        <v>-2,44312400544826-2,44312400544846i</v>
      </c>
      <c r="AZ156" s="223" t="str">
        <f t="shared" ca="1" si="76"/>
        <v>-2,87280991169174+1,91955021379535i</v>
      </c>
      <c r="BA156" s="223" t="str">
        <f t="shared" ca="1" si="77"/>
        <v>1,32220918392216+3,19209534411928i</v>
      </c>
      <c r="BB156" s="223" t="str">
        <f t="shared" ca="1" si="78"/>
        <v>3,38871034261995-0,674056396614294i</v>
      </c>
      <c r="BC156" s="223" t="str">
        <f t="shared" ca="1" si="79"/>
        <v>-6,01046118244424E-14-3,45509910306435i</v>
      </c>
      <c r="BD156" s="223" t="str">
        <f t="shared" ca="1" si="80"/>
        <v>-3,38871034261991-0,674056396614515i</v>
      </c>
      <c r="BE156" s="223" t="str">
        <f t="shared" ca="1" si="81"/>
        <v>-1,32220918392205+3,19209534411933i</v>
      </c>
      <c r="BF156" s="223" t="str">
        <f t="shared" ca="1" si="82"/>
        <v>2,87280991169182+1,91955021379523i</v>
      </c>
      <c r="BG156" s="223" t="str">
        <f t="shared" ca="1" si="83"/>
        <v>2,44312400544842-2,4431240054483i</v>
      </c>
      <c r="BH156" s="223" t="str">
        <f t="shared" ca="1" si="84"/>
        <v>-1,9195502137954-2,8728099116917i</v>
      </c>
      <c r="BI156" s="223" t="str">
        <f t="shared" ca="1" si="85"/>
        <v>-3,19209534411925+1,32220918392224i</v>
      </c>
      <c r="BJ156" s="223" t="str">
        <f t="shared" ca="1" si="86"/>
        <v>0,674056396614359+3,38871034261994i</v>
      </c>
      <c r="BK156" s="223" t="str">
        <f t="shared" ca="1" si="87"/>
        <v>3,45509910306435-1,50685392397766E-13i</v>
      </c>
      <c r="BL156" s="223" t="str">
        <f t="shared" ca="1" si="88"/>
        <v>0,674056396614449-3,38871034261992i</v>
      </c>
      <c r="BM156" s="223" t="str">
        <f t="shared" ca="1" si="89"/>
        <v>-3,19209534411923-1,32220918392228i</v>
      </c>
      <c r="BN156" s="223" t="str">
        <f t="shared" ca="1" si="90"/>
        <v>-1,91955021379518+2,87280991169186i</v>
      </c>
      <c r="BO156" s="223" t="str">
        <f t="shared" ca="1" si="91"/>
        <v>2,44312400544839+2,44312400544834i</v>
      </c>
      <c r="BP156" s="223" t="str">
        <f t="shared" ca="1" si="92"/>
        <v>2,87280991169185-1,9195502137952i</v>
      </c>
      <c r="BQ156" s="223" t="str">
        <f t="shared" ca="1" si="93"/>
        <v>-1,3222091839223-3,19209534411922i</v>
      </c>
      <c r="BR156" s="223" t="str">
        <f t="shared" ca="1" si="94"/>
        <v>-3,38871034261992+0,674056396614473i</v>
      </c>
      <c r="BS156" s="223" t="str">
        <f t="shared" ca="1" si="95"/>
        <v>-1,26983162380952E-13+3,45509910306435i</v>
      </c>
      <c r="BT156" s="223" t="str">
        <f t="shared" ca="1" si="96"/>
        <v>3,38871034261995+0,674056396614335i</v>
      </c>
      <c r="BU156" s="223" t="str">
        <f t="shared" ca="1" si="97"/>
        <v>1,32220918392222-3,19209534411925i</v>
      </c>
      <c r="BV156" s="223" t="str">
        <f t="shared" ca="1" si="98"/>
        <v>-2,8728099116917-1,91955021379541i</v>
      </c>
      <c r="BW156" s="223" t="str">
        <f t="shared" ca="1" si="99"/>
        <v>-2,44312400544829+2,44312400544843i</v>
      </c>
      <c r="BX156" s="223" t="str">
        <f t="shared" ca="1" si="100"/>
        <v>1,91955021379525+2,87280991169181i</v>
      </c>
      <c r="BY156" s="223" t="str">
        <f t="shared" ca="1" si="101"/>
        <v>3,19209534411931-1,32220918392209i</v>
      </c>
      <c r="BZ156" s="223" t="str">
        <f t="shared" ca="1" si="102"/>
        <v>-0,674056396614535-3,38871034261991i</v>
      </c>
      <c r="CA156" s="223" t="str">
        <f t="shared" ca="1" si="103"/>
        <v>-3,45509910306435-6,09523374977634E-14i</v>
      </c>
      <c r="CB156" s="223" t="str">
        <f t="shared" ca="1" si="104"/>
        <v>-0,674056396614608+3,38871034261989i</v>
      </c>
      <c r="CC156" s="223" t="str">
        <f t="shared" ca="1" si="105"/>
        <v>3,19209534411928+1,32220918392216i</v>
      </c>
      <c r="CD156" s="223" t="str">
        <f t="shared" ca="1" si="106"/>
        <v>1,91955021379531-2,87280991169177i</v>
      </c>
      <c r="CE156" s="223" t="str">
        <f t="shared" ca="1" si="107"/>
        <v>-2,44312400544848-2,44312400544824i</v>
      </c>
      <c r="CF156" s="223" t="str">
        <f t="shared" ca="1" si="108"/>
        <v>-2,87280991169175+1,91955021379535i</v>
      </c>
      <c r="CG156" s="223" t="str">
        <f t="shared" ca="1" si="109"/>
        <v>1,32220918392215+3,19209534411928i</v>
      </c>
      <c r="CH156" s="223" t="str">
        <f t="shared" ca="1" si="110"/>
        <v>3,38871034261989-0,674056396614601i</v>
      </c>
      <c r="CI156" s="223" t="str">
        <f t="shared" ca="1" si="111"/>
        <v>-5,41783987656967E-14-3,45509910306435i</v>
      </c>
      <c r="CJ156" s="223" t="str">
        <f t="shared" ca="1" si="112"/>
        <v>-3,38871034261991-0,674056396614542i</v>
      </c>
      <c r="CK156" s="223" t="str">
        <f t="shared" ca="1" si="113"/>
        <v>-1,32220918392078+3,19209534411985i</v>
      </c>
      <c r="CL156" s="223" t="str">
        <f t="shared" ca="1" si="114"/>
        <v>2,87280991169162+1,91955021379554i</v>
      </c>
      <c r="CM156" s="223" t="str">
        <f t="shared" ca="1" si="115"/>
        <v>2,44312400544743-2,44312400544929i</v>
      </c>
      <c r="CN156" s="223" t="str">
        <f t="shared" ca="1" si="116"/>
        <v>-1,91955021379483-2,87280991169209i</v>
      </c>
      <c r="CO156" s="223" t="str">
        <f t="shared" ca="1" si="117"/>
        <v>-3,19209534411886+1,32220918392317i</v>
      </c>
      <c r="CP156" s="223" t="str">
        <f t="shared" ca="1" si="118"/>
        <v>0,674056396613703+3,38871034262007i</v>
      </c>
      <c r="CQ156" s="223" t="str">
        <f t="shared" ca="1" si="119"/>
        <v>3,45509910306435-8,07607982972695E-13i</v>
      </c>
      <c r="CR156" s="223" t="str">
        <f t="shared" ca="1" si="120"/>
        <v>0,674056396615489-3,38871034261971i</v>
      </c>
      <c r="CS156" s="223" t="str">
        <f t="shared" ca="1" si="121"/>
        <v>-3,19209534411948-1,32220918392167i</v>
      </c>
      <c r="CT156" s="223" t="str">
        <f t="shared" ca="1" si="122"/>
        <v>-1,91955021379634+2,87280991169108i</v>
      </c>
      <c r="CU156" s="223" t="str">
        <f t="shared" ca="1" si="123"/>
        <v>2,44312400544861+2,44312400544811i</v>
      </c>
      <c r="CV156" s="223" t="str">
        <f t="shared" ca="1" si="124"/>
        <v>2,87280991169263-1,91955021379403i</v>
      </c>
      <c r="CW156" s="223" t="str">
        <f t="shared" ca="1" si="125"/>
        <v>-1,32220918392232-3,19209534411921i</v>
      </c>
      <c r="CX156" s="223" t="str">
        <f t="shared" ca="1" si="126"/>
        <v>-3,38871034262026+0,674056396612756i</v>
      </c>
      <c r="CY156" s="223" t="str">
        <f t="shared" ca="1" si="127"/>
        <v>-1,57459331129833E-13+3,45509910306435i</v>
      </c>
      <c r="CZ156" s="223" t="str">
        <f t="shared" ca="1" si="128"/>
        <v>3,38871034262021+0,674056396613019i</v>
      </c>
      <c r="DA156" s="223" t="str">
        <f t="shared" ca="1" si="129"/>
        <v>1,32220918392257-3,19209534411911i</v>
      </c>
      <c r="DB156" s="223" t="str">
        <f t="shared" ca="1" si="130"/>
        <v>-2,87280991169248-1,91955021379425i</v>
      </c>
      <c r="DC156" s="223" t="str">
        <f t="shared" ca="1" si="131"/>
        <v>-2,44312400544879+2,44312400544793i</v>
      </c>
      <c r="DD156" s="223" t="str">
        <f t="shared" ca="1" si="132"/>
        <v>1,91955021379612+2,87280991169122i</v>
      </c>
      <c r="DE156" s="223" t="str">
        <f t="shared" ca="1" si="133"/>
        <v>3,1920953441196-1,32220918392138i</v>
      </c>
      <c r="DF156" s="223" t="str">
        <f t="shared" ca="1" si="134"/>
        <v>-0,67405639661523-3,38871034261977i</v>
      </c>
      <c r="DG156" s="223" t="str">
        <f t="shared" ca="1" si="135"/>
        <v>-3,45509910306435-1,07342673385209E-12i</v>
      </c>
      <c r="DH156" s="223" t="str">
        <f t="shared" ca="1" si="136"/>
        <v>-0,674056396613965+3,38871034262002i</v>
      </c>
      <c r="DI156" s="223" t="str">
        <f t="shared" ca="1" si="137"/>
        <v>3,19209534411874+1,32220918392346i</v>
      </c>
      <c r="DJ156" s="223" t="str">
        <f t="shared" ca="1" si="138"/>
        <v>1,91955021379501-2,87280991169197i</v>
      </c>
      <c r="DK156" s="223" t="str">
        <f t="shared" ca="1" si="139"/>
        <v>-2,44312400544728-2,44312400544944i</v>
      </c>
      <c r="DL156" s="223" t="str">
        <f t="shared" ca="1" si="140"/>
        <v>-2,87280991169176+1,91955021379532i</v>
      </c>
      <c r="DM156" s="223" t="str">
        <f t="shared" ca="1" si="141"/>
        <v>1,32220918392371+3,19209534411864i</v>
      </c>
      <c r="DN156" s="223" t="str">
        <f t="shared" ca="1" si="142"/>
        <v>3,38871034261996-0,674056396614235i</v>
      </c>
      <c r="DO156" s="223" t="str">
        <f t="shared" ca="1" si="143"/>
        <v>-1,44759966004471E-12-3,45509910306435i</v>
      </c>
      <c r="DP156" s="223" t="str">
        <f t="shared" ca="1" si="144"/>
        <v>-3,38871034261984-0,674056396614864i</v>
      </c>
      <c r="DQ156" s="223" t="str">
        <f t="shared" ca="1" si="145"/>
        <v>-1,32220918392113+3,19209534411971i</v>
      </c>
      <c r="DR156" s="223" t="str">
        <f t="shared" ca="1" si="146"/>
        <v>2,87280991169141+1,91955021379585i</v>
      </c>
      <c r="DS156" s="223" t="str">
        <f t="shared" ca="1" si="147"/>
        <v>2,44312400544773-2,44312400544899i</v>
      </c>
      <c r="DT156" s="223" t="str">
        <f t="shared" ca="1" si="148"/>
        <v>-1,91955021379456-2,87280991169227i</v>
      </c>
      <c r="DU156" s="223" t="str">
        <f t="shared" ca="1" si="149"/>
        <v>-3,19209534411899+1,32220918392287i</v>
      </c>
      <c r="DV156" s="223" t="str">
        <f t="shared" ca="1" si="150"/>
        <v>0,674056396613337+3,38871034262014i</v>
      </c>
      <c r="DW156" s="223" t="str">
        <f t="shared" ca="1" si="151"/>
        <v>3,45509910306435-4,33432434561908E-13i</v>
      </c>
      <c r="DX156" s="223" t="str">
        <f t="shared" ca="1" si="152"/>
        <v>0,674056396615859-3,38871034261964i</v>
      </c>
      <c r="DY156" s="223" t="str">
        <f t="shared" ca="1" si="153"/>
        <v>-3,19209534411936-1,32220918392198i</v>
      </c>
      <c r="DZ156" s="223" t="str">
        <f t="shared" ca="1" si="154"/>
        <v>-1,91955021379661+2,8728099116909i</v>
      </c>
      <c r="EA156" s="223" t="str">
        <f t="shared" ca="1" si="155"/>
        <v>2,44312400544834+2,44312400544838i</v>
      </c>
      <c r="EB156" s="223" t="str">
        <f t="shared" ca="1" si="156"/>
        <v>2,87280991169092-1,91955021379657i</v>
      </c>
      <c r="EC156" s="223" t="str">
        <f t="shared" ca="1" si="157"/>
        <v>-1,32220918392193-3,19209534411937i</v>
      </c>
      <c r="ED156" s="223" t="str">
        <f t="shared" ca="1" si="158"/>
        <v>-3,38871034261965+0,67405639661581i</v>
      </c>
      <c r="EE156" s="223" t="str">
        <f t="shared" ca="1" si="159"/>
        <v>-4,82534968160348E-13+3,45509910306435i</v>
      </c>
      <c r="EF156" s="223" t="str">
        <f t="shared" ca="1" si="160"/>
        <v>3,38871034262013+0,674056396613385i</v>
      </c>
      <c r="EG156" s="223" t="str">
        <f t="shared" ca="1" si="161"/>
        <v>1,32220918392291-3,19209534411897i</v>
      </c>
      <c r="EH156" s="223" t="str">
        <f t="shared" ca="1" si="162"/>
        <v>-2,8728099116923-1,91955021379452i</v>
      </c>
      <c r="EI156" s="223" t="str">
        <f t="shared" ca="1" si="163"/>
        <v>-2,44312400544903+2,4431240054477i</v>
      </c>
      <c r="EJ156" s="223" t="str">
        <f t="shared" ca="1" si="164"/>
        <v>1,91955021379581+2,87280991169143i</v>
      </c>
      <c r="EK156" s="223" t="str">
        <f t="shared" ca="1" si="165"/>
        <v>3,19209534411973-1,32220918392108i</v>
      </c>
      <c r="EL156" s="223" t="str">
        <f t="shared" ca="1" si="166"/>
        <v>-0,674056396614815-3,38871034261985i</v>
      </c>
      <c r="EM156" s="223" t="str">
        <f t="shared" ca="1" si="167"/>
        <v>-3,45509910306435-1,49670219364315E-12i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-4,89272220781261E-30+2,08253348798483E-30i</v>
      </c>
      <c r="G157" s="229" t="str">
        <f t="shared" si="178"/>
        <v>-12,6774847870135+9,63488843814285i</v>
      </c>
      <c r="H157" s="229" t="str">
        <f t="shared" si="179"/>
        <v>2,00000000000977E-12-8,51278043900334E-13i</v>
      </c>
      <c r="I157" s="229" t="str">
        <f t="shared" si="174"/>
        <v>-2,00000000000977E-12+8,51278043900334E-13i</v>
      </c>
      <c r="J157" s="255" t="str">
        <f ca="1">IMPRODUCT(1/N_FFT2,BT100)</f>
        <v>-0,0143002248356572-0,000977633194331973i</v>
      </c>
      <c r="K157" s="254" t="str">
        <f t="shared" ca="1" si="175"/>
        <v>2,94326873447771E-14-1,02182010367597E-14i</v>
      </c>
      <c r="N157" s="246">
        <f t="shared" ca="1" si="176"/>
        <v>4.5510862780183228</v>
      </c>
      <c r="O157" s="223">
        <f t="shared" ca="1" si="39"/>
        <v>-3.4489137219816777</v>
      </c>
      <c r="P157" s="223" t="str">
        <f t="shared" ca="1" si="40"/>
        <v>-0,589632804081324+3,39813758079697i</v>
      </c>
      <c r="Q157" s="223" t="str">
        <f t="shared" ca="1" si="41"/>
        <v>3,24730424626013+1,16190403816082i</v>
      </c>
      <c r="R157" s="223" t="str">
        <f t="shared" ca="1" si="42"/>
        <v>1,69996333872128-3,00085496295258i</v>
      </c>
      <c r="S157" s="223" t="str">
        <f t="shared" ca="1" si="43"/>
        <v>-2,66604635983802-2,18796770288502i</v>
      </c>
      <c r="T157" s="223" t="str">
        <f t="shared" ca="1" si="44"/>
        <v>-2,61154798112214+2,25273678088905i</v>
      </c>
      <c r="U157" s="223" t="str">
        <f t="shared" ca="1" si="45"/>
        <v>1,77309600895644+2,95823197276621i</v>
      </c>
      <c r="V157" s="223" t="str">
        <f t="shared" ca="1" si="46"/>
        <v>3,21781166641123-1,2412469299786i</v>
      </c>
      <c r="W157" s="223" t="str">
        <f t="shared" ca="1" si="47"/>
        <v>-0,67284968862712-3,38264381190037i</v>
      </c>
      <c r="X157" s="223" t="str">
        <f t="shared" ca="1" si="48"/>
        <v>-3,44787497365021+0,0846405798068083i</v>
      </c>
      <c r="Y157" s="223" t="str">
        <f t="shared" ca="1" si="49"/>
        <v>-0,506060746782142+3,41158443867945i</v>
      </c>
      <c r="Z157" s="223" t="str">
        <f t="shared" ca="1" si="50"/>
        <v>3,27484077145567+1,08186125879667i</v>
      </c>
      <c r="AA157" s="223" t="str">
        <f t="shared" ca="1" si="51"/>
        <v>1,62580667413644-3,04167035031854i</v>
      </c>
      <c r="AB157" s="223" t="str">
        <f t="shared" ca="1" si="52"/>
        <v>-2,71893881191672-2,12188067495004i</v>
      </c>
      <c r="AC157" s="223" t="str">
        <f t="shared" ca="1" si="53"/>
        <v>-2,5554765035544+2,31614889449164i</v>
      </c>
      <c r="AD157" s="223" t="str">
        <f t="shared" ca="1" si="54"/>
        <v>1,84516063245623+2,91382705425481i</v>
      </c>
      <c r="AE157" s="223" t="str">
        <f t="shared" ca="1" si="55"/>
        <v>3,18638079713616-1,31984214105908i</v>
      </c>
      <c r="AF157" s="223" t="str">
        <f t="shared" ca="1" si="56"/>
        <v>-0,755661273680287-3,36511246485662i</v>
      </c>
      <c r="AG157" s="223" t="str">
        <f t="shared" ca="1" si="57"/>
        <v>-3,44475935435897+0,169230175293611i</v>
      </c>
      <c r="AH157" s="223" t="str">
        <f t="shared" ca="1" si="58"/>
        <v>-0,422183857411587+3,42297628566348i</v>
      </c>
      <c r="AI157" s="223" t="str">
        <f t="shared" ca="1" si="59"/>
        <v>3,30040465502457+1,00116680666393i</v>
      </c>
      <c r="AJ157" s="223" t="str">
        <f t="shared" ca="1" si="60"/>
        <v>1,55067068440421-3,0806535492007i</v>
      </c>
      <c r="AK157" s="223" t="str">
        <f t="shared" ca="1" si="61"/>
        <v>-2,77019347692262-2,05451550543891i</v>
      </c>
      <c r="AL157" s="223" t="str">
        <f t="shared" ca="1" si="62"/>
        <v>-2,49786570249655+2,37816584660636i</v>
      </c>
      <c r="AM157" s="223" t="str">
        <f t="shared" ca="1" si="63"/>
        <v>1,91611380018582+2,86766695528106i</v>
      </c>
      <c r="AN157" s="223" t="str">
        <f t="shared" ca="1" si="64"/>
        <v>3,15303057121545-1,39764232858564i</v>
      </c>
      <c r="AO157" s="223" t="str">
        <f t="shared" ca="1" si="65"/>
        <v>-0,838017676637854-3,34555409989377i</v>
      </c>
      <c r="AP157" s="223" t="str">
        <f t="shared" ca="1" si="66"/>
        <v>-3,43956874084051+0,253717832850386i</v>
      </c>
      <c r="AQ157" s="223" t="str">
        <f t="shared" ca="1" si="67"/>
        <v>-0,338052660272133+3,43230625972632i</v>
      </c>
      <c r="AR157" s="223" t="str">
        <f t="shared" ca="1" si="68"/>
        <v>-0,338052660272133+3,43230625972632i</v>
      </c>
      <c r="AS157" s="223" t="str">
        <f t="shared" ca="1" si="69"/>
        <v>1,47460062863499-3,1177810775779i</v>
      </c>
      <c r="AT157" s="223" t="str">
        <f t="shared" ca="1" si="70"/>
        <v>-2,81977948096222-1,98591277261061i</v>
      </c>
      <c r="AU157" s="223" t="str">
        <f t="shared" ca="1" si="71"/>
        <v>-2,43875028054071+2,43875028054045i</v>
      </c>
      <c r="AV157" s="223" t="str">
        <f t="shared" ca="1" si="72"/>
        <v>1,98591277261058+2,81977948096224i</v>
      </c>
      <c r="AW157" s="223" t="str">
        <f t="shared" ca="1" si="73"/>
        <v>3,11778107757791-1,47460062863496i</v>
      </c>
      <c r="AX157" s="223" t="str">
        <f t="shared" ca="1" si="74"/>
        <v>-0,919869289082854-3,32398049823938i</v>
      </c>
      <c r="AY157" s="223" t="str">
        <f t="shared" ca="1" si="75"/>
        <v>-3,43230625972632+0,338052660272127i</v>
      </c>
      <c r="AZ157" s="223" t="str">
        <f t="shared" ca="1" si="76"/>
        <v>-0,253717832850416+3,43956874084051i</v>
      </c>
      <c r="BA157" s="223" t="str">
        <f t="shared" ca="1" si="77"/>
        <v>3,34555409989376+0,838017676637882i</v>
      </c>
      <c r="BB157" s="223" t="str">
        <f t="shared" ca="1" si="78"/>
        <v>1,39764232858564-3,15303057121545i</v>
      </c>
      <c r="BC157" s="223" t="str">
        <f t="shared" ca="1" si="79"/>
        <v>-2,86766695528105-1,91611380018585i</v>
      </c>
      <c r="BD157" s="223" t="str">
        <f t="shared" ca="1" si="80"/>
        <v>-2,37816584660638+2,49786570249653i</v>
      </c>
      <c r="BE157" s="223" t="str">
        <f t="shared" ca="1" si="81"/>
        <v>2,05451550543888+2,77019347692264i</v>
      </c>
      <c r="BF157" s="223" t="str">
        <f t="shared" ca="1" si="82"/>
        <v>3,08065354920072-1,55067068440418i</v>
      </c>
      <c r="BG157" s="223" t="str">
        <f t="shared" ca="1" si="83"/>
        <v>-1,00116680666391-3,30040465502458i</v>
      </c>
      <c r="BH157" s="223" t="str">
        <f t="shared" ca="1" si="84"/>
        <v>-3,42297628566349+0,422183857411556i</v>
      </c>
      <c r="BI157" s="223" t="str">
        <f t="shared" ca="1" si="85"/>
        <v>-0,169230175293654+3,44475935435896i</v>
      </c>
      <c r="BJ157" s="223" t="str">
        <f t="shared" ca="1" si="86"/>
        <v>3,36511246485662+0,755661273680308i</v>
      </c>
      <c r="BK157" s="223" t="str">
        <f t="shared" ca="1" si="87"/>
        <v>1,31984214105911-3,18638079713615i</v>
      </c>
      <c r="BL157" s="223" t="str">
        <f t="shared" ca="1" si="88"/>
        <v>-2,91382705425478-1,84516063245627i</v>
      </c>
      <c r="BM157" s="223" t="str">
        <f t="shared" ca="1" si="89"/>
        <v>-2,31614889449165+2,5554765035544i</v>
      </c>
      <c r="BN157" s="223" t="str">
        <f t="shared" ca="1" si="90"/>
        <v>2,12188067495001+2,71893881191673i</v>
      </c>
      <c r="BO157" s="223" t="str">
        <f t="shared" ca="1" si="91"/>
        <v>3,0416703503184-1,62580667413671i</v>
      </c>
      <c r="BP157" s="223" t="str">
        <f t="shared" ca="1" si="92"/>
        <v>-1,08186125879667-3,27484077145567i</v>
      </c>
      <c r="BQ157" s="223" t="str">
        <f t="shared" ca="1" si="93"/>
        <v>-3,41158443867946+0,506060746782118i</v>
      </c>
      <c r="BR157" s="223" t="str">
        <f t="shared" ca="1" si="94"/>
        <v>-0,0846405798068511+3,44787497365021i</v>
      </c>
      <c r="BS157" s="223" t="str">
        <f t="shared" ca="1" si="95"/>
        <v>3,38264381190037+0,672849688627124i</v>
      </c>
      <c r="BT157" s="223" t="str">
        <f t="shared" ca="1" si="96"/>
        <v>1,24124692997853-3,21781166641126i</v>
      </c>
      <c r="BU157" s="223" t="str">
        <f t="shared" ca="1" si="97"/>
        <v>-2,95823197276624-1,77309600895638i</v>
      </c>
      <c r="BV157" s="223" t="str">
        <f t="shared" ca="1" si="98"/>
        <v>-2,252736780889+2,61154798112219i</v>
      </c>
      <c r="BW157" s="223" t="str">
        <f t="shared" ca="1" si="99"/>
        <v>2,18796770288506+2,66604635983799i</v>
      </c>
      <c r="BX157" s="223" t="str">
        <f t="shared" ca="1" si="100"/>
        <v>3,00085496295258-1,69996333872128i</v>
      </c>
      <c r="BY157" s="223" t="str">
        <f t="shared" ca="1" si="101"/>
        <v>-1,16190403816081-3,24730424626014i</v>
      </c>
      <c r="BZ157" s="223" t="str">
        <f t="shared" ca="1" si="102"/>
        <v>-3,39813758079697+0,589632804081311i</v>
      </c>
      <c r="CA157" s="223" t="str">
        <f t="shared" ca="1" si="103"/>
        <v>-3,04219836907877E-14+3,44891372198168i</v>
      </c>
      <c r="CB157" s="223" t="str">
        <f t="shared" ca="1" si="104"/>
        <v>3,39813758079696+0,589632804081369i</v>
      </c>
      <c r="CC157" s="223" t="str">
        <f t="shared" ca="1" si="105"/>
        <v>1,16190403816086-3,24730424626012i</v>
      </c>
      <c r="CD157" s="223" t="str">
        <f t="shared" ca="1" si="106"/>
        <v>-3,00085496295255-1,69996333872133i</v>
      </c>
      <c r="CE157" s="223" t="str">
        <f t="shared" ca="1" si="107"/>
        <v>-2,1879677028851+2,66604635983795i</v>
      </c>
      <c r="CF157" s="223" t="str">
        <f t="shared" ca="1" si="108"/>
        <v>2,252736780889+2,61154798112219i</v>
      </c>
      <c r="CG157" s="223" t="str">
        <f t="shared" ca="1" si="109"/>
        <v>2,95823197276627-1,77309600895633i</v>
      </c>
      <c r="CH157" s="223" t="str">
        <f t="shared" ca="1" si="110"/>
        <v>-1,24124692997847-3,21781166641128i</v>
      </c>
      <c r="CI157" s="223" t="str">
        <f t="shared" ca="1" si="111"/>
        <v>-3,38264381190017+0,672849688628124i</v>
      </c>
      <c r="CJ157" s="223" t="str">
        <f t="shared" ca="1" si="112"/>
        <v>0,0846405798054184+3,44787497365025i</v>
      </c>
      <c r="CK157" s="223" t="str">
        <f t="shared" ca="1" si="113"/>
        <v>3,4115844386794+0,506060746782518i</v>
      </c>
      <c r="CL157" s="223" t="str">
        <f t="shared" ca="1" si="114"/>
        <v>1,08186125879636-3,27484077145578i</v>
      </c>
      <c r="CM157" s="223" t="str">
        <f t="shared" ca="1" si="115"/>
        <v>-3,04167035031918-1,62580667413525i</v>
      </c>
      <c r="CN157" s="223" t="str">
        <f t="shared" ca="1" si="116"/>
        <v>-2,12188067495088+2,71893881191606i</v>
      </c>
      <c r="CO157" s="223" t="str">
        <f t="shared" ca="1" si="117"/>
        <v>2,31614889449164+2,55547650355441i</v>
      </c>
      <c r="CP157" s="223" t="str">
        <f t="shared" ca="1" si="118"/>
        <v>2,91382705425426-1,84516063245708i</v>
      </c>
      <c r="CQ157" s="223" t="str">
        <f t="shared" ca="1" si="119"/>
        <v>-1,31984214105778-3,1863807971367i</v>
      </c>
      <c r="CR157" s="223" t="str">
        <f t="shared" ca="1" si="120"/>
        <v>-3,3651124648567+0,755661273679911i</v>
      </c>
      <c r="CS157" s="223" t="str">
        <f t="shared" ca="1" si="121"/>
        <v>0,169230175294278+3,44475935435893i</v>
      </c>
      <c r="CT157" s="223" t="str">
        <f t="shared" ca="1" si="122"/>
        <v>3,42297628566327+0,422183857413322i</v>
      </c>
      <c r="CU157" s="223" t="str">
        <f t="shared" ca="1" si="123"/>
        <v>1,00116680666462-3,30040465502436i</v>
      </c>
      <c r="CV157" s="223" t="str">
        <f t="shared" ca="1" si="124"/>
        <v>-3,08065354920085-1,55067068440391i</v>
      </c>
      <c r="CW157" s="223" t="str">
        <f t="shared" ca="1" si="125"/>
        <v>-2,05451550543783+2,77019347692342i</v>
      </c>
      <c r="CX157" s="223" t="str">
        <f t="shared" ca="1" si="126"/>
        <v>2,37816584660559+2,49786570249728i</v>
      </c>
      <c r="CY157" s="223" t="str">
        <f t="shared" ca="1" si="127"/>
        <v>2,86766695528107-1,91611380018582i</v>
      </c>
      <c r="CZ157" s="223" t="str">
        <f t="shared" ca="1" si="128"/>
        <v>-1,39764232858655-3,15303057121505i</v>
      </c>
      <c r="DA157" s="223" t="str">
        <f t="shared" ca="1" si="129"/>
        <v>-3,34555409989411+0,838017676636492i</v>
      </c>
      <c r="DB157" s="223" t="str">
        <f t="shared" ca="1" si="130"/>
        <v>0,253717832850038+3,43956874084054i</v>
      </c>
      <c r="DC157" s="223" t="str">
        <f t="shared" ca="1" si="131"/>
        <v>3,43230625972637+0,338052660271529i</v>
      </c>
      <c r="DD157" s="223" t="str">
        <f t="shared" ca="1" si="132"/>
        <v>0,91986928908126-3,32398049823982i</v>
      </c>
      <c r="DE157" s="223" t="str">
        <f t="shared" ca="1" si="133"/>
        <v>-3,1177810775776-1,47460062863562i</v>
      </c>
      <c r="DF157" s="223" t="str">
        <f t="shared" ca="1" si="134"/>
        <v>-1,98591277261037+2,81977948096239i</v>
      </c>
      <c r="DG157" s="223" t="str">
        <f t="shared" ca="1" si="135"/>
        <v>2,4387502805414+2,43875028053976i</v>
      </c>
      <c r="DH157" s="223" t="str">
        <f t="shared" ca="1" si="136"/>
        <v>2,81977948096303-1,98591277260945i</v>
      </c>
      <c r="DI157" s="223" t="str">
        <f t="shared" ca="1" si="137"/>
        <v>-1,4746006286346-3,11778107757808i</v>
      </c>
      <c r="DJ157" s="223" t="str">
        <f t="shared" ca="1" si="138"/>
        <v>-3,32398049823921+0,919869289083485i</v>
      </c>
      <c r="DK157" s="223" t="str">
        <f t="shared" ca="1" si="139"/>
        <v>0,338052660270414+3,43230625972648i</v>
      </c>
      <c r="DL157" s="223" t="str">
        <f t="shared" ca="1" si="140"/>
        <v>3,43956874084046+0,253717832851155i</v>
      </c>
      <c r="DM157" s="223" t="str">
        <f t="shared" ca="1" si="141"/>
        <v>0,838017676637578-3,34555409989384i</v>
      </c>
      <c r="DN157" s="223" t="str">
        <f t="shared" ca="1" si="142"/>
        <v>-3,153030571216-1,3976423285844i</v>
      </c>
      <c r="DO157" s="223" t="str">
        <f t="shared" ca="1" si="143"/>
        <v>-1,91611380018675+2,86766695528044i</v>
      </c>
      <c r="DP157" s="223" t="str">
        <f t="shared" ca="1" si="144"/>
        <v>2,49786570249651+2,3781658466064i</v>
      </c>
      <c r="DQ157" s="223" t="str">
        <f t="shared" ca="1" si="145"/>
        <v>2,77019347692201-2,05451550543973i</v>
      </c>
      <c r="DR157" s="223" t="str">
        <f t="shared" ca="1" si="146"/>
        <v>-1,55067068440291-3,08065354920136i</v>
      </c>
      <c r="DS157" s="223" t="str">
        <f t="shared" ca="1" si="147"/>
        <v>-3,30040465502469+1,00116680666355i</v>
      </c>
      <c r="DT157" s="223" t="str">
        <f t="shared" ca="1" si="148"/>
        <v>0,422183857412256+3,4229762856634i</v>
      </c>
      <c r="DU157" s="223" t="str">
        <f t="shared" ca="1" si="149"/>
        <v>3,44475935435905+0,169230175291971i</v>
      </c>
      <c r="DV157" s="223" t="str">
        <f t="shared" ca="1" si="150"/>
        <v>0,755661273681005-3,36511246485646i</v>
      </c>
      <c r="DW157" s="223" t="str">
        <f t="shared" ca="1" si="151"/>
        <v>-3,18638079713629-1,31984214105877i</v>
      </c>
      <c r="DX157" s="223" t="str">
        <f t="shared" ca="1" si="152"/>
        <v>-1,84516063245513+2,9138270542555i</v>
      </c>
      <c r="DY157" s="223" t="str">
        <f t="shared" ca="1" si="153"/>
        <v>2,55547650355369+2,31614889449243i</v>
      </c>
      <c r="DZ157" s="223" t="str">
        <f t="shared" ca="1" si="154"/>
        <v>2,71893881191672-2,12188067495003i</v>
      </c>
      <c r="EA157" s="223" t="str">
        <f t="shared" ca="1" si="155"/>
        <v>-1,62580667413728-3,04167035031809i</v>
      </c>
      <c r="EB157" s="223" t="str">
        <f t="shared" ca="1" si="156"/>
        <v>-3,27484077145612+1,08186125879534i</v>
      </c>
      <c r="EC157" s="223" t="str">
        <f t="shared" ca="1" si="157"/>
        <v>0,506060746781459+3,41158443867955i</v>
      </c>
      <c r="ED157" s="223" t="str">
        <f t="shared" ca="1" si="158"/>
        <v>3,44787497365022+0,0846405798065382i</v>
      </c>
      <c r="EE157" s="223" t="str">
        <f t="shared" ca="1" si="159"/>
        <v>0,67284968862581-3,38264381190063i</v>
      </c>
      <c r="EF157" s="223" t="str">
        <f t="shared" ca="1" si="160"/>
        <v>-3,21781166641086-1,24124692997956i</v>
      </c>
      <c r="EG157" s="223" t="str">
        <f t="shared" ca="1" si="161"/>
        <v>-1,77309600895641+2,95823197276623i</v>
      </c>
      <c r="EH157" s="223" t="str">
        <f t="shared" ca="1" si="162"/>
        <v>2,61154798112284+2,25273678088825i</v>
      </c>
      <c r="EI157" s="223" t="str">
        <f t="shared" ca="1" si="163"/>
        <v>2,66604635983891-2,18796770288393i</v>
      </c>
      <c r="EJ157" s="223" t="str">
        <f t="shared" ca="1" si="164"/>
        <v>-1,69996333872095-3,00085496295276i</v>
      </c>
      <c r="EK157" s="223" t="str">
        <f t="shared" ca="1" si="165"/>
        <v>-3,2473042462599+1,16190403816147i</v>
      </c>
      <c r="EL157" s="223" t="str">
        <f t="shared" ca="1" si="166"/>
        <v>0,589632804083018+3,39813758079668i</v>
      </c>
      <c r="EM157" s="223" t="str">
        <f t="shared" ca="1" si="167"/>
        <v>3,44891372198168+7,47012132978452E-13i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-4,72546208468842E-30+1,97666275903262E-30i</v>
      </c>
      <c r="G158" s="229" t="str">
        <f t="shared" si="178"/>
        <v>-12,5152964734628+9,67849593949032i</v>
      </c>
      <c r="H158" s="229" t="str">
        <f t="shared" si="179"/>
        <v>2,00000000000943E-12-8,36600836246874E-13i</v>
      </c>
      <c r="I158" s="229" t="str">
        <f t="shared" si="174"/>
        <v>-2,00000000000943E-12+8,36600836246874E-13i</v>
      </c>
      <c r="J158" s="255" t="str">
        <f ca="1">IMPRODUCT(1/N_FFT2,BU100)</f>
        <v>0,0116770385548392+0,0000300930474628116i</v>
      </c>
      <c r="K158" s="254" t="str">
        <f t="shared" ca="1" si="175"/>
        <v>-2,33792529784611E-14+9,70883412493956E-15i</v>
      </c>
      <c r="N158" s="246">
        <f t="shared" ca="1" si="176"/>
        <v>4.5593379341685054</v>
      </c>
      <c r="O158" s="223">
        <f t="shared" ca="1" si="39"/>
        <v>-3.440662065831495</v>
      </c>
      <c r="P158" s="223" t="str">
        <f t="shared" ca="1" si="40"/>
        <v>-0,504849977360004+3,40342209424742i</v>
      </c>
      <c r="Q158" s="223" t="str">
        <f t="shared" ca="1" si="41"/>
        <v>3,29250831241787+0,998771477321566i</v>
      </c>
      <c r="R158" s="223" t="str">
        <f t="shared" ca="1" si="42"/>
        <v>1,47107259101863-3,11032166876765i</v>
      </c>
      <c r="S158" s="223" t="str">
        <f t="shared" ca="1" si="43"/>
        <v>-2,86080595394099-1,91152942565571i</v>
      </c>
      <c r="T158" s="223" t="str">
        <f t="shared" ca="1" si="44"/>
        <v>-2,31060742091159+2,54936242964395i</v>
      </c>
      <c r="U158" s="223" t="str">
        <f t="shared" ca="1" si="45"/>
        <v>2,18273290764011+2,65966774337638i</v>
      </c>
      <c r="V158" s="223" t="str">
        <f t="shared" ca="1" si="46"/>
        <v>2,95115429120632-1,76885380988547i</v>
      </c>
      <c r="W158" s="223" t="str">
        <f t="shared" ca="1" si="47"/>
        <v>-1,31668436896076-3,17875726090972i</v>
      </c>
      <c r="X158" s="223" t="str">
        <f t="shared" ca="1" si="48"/>
        <v>-3,33754973553743+0,836012687742155i</v>
      </c>
      <c r="Y158" s="223" t="str">
        <f t="shared" ca="1" si="49"/>
        <v>0,337243856533028+3,42409433755593i</v>
      </c>
      <c r="Z158" s="223" t="str">
        <f t="shared" ca="1" si="50"/>
        <v>3,43651763768999+0,168825285717008i</v>
      </c>
      <c r="AA158" s="223" t="str">
        <f t="shared" ca="1" si="51"/>
        <v>0,671239870371749-3,3745507090093i</v>
      </c>
      <c r="AB158" s="223" t="str">
        <f t="shared" ca="1" si="52"/>
        <v>-3,23953494838402-1,15912413893007i</v>
      </c>
      <c r="AC158" s="223" t="str">
        <f t="shared" ca="1" si="53"/>
        <v>-1,62191687035412+3,03439303929345i</v>
      </c>
      <c r="AD158" s="223" t="str">
        <f t="shared" ca="1" si="54"/>
        <v>2,76356568455556+2,04959999960939i</v>
      </c>
      <c r="AE158" s="223" t="str">
        <f t="shared" ca="1" si="55"/>
        <v>2,43291547852077-2,43291547852077i</v>
      </c>
      <c r="AF158" s="223" t="str">
        <f t="shared" ca="1" si="56"/>
        <v>-2,04959999960939-2,76356568455556i</v>
      </c>
      <c r="AG158" s="223" t="str">
        <f t="shared" ca="1" si="57"/>
        <v>-3,03439303929362+1,6219168703538i</v>
      </c>
      <c r="AH158" s="223" t="str">
        <f t="shared" ca="1" si="58"/>
        <v>1,15912413893006+3,23953494838403i</v>
      </c>
      <c r="AI158" s="223" t="str">
        <f t="shared" ca="1" si="59"/>
        <v>3,3745507090093-0,671239870371739i</v>
      </c>
      <c r="AJ158" s="223" t="str">
        <f t="shared" ca="1" si="60"/>
        <v>-0,168825285717002-3,43651763768999i</v>
      </c>
      <c r="AK158" s="223" t="str">
        <f t="shared" ca="1" si="61"/>
        <v>-3,4240943375559-0,337243856533375i</v>
      </c>
      <c r="AL158" s="223" t="str">
        <f t="shared" ca="1" si="62"/>
        <v>-0,836012687742155+3,33754973553743i</v>
      </c>
      <c r="AM158" s="223" t="str">
        <f t="shared" ca="1" si="63"/>
        <v>3,17875726090971+1,31668436896077i</v>
      </c>
      <c r="AN158" s="223" t="str">
        <f t="shared" ca="1" si="64"/>
        <v>1,76885380988542-2,95115429120636i</v>
      </c>
      <c r="AO158" s="223" t="str">
        <f t="shared" ca="1" si="65"/>
        <v>-2,65966774337648-2,18273290763999i</v>
      </c>
      <c r="AP158" s="223" t="str">
        <f t="shared" ca="1" si="66"/>
        <v>-2,54936242964402+2,31060742091152i</v>
      </c>
      <c r="AQ158" s="223" t="str">
        <f t="shared" ca="1" si="67"/>
        <v>1,91152942565571+2,86080595394099i</v>
      </c>
      <c r="AR158" s="223" t="str">
        <f t="shared" ca="1" si="68"/>
        <v>1,91152942565571+2,86080595394099i</v>
      </c>
      <c r="AS158" s="223" t="str">
        <f t="shared" ca="1" si="69"/>
        <v>-0,998771477321401-3,29250831241792i</v>
      </c>
      <c r="AT158" s="223" t="str">
        <f t="shared" ca="1" si="70"/>
        <v>-3,40342209424743+0,504849977359921i</v>
      </c>
      <c r="AU158" s="223" t="str">
        <f t="shared" ca="1" si="71"/>
        <v>-3,73037328656296E-19+3,4406620658315i</v>
      </c>
      <c r="AV158" s="223" t="str">
        <f t="shared" ca="1" si="72"/>
        <v>3,40342209424742+0,504849977359946i</v>
      </c>
      <c r="AW158" s="223" t="str">
        <f t="shared" ca="1" si="73"/>
        <v>0,998771477321401-3,29250831241792i</v>
      </c>
      <c r="AX158" s="223" t="str">
        <f t="shared" ca="1" si="74"/>
        <v>-3,11032166876762-1,4710725910187i</v>
      </c>
      <c r="AY158" s="223" t="str">
        <f t="shared" ca="1" si="75"/>
        <v>-1,91152942565573+2,86080595394098i</v>
      </c>
      <c r="AZ158" s="223" t="str">
        <f t="shared" ca="1" si="76"/>
        <v>2,54936242964402+2,31060742091152i</v>
      </c>
      <c r="BA158" s="223" t="str">
        <f t="shared" ca="1" si="77"/>
        <v>2,65966774337649-2,18273290763997i</v>
      </c>
      <c r="BB158" s="223" t="str">
        <f t="shared" ca="1" si="78"/>
        <v>-1,76885380988542-2,95115429120636i</v>
      </c>
      <c r="BC158" s="223" t="str">
        <f t="shared" ca="1" si="79"/>
        <v>-3,17875726090972+1,31668436896075i</v>
      </c>
      <c r="BD158" s="223" t="str">
        <f t="shared" ca="1" si="80"/>
        <v>0,836012687742155+3,33754973553743i</v>
      </c>
      <c r="BE158" s="223" t="str">
        <f t="shared" ca="1" si="81"/>
        <v>3,4240943375559-0,337243856533363i</v>
      </c>
      <c r="BF158" s="223" t="str">
        <f t="shared" ca="1" si="82"/>
        <v>0,168825285717026-3,43651763768999i</v>
      </c>
      <c r="BG158" s="223" t="str">
        <f t="shared" ca="1" si="83"/>
        <v>-3,3745507090093-0,671239870371749i</v>
      </c>
      <c r="BH158" s="223" t="str">
        <f t="shared" ca="1" si="84"/>
        <v>-1,15912413893006+3,23953494838403i</v>
      </c>
      <c r="BI158" s="223" t="str">
        <f t="shared" ca="1" si="85"/>
        <v>3,03439303929345+1,62191687035412i</v>
      </c>
      <c r="BJ158" s="223" t="str">
        <f t="shared" ca="1" si="86"/>
        <v>2,0495999996094-2,76356568455555i</v>
      </c>
      <c r="BK158" s="223" t="str">
        <f t="shared" ca="1" si="87"/>
        <v>-2,43291547852075-2,43291547852078i</v>
      </c>
      <c r="BL158" s="223" t="str">
        <f t="shared" ca="1" si="88"/>
        <v>-2,76356568455555+2,0495999996094i</v>
      </c>
      <c r="BM158" s="223" t="str">
        <f t="shared" ca="1" si="89"/>
        <v>1,62191687035382+3,03439303929361i</v>
      </c>
      <c r="BN158" s="223" t="str">
        <f t="shared" ca="1" si="90"/>
        <v>3,23953494838403-1,15912413893006i</v>
      </c>
      <c r="BO158" s="223" t="str">
        <f t="shared" ca="1" si="91"/>
        <v>-0,671239870371725-3,37455070900931i</v>
      </c>
      <c r="BP158" s="223" t="str">
        <f t="shared" ca="1" si="92"/>
        <v>-3,43651763769+0,168825285716977i</v>
      </c>
      <c r="BQ158" s="223" t="str">
        <f t="shared" ca="1" si="93"/>
        <v>-0,337243856533363+3,4240943375559i</v>
      </c>
      <c r="BR158" s="223" t="str">
        <f t="shared" ca="1" si="94"/>
        <v>3,33754973553743+0,836012687742155i</v>
      </c>
      <c r="BS158" s="223" t="str">
        <f t="shared" ca="1" si="95"/>
        <v>1,31668436896077-3,17875726090971i</v>
      </c>
      <c r="BT158" s="223" t="str">
        <f t="shared" ca="1" si="96"/>
        <v>-2,95115429120634-1,76885380988544i</v>
      </c>
      <c r="BU158" s="223" t="str">
        <f t="shared" ca="1" si="97"/>
        <v>-2,18273290764001+2,65966774337646i</v>
      </c>
      <c r="BV158" s="223" t="str">
        <f t="shared" ca="1" si="98"/>
        <v>2,31060742091152+2,54936242964402i</v>
      </c>
      <c r="BW158" s="223" t="str">
        <f t="shared" ca="1" si="99"/>
        <v>2,86080595394099-1,91152942565571i</v>
      </c>
      <c r="BX158" s="223" t="str">
        <f t="shared" ca="1" si="100"/>
        <v>-1,47107259101867-3,11032166876763i</v>
      </c>
      <c r="BY158" s="223" t="str">
        <f t="shared" ca="1" si="101"/>
        <v>-3,29250831241783+0,998771477321704i</v>
      </c>
      <c r="BZ158" s="223" t="str">
        <f t="shared" ca="1" si="102"/>
        <v>0,504849977359946+3,40342209424742i</v>
      </c>
      <c r="CA158" s="223" t="str">
        <f t="shared" ca="1" si="103"/>
        <v>3,4406620658315+7,46074657312594E-19i</v>
      </c>
      <c r="CB158" s="223" t="str">
        <f t="shared" ca="1" si="104"/>
        <v>0,504849977359946-3,40342209424742i</v>
      </c>
      <c r="CC158" s="223" t="str">
        <f t="shared" ca="1" si="105"/>
        <v>-3,29250831241791-0,998771477321425i</v>
      </c>
      <c r="CD158" s="223" t="str">
        <f t="shared" ca="1" si="106"/>
        <v>-1,47107259101872+3,11032166876761i</v>
      </c>
      <c r="CE158" s="223" t="str">
        <f t="shared" ca="1" si="107"/>
        <v>2,86080595394099+1,91152942565571i</v>
      </c>
      <c r="CF158" s="223" t="str">
        <f t="shared" ca="1" si="108"/>
        <v>2,31060742091152-2,54936242964402i</v>
      </c>
      <c r="CG158" s="223" t="str">
        <f t="shared" ca="1" si="109"/>
        <v>-2,18273290763997-2,65966774337649i</v>
      </c>
      <c r="CH158" s="223" t="str">
        <f t="shared" ca="1" si="110"/>
        <v>-2,95115429120655+1,7688538098851i</v>
      </c>
      <c r="CI158" s="223" t="str">
        <f t="shared" ca="1" si="111"/>
        <v>1,31668436896072+3,17875726090973i</v>
      </c>
      <c r="CJ158" s="223" t="str">
        <f t="shared" ca="1" si="112"/>
        <v>3,33754973553735-0,836012687742489i</v>
      </c>
      <c r="CK158" s="223" t="str">
        <f t="shared" ca="1" si="113"/>
        <v>-0,337243856534044-3,42409433755583i</v>
      </c>
      <c r="CL158" s="223" t="str">
        <f t="shared" ca="1" si="114"/>
        <v>-3,43651763769006-0,168825285715659i</v>
      </c>
      <c r="CM158" s="223" t="str">
        <f t="shared" ca="1" si="115"/>
        <v>-0,671239870373453+3,37455070900896i</v>
      </c>
      <c r="CN158" s="223" t="str">
        <f t="shared" ca="1" si="116"/>
        <v>3,23953494838355+1,15912413893139i</v>
      </c>
      <c r="CO158" s="223" t="str">
        <f t="shared" ca="1" si="117"/>
        <v>1,62191687035472-3,03439303929313i</v>
      </c>
      <c r="CP158" s="223" t="str">
        <f t="shared" ca="1" si="118"/>
        <v>-2,76356568455535-2,04959999960967i</v>
      </c>
      <c r="CQ158" s="223" t="str">
        <f t="shared" ca="1" si="119"/>
        <v>-2,43291547852078+2,43291547852075i</v>
      </c>
      <c r="CR158" s="223" t="str">
        <f t="shared" ca="1" si="120"/>
        <v>2,04959999960964+2,76356568455538i</v>
      </c>
      <c r="CS158" s="223" t="str">
        <f t="shared" ca="1" si="121"/>
        <v>3,03439303929313-1,62191687035472i</v>
      </c>
      <c r="CT158" s="223" t="str">
        <f t="shared" ca="1" si="122"/>
        <v>-1,15912413893135-3,23953494838357i</v>
      </c>
      <c r="CU158" s="223" t="str">
        <f t="shared" ca="1" si="123"/>
        <v>-3,37455070900897+0,671239870373404i</v>
      </c>
      <c r="CV158" s="223" t="str">
        <f t="shared" ca="1" si="124"/>
        <v>0,16882528571561+3,43651763769006i</v>
      </c>
      <c r="CW158" s="223" t="str">
        <f t="shared" ca="1" si="125"/>
        <v>3,42409433755582+0,337243856534093i</v>
      </c>
      <c r="CX158" s="223" t="str">
        <f t="shared" ca="1" si="126"/>
        <v>0,836012687742489-3,33754973553735i</v>
      </c>
      <c r="CY158" s="223" t="str">
        <f t="shared" ca="1" si="127"/>
        <v>-3,17875726090971-1,31668436896077i</v>
      </c>
      <c r="CZ158" s="223" t="str">
        <f t="shared" ca="1" si="128"/>
        <v>-1,76885380988514+2,95115429120652i</v>
      </c>
      <c r="DA158" s="223" t="str">
        <f t="shared" ca="1" si="129"/>
        <v>2,65966774337693+2,18273290763944i</v>
      </c>
      <c r="DB158" s="223" t="str">
        <f t="shared" ca="1" si="130"/>
        <v>2,5493624296431-2,31060742091254i</v>
      </c>
      <c r="DC158" s="223" t="str">
        <f t="shared" ca="1" si="131"/>
        <v>-1,91152942565428-2,86080595394194i</v>
      </c>
      <c r="DD158" s="223" t="str">
        <f t="shared" ca="1" si="132"/>
        <v>-3,11032166876822+1,47107259101744i</v>
      </c>
      <c r="DE158" s="223" t="str">
        <f t="shared" ca="1" si="133"/>
        <v>0,998771477320723+3,29250831241812i</v>
      </c>
      <c r="DF158" s="223" t="str">
        <f t="shared" ca="1" si="134"/>
        <v>3,40342209424748-0,50484997735956i</v>
      </c>
      <c r="DG158" s="223" t="str">
        <f t="shared" ca="1" si="135"/>
        <v>4,8895867853624E-14-3,4406620658315i</v>
      </c>
      <c r="DH158" s="223" t="str">
        <f t="shared" ca="1" si="136"/>
        <v>-3,40342209424747-0,504849977359657i</v>
      </c>
      <c r="DI158" s="223" t="str">
        <f t="shared" ca="1" si="137"/>
        <v>-0,998771477320723+3,29250831241812i</v>
      </c>
      <c r="DJ158" s="223" t="str">
        <f t="shared" ca="1" si="138"/>
        <v>3,11032166876822+1,47107259101744i</v>
      </c>
      <c r="DK158" s="223" t="str">
        <f t="shared" ca="1" si="139"/>
        <v>1,91152942565713-2,86080595394004i</v>
      </c>
      <c r="DL158" s="223" t="str">
        <f t="shared" ca="1" si="140"/>
        <v>-2,5493624296431-2,31060742091254i</v>
      </c>
      <c r="DM158" s="223" t="str">
        <f t="shared" ca="1" si="141"/>
        <v>-2,65966774337693+2,18273290763944i</v>
      </c>
      <c r="DN158" s="223" t="str">
        <f t="shared" ca="1" si="142"/>
        <v>1,7688538098851+2,95115429120655i</v>
      </c>
      <c r="DO158" s="223" t="str">
        <f t="shared" ca="1" si="143"/>
        <v>3,17875726090973-1,31668436896072i</v>
      </c>
      <c r="DP158" s="223" t="str">
        <f t="shared" ca="1" si="144"/>
        <v>-0,836012687742441-3,33754973553736i</v>
      </c>
      <c r="DQ158" s="223" t="str">
        <f t="shared" ca="1" si="145"/>
        <v>-3,42409433755583+0,337243856533995i</v>
      </c>
      <c r="DR158" s="223" t="str">
        <f t="shared" ca="1" si="146"/>
        <v>-0,16882528571561+3,43651763769006i</v>
      </c>
      <c r="DS158" s="223" t="str">
        <f t="shared" ca="1" si="147"/>
        <v>3,37455070900895+0,671239870373501i</v>
      </c>
      <c r="DT158" s="223" t="str">
        <f t="shared" ca="1" si="148"/>
        <v>1,15912413893135-3,23953494838357i</v>
      </c>
      <c r="DU158" s="223" t="str">
        <f t="shared" ca="1" si="149"/>
        <v>-3,03439303929313-1,62191687035472i</v>
      </c>
      <c r="DV158" s="223" t="str">
        <f t="shared" ca="1" si="150"/>
        <v>-2,04959999960967+2,76356568455535i</v>
      </c>
      <c r="DW158" s="223" t="str">
        <f t="shared" ca="1" si="151"/>
        <v>2,43291547852075+2,43291547852078i</v>
      </c>
      <c r="DX158" s="223" t="str">
        <f t="shared" ca="1" si="152"/>
        <v>2,76356568455538-2,04959999960964i</v>
      </c>
      <c r="DY158" s="223" t="str">
        <f t="shared" ca="1" si="153"/>
        <v>-1,62191687035468-3,03439303929315i</v>
      </c>
      <c r="DZ158" s="223" t="str">
        <f t="shared" ca="1" si="154"/>
        <v>-3,23953494838358+1,1591241389313i</v>
      </c>
      <c r="EA158" s="223" t="str">
        <f t="shared" ca="1" si="155"/>
        <v>0,671239870373453+3,37455070900896i</v>
      </c>
      <c r="EB158" s="223" t="str">
        <f t="shared" ca="1" si="156"/>
        <v>3,43651763769007-0,168825285715561i</v>
      </c>
      <c r="EC158" s="223" t="str">
        <f t="shared" ca="1" si="157"/>
        <v>0,337243856534044-3,42409433755583i</v>
      </c>
      <c r="ED158" s="223" t="str">
        <f t="shared" ca="1" si="158"/>
        <v>-3,33754973553735-0,836012687742489i</v>
      </c>
      <c r="EE158" s="223" t="str">
        <f t="shared" ca="1" si="159"/>
        <v>-1,31668436896077+3,17875726090971i</v>
      </c>
      <c r="EF158" s="223" t="str">
        <f t="shared" ca="1" si="160"/>
        <v>2,95115429120652+1,76885380988514i</v>
      </c>
      <c r="EG158" s="223" t="str">
        <f t="shared" ca="1" si="161"/>
        <v>2,18273290763948-2,6596677433769i</v>
      </c>
      <c r="EH158" s="223" t="str">
        <f t="shared" ca="1" si="162"/>
        <v>-2,3106074209125-2,54936242964313i</v>
      </c>
      <c r="EI158" s="223" t="str">
        <f t="shared" ca="1" si="163"/>
        <v>-2,86080595394007+1,91152942565709i</v>
      </c>
      <c r="EJ158" s="223" t="str">
        <f t="shared" ca="1" si="164"/>
        <v>1,47107259101739+3,11032166876824i</v>
      </c>
      <c r="EK158" s="223" t="str">
        <f t="shared" ca="1" si="165"/>
        <v>3,29250831241814-0,998771477320675i</v>
      </c>
      <c r="EL158" s="223" t="str">
        <f t="shared" ca="1" si="166"/>
        <v>-0,504849977359608-3,40342209424747i</v>
      </c>
      <c r="EM158" s="223" t="str">
        <f t="shared" ca="1" si="167"/>
        <v>-3,4406620658315-1,49214931462519E-18i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-4,56663443051286E-30+1,87784838878548E-30i</v>
      </c>
      <c r="G159" s="229" t="str">
        <f t="shared" si="178"/>
        <v>-12,3544915440322+9,71886668131753i</v>
      </c>
      <c r="H159" s="229" t="str">
        <f t="shared" si="179"/>
        <v>2,00000000000912E-12-8,22421161056252E-13i</v>
      </c>
      <c r="I159" s="229" t="str">
        <f t="shared" si="174"/>
        <v>-2,00000000000912E-12+8,22421161056252E-13i</v>
      </c>
      <c r="J159" s="255" t="str">
        <f ca="1">IMPRODUCT(1/N_FFT2,BV100)</f>
        <v>0,0401289990628688+0,000977664062843242i</v>
      </c>
      <c r="K159" s="254" t="str">
        <f t="shared" ca="1" si="175"/>
        <v>-8,10620497397901E-14+3,10476098756144E-14i</v>
      </c>
      <c r="N159" s="246">
        <f t="shared" ca="1" si="176"/>
        <v>4.5708876370340583</v>
      </c>
      <c r="O159" s="223">
        <f t="shared" ca="1" si="39"/>
        <v>-3.4291123629659412</v>
      </c>
      <c r="P159" s="223" t="str">
        <f t="shared" ca="1" si="40"/>
        <v>-0,419759959684626+3,40332384208312i</v>
      </c>
      <c r="Q159" s="223" t="str">
        <f t="shared" ca="1" si="41"/>
        <v>3,32634616279276+0,833206338861971i</v>
      </c>
      <c r="R159" s="223" t="str">
        <f t="shared" ca="1" si="42"/>
        <v>1,2341205191522-3,1993371410424i</v>
      </c>
      <c r="S159" s="223" t="str">
        <f t="shared" ca="1" si="43"/>
        <v>-3,02420711073949-1,61647237811184i</v>
      </c>
      <c r="T159" s="223" t="str">
        <f t="shared" ca="1" si="44"/>
        <v>-1,97451098788798+2,8035901905513i</v>
      </c>
      <c r="U159" s="223" t="str">
        <f t="shared" ca="1" si="45"/>
        <v>2,54080466430821+2,3028511145264i</v>
      </c>
      <c r="V159" s="223" t="str">
        <f t="shared" ca="1" si="46"/>
        <v>2,59655421690261-2,23980307092636i</v>
      </c>
      <c r="W159" s="223" t="str">
        <f t="shared" ca="1" si="47"/>
        <v>-1,90511275454349-2,85120272697709i</v>
      </c>
      <c r="X159" s="223" t="str">
        <f t="shared" ca="1" si="48"/>
        <v>-3,06296649413117+1,54176776904814i</v>
      </c>
      <c r="Y159" s="223" t="str">
        <f t="shared" ca="1" si="49"/>
        <v>1,1552331612252+3,22866039419625i</v>
      </c>
      <c r="Z159" s="223" t="str">
        <f t="shared" ca="1" si="50"/>
        <v>3,34579223668732-0,751322771363096i</v>
      </c>
      <c r="AA159" s="223" t="str">
        <f t="shared" ca="1" si="51"/>
        <v>-0,336111787686509-3,41260024966653i</v>
      </c>
      <c r="AB159" s="223" t="str">
        <f t="shared" ca="1" si="52"/>
        <v>-3,4280795784336-0,0841546301302536i</v>
      </c>
      <c r="AC159" s="223" t="str">
        <f t="shared" ca="1" si="53"/>
        <v>-0,50315528397886+3,39199739947572i</v>
      </c>
      <c r="AD159" s="223" t="str">
        <f t="shared" ca="1" si="54"/>
        <v>3,30489642234984+0,914588014017844i</v>
      </c>
      <c r="AE159" s="223" t="str">
        <f t="shared" ca="1" si="55"/>
        <v>1,31226448902545-3,16808672682561i</v>
      </c>
      <c r="AF159" s="223" t="str">
        <f t="shared" ca="1" si="56"/>
        <v>-2,98362605806677-1,69020328465863i</v>
      </c>
      <c r="AG159" s="223" t="str">
        <f t="shared" ca="1" si="57"/>
        <v>-2,04271984964526+2,7542888762276i</v>
      </c>
      <c r="AH159" s="223" t="str">
        <f t="shared" ca="1" si="58"/>
        <v>2,48352462599099+2,36451200672405i</v>
      </c>
      <c r="AI159" s="223" t="str">
        <f t="shared" ca="1" si="59"/>
        <v>2,65073970232808-2,1754058537081i</v>
      </c>
      <c r="AJ159" s="223" t="str">
        <f t="shared" ca="1" si="60"/>
        <v>-1,83456695251234-2,89709780549353i</v>
      </c>
      <c r="AK159" s="223" t="str">
        <f t="shared" ca="1" si="61"/>
        <v>-3,09988086103844+1,46613445673084i</v>
      </c>
      <c r="AL159" s="223" t="str">
        <f t="shared" ca="1" si="62"/>
        <v>1,07564993403837+3,25603882305619i</v>
      </c>
      <c r="AM159" s="223" t="str">
        <f t="shared" ca="1" si="63"/>
        <v>3,36322293044572-0,668986635120566i</v>
      </c>
      <c r="AN159" s="223" t="str">
        <f t="shared" ca="1" si="64"/>
        <v>-0,252261154515708-3,41982103446486i</v>
      </c>
      <c r="AO159" s="223" t="str">
        <f t="shared" ca="1" si="65"/>
        <v>-3,42498184694737-0,168258568658061i</v>
      </c>
      <c r="AP159" s="223" t="str">
        <f t="shared" ca="1" si="66"/>
        <v>-0,586247526344042+3,37862774446984i</v>
      </c>
      <c r="AQ159" s="223" t="str">
        <f t="shared" ca="1" si="67"/>
        <v>3,28145593588012+0,995418775552765i</v>
      </c>
      <c r="AR159" s="223" t="str">
        <f t="shared" ca="1" si="68"/>
        <v>3,28145593588012+0,995418775552765i</v>
      </c>
      <c r="AS159" s="223" t="str">
        <f t="shared" ca="1" si="69"/>
        <v>-2,9412477806216-1,76291607594757i</v>
      </c>
      <c r="AT159" s="223" t="str">
        <f t="shared" ca="1" si="70"/>
        <v>-2,10969825334724+2,70332848127442i</v>
      </c>
      <c r="AU159" s="223" t="str">
        <f t="shared" ca="1" si="71"/>
        <v>2,42474860530371+2,42474860530397i</v>
      </c>
      <c r="AV159" s="223" t="str">
        <f t="shared" ca="1" si="72"/>
        <v>2,70332848127442-2,10969825334725i</v>
      </c>
      <c r="AW159" s="223" t="str">
        <f t="shared" ca="1" si="73"/>
        <v>-1,76291607594758-2,94124778062159i</v>
      </c>
      <c r="AX159" s="223" t="str">
        <f t="shared" ca="1" si="74"/>
        <v>-3,13492797562703+1,38961799983912i</v>
      </c>
      <c r="AY159" s="223" t="str">
        <f t="shared" ca="1" si="75"/>
        <v>0,995418775552748+3,28145593588013i</v>
      </c>
      <c r="AZ159" s="223" t="str">
        <f t="shared" ca="1" si="76"/>
        <v>3,37862774446984-0,586247526344045i</v>
      </c>
      <c r="BA159" s="223" t="str">
        <f t="shared" ca="1" si="77"/>
        <v>-0,168258568658067-3,42498184694737i</v>
      </c>
      <c r="BB159" s="223" t="str">
        <f t="shared" ca="1" si="78"/>
        <v>-3,41982103446486-0,252261154515702i</v>
      </c>
      <c r="BC159" s="223" t="str">
        <f t="shared" ca="1" si="79"/>
        <v>-0,668986635120559+3,36322293044573i</v>
      </c>
      <c r="BD159" s="223" t="str">
        <f t="shared" ca="1" si="80"/>
        <v>3,25603882305618+1,07564993403839i</v>
      </c>
      <c r="BE159" s="223" t="str">
        <f t="shared" ca="1" si="81"/>
        <v>1,46613445673084-3,09988086103844i</v>
      </c>
      <c r="BF159" s="223" t="str">
        <f t="shared" ca="1" si="82"/>
        <v>-2,89709780549354-1,83456695251233i</v>
      </c>
      <c r="BG159" s="223" t="str">
        <f t="shared" ca="1" si="83"/>
        <v>-2,17540585370811+2,65073970232808i</v>
      </c>
      <c r="BH159" s="223" t="str">
        <f t="shared" ca="1" si="84"/>
        <v>2,36451200672404+2,48352462599099i</v>
      </c>
      <c r="BI159" s="223" t="str">
        <f t="shared" ca="1" si="85"/>
        <v>2,75428887622761-2,04271984964525i</v>
      </c>
      <c r="BJ159" s="223" t="str">
        <f t="shared" ca="1" si="86"/>
        <v>-1,69020328465861-2,98362605806678i</v>
      </c>
      <c r="BK159" s="223" t="str">
        <f t="shared" ca="1" si="87"/>
        <v>-3,16808672682561+1,31226448902547i</v>
      </c>
      <c r="BL159" s="223" t="str">
        <f t="shared" ca="1" si="88"/>
        <v>0,914588014017861+3,30489642234983i</v>
      </c>
      <c r="BM159" s="223" t="str">
        <f t="shared" ca="1" si="89"/>
        <v>3,39199739947571-0,503155283978867i</v>
      </c>
      <c r="BN159" s="223" t="str">
        <f t="shared" ca="1" si="90"/>
        <v>-0,0841546301302594-3,4280795784336i</v>
      </c>
      <c r="BO159" s="223" t="str">
        <f t="shared" ca="1" si="91"/>
        <v>-3,41260024966653-0,336111787686515i</v>
      </c>
      <c r="BP159" s="223" t="str">
        <f t="shared" ca="1" si="92"/>
        <v>-0,751322771363103+3,34579223668732i</v>
      </c>
      <c r="BQ159" s="223" t="str">
        <f t="shared" ca="1" si="93"/>
        <v>3,22866039419625+1,15523316122521i</v>
      </c>
      <c r="BR159" s="223" t="str">
        <f t="shared" ca="1" si="94"/>
        <v>1,54176776904816-3,06296649413116i</v>
      </c>
      <c r="BS159" s="223" t="str">
        <f t="shared" ca="1" si="95"/>
        <v>-2,85120272697707-1,90511275454351i</v>
      </c>
      <c r="BT159" s="223" t="str">
        <f t="shared" ca="1" si="96"/>
        <v>-2,23980307092635+2,59655421690262i</v>
      </c>
      <c r="BU159" s="223" t="str">
        <f t="shared" ca="1" si="97"/>
        <v>2,30285111452634+2,54080466430827i</v>
      </c>
      <c r="BV159" s="223" t="str">
        <f t="shared" ca="1" si="98"/>
        <v>2,80359019055124-1,97451098788807i</v>
      </c>
      <c r="BW159" s="223" t="str">
        <f t="shared" ca="1" si="99"/>
        <v>-1,61647237811178-3,02420711073953i</v>
      </c>
      <c r="BX159" s="223" t="str">
        <f t="shared" ca="1" si="100"/>
        <v>-3,19933714104235+1,23412051915232i</v>
      </c>
      <c r="BY159" s="223" t="str">
        <f t="shared" ca="1" si="101"/>
        <v>0,833206338861933+3,32634616279277i</v>
      </c>
      <c r="BZ159" s="223" t="str">
        <f t="shared" ca="1" si="102"/>
        <v>3,4033238420831-0,419759959684781i</v>
      </c>
      <c r="CA159" s="223" t="str">
        <f t="shared" ca="1" si="103"/>
        <v>1,8484783752954E-14-3,42911236296594i</v>
      </c>
      <c r="CB159" s="223" t="str">
        <f t="shared" ca="1" si="104"/>
        <v>-3,4033238420831-0,419759959684818i</v>
      </c>
      <c r="CC159" s="223" t="str">
        <f t="shared" ca="1" si="105"/>
        <v>-0,83320633886192+3,32634616279277i</v>
      </c>
      <c r="CD159" s="223" t="str">
        <f t="shared" ca="1" si="106"/>
        <v>3,19933714104236+1,23412051915231i</v>
      </c>
      <c r="CE159" s="223" t="str">
        <f t="shared" ca="1" si="107"/>
        <v>1,61647237811177-3,02420711073953i</v>
      </c>
      <c r="CF159" s="223" t="str">
        <f t="shared" ca="1" si="108"/>
        <v>-2,80359019055124-1,97451098788806i</v>
      </c>
      <c r="CG159" s="223" t="str">
        <f t="shared" ca="1" si="109"/>
        <v>-2,30285111452683+2,54080466430782i</v>
      </c>
      <c r="CH159" s="223" t="str">
        <f t="shared" ca="1" si="110"/>
        <v>2,23980307092584+2,59655421690305i</v>
      </c>
      <c r="CI159" s="223" t="str">
        <f t="shared" ca="1" si="111"/>
        <v>2,85120272697766-1,90511275454263i</v>
      </c>
      <c r="CJ159" s="223" t="str">
        <f t="shared" ca="1" si="112"/>
        <v>-1,54176776904721-3,06296649413164i</v>
      </c>
      <c r="CK159" s="223" t="str">
        <f t="shared" ca="1" si="113"/>
        <v>-3,22866039419672+1,15523316122389i</v>
      </c>
      <c r="CL159" s="223" t="str">
        <f t="shared" ca="1" si="114"/>
        <v>0,751322771361735+3,34579223668762i</v>
      </c>
      <c r="CM159" s="223" t="str">
        <f t="shared" ca="1" si="115"/>
        <v>3,41260024966666-0,336111787685169i</v>
      </c>
      <c r="CN159" s="223" t="str">
        <f t="shared" ca="1" si="116"/>
        <v>0,0841546301319527-3,42807957843356i</v>
      </c>
      <c r="CO159" s="223" t="str">
        <f t="shared" ca="1" si="117"/>
        <v>-3,39199739947597-0,503155283977166i</v>
      </c>
      <c r="CP159" s="223" t="str">
        <f t="shared" ca="1" si="118"/>
        <v>-0,914588014016534+3,3048964223502i</v>
      </c>
      <c r="CQ159" s="223" t="str">
        <f t="shared" ca="1" si="119"/>
        <v>3,16808672682613+1,3122644890242i</v>
      </c>
      <c r="CR159" s="223" t="str">
        <f t="shared" ca="1" si="120"/>
        <v>1,69020328465775-2,98362605806727i</v>
      </c>
      <c r="CS159" s="223" t="str">
        <f t="shared" ca="1" si="121"/>
        <v>-2,75428887622823-2,04271984964442i</v>
      </c>
      <c r="CT159" s="223" t="str">
        <f t="shared" ca="1" si="122"/>
        <v>-2,36451200672354+2,48352462599147i</v>
      </c>
      <c r="CU159" s="223" t="str">
        <f t="shared" ca="1" si="123"/>
        <v>2,17540585370865+2,65073970232764i</v>
      </c>
      <c r="CV159" s="223" t="str">
        <f t="shared" ca="1" si="124"/>
        <v>2,89709780549335-1,83456695251263i</v>
      </c>
      <c r="CW159" s="223" t="str">
        <f t="shared" ca="1" si="125"/>
        <v>-1,46613445673116-3,09988086103829i</v>
      </c>
      <c r="CX159" s="223" t="str">
        <f t="shared" ca="1" si="126"/>
        <v>-3,25603882305608+1,0756499340387i</v>
      </c>
      <c r="CY159" s="223" t="str">
        <f t="shared" ca="1" si="127"/>
        <v>0,668986635120545+3,36322293044573i</v>
      </c>
      <c r="CZ159" s="223" t="str">
        <f t="shared" ca="1" si="128"/>
        <v>3,41982103446485-0,252261154515738i</v>
      </c>
      <c r="DA159" s="223" t="str">
        <f t="shared" ca="1" si="129"/>
        <v>0,16825856865842-3,42498184694735i</v>
      </c>
      <c r="DB159" s="223" t="str">
        <f t="shared" ca="1" si="130"/>
        <v>-3,37862774446978-0,586247526344347i</v>
      </c>
      <c r="DC159" s="223" t="str">
        <f t="shared" ca="1" si="131"/>
        <v>-0,995418775553433+3,28145593587992i</v>
      </c>
      <c r="DD159" s="223" t="str">
        <f t="shared" ca="1" si="132"/>
        <v>3,13492797562676+1,38961799983973i</v>
      </c>
      <c r="DE159" s="223" t="str">
        <f t="shared" ca="1" si="133"/>
        <v>1,76291607594849-2,94124778062105i</v>
      </c>
      <c r="DF159" s="223" t="str">
        <f t="shared" ca="1" si="134"/>
        <v>-2,70332848127379-2,10969825334804i</v>
      </c>
      <c r="DG159" s="223" t="str">
        <f t="shared" ca="1" si="135"/>
        <v>-2,42474860530472+2,42474860530296i</v>
      </c>
      <c r="DH159" s="223" t="str">
        <f t="shared" ca="1" si="136"/>
        <v>2,10969825334616+2,70332848127527i</v>
      </c>
      <c r="DI159" s="223" t="str">
        <f t="shared" ca="1" si="137"/>
        <v>2,94124778062228-1,76291607594643i</v>
      </c>
      <c r="DJ159" s="223" t="str">
        <f t="shared" ca="1" si="138"/>
        <v>-1,38961799983754-3,13492797562773i</v>
      </c>
      <c r="DK159" s="223" t="str">
        <f t="shared" ca="1" si="139"/>
        <v>-3,28145593587963+0,995418775554407i</v>
      </c>
      <c r="DL159" s="223" t="str">
        <f t="shared" ca="1" si="140"/>
        <v>0,586247526345348+3,37862774446961i</v>
      </c>
      <c r="DM159" s="223" t="str">
        <f t="shared" ca="1" si="141"/>
        <v>3,4249818469473-0,168258568659436i</v>
      </c>
      <c r="DN159" s="223" t="str">
        <f t="shared" ca="1" si="142"/>
        <v>0,252261154514724-3,41982103446493i</v>
      </c>
      <c r="DO159" s="223" t="str">
        <f t="shared" ca="1" si="143"/>
        <v>-3,36322293044593-0,668986635119551i</v>
      </c>
      <c r="DP159" s="223" t="str">
        <f t="shared" ca="1" si="144"/>
        <v>-1,07564993403769+3,25603882305641i</v>
      </c>
      <c r="DQ159" s="223" t="str">
        <f t="shared" ca="1" si="145"/>
        <v>3,09988086103873+1,46613445673024i</v>
      </c>
      <c r="DR159" s="223" t="str">
        <f t="shared" ca="1" si="146"/>
        <v>1,83456695251173-2,89709780549392i</v>
      </c>
      <c r="DS159" s="223" t="str">
        <f t="shared" ca="1" si="147"/>
        <v>-2,65073970232828-2,17540585370786i</v>
      </c>
      <c r="DT159" s="223" t="str">
        <f t="shared" ca="1" si="148"/>
        <v>-2,48352462599074+2,36451200672431i</v>
      </c>
      <c r="DU159" s="223" t="str">
        <f t="shared" ca="1" si="149"/>
        <v>2,04271984964523+2,75428887622762i</v>
      </c>
      <c r="DV159" s="223" t="str">
        <f t="shared" ca="1" si="150"/>
        <v>2,98362605806677-1,69020328465864i</v>
      </c>
      <c r="DW159" s="223" t="str">
        <f t="shared" ca="1" si="151"/>
        <v>-1,31226448902509-3,16808672682576i</v>
      </c>
      <c r="DX159" s="223" t="str">
        <f t="shared" ca="1" si="152"/>
        <v>-3,30489642234993+0,914588014017515i</v>
      </c>
      <c r="DY159" s="223" t="str">
        <f t="shared" ca="1" si="153"/>
        <v>0,503155283978222+3,39199739947581i</v>
      </c>
      <c r="DZ159" s="223" t="str">
        <f t="shared" ca="1" si="154"/>
        <v>3,42807957843362-0,0841546301295588i</v>
      </c>
      <c r="EA159" s="223" t="str">
        <f t="shared" ca="1" si="155"/>
        <v>0,336111787687503-3,41260024966643i</v>
      </c>
      <c r="EB159" s="223" t="str">
        <f t="shared" ca="1" si="156"/>
        <v>-3,34579223668709-0,751322771364118i</v>
      </c>
      <c r="EC159" s="223" t="str">
        <f t="shared" ca="1" si="157"/>
        <v>-1,15523316122614+3,22866039419591i</v>
      </c>
      <c r="ED159" s="223" t="str">
        <f t="shared" ca="1" si="158"/>
        <v>3,06296649413054+1,54176776904939i</v>
      </c>
      <c r="EE159" s="223" t="str">
        <f t="shared" ca="1" si="159"/>
        <v>1,90511275454462-2,85120272697633i</v>
      </c>
      <c r="EF159" s="223" t="str">
        <f t="shared" ca="1" si="160"/>
        <v>-2,59655421690146-2,23980307092769i</v>
      </c>
      <c r="EG159" s="223" t="str">
        <f t="shared" ca="1" si="161"/>
        <v>-2,54080466430714+2,30285111452759i</v>
      </c>
      <c r="EH159" s="223" t="str">
        <f t="shared" ca="1" si="162"/>
        <v>1,97451098788922+2,80359019055044i</v>
      </c>
      <c r="EI159" s="223" t="str">
        <f t="shared" ca="1" si="163"/>
        <v>3,02420711073889-1,61647237811296i</v>
      </c>
      <c r="EJ159" s="223" t="str">
        <f t="shared" ca="1" si="164"/>
        <v>-1,2341205191533-3,19933714104198i</v>
      </c>
      <c r="EK159" s="223" t="str">
        <f t="shared" ca="1" si="165"/>
        <v>-3,32634616279252+0,833206338862907i</v>
      </c>
      <c r="EL159" s="223" t="str">
        <f t="shared" ca="1" si="166"/>
        <v>0,419759959685487+3,40332384208302i</v>
      </c>
      <c r="EM159" s="223" t="str">
        <f t="shared" ca="1" si="167"/>
        <v>3,42911236296594-6,45259078785061E-13i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-4,41568181154696E-27+1,78551210171169E-27i</v>
      </c>
      <c r="G160" s="229" t="str">
        <f t="shared" si="178"/>
        <v>-12,195121951173+9,75609756105846i</v>
      </c>
      <c r="H160" s="229" t="str">
        <f t="shared" si="179"/>
        <v>2,00000000008811E-11-8,08714141509151E-12i</v>
      </c>
      <c r="I160" s="229" t="str">
        <f t="shared" si="174"/>
        <v>-2,00000000008811E-11+8,08714141509151E-12i</v>
      </c>
      <c r="J160" s="255" t="str">
        <f ca="1">IMPRODUCT(1/N_FFT2,BW100)</f>
        <v>0,0155916984879938-0,0000292336360277878i</v>
      </c>
      <c r="K160" s="254" t="str">
        <f t="shared" ca="1" si="175"/>
        <v>-3,1159755322498E-13+1,26676943294456E-13i</v>
      </c>
      <c r="N160" s="246">
        <f t="shared" ca="1" si="176"/>
        <v>4.5881855607794453</v>
      </c>
      <c r="O160" s="223">
        <f t="shared" ca="1" si="39"/>
        <v>-3.4118144392205552</v>
      </c>
      <c r="P160" s="223" t="str">
        <f t="shared" ca="1" si="40"/>
        <v>-0,334416294667487+3,39538562015196i</v>
      </c>
      <c r="Q160" s="223" t="str">
        <f t="shared" ca="1" si="41"/>
        <v>3,34625738145472+0,665611977606817i</v>
      </c>
      <c r="R160" s="223" t="str">
        <f t="shared" ca="1" si="42"/>
        <v>0,990397453341242-3,26490285492372i</v>
      </c>
      <c r="S160" s="223" t="str">
        <f t="shared" ca="1" si="43"/>
        <v>-3,15210552912234-1,3056448601937i</v>
      </c>
      <c r="T160" s="223" t="str">
        <f t="shared" ca="1" si="44"/>
        <v>-1,60831819330439+3,00895170395937i</v>
      </c>
      <c r="U160" s="223" t="str">
        <f t="shared" ca="1" si="45"/>
        <v>2,83682002902693+1,89550254301742i</v>
      </c>
      <c r="V160" s="223" t="str">
        <f t="shared" ca="1" si="46"/>
        <v>2,1644321670541-2,63736822645139i</v>
      </c>
      <c r="W160" s="223" t="str">
        <f t="shared" ca="1" si="47"/>
        <v>-2,41251712612297-2,41251712612309i</v>
      </c>
      <c r="X160" s="223" t="str">
        <f t="shared" ca="1" si="48"/>
        <v>-2,6373682264515+2,16443216705397i</v>
      </c>
      <c r="Y160" s="223" t="str">
        <f t="shared" ca="1" si="49"/>
        <v>1,89550254301753+2,83682002902686i</v>
      </c>
      <c r="Z160" s="223" t="str">
        <f t="shared" ca="1" si="50"/>
        <v>3,00895170395932-1,60831819330448i</v>
      </c>
      <c r="AA160" s="223" t="str">
        <f t="shared" ca="1" si="51"/>
        <v>-1,30564486019374-3,15210552912232i</v>
      </c>
      <c r="AB160" s="223" t="str">
        <f t="shared" ca="1" si="52"/>
        <v>-3,26490285492372+0,990397453341249i</v>
      </c>
      <c r="AC160" s="223" t="str">
        <f t="shared" ca="1" si="53"/>
        <v>0,665611977606755+3,34625738145473i</v>
      </c>
      <c r="AD160" s="223" t="str">
        <f t="shared" ca="1" si="54"/>
        <v>3,39538562015197-0,33441629466739i</v>
      </c>
      <c r="AE160" s="223" t="str">
        <f t="shared" ca="1" si="55"/>
        <v>1,66771182066081E-13-3,41181443922056i</v>
      </c>
      <c r="AF160" s="223" t="str">
        <f t="shared" ca="1" si="56"/>
        <v>-3,39538562015197-0,334416294667384i</v>
      </c>
      <c r="AG160" s="223" t="str">
        <f t="shared" ca="1" si="57"/>
        <v>-0,665611977606749+3,34625738145473i</v>
      </c>
      <c r="AH160" s="223" t="str">
        <f t="shared" ca="1" si="58"/>
        <v>3,26490285492372+0,990397453341242i</v>
      </c>
      <c r="AI160" s="223" t="str">
        <f t="shared" ca="1" si="59"/>
        <v>1,30564486019373-3,15210552912233i</v>
      </c>
      <c r="AJ160" s="223" t="str">
        <f t="shared" ca="1" si="60"/>
        <v>-3,00895170395932-1,60831819330447i</v>
      </c>
      <c r="AK160" s="223" t="str">
        <f t="shared" ca="1" si="61"/>
        <v>-1,89550254301752+2,83682002902686i</v>
      </c>
      <c r="AL160" s="223" t="str">
        <f t="shared" ca="1" si="62"/>
        <v>2,63736822645151+2,16443216705396i</v>
      </c>
      <c r="AM160" s="223" t="str">
        <f t="shared" ca="1" si="63"/>
        <v>2,41251712612297-2,4125171261231i</v>
      </c>
      <c r="AN160" s="223" t="str">
        <f t="shared" ca="1" si="64"/>
        <v>-2,16443216705411-2,63736822645139i</v>
      </c>
      <c r="AO160" s="223" t="str">
        <f t="shared" ca="1" si="65"/>
        <v>-2,83682002902695+1,8955025430174i</v>
      </c>
      <c r="AP160" s="223" t="str">
        <f t="shared" ca="1" si="66"/>
        <v>1,60831819330433+3,0089517039594i</v>
      </c>
      <c r="AQ160" s="223" t="str">
        <f t="shared" ca="1" si="67"/>
        <v>3,15210552912239-1,30564486019359i</v>
      </c>
      <c r="AR160" s="223" t="str">
        <f t="shared" ca="1" si="68"/>
        <v>3,15210552912239-1,30564486019359i</v>
      </c>
      <c r="AS160" s="223" t="str">
        <f t="shared" ca="1" si="69"/>
        <v>-3,3462573814547+0,665611977606926i</v>
      </c>
      <c r="AT160" s="223" t="str">
        <f t="shared" ca="1" si="70"/>
        <v>0,334416294667562+3,39538562015196i</v>
      </c>
      <c r="AU160" s="223" t="str">
        <f t="shared" ca="1" si="71"/>
        <v>3,41181443922056-5,85123104477895E-15i</v>
      </c>
      <c r="AV160" s="223" t="str">
        <f t="shared" ca="1" si="72"/>
        <v>0,33441629466755-3,39538562015196i</v>
      </c>
      <c r="AW160" s="223" t="str">
        <f t="shared" ca="1" si="73"/>
        <v>-3,3462573814547-0,665611977606912i</v>
      </c>
      <c r="AX160" s="223" t="str">
        <f t="shared" ca="1" si="74"/>
        <v>-0,990397453341402+3,26490285492367i</v>
      </c>
      <c r="AY160" s="223" t="str">
        <f t="shared" ca="1" si="75"/>
        <v>3,15210552912239+1,30564486019357i</v>
      </c>
      <c r="AZ160" s="223" t="str">
        <f t="shared" ca="1" si="76"/>
        <v>1,60831819330432-3,0089517039594i</v>
      </c>
      <c r="BA160" s="223" t="str">
        <f t="shared" ca="1" si="77"/>
        <v>-2,83682002902695-1,89550254301739i</v>
      </c>
      <c r="BB160" s="223" t="str">
        <f t="shared" ca="1" si="78"/>
        <v>-2,1644321670541+2,63736822645139i</v>
      </c>
      <c r="BC160" s="223" t="str">
        <f t="shared" ca="1" si="79"/>
        <v>2,41251712612297+2,41251712612309i</v>
      </c>
      <c r="BD160" s="223" t="str">
        <f t="shared" ca="1" si="80"/>
        <v>2,6373682264515-2,16443216705397i</v>
      </c>
      <c r="BE160" s="223" t="str">
        <f t="shared" ca="1" si="81"/>
        <v>-1,89550254301753-2,83682002902686i</v>
      </c>
      <c r="BF160" s="223" t="str">
        <f t="shared" ca="1" si="82"/>
        <v>-3,00895170395932+1,60831819330447i</v>
      </c>
      <c r="BG160" s="223" t="str">
        <f t="shared" ca="1" si="83"/>
        <v>1,30564486019376+3,15210552912232i</v>
      </c>
      <c r="BH160" s="223" t="str">
        <f t="shared" ca="1" si="84"/>
        <v>3,26490285492371-0,990397453341266i</v>
      </c>
      <c r="BI160" s="223" t="str">
        <f t="shared" ca="1" si="85"/>
        <v>-0,665611977606772-3,34625738145473i</v>
      </c>
      <c r="BJ160" s="223" t="str">
        <f t="shared" ca="1" si="86"/>
        <v>-3,39538562015197+0,334416294667407i</v>
      </c>
      <c r="BK160" s="223" t="str">
        <f t="shared" ca="1" si="87"/>
        <v>-1,48798751193555E-13+3,41181443922056i</v>
      </c>
      <c r="BL160" s="223" t="str">
        <f t="shared" ca="1" si="88"/>
        <v>3,39538562015198+0,334416294667366i</v>
      </c>
      <c r="BM160" s="223" t="str">
        <f t="shared" ca="1" si="89"/>
        <v>0,665611977606731-3,34625738145474i</v>
      </c>
      <c r="BN160" s="223" t="str">
        <f t="shared" ca="1" si="90"/>
        <v>-3,26490285492372-0,990397453341225i</v>
      </c>
      <c r="BO160" s="223" t="str">
        <f t="shared" ca="1" si="91"/>
        <v>-1,30564486019372+3,15210552912233i</v>
      </c>
      <c r="BP160" s="223" t="str">
        <f t="shared" ca="1" si="92"/>
        <v>3,00895170395933+1,60831819330446i</v>
      </c>
      <c r="BQ160" s="223" t="str">
        <f t="shared" ca="1" si="93"/>
        <v>1,89550254301752-2,83682002902687i</v>
      </c>
      <c r="BR160" s="223" t="str">
        <f t="shared" ca="1" si="94"/>
        <v>-2,63736822645151-2,16443216705395i</v>
      </c>
      <c r="BS160" s="223" t="str">
        <f t="shared" ca="1" si="95"/>
        <v>-2,41251712612296+2,4125171261231i</v>
      </c>
      <c r="BT160" s="223" t="str">
        <f t="shared" ca="1" si="96"/>
        <v>2,16443216705411+2,63736822645138i</v>
      </c>
      <c r="BU160" s="223" t="str">
        <f t="shared" ca="1" si="97"/>
        <v>2,83682002902694-1,8955025430174i</v>
      </c>
      <c r="BV160" s="223" t="str">
        <f t="shared" ca="1" si="98"/>
        <v>-1,60831819330434-3,00895170395939i</v>
      </c>
      <c r="BW160" s="223" t="str">
        <f t="shared" ca="1" si="99"/>
        <v>-3,15210552912239+1,30564486019359i</v>
      </c>
      <c r="BX160" s="223" t="str">
        <f t="shared" ca="1" si="100"/>
        <v>0,990397453341095+3,26490285492376i</v>
      </c>
      <c r="BY160" s="223" t="str">
        <f t="shared" ca="1" si="101"/>
        <v>3,3462573814547-0,665611977606929i</v>
      </c>
      <c r="BZ160" s="223" t="str">
        <f t="shared" ca="1" si="102"/>
        <v>-0,334416294667567-3,39538562015196i</v>
      </c>
      <c r="CA160" s="223" t="str">
        <f t="shared" ca="1" si="103"/>
        <v>-3,41181443922056+1,17024620895579E-14i</v>
      </c>
      <c r="CB160" s="223" t="str">
        <f t="shared" ca="1" si="104"/>
        <v>-0,334416294667544+3,39538562015196i</v>
      </c>
      <c r="CC160" s="223" t="str">
        <f t="shared" ca="1" si="105"/>
        <v>3,3462573814547+0,665611977606909i</v>
      </c>
      <c r="CD160" s="223" t="str">
        <f t="shared" ca="1" si="106"/>
        <v>0,990397453341396-3,26490285492367i</v>
      </c>
      <c r="CE160" s="223" t="str">
        <f t="shared" ca="1" si="107"/>
        <v>-3,15210552912279-1,30564486019263i</v>
      </c>
      <c r="CF160" s="223" t="str">
        <f t="shared" ca="1" si="108"/>
        <v>-1,60831819330402+3,00895170395956i</v>
      </c>
      <c r="CG160" s="223" t="str">
        <f t="shared" ca="1" si="109"/>
        <v>2,83682002902677+1,89550254301767i</v>
      </c>
      <c r="CH160" s="223" t="str">
        <f t="shared" ca="1" si="110"/>
        <v>2,16443216705488-2,63736822645075i</v>
      </c>
      <c r="CI160" s="223" t="str">
        <f t="shared" ca="1" si="111"/>
        <v>-2,41251712612418-2,41251712612189i</v>
      </c>
      <c r="CJ160" s="223" t="str">
        <f t="shared" ca="1" si="112"/>
        <v>-2,63736822645085+2,16443216705476i</v>
      </c>
      <c r="CK160" s="223" t="str">
        <f t="shared" ca="1" si="113"/>
        <v>1,89550254301754+2,83682002902685i</v>
      </c>
      <c r="CL160" s="223" t="str">
        <f t="shared" ca="1" si="114"/>
        <v>3,00895170395964-1,60831819330388i</v>
      </c>
      <c r="CM160" s="223" t="str">
        <f t="shared" ca="1" si="115"/>
        <v>-1,30564486019249-3,15210552912285i</v>
      </c>
      <c r="CN160" s="223" t="str">
        <f t="shared" ca="1" si="116"/>
        <v>-3,26490285492332+0,990397453342545i</v>
      </c>
      <c r="CO160" s="223" t="str">
        <f t="shared" ca="1" si="117"/>
        <v>0,665611977607421+3,3462573814546i</v>
      </c>
      <c r="CP160" s="223" t="str">
        <f t="shared" ca="1" si="118"/>
        <v>3,39538562015197-0,334416294667389i</v>
      </c>
      <c r="CQ160" s="223" t="str">
        <f t="shared" ca="1" si="119"/>
        <v>8,45977110158157E-13-3,41181443922056i</v>
      </c>
      <c r="CR160" s="223" t="str">
        <f t="shared" ca="1" si="120"/>
        <v>-3,39538562015181-0,334416294669073i</v>
      </c>
      <c r="CS160" s="223" t="str">
        <f t="shared" ca="1" si="121"/>
        <v>-0,665611977605752+3,34625738145493i</v>
      </c>
      <c r="CT160" s="223" t="str">
        <f t="shared" ca="1" si="122"/>
        <v>3,26490285492382+0,990397453340918i</v>
      </c>
      <c r="CU160" s="223" t="str">
        <f t="shared" ca="1" si="123"/>
        <v>1,30564486019405-3,1521055291222i</v>
      </c>
      <c r="CV160" s="223" t="str">
        <f t="shared" ca="1" si="124"/>
        <v>-3,00895170395884-1,60831819330537i</v>
      </c>
      <c r="CW160" s="223" t="str">
        <f t="shared" ca="1" si="125"/>
        <v>-1,89550254301612+2,8368200290278i</v>
      </c>
      <c r="CX160" s="223" t="str">
        <f t="shared" ca="1" si="126"/>
        <v>2,63736822645196+2,16443216705341i</v>
      </c>
      <c r="CY160" s="223" t="str">
        <f t="shared" ca="1" si="127"/>
        <v>2,41251712612294-2,41251712612313i</v>
      </c>
      <c r="CZ160" s="223" t="str">
        <f t="shared" ca="1" si="128"/>
        <v>-2,16443216705361-2,6373682264518i</v>
      </c>
      <c r="DA160" s="223" t="str">
        <f t="shared" ca="1" si="129"/>
        <v>-2,83682002902768+1,8955025430163i</v>
      </c>
      <c r="DB160" s="223" t="str">
        <f t="shared" ca="1" si="130"/>
        <v>1,60831819330556+3,00895170395874i</v>
      </c>
      <c r="DC160" s="223" t="str">
        <f t="shared" ca="1" si="131"/>
        <v>3,15210552912212-1,30564486019425i</v>
      </c>
      <c r="DD160" s="223" t="str">
        <f t="shared" ca="1" si="132"/>
        <v>-0,990397453341122-3,26490285492375i</v>
      </c>
      <c r="DE160" s="223" t="str">
        <f t="shared" ca="1" si="133"/>
        <v>-3,34625738145489+0,66561197760596i</v>
      </c>
      <c r="DF160" s="223" t="str">
        <f t="shared" ca="1" si="134"/>
        <v>0,334416294665908+3,39538562015212i</v>
      </c>
      <c r="DG160" s="223" t="str">
        <f t="shared" ca="1" si="135"/>
        <v>3,41181443922056-1,05997687832066E-12i</v>
      </c>
      <c r="DH160" s="223" t="str">
        <f t="shared" ca="1" si="136"/>
        <v>0,334416294667176-3,39538562015199i</v>
      </c>
      <c r="DI160" s="223" t="str">
        <f t="shared" ca="1" si="137"/>
        <v>-3,34625738145464-0,665611977607212i</v>
      </c>
      <c r="DJ160" s="223" t="str">
        <f t="shared" ca="1" si="138"/>
        <v>-0,990397453342341+3,26490285492339i</v>
      </c>
      <c r="DK160" s="223" t="str">
        <f t="shared" ca="1" si="139"/>
        <v>3,15210552912293+1,30564486019229i</v>
      </c>
      <c r="DL160" s="223" t="str">
        <f t="shared" ca="1" si="140"/>
        <v>1,60831819330369-3,00895170395974i</v>
      </c>
      <c r="DM160" s="223" t="str">
        <f t="shared" ca="1" si="141"/>
        <v>-2,83682002902697-1,89550254301736i</v>
      </c>
      <c r="DN160" s="223" t="str">
        <f t="shared" ca="1" si="142"/>
        <v>-2,16443216705459+2,63736822645099i</v>
      </c>
      <c r="DO160" s="223" t="str">
        <f t="shared" ca="1" si="143"/>
        <v>2,41251712612204+2,41251712612403i</v>
      </c>
      <c r="DP160" s="223" t="str">
        <f t="shared" ca="1" si="144"/>
        <v>2,63736822645062-2,16443216705505i</v>
      </c>
      <c r="DQ160" s="223" t="str">
        <f t="shared" ca="1" si="145"/>
        <v>-1,89550254301784-2,83682002902665i</v>
      </c>
      <c r="DR160" s="223" t="str">
        <f t="shared" ca="1" si="146"/>
        <v>-3,00895170395946+1,60831819330421i</v>
      </c>
      <c r="DS160" s="223" t="str">
        <f t="shared" ca="1" si="147"/>
        <v>1,30564486019283+3,1521055291227i</v>
      </c>
      <c r="DT160" s="223" t="str">
        <f t="shared" ca="1" si="148"/>
        <v>3,2649028549242-0,990397453339652i</v>
      </c>
      <c r="DU160" s="223" t="str">
        <f t="shared" ca="1" si="149"/>
        <v>-0,665611977607782-3,34625738145453i</v>
      </c>
      <c r="DV160" s="223" t="str">
        <f t="shared" ca="1" si="150"/>
        <v>-3,39538562015194+0,334416294667757i</v>
      </c>
      <c r="DW160" s="223" t="str">
        <f t="shared" ca="1" si="151"/>
        <v>-4,76489884280938E-13+3,41181443922056i</v>
      </c>
      <c r="DX160" s="223" t="str">
        <f t="shared" ca="1" si="152"/>
        <v>3,39538562015184+0,334416294668705i</v>
      </c>
      <c r="DY160" s="223" t="str">
        <f t="shared" ca="1" si="153"/>
        <v>0,665611977605391-3,346257381455i</v>
      </c>
      <c r="DZ160" s="223" t="str">
        <f t="shared" ca="1" si="154"/>
        <v>-3,26490285492392-0,990397453340563i</v>
      </c>
      <c r="EA160" s="223" t="str">
        <f t="shared" ca="1" si="155"/>
        <v>-1,30564486019371+3,15210552912234i</v>
      </c>
      <c r="EB160" s="223" t="str">
        <f t="shared" ca="1" si="156"/>
        <v>3,00895170395901+1,60831819330505i</v>
      </c>
      <c r="EC160" s="223" t="str">
        <f t="shared" ca="1" si="157"/>
        <v>1,89550254301863-2,83682002902612i</v>
      </c>
      <c r="ED160" s="223" t="str">
        <f t="shared" ca="1" si="158"/>
        <v>-2,63736822645216-2,16443216705316i</v>
      </c>
      <c r="EE160" s="223" t="str">
        <f t="shared" ca="1" si="159"/>
        <v>-2,41251712612271+2,41251712612335i</v>
      </c>
      <c r="EF160" s="223" t="str">
        <f t="shared" ca="1" si="160"/>
        <v>2,16443216705386+2,63736822645159i</v>
      </c>
      <c r="EG160" s="223" t="str">
        <f t="shared" ca="1" si="161"/>
        <v>2,8368200290275-1,89550254301656i</v>
      </c>
      <c r="EH160" s="223" t="str">
        <f t="shared" ca="1" si="162"/>
        <v>-1,60831819330585-3,00895170395859i</v>
      </c>
      <c r="EI160" s="223" t="str">
        <f t="shared" ca="1" si="163"/>
        <v>-3,15210552912199+1,30564486019454i</v>
      </c>
      <c r="EJ160" s="223" t="str">
        <f t="shared" ca="1" si="164"/>
        <v>0,99039745334143+3,26490285492366i</v>
      </c>
      <c r="EK160" s="223" t="str">
        <f t="shared" ca="1" si="165"/>
        <v>3,34625738145483-0,665611977606278i</v>
      </c>
      <c r="EL160" s="223" t="str">
        <f t="shared" ca="1" si="166"/>
        <v>-0,334416294666228-3,39538562015209i</v>
      </c>
      <c r="EM160" s="223" t="str">
        <f t="shared" ca="1" si="167"/>
        <v>-3,41181443922056+1,38097930488688E-12i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-4,27209205027363E-27+1,6991317069258E-27i</v>
      </c>
      <c r="G161" s="229" t="str">
        <f t="shared" si="178"/>
        <v>-12,0372351807801+9,79028461381926i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2,00000000008526E-11-7,95456532631953E-12i</v>
      </c>
      <c r="I161" s="229" t="str">
        <f t="shared" si="174"/>
        <v>-2,00000000008526E-11+7,95456532631953E-12i</v>
      </c>
      <c r="J161" s="255" t="str">
        <f ca="1">IMPRODUCT(1/N_FFT2,BX100)</f>
        <v>-0,0115049293073398-0,000977694049776156i</v>
      </c>
      <c r="K161" s="254" t="str">
        <f t="shared" ca="1" si="175"/>
        <v>2,37875717344703E-13-7,19628307535658E-14i</v>
      </c>
      <c r="N161" s="246">
        <f t="shared" ca="1" si="176"/>
        <v>4.6168919783988027</v>
      </c>
      <c r="O161" s="223">
        <f t="shared" ca="1" si="39"/>
        <v>-3.3831080216011968</v>
      </c>
      <c r="P161" s="223" t="str">
        <f t="shared" ca="1" si="40"/>
        <v>-0,248876865219612+3,373941343856i</v>
      </c>
      <c r="Q161" s="223" t="str">
        <f t="shared" ca="1" si="41"/>
        <v>3,34649098564133+0,496405045143291i</v>
      </c>
      <c r="R161" s="223" t="str">
        <f t="shared" ca="1" si="42"/>
        <v>0,741243163117467-3,30090570282672i</v>
      </c>
      <c r="S161" s="223" t="str">
        <f t="shared" ca="1" si="43"/>
        <v>-3,23743252600938-0,982064420167498i</v>
      </c>
      <c r="T161" s="223" t="str">
        <f t="shared" ca="1" si="44"/>
        <v>-1,21756378503597+3,15641542183396i</v>
      </c>
      <c r="U161" s="223" t="str">
        <f t="shared" ca="1" si="45"/>
        <v>3,05829342900751+1,44646506626045i</v>
      </c>
      <c r="V161" s="223" t="str">
        <f t="shared" ca="1" si="46"/>
        <v>1,66752782796531-2,94359827911073i</v>
      </c>
      <c r="W161" s="223" t="str">
        <f t="shared" ca="1" si="47"/>
        <v>-2,8129515150984-1,87955411189142i</v>
      </c>
      <c r="X161" s="223" t="str">
        <f t="shared" ca="1" si="48"/>
        <v>-2,08139492923571+2,66706112310428i</v>
      </c>
      <c r="Y161" s="223" t="str">
        <f t="shared" ca="1" si="49"/>
        <v>2,50671769580289+2,27195648712096i</v>
      </c>
      <c r="Z161" s="223" t="str">
        <f t="shared" ca="1" si="50"/>
        <v>2,45020611595448-2,33279014811912i</v>
      </c>
      <c r="AA161" s="223" t="str">
        <f t="shared" ca="1" si="51"/>
        <v>-2,14622100850388-2,61517786555312i</v>
      </c>
      <c r="AB161" s="223" t="str">
        <f t="shared" ca="1" si="52"/>
        <v>-2,76597773971247+1,94802131128935i</v>
      </c>
      <c r="AC161" s="223" t="str">
        <f t="shared" ca="1" si="53"/>
        <v>1,73926511780727+2,90178854084877i</v>
      </c>
      <c r="AD161" s="223" t="str">
        <f t="shared" ca="1" si="54"/>
        <v>3,02187429846365-1,52108369595732i</v>
      </c>
      <c r="AE161" s="223" t="str">
        <f t="shared" ca="1" si="55"/>
        <v>-1,2946593897683-3,12558425743206i</v>
      </c>
      <c r="AF161" s="223" t="str">
        <f t="shared" ca="1" si="56"/>
        <v>-3,21235640450065+1,06121921217344i</v>
      </c>
      <c r="AG161" s="223" t="str">
        <f t="shared" ca="1" si="57"/>
        <v>0,822028195720689+3,28172051388636i</v>
      </c>
      <c r="AH161" s="223" t="str">
        <f t="shared" ca="1" si="58"/>
        <v>3,33330069547036-0,578382537252968i</v>
      </c>
      <c r="AI161" s="223" t="str">
        <f t="shared" ca="1" si="59"/>
        <v>-0,331602573703288-3,36681743177971i</v>
      </c>
      <c r="AJ161" s="223" t="str">
        <f t="shared" ca="1" si="60"/>
        <v>-3,38208909271637+0,0830256270758052i</v>
      </c>
      <c r="AK161" s="223" t="str">
        <f t="shared" ca="1" si="61"/>
        <v>-0,166001242618371+3,37903291982655i</v>
      </c>
      <c r="AL161" s="223" t="str">
        <f t="shared" ca="1" si="62"/>
        <v>3,35766547477593+0,414128537196005i</v>
      </c>
      <c r="AM161" s="223" t="str">
        <f t="shared" ca="1" si="63"/>
        <v>0,660011633349391-3,31810254960057i</v>
      </c>
      <c r="AN161" s="223" t="str">
        <f t="shared" ca="1" si="64"/>
        <v>-3,26055853921976-0,902318069276847i</v>
      </c>
      <c r="AO161" s="223" t="str">
        <f t="shared" ca="1" si="65"/>
        <v>-1,13973476540736+3,18534527961164i</v>
      </c>
      <c r="AP161" s="223" t="str">
        <f t="shared" ca="1" si="66"/>
        <v>3,09287035794666+1,37097514009456i</v>
      </c>
      <c r="AQ161" s="223" t="str">
        <f t="shared" ca="1" si="67"/>
        <v>1,59478608171268-2,98363490383758i</v>
      </c>
      <c r="AR161" s="223" t="str">
        <f t="shared" ca="1" si="68"/>
        <v>1,59478608171268-2,98363490383758i</v>
      </c>
      <c r="AS161" s="223" t="str">
        <f t="shared" ca="1" si="69"/>
        <v>-2,01531509549054+2,71733784276272i</v>
      </c>
      <c r="AT161" s="223" t="str">
        <f t="shared" ca="1" si="70"/>
        <v>2,56171932264357+2,20975428448888i</v>
      </c>
      <c r="AU161" s="223" t="str">
        <f t="shared" ca="1" si="71"/>
        <v>2,39221862356091-2,39221862356071i</v>
      </c>
      <c r="AV161" s="223" t="str">
        <f t="shared" ca="1" si="72"/>
        <v>-2,20975428448889-2,56171932264356i</v>
      </c>
      <c r="AW161" s="223" t="str">
        <f t="shared" ca="1" si="73"/>
        <v>-2,71733784276271+2,01531509549055i</v>
      </c>
      <c r="AX161" s="223" t="str">
        <f t="shared" ca="1" si="74"/>
        <v>1,80995473937757+2,85823087367466i</v>
      </c>
      <c r="AY161" s="223" t="str">
        <f t="shared" ca="1" si="75"/>
        <v>2,98363490383757-1,59478608171269i</v>
      </c>
      <c r="AZ161" s="223" t="str">
        <f t="shared" ca="1" si="76"/>
        <v>-1,37097514009457-3,09287035794665i</v>
      </c>
      <c r="BA161" s="223" t="str">
        <f t="shared" ca="1" si="77"/>
        <v>-3,18534527961163+1,1397347654074i</v>
      </c>
      <c r="BB161" s="223" t="str">
        <f t="shared" ca="1" si="78"/>
        <v>0,90231806927654+3,26055853921984i</v>
      </c>
      <c r="BC161" s="223" t="str">
        <f t="shared" ca="1" si="79"/>
        <v>3,31810254960057-0,660011633349408i</v>
      </c>
      <c r="BD161" s="223" t="str">
        <f t="shared" ca="1" si="80"/>
        <v>-0,414128537196022-3,35766547477593i</v>
      </c>
      <c r="BE161" s="223" t="str">
        <f t="shared" ca="1" si="81"/>
        <v>-3,37903291982655+0,166001242618388i</v>
      </c>
      <c r="BF161" s="223" t="str">
        <f t="shared" ca="1" si="82"/>
        <v>-0,0830256270757998+3,38208909271637i</v>
      </c>
      <c r="BG161" s="223" t="str">
        <f t="shared" ca="1" si="83"/>
        <v>3,36681743177971+0,331602573703282i</v>
      </c>
      <c r="BH161" s="223" t="str">
        <f t="shared" ca="1" si="84"/>
        <v>0,578382537252951-3,33330069547036i</v>
      </c>
      <c r="BI161" s="223" t="str">
        <f t="shared" ca="1" si="85"/>
        <v>-3,28172051388628-0,822028195720997i</v>
      </c>
      <c r="BJ161" s="223" t="str">
        <f t="shared" ca="1" si="86"/>
        <v>-1,06121921217342+3,21235640450066i</v>
      </c>
      <c r="BK161" s="223" t="str">
        <f t="shared" ca="1" si="87"/>
        <v>3,12558425743207+1,29465938976828i</v>
      </c>
      <c r="BL161" s="223" t="str">
        <f t="shared" ca="1" si="88"/>
        <v>1,52108369595729-3,02187429846367i</v>
      </c>
      <c r="BM161" s="223" t="str">
        <f t="shared" ca="1" si="89"/>
        <v>-2,90178854084879-1,73926511780724i</v>
      </c>
      <c r="BN161" s="223" t="str">
        <f t="shared" ca="1" si="90"/>
        <v>-1,94802131128931+2,76597773971249i</v>
      </c>
      <c r="BO161" s="223" t="str">
        <f t="shared" ca="1" si="91"/>
        <v>2,61517786555314+2,14622100850385i</v>
      </c>
      <c r="BP161" s="223" t="str">
        <f t="shared" ca="1" si="92"/>
        <v>2,33279014811937-2,45020611595424i</v>
      </c>
      <c r="BQ161" s="223" t="str">
        <f t="shared" ca="1" si="93"/>
        <v>-2,27195648712096-2,50671769580289i</v>
      </c>
      <c r="BR161" s="223" t="str">
        <f t="shared" ca="1" si="94"/>
        <v>-2,66706112310427+2,08139492923571i</v>
      </c>
      <c r="BS161" s="223" t="str">
        <f t="shared" ca="1" si="95"/>
        <v>1,87955411189143+2,8129515150984i</v>
      </c>
      <c r="BT161" s="223" t="str">
        <f t="shared" ca="1" si="96"/>
        <v>2,94359827911072-1,66752782796532i</v>
      </c>
      <c r="BU161" s="223" t="str">
        <f t="shared" ca="1" si="97"/>
        <v>-1,4464650662605-3,05829342900749i</v>
      </c>
      <c r="BV161" s="223" t="str">
        <f t="shared" ca="1" si="98"/>
        <v>-3,15641542183391+1,21756378503609i</v>
      </c>
      <c r="BW161" s="223" t="str">
        <f t="shared" ca="1" si="99"/>
        <v>0,982064420167329+3,23743252600943i</v>
      </c>
      <c r="BX161" s="223" t="str">
        <f t="shared" ca="1" si="100"/>
        <v>3,30090570282675-0,741243163117365i</v>
      </c>
      <c r="BY161" s="223" t="str">
        <f t="shared" ca="1" si="101"/>
        <v>-0,496405045143224-3,34649098564134i</v>
      </c>
      <c r="BZ161" s="223" t="str">
        <f t="shared" ca="1" si="102"/>
        <v>-3,373941343856+0,248876865219616i</v>
      </c>
      <c r="CA161" s="223" t="str">
        <f t="shared" ca="1" si="103"/>
        <v>4,14447944787767E-14+3,3831080216012i</v>
      </c>
      <c r="CB161" s="223" t="str">
        <f t="shared" ca="1" si="104"/>
        <v>3,373941343856+0,248876865219581i</v>
      </c>
      <c r="CC161" s="223" t="str">
        <f t="shared" ca="1" si="105"/>
        <v>0,496405045143187-3,34649098564134i</v>
      </c>
      <c r="CD161" s="223" t="str">
        <f t="shared" ca="1" si="106"/>
        <v>-3,30090570282683-0,741243163117004i</v>
      </c>
      <c r="CE161" s="223" t="str">
        <f t="shared" ca="1" si="107"/>
        <v>-0,98206442016826+3,23743252600914i</v>
      </c>
      <c r="CF161" s="223" t="str">
        <f t="shared" ca="1" si="108"/>
        <v>3,15641542183441+1,2175637850348i</v>
      </c>
      <c r="CG161" s="223" t="str">
        <f t="shared" ca="1" si="109"/>
        <v>1,44646506626047-3,0582934290075i</v>
      </c>
      <c r="CH161" s="223" t="str">
        <f t="shared" ca="1" si="110"/>
        <v>-2,94359827911008-1,66752782796646i</v>
      </c>
      <c r="CI161" s="223" t="str">
        <f t="shared" ca="1" si="111"/>
        <v>-1,87955411189084+2,81295151509879i</v>
      </c>
      <c r="CJ161" s="223" t="str">
        <f t="shared" ca="1" si="112"/>
        <v>2,66706112310388+2,08139492923622i</v>
      </c>
      <c r="CK161" s="223" t="str">
        <f t="shared" ca="1" si="113"/>
        <v>2,27195648711994-2,50671769580382i</v>
      </c>
      <c r="CL161" s="223" t="str">
        <f t="shared" ca="1" si="114"/>
        <v>-2,33279014811939-2,45020611595422i</v>
      </c>
      <c r="CM161" s="223" t="str">
        <f t="shared" ca="1" si="115"/>
        <v>-2,61517786555376+2,14622100850309i</v>
      </c>
      <c r="CN161" s="223" t="str">
        <f t="shared" ca="1" si="116"/>
        <v>1,94802131129021+2,76597773971186i</v>
      </c>
      <c r="CO161" s="223" t="str">
        <f t="shared" ca="1" si="117"/>
        <v>2,90178854084894-1,73926511780699i</v>
      </c>
      <c r="CP161" s="223" t="str">
        <f t="shared" ca="1" si="118"/>
        <v>-1,52108369595582-3,02187429846441i</v>
      </c>
      <c r="CQ161" s="223" t="str">
        <f t="shared" ca="1" si="119"/>
        <v>-3,12558425743193+1,29465938976862i</v>
      </c>
      <c r="CR161" s="223" t="str">
        <f t="shared" ca="1" si="120"/>
        <v>1,0612192121725+3,21235640450096i</v>
      </c>
      <c r="CS161" s="223" t="str">
        <f t="shared" ca="1" si="121"/>
        <v>3,28172051388603-0,822028195722012i</v>
      </c>
      <c r="CT161" s="223" t="str">
        <f t="shared" ca="1" si="122"/>
        <v>-0,578382537252988-3,33330069547036i</v>
      </c>
      <c r="CU161" s="223" t="str">
        <f t="shared" ca="1" si="123"/>
        <v>-3,36681743177984+0,331602573701977i</v>
      </c>
      <c r="CV161" s="223" t="str">
        <f t="shared" ca="1" si="124"/>
        <v>0,0830256270765076+3,38208909271635i</v>
      </c>
      <c r="CW161" s="223" t="str">
        <f t="shared" ca="1" si="125"/>
        <v>3,37903291982651+0,16600124261905i</v>
      </c>
      <c r="CX161" s="223" t="str">
        <f t="shared" ca="1" si="126"/>
        <v>0,414128537194625-3,3576654747761i</v>
      </c>
      <c r="CY161" s="223" t="str">
        <f t="shared" ca="1" si="127"/>
        <v>-3,31810254960057-0,660011633349398i</v>
      </c>
      <c r="CZ161" s="223" t="str">
        <f t="shared" ca="1" si="128"/>
        <v>-0,902318069277781+3,2605585392195i</v>
      </c>
      <c r="DA161" s="223" t="str">
        <f t="shared" ca="1" si="129"/>
        <v>3,18534527961198+1,13973476540642i</v>
      </c>
      <c r="DB161" s="223" t="str">
        <f t="shared" ca="1" si="130"/>
        <v>1,3709751400948-3,09287035794655i</v>
      </c>
      <c r="DC161" s="223" t="str">
        <f t="shared" ca="1" si="131"/>
        <v>-2,98363490383679-1,59478608171414i</v>
      </c>
      <c r="DD161" s="223" t="str">
        <f t="shared" ca="1" si="132"/>
        <v>-1,80995473937722+2,85823087367489i</v>
      </c>
      <c r="DE161" s="223" t="str">
        <f t="shared" ca="1" si="133"/>
        <v>2,71733784276212+2,01531509549133i</v>
      </c>
      <c r="DF161" s="223" t="str">
        <f t="shared" ca="1" si="134"/>
        <v>2,20975428448806-2,56171932264427i</v>
      </c>
      <c r="DG161" s="223" t="str">
        <f t="shared" ca="1" si="135"/>
        <v>-2,39221862356072-2,3922186235609i</v>
      </c>
      <c r="DH161" s="223" t="str">
        <f t="shared" ca="1" si="136"/>
        <v>-2,56171932264444+2,20975428448787i</v>
      </c>
      <c r="DI161" s="223" t="str">
        <f t="shared" ca="1" si="137"/>
        <v>2,01531509549112+2,71733784276228i</v>
      </c>
      <c r="DJ161" s="223" t="str">
        <f t="shared" ca="1" si="138"/>
        <v>2,85823087367503-1,809954739377i</v>
      </c>
      <c r="DK161" s="223" t="str">
        <f t="shared" ca="1" si="139"/>
        <v>-1,59478608171392-2,98363490383692i</v>
      </c>
      <c r="DL161" s="223" t="str">
        <f t="shared" ca="1" si="140"/>
        <v>-3,09287035794665+1,37097514009457i</v>
      </c>
      <c r="DM161" s="223" t="str">
        <f t="shared" ca="1" si="141"/>
        <v>1,13973476540617+3,18534527961207i</v>
      </c>
      <c r="DN161" s="223" t="str">
        <f t="shared" ca="1" si="142"/>
        <v>3,26055853921957-0,902318069277531i</v>
      </c>
      <c r="DO161" s="223" t="str">
        <f t="shared" ca="1" si="143"/>
        <v>-0,660011633349141-3,31810254960062i</v>
      </c>
      <c r="DP161" s="223" t="str">
        <f t="shared" ca="1" si="144"/>
        <v>-3,35766547477572+0,414128537197707i</v>
      </c>
      <c r="DQ161" s="223" t="str">
        <f t="shared" ca="1" si="145"/>
        <v>0,16600124261879+3,37903291982653i</v>
      </c>
      <c r="DR161" s="223" t="str">
        <f t="shared" ca="1" si="146"/>
        <v>3,38208909271634+0,0830256270767677i</v>
      </c>
      <c r="DS161" s="223" t="str">
        <f t="shared" ca="1" si="147"/>
        <v>0,331602573702284-3,36681743177981i</v>
      </c>
      <c r="DT161" s="223" t="str">
        <f t="shared" ca="1" si="148"/>
        <v>-3,33330069547031-0,578382537253242i</v>
      </c>
      <c r="DU161" s="223" t="str">
        <f t="shared" ca="1" si="149"/>
        <v>-0,822028195722309+3,28172051388595i</v>
      </c>
      <c r="DV161" s="223" t="str">
        <f t="shared" ca="1" si="150"/>
        <v>3,21235640450088+1,06121921217275i</v>
      </c>
      <c r="DW161" s="223" t="str">
        <f t="shared" ca="1" si="151"/>
        <v>1,2946593897689-3,12558425743181i</v>
      </c>
      <c r="DX161" s="223" t="str">
        <f t="shared" ca="1" si="152"/>
        <v>-3,02187429846429-1,52108369595605i</v>
      </c>
      <c r="DY161" s="223" t="str">
        <f t="shared" ca="1" si="153"/>
        <v>-1,73926511780725+2,90178854084878i</v>
      </c>
      <c r="DZ161" s="223" t="str">
        <f t="shared" ca="1" si="154"/>
        <v>2,76597773971174+1,94802131129038i</v>
      </c>
      <c r="EA161" s="223" t="str">
        <f t="shared" ca="1" si="155"/>
        <v>2,14622100850333-2,61517786555357i</v>
      </c>
      <c r="EB161" s="223" t="str">
        <f t="shared" ca="1" si="156"/>
        <v>-2,45020611595407-2,33279014811955i</v>
      </c>
      <c r="EC161" s="223" t="str">
        <f t="shared" ca="1" si="157"/>
        <v>-2,50671769580173+2,27195648712224i</v>
      </c>
      <c r="ED161" s="223" t="str">
        <f t="shared" ca="1" si="158"/>
        <v>2,08139492923597+2,66706112310407i</v>
      </c>
      <c r="EE161" s="223" t="str">
        <f t="shared" ca="1" si="159"/>
        <v>2,81295151509894-1,87955411189063i</v>
      </c>
      <c r="EF161" s="223" t="str">
        <f t="shared" ca="1" si="160"/>
        <v>-1,6675278279662-2,94359827911023i</v>
      </c>
      <c r="EG161" s="223" t="str">
        <f t="shared" ca="1" si="161"/>
        <v>-3,05829342900761+1,44646506626023i</v>
      </c>
      <c r="EH161" s="223" t="str">
        <f t="shared" ca="1" si="162"/>
        <v>1,21756378503451+3,15641542183452i</v>
      </c>
      <c r="EI161" s="223" t="str">
        <f t="shared" ca="1" si="163"/>
        <v>3,23743252600922-0,982064420168013i</v>
      </c>
      <c r="EJ161" s="223" t="str">
        <f t="shared" ca="1" si="164"/>
        <v>-0,741243163116702-3,30090570282689i</v>
      </c>
      <c r="EK161" s="223" t="str">
        <f t="shared" ca="1" si="165"/>
        <v>-3,34649098564113+0,496405045144594i</v>
      </c>
      <c r="EL161" s="223" t="str">
        <f t="shared" ca="1" si="166"/>
        <v>0,248876865219609+3,373941343856i</v>
      </c>
      <c r="EM161" s="223" t="str">
        <f t="shared" ca="1" si="167"/>
        <v>3,3831080216012+1,2632623953051E-12i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-4,13539397811241E-30+1,61823463562978E-30i</v>
      </c>
      <c r="G162" s="229" t="str">
        <f t="shared" si="178"/>
        <v>-11,8808744323537+9,82152286409068i</v>
      </c>
      <c r="H162" s="229" t="str">
        <f t="shared" si="180"/>
        <v>2,00000000000826E-12-7,8262658874708E-13i</v>
      </c>
      <c r="I162" s="229" t="str">
        <f t="shared" si="174"/>
        <v>-2,00000000000826E-12+7,8262658874708E-13i</v>
      </c>
      <c r="J162" s="255" t="str">
        <f ca="1">IMPRODUCT(1/N_FFT2,BY100)</f>
        <v>0,0116769699927143+0,0000283741906362944i</v>
      </c>
      <c r="K162" s="254" t="str">
        <f t="shared" ca="1" si="175"/>
        <v>-2,33761463815512E-14+9,08195881102719E-15i</v>
      </c>
      <c r="N162" s="246">
        <f t="shared" ca="1" si="176"/>
        <v>4.6736191484081733</v>
      </c>
      <c r="O162" s="223">
        <f t="shared" ca="1" si="39"/>
        <v>-3.3263808515918267</v>
      </c>
      <c r="P162" s="223" t="str">
        <f t="shared" ca="1" si="40"/>
        <v>-0,163217772314854+3,32237408017781i</v>
      </c>
      <c r="Q162" s="223" t="str">
        <f t="shared" ca="1" si="41"/>
        <v>3,31036341859904+0,326042338720046i</v>
      </c>
      <c r="R162" s="223" t="str">
        <f t="shared" ca="1" si="42"/>
        <v>0,488081440573293-3,29037780159128i</v>
      </c>
      <c r="S162" s="223" t="str">
        <f t="shared" ca="1" si="43"/>
        <v>-3,26246537625642-0,648944711485345i</v>
      </c>
      <c r="T162" s="223" t="str">
        <f t="shared" ca="1" si="44"/>
        <v>-0,808244617746555+3,22669338607195i</v>
      </c>
      <c r="U162" s="223" t="str">
        <f t="shared" ca="1" si="45"/>
        <v>3,18314800889548+0,965597391929743i</v>
      </c>
      <c r="V162" s="223" t="str">
        <f t="shared" ca="1" si="46"/>
        <v>1,12062395741944-3,13193414935473i</v>
      </c>
      <c r="W162" s="223" t="str">
        <f t="shared" ca="1" si="47"/>
        <v>-3,07317518612309-1,27295084164082i</v>
      </c>
      <c r="X162" s="223" t="str">
        <f t="shared" ca="1" si="48"/>
        <v>-1,42221107578706+3,00701267468985i</v>
      </c>
      <c r="Y162" s="223" t="str">
        <f t="shared" ca="1" si="49"/>
        <v>2,93360600634008+1,56804507888076i</v>
      </c>
      <c r="Z162" s="223" t="str">
        <f t="shared" ca="1" si="50"/>
        <v>1,71010152403519-2,85313202416735i</v>
      </c>
      <c r="AA162" s="223" t="str">
        <f t="shared" ca="1" si="51"/>
        <v>-2,76578459704372-1,84803818483074i</v>
      </c>
      <c r="AB162" s="223" t="str">
        <f t="shared" ca="1" si="52"/>
        <v>-1,98152275977028+2,6717741525715i</v>
      </c>
      <c r="AC162" s="223" t="str">
        <f t="shared" ca="1" si="53"/>
        <v>2,57132717014616+2,11023367282036i</v>
      </c>
      <c r="AD162" s="223" t="str">
        <f t="shared" ca="1" si="54"/>
        <v>2,23386084811824-2,46468563534606i</v>
      </c>
      <c r="AE162" s="223" t="str">
        <f t="shared" ca="1" si="55"/>
        <v>-2,35210645696967-2,35210645696966i</v>
      </c>
      <c r="AF162" s="223" t="str">
        <f t="shared" ca="1" si="56"/>
        <v>-2,46468563534604+2,23386084811826i</v>
      </c>
      <c r="AG162" s="223" t="str">
        <f t="shared" ca="1" si="57"/>
        <v>2,11023367282038+2,57132717014614i</v>
      </c>
      <c r="AH162" s="223" t="str">
        <f t="shared" ca="1" si="58"/>
        <v>2,67177415257149-1,98152275977029i</v>
      </c>
      <c r="AI162" s="223" t="str">
        <f t="shared" ca="1" si="59"/>
        <v>-1,84803818483075-2,76578459704371i</v>
      </c>
      <c r="AJ162" s="223" t="str">
        <f t="shared" ca="1" si="60"/>
        <v>-2,85313202416734+1,71010152403521i</v>
      </c>
      <c r="AK162" s="223" t="str">
        <f t="shared" ca="1" si="61"/>
        <v>1,56804507888077+2,93360600634007i</v>
      </c>
      <c r="AL162" s="223" t="str">
        <f t="shared" ca="1" si="62"/>
        <v>3,00701267468984-1,42221107578708i</v>
      </c>
      <c r="AM162" s="223" t="str">
        <f t="shared" ca="1" si="63"/>
        <v>-1,27295084164052-3,07317518612321i</v>
      </c>
      <c r="AN162" s="223" t="str">
        <f t="shared" ca="1" si="64"/>
        <v>-3,13193414935473+1,12062395741945i</v>
      </c>
      <c r="AO162" s="223" t="str">
        <f t="shared" ca="1" si="65"/>
        <v>0,965597391929879+3,18314800889544i</v>
      </c>
      <c r="AP162" s="223" t="str">
        <f t="shared" ca="1" si="66"/>
        <v>3,22669338607197-0,808244617746505i</v>
      </c>
      <c r="AQ162" s="223" t="str">
        <f t="shared" ca="1" si="67"/>
        <v>-0,648944711485435-3,2624653762564i</v>
      </c>
      <c r="AR162" s="223" t="str">
        <f t="shared" ca="1" si="68"/>
        <v>-0,648944711485435-3,2624653762564i</v>
      </c>
      <c r="AS162" s="223" t="str">
        <f t="shared" ca="1" si="69"/>
        <v>0,326042338720097+3,31036341859904i</v>
      </c>
      <c r="AT162" s="223" t="str">
        <f t="shared" ca="1" si="70"/>
        <v>3,32237408017781-0,163217772314748i</v>
      </c>
      <c r="AU162" s="223" t="str">
        <f t="shared" ca="1" si="71"/>
        <v>-1,14097870693392E-14-3,32638085159183i</v>
      </c>
      <c r="AV162" s="223" t="str">
        <f t="shared" ca="1" si="72"/>
        <v>-3,32237408017782-0,163217772314702i</v>
      </c>
      <c r="AW162" s="223" t="str">
        <f t="shared" ca="1" si="73"/>
        <v>-0,326042338720074+3,31036341859904i</v>
      </c>
      <c r="AX162" s="223" t="str">
        <f t="shared" ca="1" si="74"/>
        <v>3,2903778015913+0,48808144057318i</v>
      </c>
      <c r="AY162" s="223" t="str">
        <f t="shared" ca="1" si="75"/>
        <v>0,648944711485388-3,26246537625641i</v>
      </c>
      <c r="AZ162" s="223" t="str">
        <f t="shared" ca="1" si="76"/>
        <v>-3,22669338607197-0,808244617746485i</v>
      </c>
      <c r="BA162" s="223" t="str">
        <f t="shared" ca="1" si="77"/>
        <v>-0,965597391929856+3,18314800889544i</v>
      </c>
      <c r="BB162" s="223" t="str">
        <f t="shared" ca="1" si="78"/>
        <v>3,13193414935474+1,12062395741941i</v>
      </c>
      <c r="BC162" s="223" t="str">
        <f t="shared" ca="1" si="79"/>
        <v>1,27295084164081-3,07317518612309i</v>
      </c>
      <c r="BD162" s="223" t="str">
        <f t="shared" ca="1" si="80"/>
        <v>-3,00701267468986-1,42221107578704i</v>
      </c>
      <c r="BE162" s="223" t="str">
        <f t="shared" ca="1" si="81"/>
        <v>-1,56804507888073+2,93360600634009i</v>
      </c>
      <c r="BF162" s="223" t="str">
        <f t="shared" ca="1" si="82"/>
        <v>2,85313202416736+1,71010152403518i</v>
      </c>
      <c r="BG162" s="223" t="str">
        <f t="shared" ca="1" si="83"/>
        <v>1,84803818483072-2,76578459704373i</v>
      </c>
      <c r="BH162" s="223" t="str">
        <f t="shared" ca="1" si="84"/>
        <v>-2,67177415257152-1,98152275977025i</v>
      </c>
      <c r="BI162" s="223" t="str">
        <f t="shared" ca="1" si="85"/>
        <v>-2,11023367282033+2,57132717014618i</v>
      </c>
      <c r="BJ162" s="223" t="str">
        <f t="shared" ca="1" si="86"/>
        <v>2,46468563534606+2,23386084811824i</v>
      </c>
      <c r="BK162" s="223" t="str">
        <f t="shared" ca="1" si="87"/>
        <v>2,35210645696965-2,35210645696968i</v>
      </c>
      <c r="BL162" s="223" t="str">
        <f t="shared" ca="1" si="88"/>
        <v>-2,23386084811802-2,46468563534626i</v>
      </c>
      <c r="BM162" s="223" t="str">
        <f t="shared" ca="1" si="89"/>
        <v>-2,57132717014613+2,1102336728204i</v>
      </c>
      <c r="BN162" s="223" t="str">
        <f t="shared" ca="1" si="90"/>
        <v>1,98152275977032+2,67177415257147i</v>
      </c>
      <c r="BO162" s="223" t="str">
        <f t="shared" ca="1" si="91"/>
        <v>2,76578459704371-1,84803818483075i</v>
      </c>
      <c r="BP162" s="223" t="str">
        <f t="shared" ca="1" si="92"/>
        <v>-1,71010152403521-2,85313202416734i</v>
      </c>
      <c r="BQ162" s="223" t="str">
        <f t="shared" ca="1" si="93"/>
        <v>-2,93360600634007+1,56804507888078i</v>
      </c>
      <c r="BR162" s="223" t="str">
        <f t="shared" ca="1" si="94"/>
        <v>1,42221107578709+3,00701267468983i</v>
      </c>
      <c r="BS162" s="223" t="str">
        <f t="shared" ca="1" si="95"/>
        <v>3,0731751861232-1,27295084164056i</v>
      </c>
      <c r="BT162" s="223" t="str">
        <f t="shared" ca="1" si="96"/>
        <v>-1,12062395741945-3,13193414935473i</v>
      </c>
      <c r="BU162" s="223" t="str">
        <f t="shared" ca="1" si="97"/>
        <v>-3,18314800889543+0,965597391929889i</v>
      </c>
      <c r="BV162" s="223" t="str">
        <f t="shared" ca="1" si="98"/>
        <v>0,808244617746518+3,22669338607196i</v>
      </c>
      <c r="BW162" s="223" t="str">
        <f t="shared" ca="1" si="99"/>
        <v>3,2624653762564-0,648944711485445i</v>
      </c>
      <c r="BX162" s="223" t="str">
        <f t="shared" ca="1" si="100"/>
        <v>-0,48808144057324-3,29037780159129i</v>
      </c>
      <c r="BY162" s="223" t="str">
        <f t="shared" ca="1" si="101"/>
        <v>-3,31036341859903+0,326042338720132i</v>
      </c>
      <c r="BZ162" s="223" t="str">
        <f t="shared" ca="1" si="102"/>
        <v>0,163217772314736+3,32237408017781i</v>
      </c>
      <c r="CA162" s="223" t="str">
        <f t="shared" ca="1" si="103"/>
        <v>3,32638085159183-2,28195741386784E-14i</v>
      </c>
      <c r="CB162" s="223" t="str">
        <f t="shared" ca="1" si="104"/>
        <v>0,163217772315021-3,3223740801778i</v>
      </c>
      <c r="CC162" s="223" t="str">
        <f t="shared" ca="1" si="105"/>
        <v>-3,31036341859914-0,326042338719051i</v>
      </c>
      <c r="CD162" s="223" t="str">
        <f t="shared" ca="1" si="106"/>
        <v>-0,488081440574128+3,29037780159116i</v>
      </c>
      <c r="CE162" s="223" t="str">
        <f t="shared" ca="1" si="107"/>
        <v>3,26246537625655+0,648944711484706i</v>
      </c>
      <c r="CF162" s="223" t="str">
        <f t="shared" ca="1" si="108"/>
        <v>0,808244617747755-3,22669338607165i</v>
      </c>
      <c r="CG162" s="223" t="str">
        <f t="shared" ca="1" si="109"/>
        <v>-3,18314800889554-0,96559739192953i</v>
      </c>
      <c r="CH162" s="223" t="str">
        <f t="shared" ca="1" si="110"/>
        <v>-1,12062395742096+3,13193414935419i</v>
      </c>
      <c r="CI162" s="223" t="str">
        <f t="shared" ca="1" si="111"/>
        <v>3,07317518612311+1,27295084164078i</v>
      </c>
      <c r="CJ162" s="223" t="str">
        <f t="shared" ca="1" si="112"/>
        <v>1,42221107578581-3,00701267469043i</v>
      </c>
      <c r="CK162" s="223" t="str">
        <f t="shared" ca="1" si="113"/>
        <v>-2,93360600633978-1,56804507888133i</v>
      </c>
      <c r="CL162" s="223" t="str">
        <f t="shared" ca="1" si="114"/>
        <v>-1,71010152403432+2,85313202416787i</v>
      </c>
      <c r="CM162" s="223" t="str">
        <f t="shared" ca="1" si="115"/>
        <v>2,76578459704318+1,84803818483154i</v>
      </c>
      <c r="CN162" s="223" t="str">
        <f t="shared" ca="1" si="116"/>
        <v>1,98152275976971-2,67177415257192i</v>
      </c>
      <c r="CO162" s="223" t="str">
        <f t="shared" ca="1" si="117"/>
        <v>-2,57132717014532-2,11023367282139i</v>
      </c>
      <c r="CP162" s="223" t="str">
        <f t="shared" ca="1" si="118"/>
        <v>-2,23386084811799+2,46468563534629i</v>
      </c>
      <c r="CQ162" s="223" t="str">
        <f t="shared" ca="1" si="119"/>
        <v>2,35210645696851+2,35210645697081i</v>
      </c>
      <c r="CR162" s="223" t="str">
        <f t="shared" ca="1" si="120"/>
        <v>2,46468563534625-2,23386084811803i</v>
      </c>
      <c r="CS162" s="223" t="str">
        <f t="shared" ca="1" si="121"/>
        <v>-2,11023367282143-2,57132717014528i</v>
      </c>
      <c r="CT162" s="223" t="str">
        <f t="shared" ca="1" si="122"/>
        <v>-2,67177415257186+1,9815227597698i</v>
      </c>
      <c r="CU162" s="223" t="str">
        <f t="shared" ca="1" si="123"/>
        <v>1,84803818483162+2,76578459704312i</v>
      </c>
      <c r="CV162" s="223" t="str">
        <f t="shared" ca="1" si="124"/>
        <v>2,85313202416784-1,71010152403437i</v>
      </c>
      <c r="CW162" s="223" t="str">
        <f t="shared" ca="1" si="125"/>
        <v>-1,56804507888138-2,93360600633975i</v>
      </c>
      <c r="CX162" s="223" t="str">
        <f t="shared" ca="1" si="126"/>
        <v>-3,00701267469039+1,42221107578591i</v>
      </c>
      <c r="CY162" s="223" t="str">
        <f t="shared" ca="1" si="127"/>
        <v>1,27295084164087+3,07317518612307i</v>
      </c>
      <c r="CZ162" s="223" t="str">
        <f t="shared" ca="1" si="128"/>
        <v>3,13193414935527-1,12062395741794i</v>
      </c>
      <c r="DA162" s="223" t="str">
        <f t="shared" ca="1" si="129"/>
        <v>-0,965597391929629-3,18314800889551i</v>
      </c>
      <c r="DB162" s="223" t="str">
        <f t="shared" ca="1" si="130"/>
        <v>-3,22669338607163+0,808244617747858i</v>
      </c>
      <c r="DC162" s="223" t="str">
        <f t="shared" ca="1" si="131"/>
        <v>0,648944711484763+3,26246537625654i</v>
      </c>
      <c r="DD162" s="223" t="str">
        <f t="shared" ca="1" si="132"/>
        <v>3,29037780159115-0,488081440574185i</v>
      </c>
      <c r="DE162" s="223" t="str">
        <f t="shared" ca="1" si="133"/>
        <v>-0,326042338719108-3,31036341859913i</v>
      </c>
      <c r="DF162" s="223" t="str">
        <f t="shared" ca="1" si="134"/>
        <v>-3,32237408017778+0,163217772315409i</v>
      </c>
      <c r="DG162" s="223" t="str">
        <f t="shared" ca="1" si="135"/>
        <v>-1,28935065905522E-12+3,32638085159183i</v>
      </c>
      <c r="DH162" s="223" t="str">
        <f t="shared" ca="1" si="136"/>
        <v>3,32237408017782+0,163217772314679i</v>
      </c>
      <c r="DI162" s="223" t="str">
        <f t="shared" ca="1" si="137"/>
        <v>0,326042338721675-3,31036341859888i</v>
      </c>
      <c r="DJ162" s="223" t="str">
        <f t="shared" ca="1" si="138"/>
        <v>-3,29037780159126-0,488081440573463i</v>
      </c>
      <c r="DK162" s="223" t="str">
        <f t="shared" ca="1" si="139"/>
        <v>-0,648944711484044+3,26246537625668i</v>
      </c>
      <c r="DL162" s="223" t="str">
        <f t="shared" ca="1" si="140"/>
        <v>3,22669338607183+0,808244617747057i</v>
      </c>
      <c r="DM162" s="223" t="str">
        <f t="shared" ca="1" si="141"/>
        <v>0,965597391928841-3,18314800889575i</v>
      </c>
      <c r="DN162" s="223" t="str">
        <f t="shared" ca="1" si="142"/>
        <v>-3,1319341493544-1,12062395742037i</v>
      </c>
      <c r="DO162" s="223" t="str">
        <f t="shared" ca="1" si="143"/>
        <v>-1,2729508416402+3,07317518612335i</v>
      </c>
      <c r="DP162" s="223" t="str">
        <f t="shared" ca="1" si="144"/>
        <v>3,00701267468929+1,42221107578824i</v>
      </c>
      <c r="DQ162" s="223" t="str">
        <f t="shared" ca="1" si="145"/>
        <v>1,56804507888073-2,93360600634009i</v>
      </c>
      <c r="DR162" s="223" t="str">
        <f t="shared" ca="1" si="146"/>
        <v>-2,85313202416652-1,71010152403658i</v>
      </c>
      <c r="DS162" s="223" t="str">
        <f t="shared" ca="1" si="147"/>
        <v>-1,84803818483098+2,76578459704356i</v>
      </c>
      <c r="DT162" s="223" t="str">
        <f t="shared" ca="1" si="148"/>
        <v>2,67177415257232+1,98152275976917i</v>
      </c>
      <c r="DU162" s="223" t="str">
        <f t="shared" ca="1" si="149"/>
        <v>2,11023367282083-2,57132717014578i</v>
      </c>
      <c r="DV162" s="223" t="str">
        <f t="shared" ca="1" si="150"/>
        <v>-2,46468563534677-2,23386084811746i</v>
      </c>
      <c r="DW162" s="223" t="str">
        <f t="shared" ca="1" si="151"/>
        <v>-2,3521064569703+2,35210645696902i</v>
      </c>
      <c r="DX162" s="223" t="str">
        <f t="shared" ca="1" si="152"/>
        <v>2,23386084811857+2,46468563534577i</v>
      </c>
      <c r="DY162" s="223" t="str">
        <f t="shared" ca="1" si="153"/>
        <v>2,57132717014698-2,11023367281936i</v>
      </c>
      <c r="DZ162" s="223" t="str">
        <f t="shared" ca="1" si="154"/>
        <v>-1,9815227597703-2,67177415257148i</v>
      </c>
      <c r="EA162" s="223" t="str">
        <f t="shared" ca="1" si="155"/>
        <v>-2,76578459704278+1,84803818483215i</v>
      </c>
      <c r="EB162" s="223" t="str">
        <f t="shared" ca="1" si="156"/>
        <v>1,71010152403495+2,8531320241675i</v>
      </c>
      <c r="EC162" s="223" t="str">
        <f t="shared" ca="1" si="157"/>
        <v>2,93360600633943-1,56804507888197i</v>
      </c>
      <c r="ED162" s="223" t="str">
        <f t="shared" ca="1" si="158"/>
        <v>-1,42221107578652-3,0070126746901i</v>
      </c>
      <c r="EE162" s="223" t="str">
        <f t="shared" ca="1" si="159"/>
        <v>-3,07317518612281+1,2729508416415i</v>
      </c>
      <c r="EF162" s="223" t="str">
        <f t="shared" ca="1" si="160"/>
        <v>1,12062395741858+3,13193414935504i</v>
      </c>
      <c r="EG162" s="223" t="str">
        <f t="shared" ca="1" si="161"/>
        <v>3,18314800889532-0,965597391930275i</v>
      </c>
      <c r="EH162" s="223" t="str">
        <f t="shared" ca="1" si="162"/>
        <v>-0,808244617745301-3,22669338607227i</v>
      </c>
      <c r="EI162" s="223" t="str">
        <f t="shared" ca="1" si="163"/>
        <v>-3,26246537625639+0,648944711485515i</v>
      </c>
      <c r="EJ162" s="223" t="str">
        <f t="shared" ca="1" si="164"/>
        <v>0,488081440574943+3,29037780159104i</v>
      </c>
      <c r="EK162" s="223" t="str">
        <f t="shared" ca="1" si="165"/>
        <v>3,31036341859907-0,326042338719778i</v>
      </c>
      <c r="EL162" s="223" t="str">
        <f t="shared" ca="1" si="166"/>
        <v>-0,163217772316081-3,32237408017775i</v>
      </c>
      <c r="EM162" s="223" t="str">
        <f t="shared" ca="1" si="167"/>
        <v>-3,32638085159183-6,16150861854261E-13i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-4,00515355294464E-30+1,54239252716638E-30i</v>
      </c>
      <c r="G163" s="229" t="str">
        <f t="shared" si="178"/>
        <v>-11,726078799245+9,84990619137729i</v>
      </c>
      <c r="H163" s="229" t="str">
        <f t="shared" si="180"/>
        <v>2,00000000000799E-12-7,70203944481251E-13i</v>
      </c>
      <c r="I163" s="229" t="str">
        <f t="shared" si="174"/>
        <v>-2,00000000000799E-12+7,70203944481251E-13i</v>
      </c>
      <c r="J163" s="255" t="str">
        <f ca="1">IMPRODUCT(1/N_FFT2,BZ100)</f>
        <v>0,0374944766514559+0,000977723155283289i</v>
      </c>
      <c r="K163" s="254" t="str">
        <f t="shared" ca="1" si="175"/>
        <v>-7,57419995340212E-14+2,69229475026371E-14i</v>
      </c>
      <c r="N163" s="246">
        <f t="shared" ca="1" si="176"/>
        <v>4.8357969566010972</v>
      </c>
      <c r="O163" s="223">
        <f t="shared" ca="1" si="39"/>
        <v>-3.1642030433989032</v>
      </c>
      <c r="P163" s="223" t="str">
        <f t="shared" ca="1" si="40"/>
        <v>-0,0776534299809357+3,16325004460082i</v>
      </c>
      <c r="Q163" s="223" t="str">
        <f t="shared" ca="1" si="41"/>
        <v>3,1603916222574+0,155260084439331i</v>
      </c>
      <c r="R163" s="223" t="str">
        <f t="shared" ca="1" si="42"/>
        <v>0,232773216028377-3,15562949817539i</v>
      </c>
      <c r="S163" s="223" t="str">
        <f t="shared" ca="1" si="43"/>
        <v>-3,14896654088027-0,310146133736039i</v>
      </c>
      <c r="T163" s="223" t="str">
        <f t="shared" ca="1" si="44"/>
        <v>-0,38733223100988+3,14040676388837i</v>
      </c>
      <c r="U163" s="223" t="str">
        <f t="shared" ca="1" si="45"/>
        <v>3,12995532328927+0,464285013831015i</v>
      </c>
      <c r="V163" s="223" t="str">
        <f t="shared" ca="1" si="46"/>
        <v>0,540958128720522-3,11761851463999i</v>
      </c>
      <c r="W163" s="223" t="str">
        <f t="shared" ca="1" si="47"/>
        <v>-3,10340376917274-0,617305390661139i</v>
      </c>
      <c r="X163" s="223" t="str">
        <f t="shared" ca="1" si="48"/>
        <v>-0,693280810916959+3,08731964931868i</v>
      </c>
      <c r="Y163" s="223" t="str">
        <f t="shared" ca="1" si="49"/>
        <v>3,06937584355026+0,76883862473541i</v>
      </c>
      <c r="Z163" s="223" t="str">
        <f t="shared" ca="1" si="50"/>
        <v>0,843933318915351-3,04958316054496i</v>
      </c>
      <c r="AA163" s="223" t="str">
        <f t="shared" ca="1" si="51"/>
        <v>-3,02795352267501-0,918519659220691i</v>
      </c>
      <c r="AB163" s="223" t="str">
        <f t="shared" ca="1" si="52"/>
        <v>-0,992552717628968+3,00449995882547i</v>
      </c>
      <c r="AC163" s="223" t="str">
        <f t="shared" ca="1" si="53"/>
        <v>2,97923659654632+1,06598789939378i</v>
      </c>
      <c r="AD163" s="223" t="str">
        <f t="shared" ca="1" si="54"/>
        <v>1,13878096990816-2,95217865354215i</v>
      </c>
      <c r="AE163" s="223" t="str">
        <f t="shared" ca="1" si="55"/>
        <v>-2,92334242850614-1,21088808134802i</v>
      </c>
      <c r="AF163" s="223" t="str">
        <f t="shared" ca="1" si="56"/>
        <v>-1,2822657990857+2,89274529130202i</v>
      </c>
      <c r="AG163" s="223" t="str">
        <f t="shared" ca="1" si="57"/>
        <v>2,86040567250126+1,35287112785272i</v>
      </c>
      <c r="AH163" s="223" t="str">
        <f t="shared" ca="1" si="58"/>
        <v>1,42266153763974-2,8263430522807i</v>
      </c>
      <c r="AI163" s="223" t="str">
        <f t="shared" ca="1" si="59"/>
        <v>-2,79057794868923-1,49159498931321i</v>
      </c>
      <c r="AJ163" s="223" t="str">
        <f t="shared" ca="1" si="60"/>
        <v>-1,55962995993917+2,75313190528805i</v>
      </c>
      <c r="AK163" s="223" t="str">
        <f t="shared" ca="1" si="61"/>
        <v>2,71402747817321+1,62672546779585i</v>
      </c>
      <c r="AL163" s="223" t="str">
        <f t="shared" ca="1" si="62"/>
        <v>1,69284109705794-2,67328822238953i</v>
      </c>
      <c r="AM163" s="223" t="str">
        <f t="shared" ca="1" si="63"/>
        <v>-2,63093867774136-1,75793702214255i</v>
      </c>
      <c r="AN163" s="223" t="str">
        <f t="shared" ca="1" si="64"/>
        <v>-1,82197403169826+2,58700435401104i</v>
      </c>
      <c r="AO163" s="223" t="str">
        <f t="shared" ca="1" si="65"/>
        <v>2,541511715592+1,88491355222553i</v>
      </c>
      <c r="AP163" s="223" t="str">
        <f t="shared" ca="1" si="66"/>
        <v>1,94671767131039-2,49448816554874i</v>
      </c>
      <c r="AQ163" s="223" t="str">
        <f t="shared" ca="1" si="67"/>
        <v>-2,44596202910946-2,00734916046253i</v>
      </c>
      <c r="AR163" s="223" t="str">
        <f t="shared" ca="1" si="68"/>
        <v>-2,44596202910946-2,00734916046253i</v>
      </c>
      <c r="AS163" s="223" t="str">
        <f t="shared" ca="1" si="69"/>
        <v>2,34451980585803+2,1249488887487i</v>
      </c>
      <c r="AT163" s="223" t="str">
        <f t="shared" ca="1" si="70"/>
        <v>2,18184629020401-2,29166482404777i</v>
      </c>
      <c r="AU163" s="223" t="str">
        <f t="shared" ca="1" si="71"/>
        <v>-2,23742942903838-2,23742942903857i</v>
      </c>
      <c r="AV163" s="223" t="str">
        <f t="shared" ca="1" si="72"/>
        <v>-2,29166482404775+2,18184629020403i</v>
      </c>
      <c r="AW163" s="223" t="str">
        <f t="shared" ca="1" si="73"/>
        <v>2,12494888874874+2,34451980585799i</v>
      </c>
      <c r="AX163" s="223" t="str">
        <f t="shared" ca="1" si="74"/>
        <v>2,39596253660444-2,0667714975398i</v>
      </c>
      <c r="AY163" s="223" t="str">
        <f t="shared" ca="1" si="75"/>
        <v>-2,0073491604623-2,44596202910964i</v>
      </c>
      <c r="AZ163" s="223" t="str">
        <f t="shared" ca="1" si="76"/>
        <v>-2,49448816554871+1,94671767131043i</v>
      </c>
      <c r="BA163" s="223" t="str">
        <f t="shared" ca="1" si="77"/>
        <v>1,88491355222556+2,54151171559199i</v>
      </c>
      <c r="BB163" s="223" t="str">
        <f t="shared" ca="1" si="78"/>
        <v>2,58700435401101-1,82197403169829i</v>
      </c>
      <c r="BC163" s="223" t="str">
        <f t="shared" ca="1" si="79"/>
        <v>-1,75793702214258-2,63093867774134i</v>
      </c>
      <c r="BD163" s="223" t="str">
        <f t="shared" ca="1" si="80"/>
        <v>-2,6732882223895+1,69284109705798i</v>
      </c>
      <c r="BE163" s="223" t="str">
        <f t="shared" ca="1" si="81"/>
        <v>1,6267254677959+2,71402747817318i</v>
      </c>
      <c r="BF163" s="223" t="str">
        <f t="shared" ca="1" si="82"/>
        <v>2,75313190528803-1,55962995993922i</v>
      </c>
      <c r="BG163" s="223" t="str">
        <f t="shared" ca="1" si="83"/>
        <v>-1,49159498931326-2,7905779486892i</v>
      </c>
      <c r="BH163" s="223" t="str">
        <f t="shared" ca="1" si="84"/>
        <v>-2,82634305228069+1,42266153763976i</v>
      </c>
      <c r="BI163" s="223" t="str">
        <f t="shared" ca="1" si="85"/>
        <v>1,35287112785277+2,86040567250124i</v>
      </c>
      <c r="BJ163" s="223" t="str">
        <f t="shared" ca="1" si="86"/>
        <v>2,89274529130212-1,28226579908546i</v>
      </c>
      <c r="BK163" s="223" t="str">
        <f t="shared" ca="1" si="87"/>
        <v>-1,21088808134804-2,92334242850613i</v>
      </c>
      <c r="BL163" s="223" t="str">
        <f t="shared" ca="1" si="88"/>
        <v>-2,95217865354213+1,13878096990819i</v>
      </c>
      <c r="BM163" s="223" t="str">
        <f t="shared" ca="1" si="89"/>
        <v>1,06598789939383+2,97923659654631i</v>
      </c>
      <c r="BN163" s="223" t="str">
        <f t="shared" ca="1" si="90"/>
        <v>3,00449995882556-0,992552717628684i</v>
      </c>
      <c r="BO163" s="223" t="str">
        <f t="shared" ca="1" si="91"/>
        <v>-0,918519659220716-3,027953522675i</v>
      </c>
      <c r="BP163" s="223" t="str">
        <f t="shared" ca="1" si="92"/>
        <v>-3,04958316054495+0,843933318915398i</v>
      </c>
      <c r="BQ163" s="223" t="str">
        <f t="shared" ca="1" si="93"/>
        <v>0,768838624735464+3,06937584355024i</v>
      </c>
      <c r="BR163" s="223" t="str">
        <f t="shared" ca="1" si="94"/>
        <v>3,08731964931867-0,693280810916978i</v>
      </c>
      <c r="BS163" s="223" t="str">
        <f t="shared" ca="1" si="95"/>
        <v>-0,617305390661174-3,10340376917273i</v>
      </c>
      <c r="BT163" s="223" t="str">
        <f t="shared" ca="1" si="96"/>
        <v>-3,11761851463998+0,540958128720572i</v>
      </c>
      <c r="BU163" s="223" t="str">
        <f t="shared" ca="1" si="97"/>
        <v>0,464285013830952+3,12995532328928i</v>
      </c>
      <c r="BV163" s="223" t="str">
        <f t="shared" ca="1" si="98"/>
        <v>3,14040676388835-0,387332231010004i</v>
      </c>
      <c r="BW163" s="223" t="str">
        <f t="shared" ca="1" si="99"/>
        <v>-0,310146133736113-3,14896654088027i</v>
      </c>
      <c r="BX163" s="223" t="str">
        <f t="shared" ca="1" si="100"/>
        <v>-3,15562949817539+0,23277321602837i</v>
      </c>
      <c r="BY163" s="223" t="str">
        <f t="shared" ca="1" si="101"/>
        <v>0,155260084439198+3,16039162225741i</v>
      </c>
      <c r="BZ163" s="223" t="str">
        <f t="shared" ca="1" si="102"/>
        <v>3,16325004460081-0,0776534299810667i</v>
      </c>
      <c r="CA163" s="223" t="str">
        <f t="shared" ca="1" si="103"/>
        <v>-4,96169427119625E-14-3,1642030433989i</v>
      </c>
      <c r="CB163" s="223" t="str">
        <f t="shared" ca="1" si="104"/>
        <v>-3,1632500446008-0,0776534299816419i</v>
      </c>
      <c r="CC163" s="223" t="str">
        <f t="shared" ca="1" si="105"/>
        <v>-0,155260084439143+3,16039162225741i</v>
      </c>
      <c r="CD163" s="223" t="str">
        <f t="shared" ca="1" si="106"/>
        <v>3,15562949817547+0,23277321602733i</v>
      </c>
      <c r="CE163" s="223" t="str">
        <f t="shared" ca="1" si="107"/>
        <v>0,310146133737267-3,14896654088015i</v>
      </c>
      <c r="CF163" s="223" t="str">
        <f t="shared" ca="1" si="108"/>
        <v>-3,14040676388832-0,387332231010263i</v>
      </c>
      <c r="CG163" s="223" t="str">
        <f t="shared" ca="1" si="109"/>
        <v>-0,464285013830544+3,12995532328934i</v>
      </c>
      <c r="CH163" s="223" t="str">
        <f t="shared" ca="1" si="110"/>
        <v>3,11761851464022+0,540958128719234i</v>
      </c>
      <c r="CI163" s="223" t="str">
        <f t="shared" ca="1" si="111"/>
        <v>0,617305390662047-3,10340376917256i</v>
      </c>
      <c r="CJ163" s="223" t="str">
        <f t="shared" ca="1" si="112"/>
        <v>-3,08731964931868-0,693280810916928i</v>
      </c>
      <c r="CK163" s="223" t="str">
        <f t="shared" ca="1" si="113"/>
        <v>-0,768838624734758+3,06937584355042i</v>
      </c>
      <c r="CL163" s="223" t="str">
        <f t="shared" ca="1" si="114"/>
        <v>3,04958316054455+0,843933318916819i</v>
      </c>
      <c r="CM163" s="223" t="str">
        <f t="shared" ca="1" si="115"/>
        <v>0,918519659221267-3,02795352267483i</v>
      </c>
      <c r="CN163" s="223" t="str">
        <f t="shared" ca="1" si="116"/>
        <v>-3,00449995882558-0,992552717628633i</v>
      </c>
      <c r="CO163" s="223" t="str">
        <f t="shared" ca="1" si="117"/>
        <v>-1,06598789939285+2,97923659654666i</v>
      </c>
      <c r="CP163" s="223" t="str">
        <f t="shared" ca="1" si="118"/>
        <v>2,9521786535417+1,13878096990931i</v>
      </c>
      <c r="CQ163" s="223" t="str">
        <f t="shared" ca="1" si="119"/>
        <v>1,21088808134828-2,92334242850603i</v>
      </c>
      <c r="CR163" s="223" t="str">
        <f t="shared" ca="1" si="120"/>
        <v>-2,89274529130229-1,28226579908509i</v>
      </c>
      <c r="CS163" s="223" t="str">
        <f t="shared" ca="1" si="121"/>
        <v>-1,35287112785154+2,86040567250182i</v>
      </c>
      <c r="CT163" s="223" t="str">
        <f t="shared" ca="1" si="122"/>
        <v>2,82634305228031+1,42266153764052i</v>
      </c>
      <c r="CU163" s="223" t="str">
        <f t="shared" ca="1" si="123"/>
        <v>1,49159498931318-2,79057794868925i</v>
      </c>
      <c r="CV163" s="223" t="str">
        <f t="shared" ca="1" si="124"/>
        <v>-2,75313190528836-1,55962995993862i</v>
      </c>
      <c r="CW163" s="223" t="str">
        <f t="shared" ca="1" si="125"/>
        <v>-1,62672546779716+2,71402747817243i</v>
      </c>
      <c r="CX163" s="223" t="str">
        <f t="shared" ca="1" si="126"/>
        <v>2,6732882223892+1,69284109705845i</v>
      </c>
      <c r="CY163" s="223" t="str">
        <f t="shared" ca="1" si="127"/>
        <v>1,75793702214222-2,63093867774159i</v>
      </c>
      <c r="CZ163" s="223" t="str">
        <f t="shared" ca="1" si="128"/>
        <v>-2,58700435401161-1,82197403169744i</v>
      </c>
      <c r="DA163" s="223" t="str">
        <f t="shared" ca="1" si="129"/>
        <v>-1,88491355222653+2,54151171559127i</v>
      </c>
      <c r="DB163" s="223" t="str">
        <f t="shared" ca="1" si="130"/>
        <v>2,49448816554859+1,94671767131058i</v>
      </c>
      <c r="DC163" s="223" t="str">
        <f t="shared" ca="1" si="131"/>
        <v>2,007349160462-2,44596202910989i</v>
      </c>
      <c r="DD163" s="223" t="str">
        <f t="shared" ca="1" si="132"/>
        <v>-2,3959625366053-2,0667714975388i</v>
      </c>
      <c r="DE163" s="223" t="str">
        <f t="shared" ca="1" si="133"/>
        <v>-2,12494888874935+2,34451980585744i</v>
      </c>
      <c r="DF163" s="223" t="str">
        <f t="shared" ca="1" si="134"/>
        <v>2,2916648240478+2,18184629020397i</v>
      </c>
      <c r="DG163" s="223" t="str">
        <f t="shared" ca="1" si="135"/>
        <v>2,2374294290379-2,23742942903905i</v>
      </c>
      <c r="DH163" s="223" t="str">
        <f t="shared" ca="1" si="136"/>
        <v>-2,18184629020294-2,29166482404878i</v>
      </c>
      <c r="DI163" s="223" t="str">
        <f t="shared" ca="1" si="137"/>
        <v>-2,3445198058584+2,12494888874829i</v>
      </c>
      <c r="DJ163" s="223" t="str">
        <f t="shared" ca="1" si="138"/>
        <v>2,06677149754004+2,39596253660423i</v>
      </c>
      <c r="DK163" s="223" t="str">
        <f t="shared" ca="1" si="139"/>
        <v>2,4459620291088-2,00734916046333i</v>
      </c>
      <c r="DL163" s="223" t="str">
        <f t="shared" ca="1" si="140"/>
        <v>-1,94671767130946-2,49448816554947i</v>
      </c>
      <c r="DM163" s="223" t="str">
        <f t="shared" ca="1" si="141"/>
        <v>-2,54151171559217+1,88491355222531i</v>
      </c>
      <c r="DN163" s="223" t="str">
        <f t="shared" ca="1" si="142"/>
        <v>1,82197403169885+2,58700435401062i</v>
      </c>
      <c r="DO163" s="223" t="str">
        <f t="shared" ca="1" si="143"/>
        <v>2,63093867774063-1,75793702214365i</v>
      </c>
      <c r="DP163" s="223" t="str">
        <f t="shared" ca="1" si="144"/>
        <v>-1,69284109705724-2,67328822238997i</v>
      </c>
      <c r="DQ163" s="223" t="str">
        <f t="shared" ca="1" si="145"/>
        <v>-2,71402747817316+1,62672546779594i</v>
      </c>
      <c r="DR163" s="223" t="str">
        <f t="shared" ca="1" si="146"/>
        <v>1,55962995994004+2,75313190528756i</v>
      </c>
      <c r="DS163" s="223" t="str">
        <f t="shared" ca="1" si="147"/>
        <v>2,79057794868992-1,49159498931192i</v>
      </c>
      <c r="DT163" s="223" t="str">
        <f t="shared" ca="1" si="148"/>
        <v>-1,42266153763925-2,82634305228095i</v>
      </c>
      <c r="DU163" s="223" t="str">
        <f t="shared" ca="1" si="149"/>
        <v>-2,8604056725011+1,35287112785306i</v>
      </c>
      <c r="DV163" s="223" t="str">
        <f t="shared" ca="1" si="150"/>
        <v>1,28226579908666+2,89274529130159i</v>
      </c>
      <c r="DW163" s="223" t="str">
        <f t="shared" ca="1" si="151"/>
        <v>2,9233424285066-1,21088808134692i</v>
      </c>
      <c r="DX163" s="223" t="str">
        <f t="shared" ca="1" si="152"/>
        <v>-1,1387809699079-2,95217865354224i</v>
      </c>
      <c r="DY163" s="223" t="str">
        <f t="shared" ca="1" si="153"/>
        <v>-2,97923659654607+1,06598789939447i</v>
      </c>
      <c r="DZ163" s="223" t="str">
        <f t="shared" ca="1" si="154"/>
        <v>0,992552717630225+3,00449995882505i</v>
      </c>
      <c r="EA163" s="223" t="str">
        <f t="shared" ca="1" si="155"/>
        <v>3,02795352267527-0,918519659219817i</v>
      </c>
      <c r="EB163" s="223" t="str">
        <f t="shared" ca="1" si="156"/>
        <v>-0,843933318915446-3,04958316054494i</v>
      </c>
      <c r="EC163" s="223" t="str">
        <f t="shared" ca="1" si="157"/>
        <v>-3,06937584355001+0,768838624736385i</v>
      </c>
      <c r="ED163" s="223" t="str">
        <f t="shared" ca="1" si="158"/>
        <v>0,693280810915535+3,087319649319i</v>
      </c>
      <c r="EE163" s="223" t="str">
        <f t="shared" ca="1" si="159"/>
        <v>3,10340376917285-0,617305390660608i</v>
      </c>
      <c r="EF163" s="223" t="str">
        <f t="shared" ca="1" si="160"/>
        <v>-0,540958128720886-3,11761851463993i</v>
      </c>
      <c r="EG163" s="223" t="str">
        <f t="shared" ca="1" si="161"/>
        <v>-3,12995532328909+0,464285013832246i</v>
      </c>
      <c r="EH163" s="223" t="str">
        <f t="shared" ca="1" si="162"/>
        <v>0,387332231008804+3,1404067638885i</v>
      </c>
      <c r="EI163" s="223" t="str">
        <f t="shared" ca="1" si="163"/>
        <v>3,1489665408803-0,310146133735805i</v>
      </c>
      <c r="EJ163" s="223" t="str">
        <f t="shared" ca="1" si="164"/>
        <v>-0,232773216029047-3,15562949817535i</v>
      </c>
      <c r="EK163" s="223" t="str">
        <f t="shared" ca="1" si="165"/>
        <v>-3,16039162225733+0,155260084440819i</v>
      </c>
      <c r="EL163" s="223" t="str">
        <f t="shared" ca="1" si="166"/>
        <v>0,0776534299801275+3,16325004460084i</v>
      </c>
      <c r="EM163" s="223" t="str">
        <f t="shared" ca="1" si="167"/>
        <v>3,1642030433989-9,92338854239249E-14i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-3,88097032505396E-30+1,47121667572164E-30i</v>
      </c>
      <c r="G164" s="229" t="str">
        <f t="shared" si="178"/>
        <v>-11,5728834482005+9,87552720914236i</v>
      </c>
      <c r="H164" s="229" t="str">
        <f t="shared" si="180"/>
        <v>2,00000000000775E-12-7,58169507848729E-13i</v>
      </c>
      <c r="I164" s="229" t="str">
        <f t="shared" si="174"/>
        <v>-2,00000000000775E-12+7,58169507848729E-13i</v>
      </c>
      <c r="J164" s="255" t="str">
        <f ca="1">IMPRODUCT(1/N_FFT2,CA100)</f>
        <v>0,0155917650345023-0,000027514712403566i</v>
      </c>
      <c r="K164" s="254" t="str">
        <f t="shared" ca="1" si="175"/>
        <v>-3,11626692531638E-14+1,1876230247509E-14i</v>
      </c>
      <c r="N164" s="246">
        <f t="shared" ca="1" si="176"/>
        <v>8.3766339508616703</v>
      </c>
      <c r="O164" s="223">
        <f t="shared" ca="1" si="39"/>
        <v>0.37663395086166995</v>
      </c>
      <c r="P164" s="223" t="str">
        <f t="shared" ca="1" si="40"/>
        <v>-1,31500096397872E-15-0,37663395086167i</v>
      </c>
      <c r="Q164" s="223" t="str">
        <f t="shared" ca="1" si="41"/>
        <v>-0,37663395086167-1,21695676578249E-15i</v>
      </c>
      <c r="R164" s="223" t="str">
        <f t="shared" ca="1" si="42"/>
        <v>-6,92148754446456E-17+0,37663395086167i</v>
      </c>
      <c r="S164" s="223" t="str">
        <f t="shared" ca="1" si="43"/>
        <v>0,37663395086167-1,24578608853407E-15i</v>
      </c>
      <c r="T164" s="223" t="str">
        <f t="shared" ca="1" si="44"/>
        <v>1,11891256758627E-15-0,37663395086167i</v>
      </c>
      <c r="U164" s="223" t="str">
        <f t="shared" ca="1" si="45"/>
        <v>-0,37663395086167-1,38429750889291E-16i</v>
      </c>
      <c r="V164" s="223" t="str">
        <f t="shared" ca="1" si="46"/>
        <v>9,20500674785101E-15+0,37663395086167i</v>
      </c>
      <c r="W164" s="223" t="str">
        <f t="shared" ca="1" si="47"/>
        <v>0,37663395086167-1,05200077118297E-14i</v>
      </c>
      <c r="X164" s="223" t="str">
        <f t="shared" ca="1" si="48"/>
        <v>-1,1165972381245E-14-0,37663395086167i</v>
      </c>
      <c r="Y164" s="223" t="str">
        <f t="shared" ca="1" si="49"/>
        <v>-0,37663395086167+1,24809733452237E-14i</v>
      </c>
      <c r="Z164" s="223" t="str">
        <f t="shared" ca="1" si="50"/>
        <v>1,37959743092024E-14+0,37663395086167i</v>
      </c>
      <c r="AA164" s="223" t="str">
        <f t="shared" ca="1" si="51"/>
        <v>0,37663395086167-1,57800115677446E-14i</v>
      </c>
      <c r="AB164" s="223" t="str">
        <f t="shared" ca="1" si="52"/>
        <v>-1,64259762371599E-14-0,37663395086167i</v>
      </c>
      <c r="AC164" s="223" t="str">
        <f t="shared" ca="1" si="53"/>
        <v>-0,37663395086167+1,8410013495702E-14i</v>
      </c>
      <c r="AD164" s="223" t="str">
        <f t="shared" ca="1" si="54"/>
        <v>-1,84100543304368E-14+0,37663395086167i</v>
      </c>
      <c r="AE164" s="223" t="str">
        <f t="shared" ca="1" si="55"/>
        <v>0,37663395086167+1,77640896610215E-14i</v>
      </c>
      <c r="AF164" s="223" t="str">
        <f t="shared" ca="1" si="56"/>
        <v>1,57800524024794E-14-0,37663395086167i</v>
      </c>
      <c r="AG164" s="223" t="str">
        <f t="shared" ca="1" si="57"/>
        <v>-0,37663395086167-1,51340877330641E-14i</v>
      </c>
      <c r="AH164" s="223" t="str">
        <f t="shared" ca="1" si="58"/>
        <v>-1,31500504745219E-14+0,37663395086167i</v>
      </c>
      <c r="AI164" s="223" t="str">
        <f t="shared" ca="1" si="59"/>
        <v>0,37663395086167+1,25040858051067E-14i</v>
      </c>
      <c r="AJ164" s="223" t="str">
        <f t="shared" ca="1" si="60"/>
        <v>1,05200485465645E-14-0,37663395086167i</v>
      </c>
      <c r="AK164" s="223" t="str">
        <f t="shared" ca="1" si="61"/>
        <v>-0,37663395086167-9,87408387714925E-15i</v>
      </c>
      <c r="AL164" s="223" t="str">
        <f t="shared" ca="1" si="62"/>
        <v>-9,22811920773401E-15+0,37663395086167i</v>
      </c>
      <c r="AM164" s="223" t="str">
        <f t="shared" ca="1" si="63"/>
        <v>0,37663395086167+5,90600936006487E-15i</v>
      </c>
      <c r="AN164" s="223" t="str">
        <f t="shared" ca="1" si="64"/>
        <v>5,26004469064963E-15-0,37663395086167i</v>
      </c>
      <c r="AO164" s="223" t="str">
        <f t="shared" ca="1" si="65"/>
        <v>-0,37663395086167-4,61408002123438E-15i</v>
      </c>
      <c r="AP164" s="223" t="str">
        <f t="shared" ca="1" si="66"/>
        <v>-3,96811535181914E-15+0,37663395086167i</v>
      </c>
      <c r="AQ164" s="223" t="str">
        <f t="shared" ca="1" si="67"/>
        <v>0,37663395086167+3,32215068240389E-15i</v>
      </c>
      <c r="AR164" s="223" t="str">
        <f t="shared" ca="1" si="68"/>
        <v>0,37663395086167+3,32215068240389E-15i</v>
      </c>
      <c r="AS164" s="223" t="str">
        <f t="shared" ca="1" si="69"/>
        <v>-0,37663395086167+6,45923834680474E-16i</v>
      </c>
      <c r="AT164" s="223" t="str">
        <f t="shared" ca="1" si="70"/>
        <v>1,29188850409572E-15+0,37663395086167i</v>
      </c>
      <c r="AU164" s="223" t="str">
        <f t="shared" ca="1" si="71"/>
        <v>0,37663395086167-1,93785317351097E-15i</v>
      </c>
      <c r="AV164" s="223" t="str">
        <f t="shared" ca="1" si="72"/>
        <v>-5,25996302118007E-15-0,37663395086167i</v>
      </c>
      <c r="AW164" s="223" t="str">
        <f t="shared" ca="1" si="73"/>
        <v>-0,37663395086167+5,90592769059535E-15i</v>
      </c>
      <c r="AX164" s="223" t="str">
        <f t="shared" ca="1" si="74"/>
        <v>6,5518923600106E-15+0,37663395086167i</v>
      </c>
      <c r="AY164" s="223" t="str">
        <f t="shared" ca="1" si="75"/>
        <v>0,37663395086167-7,19785702942584E-15i</v>
      </c>
      <c r="AZ164" s="223" t="str">
        <f t="shared" ca="1" si="76"/>
        <v>-1,05199668770949E-14-0,37663395086167i</v>
      </c>
      <c r="BA164" s="223" t="str">
        <f t="shared" ca="1" si="77"/>
        <v>-0,37663395086167+1,11659315465102E-14i</v>
      </c>
      <c r="BB164" s="223" t="str">
        <f t="shared" ca="1" si="78"/>
        <v>1,18118962159254E-14+0,37663395086167i</v>
      </c>
      <c r="BC164" s="223" t="str">
        <f t="shared" ca="1" si="79"/>
        <v>0,37663395086167-1,24578608853407E-14i</v>
      </c>
      <c r="BD164" s="223" t="str">
        <f t="shared" ca="1" si="80"/>
        <v>-1,3103825554756E-14-0,37663395086167i</v>
      </c>
      <c r="BE164" s="223" t="str">
        <f t="shared" ca="1" si="81"/>
        <v>-0,37663395086167+1,64259354024251E-14i</v>
      </c>
      <c r="BF164" s="223" t="str">
        <f t="shared" ca="1" si="82"/>
        <v>1,97480452500942E-14+0,37663395086167i</v>
      </c>
      <c r="BG164" s="223" t="str">
        <f t="shared" ca="1" si="83"/>
        <v>0,37663395086167+1,97481677542985E-14i</v>
      </c>
      <c r="BH164" s="223" t="str">
        <f t="shared" ca="1" si="84"/>
        <v>1,64260579066294E-14-0,37663395086167i</v>
      </c>
      <c r="BI164" s="223" t="str">
        <f t="shared" ca="1" si="85"/>
        <v>-0,37663395086167-1,8456238415468E-14i</v>
      </c>
      <c r="BJ164" s="223" t="str">
        <f t="shared" ca="1" si="86"/>
        <v>-1,51341285677989E-14+0,37663395086167i</v>
      </c>
      <c r="BK164" s="223" t="str">
        <f t="shared" ca="1" si="87"/>
        <v>0,37663395086167+1,18120187201298E-14i</v>
      </c>
      <c r="BL164" s="223" t="str">
        <f t="shared" ca="1" si="88"/>
        <v>1,38421992289684E-14-0,37663395086167i</v>
      </c>
      <c r="BM164" s="223" t="str">
        <f t="shared" ca="1" si="89"/>
        <v>-0,37663395086167-1,05200893812993E-14i</v>
      </c>
      <c r="BN164" s="223" t="str">
        <f t="shared" ca="1" si="90"/>
        <v>-1,25502698901379E-14+0,37663395086167i</v>
      </c>
      <c r="BO164" s="223" t="str">
        <f t="shared" ca="1" si="91"/>
        <v>0,37663395086167+9,22816004246877E-15i</v>
      </c>
      <c r="BP164" s="223" t="str">
        <f t="shared" ca="1" si="92"/>
        <v>5,90605019479966E-15-0,37663395086167i</v>
      </c>
      <c r="BQ164" s="223" t="str">
        <f t="shared" ca="1" si="93"/>
        <v>-0,37663395086167-7,93623070363828E-15i</v>
      </c>
      <c r="BR164" s="223" t="str">
        <f t="shared" ca="1" si="94"/>
        <v>-4,61412085596918E-15+0,37663395086167i</v>
      </c>
      <c r="BS164" s="223" t="str">
        <f t="shared" ca="1" si="95"/>
        <v>0,37663395086167+6,64430136480776E-15i</v>
      </c>
      <c r="BT164" s="223" t="str">
        <f t="shared" ca="1" si="96"/>
        <v>3,32219151713866E-15-0,37663395086167i</v>
      </c>
      <c r="BU164" s="223" t="str">
        <f t="shared" ca="1" si="97"/>
        <v>-0,37663395086167-8,16694695512043E-20i</v>
      </c>
      <c r="BV164" s="223" t="str">
        <f t="shared" ca="1" si="98"/>
        <v>-2,03026217830816E-15+0,37663395086167i</v>
      </c>
      <c r="BW164" s="223" t="str">
        <f t="shared" ca="1" si="99"/>
        <v>0,37663395086167-1,29184766936095E-15i</v>
      </c>
      <c r="BX164" s="223" t="str">
        <f t="shared" ca="1" si="100"/>
        <v>-4,61395751703007E-15-0,37663395086167i</v>
      </c>
      <c r="BY164" s="223" t="str">
        <f t="shared" ca="1" si="101"/>
        <v>-0,37663395086167+2,58377700819145E-15i</v>
      </c>
      <c r="BZ164" s="223" t="str">
        <f t="shared" ca="1" si="102"/>
        <v>5,90588685586056E-15+0,37663395086167i</v>
      </c>
      <c r="CA164" s="223" t="str">
        <f t="shared" ca="1" si="103"/>
        <v>0,37663395086167+1,45988423635194E-13i</v>
      </c>
      <c r="CB164" s="223" t="str">
        <f t="shared" ca="1" si="104"/>
        <v>1,05200281291971E-13-0,37663395086167i</v>
      </c>
      <c r="CC164" s="223" t="str">
        <f t="shared" ca="1" si="105"/>
        <v>-0,37663395086167-6,44121389487479E-14i</v>
      </c>
      <c r="CD164" s="223" t="str">
        <f t="shared" ca="1" si="106"/>
        <v>-2,89762869620325E-14+0,37663395086167i</v>
      </c>
      <c r="CE164" s="223" t="str">
        <f t="shared" ca="1" si="107"/>
        <v>0,37663395086167-1,18118553811907E-14i</v>
      </c>
      <c r="CF164" s="223" t="str">
        <f t="shared" ca="1" si="108"/>
        <v>-5,2599997724414E-14-0,37663395086167i</v>
      </c>
      <c r="CG164" s="223" t="str">
        <f t="shared" ca="1" si="109"/>
        <v>-0,37663395086167+8,80358497111291E-14i</v>
      </c>
      <c r="CH164" s="223" t="str">
        <f t="shared" ca="1" si="110"/>
        <v>1,28823992054352E-13+0,37663395086167i</v>
      </c>
      <c r="CI164" s="223" t="str">
        <f t="shared" ca="1" si="111"/>
        <v>0,37663395086167-1,69612134397576E-13i</v>
      </c>
      <c r="CJ164" s="223" t="str">
        <f t="shared" ca="1" si="112"/>
        <v>1,69612338571249E-13-0,37663395086167i</v>
      </c>
      <c r="CK164" s="223" t="str">
        <f t="shared" ca="1" si="113"/>
        <v>-0,37663395086167-1,34176486584534E-13i</v>
      </c>
      <c r="CL164" s="223" t="str">
        <f t="shared" ca="1" si="114"/>
        <v>-9,3388344241311E-14+0,37663395086167i</v>
      </c>
      <c r="CM164" s="223" t="str">
        <f t="shared" ca="1" si="115"/>
        <v>0,37663395086167+5,26002018980878E-14i</v>
      </c>
      <c r="CN164" s="223" t="str">
        <f t="shared" ca="1" si="116"/>
        <v>1,71643499113723E-14-0,37663395086167i</v>
      </c>
      <c r="CO164" s="223" t="str">
        <f t="shared" ca="1" si="117"/>
        <v>-0,37663395086167+2,36237924318509E-14i</v>
      </c>
      <c r="CP164" s="223" t="str">
        <f t="shared" ca="1" si="118"/>
        <v>6,44119347750742E-14+0,37663395086167i</v>
      </c>
      <c r="CQ164" s="223" t="str">
        <f t="shared" ca="1" si="119"/>
        <v>0,37663395086167-9,98477867617897E-14i</v>
      </c>
      <c r="CR164" s="223" t="str">
        <f t="shared" ca="1" si="120"/>
        <v>-1,40635929105012E-13-0,37663395086167i</v>
      </c>
      <c r="CS164" s="223" t="str">
        <f t="shared" ca="1" si="121"/>
        <v>-0,37663395086167+1,76071781091728E-13i</v>
      </c>
      <c r="CT164" s="223" t="str">
        <f t="shared" ca="1" si="122"/>
        <v>-1,57800401520589E-13+0,37663395086167i</v>
      </c>
      <c r="CU164" s="223" t="str">
        <f t="shared" ca="1" si="123"/>
        <v>0,37663395086167+1,17012259177366E-13i</v>
      </c>
      <c r="CV164" s="223" t="str">
        <f t="shared" ca="1" si="124"/>
        <v>7,62241168341428E-14-0,37663395086167i</v>
      </c>
      <c r="CW164" s="223" t="str">
        <f t="shared" ca="1" si="125"/>
        <v>-0,37663395086167-4,61405552039354E-14i</v>
      </c>
      <c r="CX164" s="223" t="str">
        <f t="shared" ca="1" si="126"/>
        <v>-5,35241286071203E-15+0,37663395086167i</v>
      </c>
      <c r="CY164" s="223" t="str">
        <f t="shared" ca="1" si="127"/>
        <v>0,37663395086167-3,54357294825111E-14i</v>
      </c>
      <c r="CZ164" s="223" t="str">
        <f t="shared" ca="1" si="128"/>
        <v>-7,62238718257343E-14-0,37663395086167i</v>
      </c>
      <c r="DA164" s="223" t="str">
        <f t="shared" ca="1" si="129"/>
        <v>-0,37663395086167+1,17012014168958E-13i</v>
      </c>
      <c r="DB164" s="223" t="str">
        <f t="shared" ca="1" si="130"/>
        <v>1,57800156512181E-13+0,37663395086167i</v>
      </c>
      <c r="DC164" s="223" t="str">
        <f t="shared" ca="1" si="131"/>
        <v>0,37663395086167+1,86776606813152E-13i</v>
      </c>
      <c r="DD164" s="223" t="str">
        <f t="shared" ca="1" si="132"/>
        <v>1,45988464469929E-13-0,37663395086167i</v>
      </c>
      <c r="DE164" s="223" t="str">
        <f t="shared" ca="1" si="133"/>
        <v>-0,37663395086167-1,05200322126706E-13i</v>
      </c>
      <c r="DF164" s="223" t="str">
        <f t="shared" ca="1" si="134"/>
        <v>-6,44121797834826E-14+0,37663395086167i</v>
      </c>
      <c r="DG164" s="223" t="str">
        <f t="shared" ca="1" si="135"/>
        <v>0,37663395086167+2,36240374402596E-14i</v>
      </c>
      <c r="DH164" s="223" t="str">
        <f t="shared" ca="1" si="136"/>
        <v>-6,45952418994816E-15-0,37663395086167i</v>
      </c>
      <c r="DI164" s="223" t="str">
        <f t="shared" ca="1" si="137"/>
        <v>-0,37663395086167+4,72476665331712E-14i</v>
      </c>
      <c r="DJ164" s="223" t="str">
        <f t="shared" ca="1" si="138"/>
        <v>8,80358088763944E-14+0,37663395086167i</v>
      </c>
      <c r="DK164" s="223" t="str">
        <f t="shared" ca="1" si="139"/>
        <v>0,37663395086167-1,28823951219618E-13i</v>
      </c>
      <c r="DL164" s="223" t="str">
        <f t="shared" ca="1" si="140"/>
        <v>-1,69612093562841E-13-0,37663395086167i</v>
      </c>
      <c r="DM164" s="223" t="str">
        <f t="shared" ca="1" si="141"/>
        <v>-0,37663395086167-1,74964669762492E-13i</v>
      </c>
      <c r="DN164" s="223" t="str">
        <f t="shared" ca="1" si="142"/>
        <v>-1,34176527419269E-13+0,37663395086167i</v>
      </c>
      <c r="DO164" s="223" t="str">
        <f t="shared" ca="1" si="143"/>
        <v>0,37663395086167+9,33883850760457E-14i</v>
      </c>
      <c r="DP164" s="223" t="str">
        <f t="shared" ca="1" si="144"/>
        <v>5,26002427328225E-14-0,37663395086167i</v>
      </c>
      <c r="DQ164" s="223" t="str">
        <f t="shared" ca="1" si="145"/>
        <v>-0,37663395086167-1,18121003895993E-14i</v>
      </c>
      <c r="DR164" s="223" t="str">
        <f t="shared" ca="1" si="146"/>
        <v>1,82714612406084E-14+0,37663395086167i</v>
      </c>
      <c r="DS164" s="223" t="str">
        <f t="shared" ca="1" si="147"/>
        <v>0,37663395086167-5,90596035838314E-14i</v>
      </c>
      <c r="DT164" s="223" t="str">
        <f t="shared" ca="1" si="148"/>
        <v>-9,98477459270546E-14-0,37663395086167i</v>
      </c>
      <c r="DU164" s="223" t="str">
        <f t="shared" ca="1" si="149"/>
        <v>-0,37663395086167+1,40635888270278E-13i</v>
      </c>
      <c r="DV164" s="223" t="str">
        <f t="shared" ca="1" si="150"/>
        <v>1,81424030613501E-13+0,37663395086167i</v>
      </c>
      <c r="DW164" s="223" t="str">
        <f t="shared" ca="1" si="151"/>
        <v>0,37663395086167+1,63152732711832E-13i</v>
      </c>
      <c r="DX164" s="223" t="str">
        <f t="shared" ca="1" si="152"/>
        <v>1,22364590368609E-13-0,37663395086167i</v>
      </c>
      <c r="DY164" s="223" t="str">
        <f t="shared" ca="1" si="153"/>
        <v>-0,37663395086167-8,15764480253855E-14i</v>
      </c>
      <c r="DZ164" s="223" t="str">
        <f t="shared" ca="1" si="154"/>
        <v>-4,07883056821623E-14+0,37663395086167i</v>
      </c>
      <c r="EA164" s="223" t="str">
        <f t="shared" ca="1" si="155"/>
        <v>0,37663395086167+1,63338939102409E-19i</v>
      </c>
      <c r="EB164" s="223" t="str">
        <f t="shared" ca="1" si="156"/>
        <v>-4,07879790042841E-14-0,37663395086167i</v>
      </c>
      <c r="EC164" s="223" t="str">
        <f t="shared" ca="1" si="157"/>
        <v>-0,37663395086167+7,08715406344919E-14i</v>
      </c>
      <c r="ED164" s="223" t="str">
        <f t="shared" ca="1" si="158"/>
        <v>1,11659682977715E-13+0,37663395086167i</v>
      </c>
      <c r="EE164" s="223" t="str">
        <f t="shared" ca="1" si="159"/>
        <v>0,37663395086167-1,52447825320938E-13i</v>
      </c>
      <c r="EF164" s="223" t="str">
        <f t="shared" ca="1" si="160"/>
        <v>1,81424357291379E-13-0,37663395086167i</v>
      </c>
      <c r="EG164" s="223" t="str">
        <f t="shared" ca="1" si="161"/>
        <v>-0,37663395086167-1,40636214948156E-13i</v>
      </c>
      <c r="EH164" s="223" t="str">
        <f t="shared" ca="1" si="162"/>
        <v>-1,10552653317948E-13+0,37663395086167i</v>
      </c>
      <c r="EI164" s="223" t="str">
        <f t="shared" ca="1" si="163"/>
        <v>0,37663395086167+6,9764510974725E-14i</v>
      </c>
      <c r="EJ164" s="223" t="str">
        <f t="shared" ca="1" si="164"/>
        <v>2,8976368631502E-14-0,37663395086167i</v>
      </c>
      <c r="EK164" s="223" t="str">
        <f t="shared" ca="1" si="165"/>
        <v>-0,37663395086167+1,18117737117211E-14i</v>
      </c>
      <c r="EL164" s="223" t="str">
        <f t="shared" ca="1" si="166"/>
        <v>5,25999160549443E-14+0,37663395086167i</v>
      </c>
      <c r="EM164" s="223" t="str">
        <f t="shared" ca="1" si="167"/>
        <v>0,37663395086167-8,2683477685152E-14i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-3,762474426323E-30+1,40435366132134E-30i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-11,42131979695+9,89847715736772i</v>
      </c>
      <c r="H165" s="229" t="str">
        <f t="shared" si="180"/>
        <v>2,00000000000751E-12-7,46505361574136E-13i</v>
      </c>
      <c r="I165" s="229" t="str">
        <f t="shared" si="174"/>
        <v>-2,00000000000751E-12+7,46505361574136E-13i</v>
      </c>
      <c r="J165" s="255" t="str">
        <f ca="1">IMPRODUCT(1/N_FFT2,CB100)</f>
        <v>-0,00901549959654012-0,000977751379200812i</v>
      </c>
      <c r="K165" s="254" t="str">
        <f t="shared" ca="1" si="175"/>
        <v>1,87608958400079E-14-4,77461602767769E-15i</v>
      </c>
      <c r="N165" s="246">
        <f t="shared" ref="N165:N228" ca="1" si="185">Ioutput2+O165</f>
        <v>11.165953957869549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3.1659539578695495</v>
      </c>
      <c r="P165" s="223" t="str">
        <f t="shared" ref="P165:P228" ca="1" si="187">IMPRODUCT(O165,IMEXP(COMPLEX(0,-2*PI()*1*B165/Nt_load2)))</f>
        <v>-0,0776963995731054-3,16500043172876i</v>
      </c>
      <c r="Q165" s="223" t="str">
        <f t="shared" ref="Q165:Q228" ca="1" si="188">IMPRODUCT(O165,IMEXP(COMPLEX(0,-2*PI()*2*B165/Nt_load2)))</f>
        <v>-3,16214042767489+0,155345997740331i</v>
      </c>
      <c r="R165" s="223" t="str">
        <f t="shared" ref="R165:R228" ca="1" si="189">IMPRODUCT(O165,IMEXP(COMPLEX(0,-2*PI()*3*B165/Nt_load2)))</f>
        <v>0,232902021287312+3,15737566846743i</v>
      </c>
      <c r="S165" s="223" t="str">
        <f t="shared" ref="S165:S228" ca="1" si="190">IMPRODUCT(O165,IMEXP(COMPLEX(0,-2*PI()*4*B165/Nt_load2)))</f>
        <v>3,15070902421917-0,310317753365434i</v>
      </c>
      <c r="T165" s="223" t="str">
        <f t="shared" ref="T165:T228" ca="1" si="191">IMPRODUCT(O165,IMEXP(COMPLEX(0,-2*PI()*5*B165/Nt_load2)))</f>
        <v>-0,387546561632429-3,14214451066732i</v>
      </c>
      <c r="U165" s="223" t="str">
        <f t="shared" ref="U165:U228" ca="1" si="192">IMPRODUCT(O165,IMEXP(COMPLEX(0,-2*PI()*6*B165/Nt_load2)))</f>
        <v>-3,13168728675459+0,464541926342027i</v>
      </c>
      <c r="V165" s="223" t="str">
        <f t="shared" ref="V165:V228" ca="1" si="193">IMPRODUCT(O165,IMEXP(COMPLEX(0,-2*PI()*7*B165/Nt_load2)))</f>
        <v>0,54125746836563+3,11934365152163i</v>
      </c>
      <c r="W165" s="223" t="str">
        <f t="shared" ref="W165:W228" ca="1" si="194">IMPRODUCT(O165,IMEXP(COMPLEX(0,-2*PI()*8*B165/Nt_load2)))</f>
        <v>3,10512104031282-0,617646977128898i</v>
      </c>
      <c r="X165" s="223" t="str">
        <f t="shared" ref="X165:X228" ca="1" si="195">IMPRODUCT(O165,IMEXP(COMPLEX(0,-2*PI()*9*B165/Nt_load2)))</f>
        <v>-0,693664438448763-3,08902802029723i</v>
      </c>
      <c r="Y165" s="223" t="str">
        <f t="shared" ref="Y165:Y228" ca="1" si="196">IMPRODUCT(O165,IMEXP(COMPLEX(0,-2*PI()*10*B165/Nt_load2)))</f>
        <v>-3,0710742853084+0,769264062248686i</v>
      </c>
      <c r="Z165" s="223" t="str">
        <f t="shared" ref="Z165:Z228" ca="1" si="197">IMPRODUCT(O165,IMEXP(COMPLEX(0,-2*PI()*11*B165/Nt_load2)))</f>
        <v>0,84440031014185+3,05127065000505i</v>
      </c>
      <c r="AA165" s="223" t="str">
        <f t="shared" ref="AA165:AA228" ca="1" si="198">IMPRODUCT(O165,IMEXP(COMPLEX(0,-2*PI()*12*B165/Nt_load2)))</f>
        <v>3,0296290433564-0,919027922862646i</v>
      </c>
      <c r="AB165" s="223" t="str">
        <f t="shared" ref="AB165:AB228" ca="1" si="199">IMPRODUCT(O165,IMEXP(COMPLEX(0,-2*PI()*13*B165/Nt_load2)))</f>
        <v>-0,993101947527372-3,00616250145717i</v>
      </c>
      <c r="AC165" s="223" t="str">
        <f t="shared" ref="AC165:AC228" ca="1" si="200">IMPRODUCT(O165,IMEXP(COMPLEX(0,-2*PI()*14*B165/Nt_load2)))</f>
        <v>-2,98088515967481+1,06657776471308i</v>
      </c>
      <c r="AD165" s="223" t="str">
        <f t="shared" ref="AD165:AD228" ca="1" si="201">IMPRODUCT(O165,IMEXP(COMPLEX(0,-2*PI()*15*B165/Nt_load2)))</f>
        <v>1,13941111533554+2,95381224413463i</v>
      </c>
      <c r="AE165" s="223" t="str">
        <f t="shared" ref="AE165:AE228" ca="1" si="202">IMPRODUCT(O165,IMEXP(COMPLEX(0,-2*PI()*16*B165/Nt_load2)))</f>
        <v>2,92496006254874-1,21155812730745i</v>
      </c>
      <c r="AF165" s="223" t="str">
        <f t="shared" ref="AF165:AF228" ca="1" si="203">IMPRODUCT(O165,IMEXP(COMPLEX(0,-2*PI()*17*B165/Nt_load2)))</f>
        <v>-1,28297534196625-2,8943459943926i</v>
      </c>
      <c r="AG165" s="223" t="str">
        <f t="shared" ref="AG165:AG228" ca="1" si="204">IMPRODUCT(O165,IMEXP(COMPLEX(0,-2*PI()*18*B165/Nt_load2)))</f>
        <v>-2,86198848043587+1,35361974025287i</v>
      </c>
      <c r="AH165" s="223" t="str">
        <f t="shared" ref="AH165:AH228" ca="1" si="205">IMPRODUCT(O165,IMEXP(COMPLEX(0,-2*PI()*19*B165/Nt_load2)))</f>
        <v>1,42344876862307+2,82790701163517i</v>
      </c>
      <c r="AI165" s="223" t="str">
        <f t="shared" ref="AI165:AI228" ca="1" si="206">IMPRODUCT(O165,IMEXP(COMPLEX(0,-2*PI()*20*B165/Nt_load2)))</f>
        <v>2,79212211739305-1,49242036468095i</v>
      </c>
      <c r="AJ165" s="223" t="str">
        <f t="shared" ref="AJ165:AJ228" ca="1" si="207">IMPRODUCT(O165,IMEXP(COMPLEX(0,-2*PI()*21*B165/Nt_load2)))</f>
        <v>-1,56049298251662-2,75465535319143i</v>
      </c>
      <c r="AK165" s="223" t="str">
        <f t="shared" ref="AK165:AK228" ca="1" si="208">IMPRODUCT(O165,IMEXP(COMPLEX(0,-2*PI()*22*B165/Nt_load2)))</f>
        <v>-2,71552928760826+1,62762561773021i</v>
      </c>
      <c r="AL165" s="223" t="str">
        <f t="shared" ref="AL165:AL228" ca="1" si="209">IMPRODUCT(O165,IMEXP(COMPLEX(0,-2*PI()*23*B165/Nt_load2)))</f>
        <v>1,69377783213225+2,67476748872257i</v>
      </c>
      <c r="AM165" s="223" t="str">
        <f t="shared" ref="AM165:AM228" ca="1" si="210">IMPRODUCT(O165,IMEXP(COMPLEX(0,-2*PI()*24*B165/Nt_load2)))</f>
        <v>2,63239450991751-1,75890977810291i</v>
      </c>
      <c r="AN165" s="223" t="str">
        <f t="shared" ref="AN165:AN228" ca="1" si="211">IMPRODUCT(O165,IMEXP(COMPLEX(0,-2*PI()*25*B165/Nt_load2)))</f>
        <v>-1,82298222259311-2,58843587509124i</v>
      </c>
      <c r="AO165" s="223" t="str">
        <f t="shared" ref="AO165:AO228" ca="1" si="212">IMPRODUCT(O165,IMEXP(COMPLEX(0,-2*PI()*26*B165/Nt_load2)))</f>
        <v>-2,54291806328185+1,88595657075786i</v>
      </c>
      <c r="AP165" s="223" t="str">
        <f t="shared" ref="AP165:AP228" ca="1" si="213">IMPRODUCT(O165,IMEXP(COMPLEX(0,-2*PI()*27*B165/Nt_load2)))</f>
        <v>1,9477948892051+2,49586849271678i</v>
      </c>
      <c r="AQ165" s="223" t="str">
        <f t="shared" ref="AQ165:AQ228" ca="1" si="214">IMPRODUCT(O165,IMEXP(COMPLEX(0,-2*PI()*28*B165/Nt_load2)))</f>
        <v>2,44731550429823-2,00845992884382i</v>
      </c>
      <c r="AR165" s="223" t="str">
        <f t="shared" ref="AR165:AR228" ca="1" si="215">IMPRODUCT(O165,IMEXP(COMPLEX(0,-2*PI()*28*B165/Nt_load2)))</f>
        <v>2,44731550429823-2,00845992884382i</v>
      </c>
      <c r="AS165" s="223" t="str">
        <f t="shared" ref="AS165:AS228" ca="1" si="216">IMPRODUCT(O165,IMEXP(COMPLEX(0,-2*PI()*30*B165/Nt_load2)))</f>
        <v>-2,34581714790544+2,12612473104064i</v>
      </c>
      <c r="AT165" s="223" t="str">
        <f t="shared" ref="AT165:AT228" ca="1" si="217">IMPRODUCT(O165,IMEXP(COMPLEX(0,-2*PI()*31*B165/Nt_load2)))</f>
        <v>2,1830536167219+2,29293291874562i</v>
      </c>
      <c r="AU165" s="223" t="str">
        <f t="shared" ref="AU165:AU228" ca="1" si="218">IMPRODUCT(O165,IMEXP(COMPLEX(0,-2*PI()*32*B165/Nt_load2)))</f>
        <v>2,23866751253404-2,23866751253386i</v>
      </c>
      <c r="AV165" s="223" t="str">
        <f t="shared" ref="AV165:AV228" ca="1" si="219">IMPRODUCT(O165,IMEXP(COMPLEX(0,-2*PI()*33*B165/Nt_load2)))</f>
        <v>-2,29293291874566-2,18305361672186i</v>
      </c>
      <c r="AW165" s="223" t="str">
        <f t="shared" ref="AW165:AW228" ca="1" si="220">IMPRODUCT(O165,IMEXP(COMPLEX(0,-2*PI()*34*B165/Nt_load2)))</f>
        <v>-2,1261247310406+2,34581714790548i</v>
      </c>
      <c r="AX165" s="223" t="str">
        <f t="shared" ref="AX165:AX228" ca="1" si="221">IMPRODUCT(O165,IMEXP(COMPLEX(0,-2*PI()*35*B165/Nt_load2)))</f>
        <v>2,39728834453095+2,06791514732251i</v>
      </c>
      <c r="AY165" s="223" t="str">
        <f t="shared" ref="AY165:AY228" ca="1" si="222">IMPRODUCT(O165,IMEXP(COMPLEX(0,-2*PI()*36*B165/Nt_load2)))</f>
        <v>2,00845992884378-2,44731550429827i</v>
      </c>
      <c r="AZ165" s="223" t="str">
        <f t="shared" ref="AZ165:AZ228" ca="1" si="223">IMPRODUCT(O165,IMEXP(COMPLEX(0,-2*PI()*37*B165/Nt_load2)))</f>
        <v>-2,49586849271682-1,94779488920505i</v>
      </c>
      <c r="BA165" s="223" t="str">
        <f t="shared" ref="BA165:BA228" ca="1" si="224">IMPRODUCT(O165,IMEXP(COMPLEX(0,-2*PI()*38*B165/Nt_load2)))</f>
        <v>-1,88595657075807+2,5429180632817i</v>
      </c>
      <c r="BB165" s="223" t="str">
        <f t="shared" ref="BB165:BB228" ca="1" si="225">IMPRODUCT(O165,IMEXP(COMPLEX(0,-2*PI()*39*B165/Nt_load2)))</f>
        <v>2,58843587509127+1,82298222259306i</v>
      </c>
      <c r="BC165" s="223" t="str">
        <f t="shared" ref="BC165:BC228" ca="1" si="226">IMPRODUCT(O165,IMEXP(COMPLEX(0,-2*PI()*40*B165/Nt_load2)))</f>
        <v>1,75890977810286-2,63239450991754i</v>
      </c>
      <c r="BD165" s="223" t="str">
        <f t="shared" ref="BD165:BD228" ca="1" si="227">IMPRODUCT(O165,IMEXP(COMPLEX(0,-2*PI()*41*B165/Nt_load2)))</f>
        <v>-2,67476748872243-1,69377783213246i</v>
      </c>
      <c r="BE165" s="223" t="str">
        <f t="shared" ref="BE165:BE228" ca="1" si="228">IMPRODUCT(O165,IMEXP(COMPLEX(0,-2*PI()*42*B165/Nt_load2)))</f>
        <v>-1,62762561773014+2,7155292876083i</v>
      </c>
      <c r="BF165" s="223" t="str">
        <f t="shared" ref="BF165:BF228" ca="1" si="229">IMPRODUCT(O165,IMEXP(COMPLEX(0,-2*PI()*43*B165/Nt_load2)))</f>
        <v>2,75465535319147+1,56049298251657i</v>
      </c>
      <c r="BG165" s="223" t="str">
        <f t="shared" ref="BG165:BG228" ca="1" si="230">IMPRODUCT(O165,IMEXP(COMPLEX(0,-2*PI()*44*B165/Nt_load2)))</f>
        <v>1,49242036468117-2,79212211739293i</v>
      </c>
      <c r="BH165" s="223" t="str">
        <f t="shared" ref="BH165:BH228" ca="1" si="231">IMPRODUCT(O165,IMEXP(COMPLEX(0,-2*PI()*45*B165/Nt_load2)))</f>
        <v>-2,82790701163519-1,42344876862303i</v>
      </c>
      <c r="BI165" s="223" t="str">
        <f t="shared" ref="BI165:BI228" ca="1" si="232">IMPRODUCT(O165,IMEXP(COMPLEX(0,-2*PI()*46*B165/Nt_load2)))</f>
        <v>-1,35361974025281+2,8619884804359i</v>
      </c>
      <c r="BJ165" s="223" t="str">
        <f t="shared" ref="BJ165:BJ228" ca="1" si="233">IMPRODUCT(O165,IMEXP(COMPLEX(0,-2*PI()*47*B165/Nt_load2)))</f>
        <v>2,89434599439249+1,28297534196649i</v>
      </c>
      <c r="BK165" s="223" t="str">
        <f t="shared" ref="BK165:BK228" ca="1" si="234">IMPRODUCT(O165,IMEXP(COMPLEX(0,-2*PI()*48*B165/Nt_load2)))</f>
        <v>1,21155812730738-2,92496006254877i</v>
      </c>
      <c r="BL165" s="223" t="str">
        <f t="shared" ref="BL165:BL228" ca="1" si="235">IMPRODUCT(O165,IMEXP(COMPLEX(0,-2*PI()*49*B165/Nt_load2)))</f>
        <v>-2,95381224413465-1,1394111153355i</v>
      </c>
      <c r="BM165" s="223" t="str">
        <f t="shared" ref="BM165:BM228" ca="1" si="236">IMPRODUCT(O165,IMEXP(COMPLEX(0,-2*PI()*50*B165/Nt_load2)))</f>
        <v>-1,06657776471331+2,98088515967473i</v>
      </c>
      <c r="BN165" s="223" t="str">
        <f t="shared" ref="BN165:BN228" ca="1" si="237">IMPRODUCT(O165,IMEXP(COMPLEX(0,-2*PI()*51*B165/Nt_load2)))</f>
        <v>3,00616250145718+0,993101947527325i</v>
      </c>
      <c r="BO165" s="223" t="str">
        <f t="shared" ref="BO165:BO228" ca="1" si="238">IMPRODUCT(O165,IMEXP(COMPLEX(0,-2*PI()*52*B165/Nt_load2)))</f>
        <v>0,919027922862576-3,02962904335643i</v>
      </c>
      <c r="BP165" s="223" t="str">
        <f t="shared" ref="BP165:BP228" ca="1" si="239">IMPRODUCT(O165,IMEXP(COMPLEX(0,-2*PI()*53*B165/Nt_load2)))</f>
        <v>-3,05127065000498-0,844400310142106i</v>
      </c>
      <c r="BQ165" s="223" t="str">
        <f t="shared" ref="BQ165:BQ228" ca="1" si="240">IMPRODUCT(O165,IMEXP(COMPLEX(0,-2*PI()*54*B165/Nt_load2)))</f>
        <v>-0,769264062248622+3,07107428530842i</v>
      </c>
      <c r="BR165" s="223" t="str">
        <f t="shared" ref="BR165:BR228" ca="1" si="241">IMPRODUCT(O165,IMEXP(COMPLEX(0,-2*PI()*55*B165/Nt_load2)))</f>
        <v>3,08902802029724+0,693664438448719i</v>
      </c>
      <c r="BS165" s="223" t="str">
        <f t="shared" ref="BS165:BS228" ca="1" si="242">IMPRODUCT(O165,IMEXP(COMPLEX(0,-2*PI()*56*B165/Nt_load2)))</f>
        <v>0,617646977129141-3,10512104031278i</v>
      </c>
      <c r="BT165" s="223" t="str">
        <f t="shared" ref="BT165:BT228" ca="1" si="243">IMPRODUCT(O165,IMEXP(COMPLEX(0,-2*PI()*57*B165/Nt_load2)))</f>
        <v>-3,11934365152164-0,541257468365586i</v>
      </c>
      <c r="BU165" s="223" t="str">
        <f t="shared" ref="BU165:BU228" ca="1" si="244">IMPRODUCT(O165,IMEXP(COMPLEX(0,-2*PI()*58*B165/Nt_load2)))</f>
        <v>-0,46454192634196+3,1316872867546i</v>
      </c>
      <c r="BV165" s="223" t="str">
        <f t="shared" ref="BV165:BV228" ca="1" si="245">IMPRODUCT(O165,IMEXP(COMPLEX(0,-2*PI()*59*B165/Nt_load2)))</f>
        <v>3,1421445106673+0,387546561632606i</v>
      </c>
      <c r="BW165" s="223" t="str">
        <f t="shared" ref="BW165:BW228" ca="1" si="246">IMPRODUCT(O165,IMEXP(COMPLEX(0,-2*PI()*60*B165/Nt_load2)))</f>
        <v>0,310317753365466-3,15070902421916i</v>
      </c>
      <c r="BX165" s="223" t="str">
        <f t="shared" ref="BX165:BX228" ca="1" si="247">IMPRODUCT(O165,IMEXP(COMPLEX(0,-2*PI()*61*B165/Nt_load2)))</f>
        <v>-3,15737566846743-0,232902021287271i</v>
      </c>
      <c r="BY165" s="223" t="str">
        <f t="shared" ref="BY165:BY228" ca="1" si="248">IMPRODUCT(O165,IMEXP(COMPLEX(0,-2*PI()*62*B165/Nt_load2)))</f>
        <v>-0,15534599774049+3,16214042767488i</v>
      </c>
      <c r="BZ165" s="223" t="str">
        <f t="shared" ref="BZ165:BZ228" ca="1" si="249">IMPRODUCT(O165,IMEXP(COMPLEX(0,-2*PI()*63*B165/Nt_load2)))</f>
        <v>3,16500043172874+0,0776963995737905i</v>
      </c>
      <c r="CA165" s="223" t="str">
        <f t="shared" ref="CA165:CA228" ca="1" si="250">IMPRODUCT(O165,IMEXP(COMPLEX(0,-2*PI()*64*B165/Nt_load2)))</f>
        <v>8,84304896473956E-13-3,16595395786955i</v>
      </c>
      <c r="CB165" s="223" t="str">
        <f t="shared" ref="CB165:CB228" ca="1" si="251">IMPRODUCT(O165,IMEXP(COMPLEX(0,-2*PI()*65*B165/Nt_load2)))</f>
        <v>-3,16500043172879+0,0776963995719774i</v>
      </c>
      <c r="CC165" s="223" t="str">
        <f t="shared" ref="CC165:CC228" ca="1" si="252">IMPRODUCT(O165,IMEXP(COMPLEX(0,-2*PI()*66*B165/Nt_load2)))</f>
        <v>0,155345997739038+3,16214042767495i</v>
      </c>
      <c r="CD165" s="223" t="str">
        <f t="shared" ref="CD165:CD228" ca="1" si="253">IMPRODUCT(O165,IMEXP(COMPLEX(0,-2*PI()*67*B165/Nt_load2)))</f>
        <v>3,15737566846754-0,232902021285776i</v>
      </c>
      <c r="CE165" s="223" t="str">
        <f t="shared" ref="CE165:CE228" ca="1" si="254">IMPRODUCT(O165,IMEXP(COMPLEX(0,-2*PI()*68*B165/Nt_load2)))</f>
        <v>-0,31031775336684-3,15070902421903i</v>
      </c>
      <c r="CF165" s="223" t="str">
        <f t="shared" ref="CF165:CF228" ca="1" si="255">IMPRODUCT(O165,IMEXP(COMPLEX(0,-2*PI()*69*B165/Nt_load2)))</f>
        <v>-3,14214451066716+0,387546561633664i</v>
      </c>
      <c r="CG165" s="223" t="str">
        <f t="shared" ref="CG165:CG228" ca="1" si="256">IMPRODUCT(O165,IMEXP(COMPLEX(0,-2*PI()*70*B165/Nt_load2)))</f>
        <v>0,464541926343015+3,13168728675444i</v>
      </c>
      <c r="CH165" s="223" t="str">
        <f t="shared" ref="CH165:CH228" ca="1" si="257">IMPRODUCT(O165,IMEXP(COMPLEX(0,-2*PI()*71*B165/Nt_load2)))</f>
        <v>3,11934365152151-0,541257468366326i</v>
      </c>
      <c r="CI165" s="223" t="str">
        <f t="shared" ref="CI165:CI228" ca="1" si="258">IMPRODUCT(O165,IMEXP(COMPLEX(0,-2*PI()*72*B165/Nt_load2)))</f>
        <v>-0,617646977129569-3,10512104031269i</v>
      </c>
      <c r="CJ165" s="223" t="str">
        <f t="shared" ref="CJ165:CJ228" ca="1" si="259">IMPRODUCT(O165,IMEXP(COMPLEX(0,-2*PI()*73*B165/Nt_load2)))</f>
        <v>-3,08902802029715+0,693664438449146i</v>
      </c>
      <c r="CK165" s="223" t="str">
        <f t="shared" ref="CK165:CK228" ca="1" si="260">IMPRODUCT(O165,IMEXP(COMPLEX(0,-2*PI()*74*B165/Nt_load2)))</f>
        <v>0,769264062248739+3,07107428530839i</v>
      </c>
      <c r="CL165" s="223" t="str">
        <f t="shared" ref="CL165:CL228" ca="1" si="261">IMPRODUCT(O165,IMEXP(COMPLEX(0,-2*PI()*75*B165/Nt_load2)))</f>
        <v>3,05127065000503-0,84440031014192i</v>
      </c>
      <c r="CM165" s="223" t="str">
        <f t="shared" ref="CM165:CM228" ca="1" si="262">IMPRODUCT(O165,IMEXP(COMPLEX(0,-2*PI()*76*B165/Nt_load2)))</f>
        <v>-0,919027922862389-3,02962904335648i</v>
      </c>
      <c r="CN165" s="223" t="str">
        <f t="shared" ref="CN165:CN228" ca="1" si="263">IMPRODUCT(O165,IMEXP(COMPLEX(0,-2*PI()*77*B165/Nt_load2)))</f>
        <v>-3,00616250145734+0,993101947526844i</v>
      </c>
      <c r="CO165" s="223" t="str">
        <f t="shared" ref="CO165:CO228" ca="1" si="264">IMPRODUCT(O165,IMEXP(COMPLEX(0,-2*PI()*78*B165/Nt_load2)))</f>
        <v>1,06657776471254+2,980885159675i</v>
      </c>
      <c r="CP165" s="223" t="str">
        <f t="shared" ref="CP165:CP228" ca="1" si="265">IMPRODUCT(O165,IMEXP(COMPLEX(0,-2*PI()*79*B165/Nt_load2)))</f>
        <v>2,95381224413495-1,13941111533473i</v>
      </c>
      <c r="CQ165" s="223" t="str">
        <f t="shared" ref="CQ165:CQ228" ca="1" si="266">IMPRODUCT(O165,IMEXP(COMPLEX(0,-2*PI()*80*B165/Nt_load2)))</f>
        <v>-1,21155812730633-2,92496006254921i</v>
      </c>
      <c r="CR165" s="223" t="str">
        <f t="shared" ref="CR165:CR228" ca="1" si="267">IMPRODUCT(O165,IMEXP(COMPLEX(0,-2*PI()*81*B165/Nt_load2)))</f>
        <v>-2,89434599439308+1,28297534196516i</v>
      </c>
      <c r="CS165" s="223" t="str">
        <f t="shared" ref="CS165:CS228" ca="1" si="268">IMPRODUCT(O165,IMEXP(COMPLEX(0,-2*PI()*82*B165/Nt_load2)))</f>
        <v>1,3536197402515+2,86198848043652i</v>
      </c>
      <c r="CT165" s="223" t="str">
        <f t="shared" ref="CT165:CT228" ca="1" si="269">IMPRODUCT(O165,IMEXP(COMPLEX(0,-2*PI()*83*B165/Nt_load2)))</f>
        <v>2,82790701163455-1,4234487686243i</v>
      </c>
      <c r="CU165" s="223" t="str">
        <f t="shared" ref="CU165:CU228" ca="1" si="270">IMPRODUCT(O165,IMEXP(COMPLEX(0,-2*PI()*84*B165/Nt_load2)))</f>
        <v>-1,49242036468214-2,79212211739241i</v>
      </c>
      <c r="CV165" s="223" t="str">
        <f t="shared" ref="CV165:CV228" ca="1" si="271">IMPRODUCT(O165,IMEXP(COMPLEX(0,-2*PI()*85*B165/Nt_load2)))</f>
        <v>-2,75465535319094+1,5604929825175i</v>
      </c>
      <c r="CW165" s="223" t="str">
        <f t="shared" ref="CW165:CW228" ca="1" si="272">IMPRODUCT(O165,IMEXP(COMPLEX(0,-2*PI()*86*B165/Nt_load2)))</f>
        <v>1,62762561773078+2,71552928760792i</v>
      </c>
      <c r="CX165" s="223" t="str">
        <f t="shared" ref="CX165:CX228" ca="1" si="273">IMPRODUCT(O165,IMEXP(COMPLEX(0,-2*PI()*87*B165/Nt_load2)))</f>
        <v>2,67476748872222-1,69377783213279i</v>
      </c>
      <c r="CY165" s="223" t="str">
        <f t="shared" ref="CY165:CY228" ca="1" si="274">IMPRODUCT(O165,IMEXP(COMPLEX(0,-2*PI()*88*B165/Nt_load2)))</f>
        <v>-1,75890977810324-2,63239450991729i</v>
      </c>
      <c r="CZ165" s="223" t="str">
        <f t="shared" ref="CZ165:CZ228" ca="1" si="275">IMPRODUCT(O165,IMEXP(COMPLEX(0,-2*PI()*89*B165/Nt_load2)))</f>
        <v>-2,5884358750912+1,82298222259316i</v>
      </c>
      <c r="DA165" s="223" t="str">
        <f t="shared" ref="DA165:DA228" ca="1" si="276">IMPRODUCT(O165,IMEXP(COMPLEX(0,-2*PI()*90*B165/Nt_load2)))</f>
        <v>1,88595657075789+2,54291806328183i</v>
      </c>
      <c r="DB165" s="223" t="str">
        <f t="shared" ref="DB165:DB228" ca="1" si="277">IMPRODUCT(O165,IMEXP(COMPLEX(0,-2*PI()*91*B165/Nt_load2)))</f>
        <v>2,49586849271697-1,94779488920486i</v>
      </c>
      <c r="DC165" s="223" t="str">
        <f t="shared" ref="DC165:DC228" ca="1" si="278">IMPRODUCT(O165,IMEXP(COMPLEX(0,-2*PI()*92*B165/Nt_load2)))</f>
        <v>-2,0084599288434-2,44731550429858i</v>
      </c>
      <c r="DD165" s="223" t="str">
        <f t="shared" ref="DD165:DD228" ca="1" si="279">IMPRODUCT(O165,IMEXP(COMPLEX(0,-2*PI()*93*B165/Nt_load2)))</f>
        <v>-2,39728834453149+2,06791514732189i</v>
      </c>
      <c r="DE165" s="223" t="str">
        <f t="shared" ref="DE165:DE228" ca="1" si="280">IMPRODUCT(O165,IMEXP(COMPLEX(0,-2*PI()*94*B165/Nt_load2)))</f>
        <v>2,12612473103997+2,34581714790605i</v>
      </c>
      <c r="DF165" s="223" t="str">
        <f t="shared" ref="DF165:DF228" ca="1" si="281">IMPRODUCT(O165,IMEXP(COMPLEX(0,-2*PI()*95*B165/Nt_load2)))</f>
        <v>2,29293291874647-2,183053616721i</v>
      </c>
      <c r="DG165" s="223" t="str">
        <f t="shared" ref="DG165:DG228" ca="1" si="282">IMPRODUCT(O165,IMEXP(COMPLEX(0,-2*PI()*96*B165/Nt_load2)))</f>
        <v>-2,23866751253302-2,23866751253487i</v>
      </c>
      <c r="DH165" s="223" t="str">
        <f t="shared" ref="DH165:DH228" ca="1" si="283">IMPRODUCT(O165,IMEXP(COMPLEX(0,-2*PI()*97*B165/Nt_load2)))</f>
        <v>-2,18305361672296+2,29293291874461i</v>
      </c>
      <c r="DI165" s="223" t="str">
        <f t="shared" ref="DI165:DI228" ca="1" si="284">IMPRODUCT(O165,IMEXP(COMPLEX(0,-2*PI()*98*B165/Nt_load2)))</f>
        <v>2,34581714790635+2,12612473103964i</v>
      </c>
      <c r="DJ165" s="223" t="str">
        <f t="shared" ref="DJ165:DJ228" ca="1" si="285">IMPRODUCT(O165,IMEXP(COMPLEX(0,-2*PI()*99*B165/Nt_load2)))</f>
        <v>2,06791514732148-2,39728834453185i</v>
      </c>
      <c r="DK165" s="223" t="str">
        <f t="shared" ref="DK165:DK228" ca="1" si="286">IMPRODUCT(O165,IMEXP(COMPLEX(0,-2*PI()*100*B165/Nt_load2)))</f>
        <v>-2,44731550429892-2,00845992884298i</v>
      </c>
      <c r="DL165" s="223" t="str">
        <f t="shared" ref="DL165:DL228" ca="1" si="287">IMPRODUCT(O165,IMEXP(COMPLEX(0,-2*PI()*101*B165/Nt_load2)))</f>
        <v>-1,94779488920451+2,49586849271725i</v>
      </c>
      <c r="DM165" s="223" t="str">
        <f t="shared" ref="DM165:DM228" ca="1" si="288">IMPRODUCT(O165,IMEXP(COMPLEX(0,-2*PI()*102*B165/Nt_load2)))</f>
        <v>2,5429180632821+1,88595657075753i</v>
      </c>
      <c r="DN165" s="223" t="str">
        <f t="shared" ref="DN165:DN228" ca="1" si="289">IMPRODUCT(O165,IMEXP(COMPLEX(0,-2*PI()*103*B165/Nt_load2)))</f>
        <v>1,82298222259272-2,58843587509151i</v>
      </c>
      <c r="DO165" s="223" t="str">
        <f t="shared" ref="DO165:DO228" ca="1" si="290">IMPRODUCT(O165,IMEXP(COMPLEX(0,-2*PI()*104*B165/Nt_load2)))</f>
        <v>-2,63239450991759-1,75890977810279i</v>
      </c>
      <c r="DP165" s="223" t="str">
        <f t="shared" ref="DP165:DP228" ca="1" si="291">IMPRODUCT(O165,IMEXP(COMPLEX(0,-2*PI()*105*B165/Nt_load2)))</f>
        <v>-1,69377783213241+2,67476748872247i</v>
      </c>
      <c r="DQ165" s="223" t="str">
        <f t="shared" ref="DQ165:DQ228" ca="1" si="292">IMPRODUCT(O165,IMEXP(COMPLEX(0,-2*PI()*106*B165/Nt_load2)))</f>
        <v>2,71552928760815+1,6276256177304i</v>
      </c>
      <c r="DR165" s="223" t="str">
        <f t="shared" ref="DR165:DR228" ca="1" si="293">IMPRODUCT(O165,IMEXP(COMPLEX(0,-2*PI()*107*B165/Nt_load2)))</f>
        <v>1,56049298251703-2,75465535319121i</v>
      </c>
      <c r="DS165" s="223" t="str">
        <f t="shared" ref="DS165:DS228" ca="1" si="294">IMPRODUCT(O165,IMEXP(COMPLEX(0,-2*PI()*108*B165/Nt_load2)))</f>
        <v>-2,79212211739267-1,49242036468167i</v>
      </c>
      <c r="DT165" s="223" t="str">
        <f t="shared" ref="DT165:DT228" ca="1" si="295">IMPRODUCT(O165,IMEXP(COMPLEX(0,-2*PI()*109*B165/Nt_load2)))</f>
        <v>-1,42344876862382+2,82790701163479i</v>
      </c>
      <c r="DU165" s="223" t="str">
        <f t="shared" ref="DU165:DU228" ca="1" si="296">IMPRODUCT(O165,IMEXP(COMPLEX(0,-2*PI()*110*B165/Nt_load2)))</f>
        <v>2,86198848043537+1,35361974025393i</v>
      </c>
      <c r="DV165" s="223" t="str">
        <f t="shared" ref="DV165:DV228" ca="1" si="297">IMPRODUCT(O165,IMEXP(COMPLEX(0,-2*PI()*111*B165/Nt_load2)))</f>
        <v>1,28297534196755-2,89434599439202i</v>
      </c>
      <c r="DW165" s="223" t="str">
        <f t="shared" ref="DW165:DW228" ca="1" si="298">IMPRODUCT(O165,IMEXP(COMPLEX(0,-2*PI()*112*B165/Nt_load2)))</f>
        <v>-2,92496006254819-1,21155812730878i</v>
      </c>
      <c r="DX165" s="223" t="str">
        <f t="shared" ref="DX165:DX228" ca="1" si="299">IMPRODUCT(O165,IMEXP(COMPLEX(0,-2*PI()*113*B165/Nt_load2)))</f>
        <v>-1,13941111533427+2,95381224413513i</v>
      </c>
      <c r="DY165" s="223" t="str">
        <f t="shared" ref="DY165:DY228" ca="1" si="300">IMPRODUCT(O165,IMEXP(COMPLEX(0,-2*PI()*114*B165/Nt_load2)))</f>
        <v>2,98088515967516+1,06657776471211i</v>
      </c>
      <c r="DZ165" s="223" t="str">
        <f t="shared" ref="DZ165:DZ228" ca="1" si="301">IMPRODUCT(O165,IMEXP(COMPLEX(0,-2*PI()*115*B165/Nt_load2)))</f>
        <v>0,993101947526328-3,00616250145751i</v>
      </c>
      <c r="EA165" s="223" t="str">
        <f t="shared" ref="EA165:EA228" ca="1" si="302">IMPRODUCT(O165,IMEXP(COMPLEX(0,-2*PI()*116*B165/Nt_load2)))</f>
        <v>-3,02962904335662-0,919027922861914i</v>
      </c>
      <c r="EB165" s="223" t="str">
        <f t="shared" ref="EB165:EB228" ca="1" si="303">IMPRODUCT(O165,IMEXP(COMPLEX(0,-2*PI()*117*B165/Nt_load2)))</f>
        <v>-0,844400310141442+3,05127065000516i</v>
      </c>
      <c r="EC165" s="223" t="str">
        <f t="shared" ref="EC165:EC228" ca="1" si="304">IMPRODUCT(O165,IMEXP(COMPLEX(0,-2*PI()*118*B165/Nt_load2)))</f>
        <v>3,0710742853085+0,769264062248303i</v>
      </c>
      <c r="ED165" s="223" t="str">
        <f t="shared" ref="ED165:ED228" ca="1" si="305">IMPRODUCT(O165,IMEXP(COMPLEX(0,-2*PI()*119*B165/Nt_load2)))</f>
        <v>0,693664438448617-3,08902802029726i</v>
      </c>
      <c r="EE165" s="223" t="str">
        <f t="shared" ref="EE165:EE228" ca="1" si="306">IMPRODUCT(O165,IMEXP(COMPLEX(0,-2*PI()*120*B165/Nt_load2)))</f>
        <v>-3,10512104031279-0,617646977129081i</v>
      </c>
      <c r="EF165" s="223" t="str">
        <f t="shared" ref="EF165:EF228" ca="1" si="307">IMPRODUCT(O165,IMEXP(COMPLEX(0,-2*PI()*121*B165/Nt_load2)))</f>
        <v>-0,541257468365836+3,11934365152159i</v>
      </c>
      <c r="EG165" s="223" t="str">
        <f t="shared" ref="EG165:EG228" ca="1" si="308">IMPRODUCT(O165,IMEXP(COMPLEX(0,-2*PI()*122*B165/Nt_load2)))</f>
        <v>3,13168728675451+0,464541926342568i</v>
      </c>
      <c r="EH165" s="223" t="str">
        <f t="shared" ref="EH165:EH228" ca="1" si="309">IMPRODUCT(O165,IMEXP(COMPLEX(0,-2*PI()*123*B165/Nt_load2)))</f>
        <v>0,387546561633126-3,14214451066723i</v>
      </c>
      <c r="EI165" s="223" t="str">
        <f t="shared" ref="EI165:EI228" ca="1" si="310">IMPRODUCT(O165,IMEXP(COMPLEX(0,-2*PI()*124*B165/Nt_load2)))</f>
        <v>-3,15070902421908-0,310317753366346i</v>
      </c>
      <c r="EJ165" s="223" t="str">
        <f t="shared" ref="EJ165:EJ228" ca="1" si="311">IMPRODUCT(O165,IMEXP(COMPLEX(0,-2*PI()*125*B165/Nt_load2)))</f>
        <v>-0,232902021288467+3,15737566846734i</v>
      </c>
      <c r="EK165" s="223" t="str">
        <f t="shared" ref="EK165:EK228" ca="1" si="312">IMPRODUCT(O165,IMEXP(COMPLEX(0,-2*PI()*126*B165/Nt_load2)))</f>
        <v>3,16214042767482+0,155345997741732i</v>
      </c>
      <c r="EL165" s="223" t="str">
        <f t="shared" ref="EL165:EL228" ca="1" si="313">IMPRODUCT(O165,IMEXP(COMPLEX(0,-2*PI()*127*B165/Nt_load2)))</f>
        <v>0,0776963995746295-3,16500043172872i</v>
      </c>
      <c r="EM165" s="223" t="str">
        <f t="shared" ref="EM165:EM228" ca="1" si="314">IMPRODUCT(O165,IMEXP(COMPLEX(0,-2*PI()*128*B165/Nt_load2)))</f>
        <v>-3,16595395786955+1,3807540281733E-12i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-3,64932379499943E-30+1,34148170492937E-30i</v>
      </c>
      <c r="G166" s="229" t="str">
        <f t="shared" si="184"/>
        <v>-11,2714156898063+9,9188458070405i</v>
      </c>
      <c r="H166" s="229" t="str">
        <f t="shared" si="180"/>
        <v>2,00000000000728E-12-7,35194674277558E-13i</v>
      </c>
      <c r="I166" s="229" t="str">
        <f t="shared" ref="I166:I229" si="317">IMDIV(IMPRODUCT(-1,H166),IMSUM(1,IMPRODUCT(F166,G166,-1)))</f>
        <v>-2,00000000000728E-12+7,35194674277558E-13i</v>
      </c>
      <c r="J166" s="255" t="str">
        <f ca="1">IMPRODUCT(1/N_FFT2,CC100)</f>
        <v>0,0116769054619414+0,0000266552022818046i</v>
      </c>
      <c r="K166" s="254" t="str">
        <f t="shared" ref="K166:K229" ca="1" si="318">IMPRODUCT(I166,J166)</f>
        <v>-2,33734076867272E-14+8,53148830309804E-15i</v>
      </c>
      <c r="N166" s="246">
        <f t="shared" ca="1" si="185"/>
        <v>11.32828238991933</v>
      </c>
      <c r="O166" s="223">
        <f t="shared" ca="1" si="186"/>
        <v>3.3282823899193299</v>
      </c>
      <c r="P166" s="223" t="str">
        <f t="shared" ca="1" si="187"/>
        <v>-0,163311076378252-3,32427332801912i</v>
      </c>
      <c r="Q166" s="223" t="str">
        <f t="shared" ca="1" si="188"/>
        <v>-3,31225580049975+0,326228722069114i</v>
      </c>
      <c r="R166" s="223" t="str">
        <f t="shared" ca="1" si="189"/>
        <v>0,488360454194283+3,29225875863764i</v>
      </c>
      <c r="S166" s="223" t="str">
        <f t="shared" ca="1" si="190"/>
        <v>3,26433037705816-0,649315683209977i</v>
      </c>
      <c r="T166" s="223" t="str">
        <f t="shared" ca="1" si="191"/>
        <v>-0,808706653871444-3,22853793767879i</v>
      </c>
      <c r="U166" s="223" t="str">
        <f t="shared" ca="1" si="192"/>
        <v>-3,18496766762101+0,966149379369432i</v>
      </c>
      <c r="V166" s="223" t="str">
        <f t="shared" ca="1" si="193"/>
        <v>1,12126456638795+3,13372453148166i</v>
      </c>
      <c r="W166" s="223" t="str">
        <f t="shared" ca="1" si="194"/>
        <v>3,07493197846421-1,27367852885462i</v>
      </c>
      <c r="X166" s="223" t="str">
        <f t="shared" ca="1" si="195"/>
        <v>-1,42302408818422-3,00873164497843i</v>
      </c>
      <c r="Y166" s="223" t="str">
        <f t="shared" ca="1" si="196"/>
        <v>-2,93528301342597+1,56894145784349i</v>
      </c>
      <c r="Z166" s="223" t="str">
        <f t="shared" ca="1" si="197"/>
        <v>1,71107911010747+2,85476302799391i</v>
      </c>
      <c r="AA166" s="223" t="str">
        <f t="shared" ca="1" si="198"/>
        <v>2,7673656683797-1,84909462292239i</v>
      </c>
      <c r="AB166" s="223" t="str">
        <f t="shared" ca="1" si="199"/>
        <v>-1,98265550482941-2,67330148247757i</v>
      </c>
      <c r="AC166" s="223" t="str">
        <f t="shared" ca="1" si="200"/>
        <v>-2,5727970791508+2,1114399959649i</v>
      </c>
      <c r="AD166" s="223" t="str">
        <f t="shared" ca="1" si="201"/>
        <v>2,23513784321007+2,46609458230972i</v>
      </c>
      <c r="AE166" s="223" t="str">
        <f t="shared" ca="1" si="202"/>
        <v>2,35345104761571-2,35345104761574i</v>
      </c>
      <c r="AF166" s="223" t="str">
        <f t="shared" ca="1" si="203"/>
        <v>-2,46609458230975-2,23513784321004i</v>
      </c>
      <c r="AG166" s="223" t="str">
        <f t="shared" ca="1" si="204"/>
        <v>-2,11143999596487+2,57279707915082i</v>
      </c>
      <c r="AH166" s="223" t="str">
        <f t="shared" ca="1" si="205"/>
        <v>2,6733014824776+1,98265550482937i</v>
      </c>
      <c r="AI166" s="223" t="str">
        <f t="shared" ca="1" si="206"/>
        <v>1,84909462292263-2,76736566837954i</v>
      </c>
      <c r="AJ166" s="223" t="str">
        <f t="shared" ca="1" si="207"/>
        <v>-2,85476302799393-1,71107911010743i</v>
      </c>
      <c r="AK166" s="223" t="str">
        <f t="shared" ca="1" si="208"/>
        <v>-1,56894145784346+2,93528301342599i</v>
      </c>
      <c r="AL166" s="223" t="str">
        <f t="shared" ca="1" si="209"/>
        <v>3,0087316449783+1,42302408818449i</v>
      </c>
      <c r="AM166" s="223" t="str">
        <f t="shared" ca="1" si="210"/>
        <v>1,27367852885459-3,07493197846423i</v>
      </c>
      <c r="AN166" s="223" t="str">
        <f t="shared" ca="1" si="211"/>
        <v>-3,13372453148168-1,12126456638792i</v>
      </c>
      <c r="AO166" s="223" t="str">
        <f t="shared" ca="1" si="212"/>
        <v>-0,966149379369326+3,18496766762104i</v>
      </c>
      <c r="AP166" s="223" t="str">
        <f t="shared" ca="1" si="213"/>
        <v>3,22853793767878+0,808706653871484i</v>
      </c>
      <c r="AQ166" s="223" t="str">
        <f t="shared" ca="1" si="214"/>
        <v>0,649315683210107-3,26433037705814i</v>
      </c>
      <c r="AR166" s="223" t="str">
        <f t="shared" ca="1" si="215"/>
        <v>0,649315683210107-3,26433037705814i</v>
      </c>
      <c r="AS166" s="223" t="str">
        <f t="shared" ca="1" si="216"/>
        <v>-0,326228722069175+3,31225580049975i</v>
      </c>
      <c r="AT166" s="223" t="str">
        <f t="shared" ca="1" si="217"/>
        <v>3,32427332801911+0,163311076378408i</v>
      </c>
      <c r="AU166" s="223" t="str">
        <f t="shared" ca="1" si="218"/>
        <v>-4,64818486357072E-14-3,32828238991933i</v>
      </c>
      <c r="AV166" s="223" t="str">
        <f t="shared" ca="1" si="219"/>
        <v>-3,32427332801912+0,163311076378146i</v>
      </c>
      <c r="AW166" s="223" t="str">
        <f t="shared" ca="1" si="220"/>
        <v>0,326228722069244+3,31225580049974i</v>
      </c>
      <c r="AX166" s="223" t="str">
        <f t="shared" ca="1" si="221"/>
        <v>3,29225875863764-0,488360454194286i</v>
      </c>
      <c r="AY166" s="223" t="str">
        <f t="shared" ca="1" si="222"/>
        <v>-0,64931568320985-3,26433037705819i</v>
      </c>
      <c r="AZ166" s="223" t="str">
        <f t="shared" ca="1" si="223"/>
        <v>-3,22853793767876+0,808706653871551i</v>
      </c>
      <c r="BA166" s="223" t="str">
        <f t="shared" ca="1" si="224"/>
        <v>0,966149379369415+3,18496766762101i</v>
      </c>
      <c r="BB166" s="223" t="str">
        <f t="shared" ca="1" si="225"/>
        <v>3,13372453148176-1,12126456638767i</v>
      </c>
      <c r="BC166" s="223" t="str">
        <f t="shared" ca="1" si="226"/>
        <v>-1,27367852885467-3,07493197846419i</v>
      </c>
      <c r="BD166" s="223" t="str">
        <f t="shared" ca="1" si="227"/>
        <v>-3,00873164497841+1,42302408818425i</v>
      </c>
      <c r="BE166" s="223" t="str">
        <f t="shared" ca="1" si="228"/>
        <v>1,56894145784354+2,93528301342595i</v>
      </c>
      <c r="BF166" s="223" t="str">
        <f t="shared" ca="1" si="229"/>
        <v>2,85476302799388-1,71107911010751i</v>
      </c>
      <c r="BG166" s="223" t="str">
        <f t="shared" ca="1" si="230"/>
        <v>-1,84909462292241-2,76736566837969i</v>
      </c>
      <c r="BH166" s="223" t="str">
        <f t="shared" ca="1" si="231"/>
        <v>-2,67330148247754+1,98265550482944i</v>
      </c>
      <c r="BI166" s="223" t="str">
        <f t="shared" ca="1" si="232"/>
        <v>2,11143999596492+2,57279707915078i</v>
      </c>
      <c r="BJ166" s="223" t="str">
        <f t="shared" ca="1" si="233"/>
        <v>2,46609458230991-2,23513784320986i</v>
      </c>
      <c r="BK166" s="223" t="str">
        <f t="shared" ca="1" si="234"/>
        <v>-2,35345104761577-2,35345104761569i</v>
      </c>
      <c r="BL166" s="223" t="str">
        <f t="shared" ca="1" si="235"/>
        <v>-2,23513784321002+2,46609458230976i</v>
      </c>
      <c r="BM166" s="223" t="str">
        <f t="shared" ca="1" si="236"/>
        <v>2,57279707915085+2,11143999596483i</v>
      </c>
      <c r="BN166" s="223" t="str">
        <f t="shared" ca="1" si="237"/>
        <v>1,98265550482935-2,67330148247761i</v>
      </c>
      <c r="BO166" s="223" t="str">
        <f t="shared" ca="1" si="238"/>
        <v>-2,76736566837957-1,84909462292259i</v>
      </c>
      <c r="BP166" s="223" t="str">
        <f t="shared" ca="1" si="239"/>
        <v>-1,71107911010742+2,85476302799394i</v>
      </c>
      <c r="BQ166" s="223" t="str">
        <f t="shared" ca="1" si="240"/>
        <v>2,935283013426+1,56894145784344i</v>
      </c>
      <c r="BR166" s="223" t="str">
        <f t="shared" ca="1" si="241"/>
        <v>1,42302408818444-3,00873164497832i</v>
      </c>
      <c r="BS166" s="223" t="str">
        <f t="shared" ca="1" si="242"/>
        <v>-3,07493197846424-1,27367852885456i</v>
      </c>
      <c r="BT166" s="223" t="str">
        <f t="shared" ca="1" si="243"/>
        <v>-1,12126456638787+3,13372453148169i</v>
      </c>
      <c r="BU166" s="223" t="str">
        <f t="shared" ca="1" si="244"/>
        <v>3,18496766762104+0,966149379369306i</v>
      </c>
      <c r="BV166" s="223" t="str">
        <f t="shared" ca="1" si="245"/>
        <v>0,808706653871414-3,22853793767879i</v>
      </c>
      <c r="BW166" s="223" t="str">
        <f t="shared" ca="1" si="246"/>
        <v>-3,26433037705815-0,649315683210063i</v>
      </c>
      <c r="BX166" s="223" t="str">
        <f t="shared" ca="1" si="247"/>
        <v>-0,488360454194193+3,29225875863766i</v>
      </c>
      <c r="BY166" s="223" t="str">
        <f t="shared" ca="1" si="248"/>
        <v>3,31225580049985+0,32622872206814i</v>
      </c>
      <c r="BZ166" s="223" t="str">
        <f t="shared" ca="1" si="249"/>
        <v>0,163311076378054-3,32427332801913i</v>
      </c>
      <c r="CA166" s="223" t="str">
        <f t="shared" ca="1" si="250"/>
        <v>-3,32828238991933-5,6920462764891E-13i</v>
      </c>
      <c r="CB166" s="223" t="str">
        <f t="shared" ca="1" si="251"/>
        <v>0,16331107637687+3,32427332801919i</v>
      </c>
      <c r="CC166" s="223" t="str">
        <f t="shared" ca="1" si="252"/>
        <v>3,31225580049964-0,326228722070302i</v>
      </c>
      <c r="CD166" s="223" t="str">
        <f t="shared" ca="1" si="253"/>
        <v>-0,488360454194659-3,29225875863759i</v>
      </c>
      <c r="CE166" s="223" t="str">
        <f t="shared" ca="1" si="254"/>
        <v>-3,26433037705825+0,649315683209547i</v>
      </c>
      <c r="CF166" s="223" t="str">
        <f t="shared" ca="1" si="255"/>
        <v>0,808706653870313+3,22853793767907i</v>
      </c>
      <c r="CG166" s="223" t="str">
        <f t="shared" ca="1" si="256"/>
        <v>3,18496766762062-0,966149379370703i</v>
      </c>
      <c r="CH166" s="223" t="str">
        <f t="shared" ca="1" si="257"/>
        <v>-1,12126456638836-3,13372453148152i</v>
      </c>
      <c r="CI166" s="223" t="str">
        <f t="shared" ca="1" si="258"/>
        <v>-3,07493197846431+1,27367852885439i</v>
      </c>
      <c r="CJ166" s="223" t="str">
        <f t="shared" ca="1" si="259"/>
        <v>1,42302408818337+3,00873164497883i</v>
      </c>
      <c r="CK166" s="223" t="str">
        <f t="shared" ca="1" si="260"/>
        <v>2,93528301342531-1,56894145784473i</v>
      </c>
      <c r="CL166" s="223" t="str">
        <f t="shared" ca="1" si="261"/>
        <v>-1,7110791101081-2,85476302799353i</v>
      </c>
      <c r="CM166" s="223" t="str">
        <f t="shared" ca="1" si="262"/>
        <v>-2,76736566837965+1,84909462292247i</v>
      </c>
      <c r="CN166" s="223" t="str">
        <f t="shared" ca="1" si="263"/>
        <v>1,98265550482867+2,67330148247812i</v>
      </c>
      <c r="CO166" s="223" t="str">
        <f t="shared" ca="1" si="264"/>
        <v>2,57279707915181-2,11143999596366i</v>
      </c>
      <c r="CP166" s="223" t="str">
        <f t="shared" ca="1" si="265"/>
        <v>-2,23513784321062-2,46609458230922i</v>
      </c>
      <c r="CQ166" s="223" t="str">
        <f t="shared" ca="1" si="266"/>
        <v>-2,35345104761564+2,35345104761582i</v>
      </c>
      <c r="CR166" s="223" t="str">
        <f t="shared" ca="1" si="267"/>
        <v>2,46609458230933+2,2351378432105i</v>
      </c>
      <c r="CS166" s="223" t="str">
        <f t="shared" ca="1" si="268"/>
        <v>2,1114399959661-2,57279707914982i</v>
      </c>
      <c r="CT166" s="223" t="str">
        <f t="shared" ca="1" si="269"/>
        <v>-2,67330148247825-1,9826555048285i</v>
      </c>
      <c r="CU166" s="223" t="str">
        <f t="shared" ca="1" si="270"/>
        <v>-1,84909462292226+2,76736566837979i</v>
      </c>
      <c r="CV166" s="223" t="str">
        <f t="shared" ca="1" si="271"/>
        <v>2,85476302799361+1,71107911010796i</v>
      </c>
      <c r="CW166" s="223" t="str">
        <f t="shared" ca="1" si="272"/>
        <v>1,56894145784455-2,93528301342541i</v>
      </c>
      <c r="CX166" s="223" t="str">
        <f t="shared" ca="1" si="273"/>
        <v>-3,00873164497892-1,42302408818318i</v>
      </c>
      <c r="CY166" s="223" t="str">
        <f t="shared" ca="1" si="274"/>
        <v>-1,27367852885424+3,07493197846437i</v>
      </c>
      <c r="CZ166" s="223" t="str">
        <f t="shared" ca="1" si="275"/>
        <v>3,13372453148159+1,12126456638816i</v>
      </c>
      <c r="DA166" s="223" t="str">
        <f t="shared" ca="1" si="276"/>
        <v>0,966149379370504-3,18496766762068i</v>
      </c>
      <c r="DB166" s="223" t="str">
        <f t="shared" ca="1" si="277"/>
        <v>-3,22853793767913-0,808706653870063i</v>
      </c>
      <c r="DC166" s="223" t="str">
        <f t="shared" ca="1" si="278"/>
        <v>-0,649315683209391+3,26433037705828i</v>
      </c>
      <c r="DD166" s="223" t="str">
        <f t="shared" ca="1" si="279"/>
        <v>3,29225875863762+0,488360454194452i</v>
      </c>
      <c r="DE166" s="223" t="str">
        <f t="shared" ca="1" si="280"/>
        <v>0,326228722070047-3,31225580049966i</v>
      </c>
      <c r="DF166" s="223" t="str">
        <f t="shared" ca="1" si="281"/>
        <v>-3,32427332801919-0,163311076376708i</v>
      </c>
      <c r="DG166" s="223" t="str">
        <f t="shared" ca="1" si="282"/>
        <v>7,77965002080291E-13+3,32828238991933i</v>
      </c>
      <c r="DH166" s="223" t="str">
        <f t="shared" ca="1" si="283"/>
        <v>3,32427332801912-0,163311076378262i</v>
      </c>
      <c r="DI166" s="223" t="str">
        <f t="shared" ca="1" si="284"/>
        <v>-0,326228722068301-3,31225580049983i</v>
      </c>
      <c r="DJ166" s="223" t="str">
        <f t="shared" ca="1" si="285"/>
        <v>-3,29225875863788+0,488360454192715i</v>
      </c>
      <c r="DK166" s="223" t="str">
        <f t="shared" ca="1" si="286"/>
        <v>0,649315683210915+3,26433037705798i</v>
      </c>
      <c r="DL166" s="223" t="str">
        <f t="shared" ca="1" si="287"/>
        <v>3,22853793767873-0,808706653871664i</v>
      </c>
      <c r="DM166" s="223" t="str">
        <f t="shared" ca="1" si="288"/>
        <v>-0,966149379368826-3,18496766762119i</v>
      </c>
      <c r="DN166" s="223" t="str">
        <f t="shared" ca="1" si="289"/>
        <v>-3,13372453148218+1,12126456638651i</v>
      </c>
      <c r="DO166" s="223" t="str">
        <f t="shared" ca="1" si="290"/>
        <v>1,27367852885568+3,07493197846378i</v>
      </c>
      <c r="DP166" s="223" t="str">
        <f t="shared" ca="1" si="291"/>
        <v>3,00873164497825-1,42302408818459i</v>
      </c>
      <c r="DQ166" s="223" t="str">
        <f t="shared" ca="1" si="292"/>
        <v>-1,568941457843-2,93528301342624i</v>
      </c>
      <c r="DR166" s="223" t="str">
        <f t="shared" ca="1" si="293"/>
        <v>-2,85476302799452+1,71107911010646i</v>
      </c>
      <c r="DS166" s="223" t="str">
        <f t="shared" ca="1" si="294"/>
        <v>1,84909462292363+2,76736566837887i</v>
      </c>
      <c r="DT166" s="223" t="str">
        <f t="shared" ca="1" si="295"/>
        <v>2,67330148247732-1,98265550482975i</v>
      </c>
      <c r="DU166" s="223" t="str">
        <f t="shared" ca="1" si="296"/>
        <v>-2,11143999596474-2,57279707915093i</v>
      </c>
      <c r="DV166" s="223" t="str">
        <f t="shared" ca="1" si="297"/>
        <v>-2,46609458231051+2,2351378432092i</v>
      </c>
      <c r="DW166" s="223" t="str">
        <f t="shared" ca="1" si="298"/>
        <v>2,35345104761674+2,35345104761472i</v>
      </c>
      <c r="DX166" s="223" t="str">
        <f t="shared" ca="1" si="299"/>
        <v>2,23513784320946-2,46609458231027i</v>
      </c>
      <c r="DY166" s="223" t="str">
        <f t="shared" ca="1" si="300"/>
        <v>-2,5727970791507-2,11143999596502i</v>
      </c>
      <c r="DZ166" s="223" t="str">
        <f t="shared" ca="1" si="301"/>
        <v>-1,98265550483011+2,67330148247705i</v>
      </c>
      <c r="EA166" s="223" t="str">
        <f t="shared" ca="1" si="302"/>
        <v>2,76736566838051+1,84909462292118i</v>
      </c>
      <c r="EB166" s="223" t="str">
        <f t="shared" ca="1" si="303"/>
        <v>1,71107911010677-2,85476302799433i</v>
      </c>
      <c r="EC166" s="223" t="str">
        <f t="shared" ca="1" si="304"/>
        <v>-2,93528301342607-1,56894145784332i</v>
      </c>
      <c r="ED166" s="223" t="str">
        <f t="shared" ca="1" si="305"/>
        <v>-1,423024088185+3,00873164497806i</v>
      </c>
      <c r="EE166" s="223" t="str">
        <f t="shared" ca="1" si="306"/>
        <v>3,07493197846364+1,27367852885601i</v>
      </c>
      <c r="EF166" s="223" t="str">
        <f t="shared" ca="1" si="307"/>
        <v>1,12126456638685-3,13372453148206i</v>
      </c>
      <c r="EG166" s="223" t="str">
        <f t="shared" ca="1" si="308"/>
        <v>-3,18496766762106-0,966149379369262i</v>
      </c>
      <c r="EH166" s="223" t="str">
        <f t="shared" ca="1" si="309"/>
        <v>-0,808706653872013+3,22853793767864i</v>
      </c>
      <c r="EI166" s="223" t="str">
        <f t="shared" ca="1" si="310"/>
        <v>3,26433037705791+0,649315683211272i</v>
      </c>
      <c r="EJ166" s="223" t="str">
        <f t="shared" ca="1" si="311"/>
        <v>0,488360454193075-3,29225875863782i</v>
      </c>
      <c r="EK166" s="223" t="str">
        <f t="shared" ca="1" si="312"/>
        <v>-3,31225580049979-0,326228722068754i</v>
      </c>
      <c r="EL166" s="223" t="str">
        <f t="shared" ca="1" si="313"/>
        <v>-0,163311076378623+3,3242733280191i</v>
      </c>
      <c r="EM166" s="223" t="str">
        <f t="shared" ca="1" si="314"/>
        <v>3,32828238991933+1,13840925529782E-12i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-3,54120170435046E-30+1,28230741228268E-30i</v>
      </c>
      <c r="G167" s="229" t="str">
        <f t="shared" si="184"/>
        <v>-11,1231955704921+9,93672137631703i</v>
      </c>
      <c r="H167" s="229" t="str">
        <f t="shared" si="180"/>
        <v>2,00000000000707E-12-7,24221619437597E-13i</v>
      </c>
      <c r="I167" s="229" t="str">
        <f t="shared" si="317"/>
        <v>-2,00000000000707E-12+7,24221619437597E-13i</v>
      </c>
      <c r="J167" s="255" t="str">
        <f ca="1">IMPRODUCT(1/N_FFT2,CD100)</f>
        <v>0,0351363380105892+0,000977778721496594i</v>
      </c>
      <c r="K167" s="254" t="str">
        <f t="shared" ca="1" si="318"/>
        <v>-7,09808045105607E-14+2,34909381721356E-14i</v>
      </c>
      <c r="N167" s="246">
        <f t="shared" ca="1" si="185"/>
        <v>11.385037439866771</v>
      </c>
      <c r="O167" s="223">
        <f t="shared" ca="1" si="186"/>
        <v>3.385037439866772</v>
      </c>
      <c r="P167" s="223" t="str">
        <f t="shared" ca="1" si="187"/>
        <v>-0,249018802032343-3,3758655342792i</v>
      </c>
      <c r="Q167" s="223" t="str">
        <f t="shared" ca="1" si="188"/>
        <v>-3,34839952086753+0,496688149600798i</v>
      </c>
      <c r="R167" s="223" t="str">
        <f t="shared" ca="1" si="189"/>
        <v>0,741665901052239+3,30278824033818i</v>
      </c>
      <c r="S167" s="223" t="str">
        <f t="shared" ca="1" si="190"/>
        <v>3,23927886417221-0,982624500726i</v>
      </c>
      <c r="T167" s="223" t="str">
        <f t="shared" ca="1" si="191"/>
        <v>-1,21825817309316-3,15821555518168i</v>
      </c>
      <c r="U167" s="223" t="str">
        <f t="shared" ca="1" si="192"/>
        <v>-3,06003760246156+1,44728999886723i</v>
      </c>
      <c r="V167" s="223" t="str">
        <f t="shared" ca="1" si="193"/>
        <v>1,66847883474061+2,94527704084394i</v>
      </c>
      <c r="W167" s="223" t="str">
        <f t="shared" ca="1" si="194"/>
        <v>2,81455576775555-1,88062603924697i</v>
      </c>
      <c r="X167" s="223" t="str">
        <f t="shared" ca="1" si="195"/>
        <v>-2,0825819683043-2,66858217310121i</v>
      </c>
      <c r="Y167" s="223" t="str">
        <f t="shared" ca="1" si="196"/>
        <v>-2,50814730043789+2,27325220523502i</v>
      </c>
      <c r="Z167" s="223" t="str">
        <f t="shared" ca="1" si="197"/>
        <v>2,45160349150506+2,33412056024105i</v>
      </c>
      <c r="AA167" s="223" t="str">
        <f t="shared" ca="1" si="198"/>
        <v>2,14744501849395-2,61666932604128i</v>
      </c>
      <c r="AB167" s="223" t="str">
        <f t="shared" ca="1" si="199"/>
        <v>-2,76755520278459-1,94913228613137i</v>
      </c>
      <c r="AC167" s="223" t="str">
        <f t="shared" ca="1" si="200"/>
        <v>-1,74025703703231+2,9034434580958i</v>
      </c>
      <c r="AD167" s="223" t="str">
        <f t="shared" ca="1" si="201"/>
        <v>3,02359770174564+1,52195118426916i</v>
      </c>
      <c r="AE167" s="223" t="str">
        <f t="shared" ca="1" si="202"/>
        <v>1,29539774617261-3,12736680747729i</v>
      </c>
      <c r="AF167" s="223" t="str">
        <f t="shared" ca="1" si="203"/>
        <v>-3,21418844151598-1,06182443545291i</v>
      </c>
      <c r="AG167" s="223" t="str">
        <f t="shared" ca="1" si="204"/>
        <v>-0,822497006118217+3,28359210990439i</v>
      </c>
      <c r="AH167" s="223" t="str">
        <f t="shared" ca="1" si="205"/>
        <v>3,33520170815021+0,578712394244092i</v>
      </c>
      <c r="AI167" s="223" t="str">
        <f t="shared" ca="1" si="206"/>
        <v>0,331791689764391-3,36873755936895i</v>
      </c>
      <c r="AJ167" s="223" t="str">
        <f t="shared" ca="1" si="207"/>
        <v>-3,38401792987724-0,0830729773702413i</v>
      </c>
      <c r="AK167" s="223" t="str">
        <f t="shared" ca="1" si="208"/>
        <v>0,166095914685626+3,38096001402332i</v>
      </c>
      <c r="AL167" s="223" t="str">
        <f t="shared" ca="1" si="209"/>
        <v>3,35958038291817-0,414364718588829i</v>
      </c>
      <c r="AM167" s="223" t="str">
        <f t="shared" ca="1" si="210"/>
        <v>-0,660388044180329-3,31999489463515i</v>
      </c>
      <c r="AN167" s="223" t="str">
        <f t="shared" ca="1" si="211"/>
        <v>-3,26241806636505+0,90283266974269i</v>
      </c>
      <c r="AO167" s="223" t="str">
        <f t="shared" ca="1" si="212"/>
        <v>1,14038476684391+3,18716191192888i</v>
      </c>
      <c r="AP167" s="223" t="str">
        <f t="shared" ca="1" si="213"/>
        <v>3,09463425094791-1,37175702008769i</v>
      </c>
      <c r="AQ167" s="223" t="str">
        <f t="shared" ca="1" si="214"/>
        <v>-1,59569560318701-2,98533649883383i</v>
      </c>
      <c r="AR167" s="223" t="str">
        <f t="shared" ca="1" si="215"/>
        <v>-1,59569560318701-2,98533649883383i</v>
      </c>
      <c r="AS167" s="223" t="str">
        <f t="shared" ca="1" si="216"/>
        <v>2,01646444860942+2,718887566045i</v>
      </c>
      <c r="AT167" s="223" t="str">
        <f t="shared" ca="1" si="217"/>
        <v>2,56318029522284-2,21101452810269i</v>
      </c>
      <c r="AU167" s="223" t="str">
        <f t="shared" ca="1" si="218"/>
        <v>-2,39358292830005-2,39358292830024i</v>
      </c>
      <c r="AV167" s="223" t="str">
        <f t="shared" ca="1" si="219"/>
        <v>-2,21101452810287+2,56318029522269i</v>
      </c>
      <c r="AW167" s="223" t="str">
        <f t="shared" ca="1" si="220"/>
        <v>2,71888756604506+2,01646444860934i</v>
      </c>
      <c r="AX167" s="223" t="str">
        <f t="shared" ca="1" si="221"/>
        <v>1,81098697355732-2,85986094957525i</v>
      </c>
      <c r="AY167" s="223" t="str">
        <f t="shared" ca="1" si="222"/>
        <v>-2,98533649883388-1,59569560318692i</v>
      </c>
      <c r="AZ167" s="223" t="str">
        <f t="shared" ca="1" si="223"/>
        <v>-1,37175702008763+3,09463425094794i</v>
      </c>
      <c r="BA167" s="223" t="str">
        <f t="shared" ca="1" si="224"/>
        <v>3,18716191192891+1,14038476684383i</v>
      </c>
      <c r="BB167" s="223" t="str">
        <f t="shared" ca="1" si="225"/>
        <v>0,902832669742616-3,26241806636507i</v>
      </c>
      <c r="BC167" s="223" t="str">
        <f t="shared" ca="1" si="226"/>
        <v>-3,31999489463517-0,660388044180231i</v>
      </c>
      <c r="BD167" s="223" t="str">
        <f t="shared" ca="1" si="227"/>
        <v>-0,414364718588727+3,35958038291818i</v>
      </c>
      <c r="BE167" s="223" t="str">
        <f t="shared" ca="1" si="228"/>
        <v>3,38096001402332+0,16609591468555i</v>
      </c>
      <c r="BF167" s="223" t="str">
        <f t="shared" ca="1" si="229"/>
        <v>-0,0830729773703418-3,38401792987724i</v>
      </c>
      <c r="BG167" s="223" t="str">
        <f t="shared" ca="1" si="230"/>
        <v>-3,36873755936897+0,331791689764155i</v>
      </c>
      <c r="BH167" s="223" t="str">
        <f t="shared" ca="1" si="231"/>
        <v>0,578712394243835+3,33520170815025i</v>
      </c>
      <c r="BI167" s="223" t="str">
        <f t="shared" ca="1" si="232"/>
        <v>3,28359210990444-0,822497006118001i</v>
      </c>
      <c r="BJ167" s="223" t="str">
        <f t="shared" ca="1" si="233"/>
        <v>-1,06182443545267-3,21418844151606i</v>
      </c>
      <c r="BK167" s="223" t="str">
        <f t="shared" ca="1" si="234"/>
        <v>-3,12736680747726+1,29539774617268i</v>
      </c>
      <c r="BL167" s="223" t="str">
        <f t="shared" ca="1" si="235"/>
        <v>1,52195118426891+3,02359770174576i</v>
      </c>
      <c r="BM167" s="223" t="str">
        <f t="shared" ca="1" si="236"/>
        <v>2,90344345809575-1,7402570370324i</v>
      </c>
      <c r="BN167" s="223" t="str">
        <f t="shared" ca="1" si="237"/>
        <v>-1,94913228613144-2,76755520278455i</v>
      </c>
      <c r="BO167" s="223" t="str">
        <f t="shared" ca="1" si="238"/>
        <v>-2,61666932604124+2,147445018494i</v>
      </c>
      <c r="BP167" s="223" t="str">
        <f t="shared" ca="1" si="239"/>
        <v>2,33412056024113+2,45160349150498i</v>
      </c>
      <c r="BQ167" s="223" t="str">
        <f t="shared" ca="1" si="240"/>
        <v>2,27325220523496-2,50814730043795i</v>
      </c>
      <c r="BR167" s="223" t="str">
        <f t="shared" ca="1" si="241"/>
        <v>-2,66858217310125-2,08258196830424i</v>
      </c>
      <c r="BS167" s="223" t="str">
        <f t="shared" ca="1" si="242"/>
        <v>-1,88062603924689+2,8145557677556i</v>
      </c>
      <c r="BT167" s="223" t="str">
        <f t="shared" ca="1" si="243"/>
        <v>2,94527704084398+1,66847883474053i</v>
      </c>
      <c r="BU167" s="223" t="str">
        <f t="shared" ca="1" si="244"/>
        <v>1,44728999886735-3,06003760246151i</v>
      </c>
      <c r="BV167" s="223" t="str">
        <f t="shared" ca="1" si="245"/>
        <v>-3,15821555518164-1,21825817309326i</v>
      </c>
      <c r="BW167" s="223" t="str">
        <f t="shared" ca="1" si="246"/>
        <v>-0,982624500726138+3,23927886417216i</v>
      </c>
      <c r="BX167" s="223" t="str">
        <f t="shared" ca="1" si="247"/>
        <v>3,30278824033828+0,741665901051772i</v>
      </c>
      <c r="BY167" s="223" t="str">
        <f t="shared" ca="1" si="248"/>
        <v>0,496688149601658-3,34839952086741i</v>
      </c>
      <c r="BZ167" s="223" t="str">
        <f t="shared" ca="1" si="249"/>
        <v>-3,37586553427928-0,249018802031211i</v>
      </c>
      <c r="CA167" s="223" t="str">
        <f t="shared" ca="1" si="250"/>
        <v>-2,60427441579286E-13+3,38503743986677i</v>
      </c>
      <c r="CB167" s="223" t="str">
        <f t="shared" ca="1" si="251"/>
        <v>3,37586553427932-0,249018802030691i</v>
      </c>
      <c r="CC167" s="223" t="str">
        <f t="shared" ca="1" si="252"/>
        <v>-0,496688149601191-3,34839952086747i</v>
      </c>
      <c r="CD167" s="223" t="str">
        <f t="shared" ca="1" si="253"/>
        <v>-3,3027882403384+0,741665901051264i</v>
      </c>
      <c r="CE167" s="223" t="str">
        <f t="shared" ca="1" si="254"/>
        <v>0,982624500726974+3,23927886417191i</v>
      </c>
      <c r="CF167" s="223" t="str">
        <f t="shared" ca="1" si="255"/>
        <v>3,15821555518181-1,21825817309282i</v>
      </c>
      <c r="CG167" s="223" t="str">
        <f t="shared" ca="1" si="256"/>
        <v>-1,4472899988687-3,06003760246086i</v>
      </c>
      <c r="CH167" s="223" t="str">
        <f t="shared" ca="1" si="257"/>
        <v>-2,94527704084388+1,66847883474071i</v>
      </c>
      <c r="CI167" s="223" t="str">
        <f t="shared" ca="1" si="258"/>
        <v>1,88062603924594+2,81455576775624i</v>
      </c>
      <c r="CJ167" s="223" t="str">
        <f t="shared" ca="1" si="259"/>
        <v>2,66858217310075-2,08258196830489i</v>
      </c>
      <c r="CK167" s="223" t="str">
        <f t="shared" ca="1" si="260"/>
        <v>-2,27325220523457-2,5081473004383i</v>
      </c>
      <c r="CL167" s="223" t="str">
        <f t="shared" ca="1" si="261"/>
        <v>-2,33412056024001+2,45160349150605i</v>
      </c>
      <c r="CM167" s="223" t="str">
        <f t="shared" ca="1" si="262"/>
        <v>2,61666932604133+2,14744501849388i</v>
      </c>
      <c r="CN167" s="223" t="str">
        <f t="shared" ca="1" si="263"/>
        <v>1,94913228613241-2,76755520278386i</v>
      </c>
      <c r="CO167" s="223" t="str">
        <f t="shared" ca="1" si="264"/>
        <v>-2,90344345809617-1,74025703703169i</v>
      </c>
      <c r="CP167" s="223" t="str">
        <f t="shared" ca="1" si="265"/>
        <v>-1,52195118426972+3,02359770174535i</v>
      </c>
      <c r="CQ167" s="223" t="str">
        <f t="shared" ca="1" si="266"/>
        <v>3,12736680747786+1,29539774617125i</v>
      </c>
      <c r="CR167" s="223" t="str">
        <f t="shared" ca="1" si="267"/>
        <v>1,0618244354528-3,21418844151601i</v>
      </c>
      <c r="CS167" s="223" t="str">
        <f t="shared" ca="1" si="268"/>
        <v>-3,28359210990408-0,822497006119439i</v>
      </c>
      <c r="CT167" s="223" t="str">
        <f t="shared" ca="1" si="269"/>
        <v>-0,578712394243355+3,33520170815033i</v>
      </c>
      <c r="CU167" s="223" t="str">
        <f t="shared" ca="1" si="270"/>
        <v>3,36873755936889+0,331791689765009i</v>
      </c>
      <c r="CV167" s="223" t="str">
        <f t="shared" ca="1" si="271"/>
        <v>0,0830729773690832-3,38401792987727i</v>
      </c>
      <c r="CW167" s="223" t="str">
        <f t="shared" ca="1" si="272"/>
        <v>-3,38096001402333+0,166095914685414i</v>
      </c>
      <c r="CX167" s="223" t="str">
        <f t="shared" ca="1" si="273"/>
        <v>0,414364718587255+3,35958038291836i</v>
      </c>
      <c r="CY167" s="223" t="str">
        <f t="shared" ca="1" si="274"/>
        <v>3,31999489463507-0,660388044180756i</v>
      </c>
      <c r="CZ167" s="223" t="str">
        <f t="shared" ca="1" si="275"/>
        <v>-0,90283266974179-3,2624180663653i</v>
      </c>
      <c r="DA167" s="223" t="str">
        <f t="shared" ca="1" si="276"/>
        <v>-3,18716191192851+1,14038476684493i</v>
      </c>
      <c r="DB167" s="223" t="str">
        <f t="shared" ca="1" si="277"/>
        <v>1,37175702008744+3,09463425094802i</v>
      </c>
      <c r="DC167" s="223" t="str">
        <f t="shared" ca="1" si="278"/>
        <v>2,98533649883461-1,59569560318555i</v>
      </c>
      <c r="DD167" s="223" t="str">
        <f t="shared" ca="1" si="279"/>
        <v>-1,81098697355778-2,85986094957497i</v>
      </c>
      <c r="DE167" s="223" t="str">
        <f t="shared" ca="1" si="280"/>
        <v>-2,71888756604554+2,01646444860869i</v>
      </c>
      <c r="DF167" s="223" t="str">
        <f t="shared" ca="1" si="281"/>
        <v>2,21101452810351+2,56318029522213i</v>
      </c>
      <c r="DG167" s="223" t="str">
        <f t="shared" ca="1" si="282"/>
        <v>2,39358292830042-2,39358292829987i</v>
      </c>
      <c r="DH167" s="223" t="str">
        <f t="shared" ca="1" si="283"/>
        <v>-2,56318029522382-2,21101452810155i</v>
      </c>
      <c r="DI167" s="223" t="str">
        <f t="shared" ca="1" si="284"/>
        <v>-2,01646444860924+2,71888756604513i</v>
      </c>
      <c r="DJ167" s="223" t="str">
        <f t="shared" ca="1" si="285"/>
        <v>2,8598609495746+1,81098697355836i</v>
      </c>
      <c r="DK167" s="223" t="str">
        <f t="shared" ca="1" si="286"/>
        <v>1,59569560318624-2,98533649883424i</v>
      </c>
      <c r="DL167" s="223" t="str">
        <f t="shared" ca="1" si="287"/>
        <v>-3,0946342509477-1,37175702008815i</v>
      </c>
      <c r="DM167" s="223" t="str">
        <f t="shared" ca="1" si="288"/>
        <v>-1,14038476684249+3,18716191192939i</v>
      </c>
      <c r="DN167" s="223" t="str">
        <f t="shared" ca="1" si="289"/>
        <v>3,26241806636509+0,902832669742541i</v>
      </c>
      <c r="DO167" s="223" t="str">
        <f t="shared" ca="1" si="290"/>
        <v>0,660388044181524-3,31999489463491i</v>
      </c>
      <c r="DP167" s="223" t="str">
        <f t="shared" ca="1" si="291"/>
        <v>-3,35958038291828-0,414364718587935i</v>
      </c>
      <c r="DQ167" s="223" t="str">
        <f t="shared" ca="1" si="292"/>
        <v>-0,166095914686099+3,38096001402329i</v>
      </c>
      <c r="DR167" s="223" t="str">
        <f t="shared" ca="1" si="293"/>
        <v>3,3840179298772-0,0830729773717645i</v>
      </c>
      <c r="DS167" s="223" t="str">
        <f t="shared" ca="1" si="294"/>
        <v>-0,331791689764232-3,36873755936897i</v>
      </c>
      <c r="DT167" s="223" t="str">
        <f t="shared" ca="1" si="295"/>
        <v>-3,33520170815047+0,578712394242586i</v>
      </c>
      <c r="DU167" s="223" t="str">
        <f t="shared" ca="1" si="296"/>
        <v>0,822497006118681+3,28359210990427i</v>
      </c>
      <c r="DV167" s="223" t="str">
        <f t="shared" ca="1" si="297"/>
        <v>3,21418844151623-1,06182443545215i</v>
      </c>
      <c r="DW167" s="223" t="str">
        <f t="shared" ca="1" si="298"/>
        <v>-1,29539774617373-3,12736680747683i</v>
      </c>
      <c r="DX167" s="223" t="str">
        <f t="shared" ca="1" si="299"/>
        <v>-3,0235977017457+1,52195118426902i</v>
      </c>
      <c r="DY167" s="223" t="str">
        <f t="shared" ca="1" si="300"/>
        <v>1,74025703703102+2,90344345809658i</v>
      </c>
      <c r="DZ167" s="223" t="str">
        <f t="shared" ca="1" si="301"/>
        <v>2,76755520278431-1,94913228613177i</v>
      </c>
      <c r="EA167" s="223" t="str">
        <f t="shared" ca="1" si="302"/>
        <v>-2,14744501849328-2,61666932604183i</v>
      </c>
      <c r="EB167" s="223" t="str">
        <f t="shared" ca="1" si="303"/>
        <v>-2,4516034915042+2,33412056024195i</v>
      </c>
      <c r="EC167" s="223" t="str">
        <f t="shared" ca="1" si="304"/>
        <v>2,50814730043781+2,27325220523512i</v>
      </c>
      <c r="ED167" s="223" t="str">
        <f t="shared" ca="1" si="305"/>
        <v>2,08258196830547-2,6685821731003i</v>
      </c>
      <c r="EE167" s="223" t="str">
        <f t="shared" ca="1" si="306"/>
        <v>-2,81455576775583-1,88062603924654i</v>
      </c>
      <c r="EF167" s="223" t="str">
        <f t="shared" ca="1" si="307"/>
        <v>-1,66847883474134+2,94527704084352i</v>
      </c>
      <c r="EG167" s="223" t="str">
        <f t="shared" ca="1" si="308"/>
        <v>3,06003760246197+1,44728999886636i</v>
      </c>
      <c r="EH167" s="223" t="str">
        <f t="shared" ca="1" si="309"/>
        <v>1,21825817309354-3,15821555518153i</v>
      </c>
      <c r="EI167" s="223" t="str">
        <f t="shared" ca="1" si="310"/>
        <v>-3,23927886417171-0,982624500727631i</v>
      </c>
      <c r="EJ167" s="223" t="str">
        <f t="shared" ca="1" si="311"/>
        <v>-0,741665901051979+3,30278824033824i</v>
      </c>
      <c r="EK167" s="223" t="str">
        <f t="shared" ca="1" si="312"/>
        <v>3,34839952086737+0,496688149601915i</v>
      </c>
      <c r="EL167" s="223" t="str">
        <f t="shared" ca="1" si="313"/>
        <v>0,249018802031471-3,37586553427926i</v>
      </c>
      <c r="EM167" s="223" t="str">
        <f t="shared" ca="1" si="314"/>
        <v>-3,38503743986677-5,20854883158572E-13i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-3,4378145438255E-30+1,22656289512636E-30i</v>
      </c>
      <c r="G168" s="229" t="str">
        <f t="shared" si="184"/>
        <v>-10,9766806517667+9,95219045761243i</v>
      </c>
      <c r="H168" s="229" t="str">
        <f t="shared" si="180"/>
        <v>2,00000000000686E-12-7,13571301504687E-13i</v>
      </c>
      <c r="I168" s="229" t="str">
        <f t="shared" si="317"/>
        <v>-2,00000000000686E-12+7,13571301504687E-13i</v>
      </c>
      <c r="J168" s="255" t="str">
        <f ca="1">IMPRODUCT(1/N_FFT2,CE100)</f>
        <v>0,015591827549449-0,0000257956611875287i</v>
      </c>
      <c r="K168" s="254" t="str">
        <f t="shared" ca="1" si="318"/>
        <v>-3,11652480554782E-14+1,11774719996722E-14i</v>
      </c>
      <c r="N168" s="246">
        <f t="shared" ca="1" si="185"/>
        <v>11.413753614475119</v>
      </c>
      <c r="O168" s="223">
        <f t="shared" ca="1" si="186"/>
        <v>3.4137536144751199</v>
      </c>
      <c r="P168" s="223" t="str">
        <f t="shared" ca="1" si="187"/>
        <v>-0,33460636708056-3,39731545774765i</v>
      </c>
      <c r="Q168" s="223" t="str">
        <f t="shared" ca="1" si="188"/>
        <v>-3,34815929600052+0,665990291931689i</v>
      </c>
      <c r="R168" s="223" t="str">
        <f t="shared" ca="1" si="189"/>
        <v>0,990960366204153+3,26675852994287i</v>
      </c>
      <c r="S168" s="223" t="str">
        <f t="shared" ca="1" si="190"/>
        <v>3,15389709344999-1,30638695043607i</v>
      </c>
      <c r="T168" s="223" t="str">
        <f t="shared" ca="1" si="191"/>
        <v>-1,60923231419153-3,01066190385166i</v>
      </c>
      <c r="U168" s="223" t="str">
        <f t="shared" ca="1" si="192"/>
        <v>-2,83843239432397+1,89657989106555i</v>
      </c>
      <c r="V168" s="223" t="str">
        <f t="shared" ca="1" si="193"/>
        <v>2,16566236681227+2,63886722919419i</v>
      </c>
      <c r="W168" s="223" t="str">
        <f t="shared" ca="1" si="194"/>
        <v>2,41388833009549-2,4138883300954i</v>
      </c>
      <c r="X168" s="223" t="str">
        <f t="shared" ca="1" si="195"/>
        <v>-2,6388672291941-2,16566236681238i</v>
      </c>
      <c r="Y168" s="223" t="str">
        <f t="shared" ca="1" si="196"/>
        <v>-1,89657989106538+2,83843239432409i</v>
      </c>
      <c r="Z168" s="223" t="str">
        <f t="shared" ca="1" si="197"/>
        <v>3,01066190385174+1,60923231419138i</v>
      </c>
      <c r="AA168" s="223" t="str">
        <f t="shared" ca="1" si="198"/>
        <v>1,30638695043617-3,15389709344995i</v>
      </c>
      <c r="AB168" s="223" t="str">
        <f t="shared" ca="1" si="199"/>
        <v>-3,26675852994285-0,990960366204197i</v>
      </c>
      <c r="AC168" s="223" t="str">
        <f t="shared" ca="1" si="200"/>
        <v>-0,665990291931631+3,34815929600053i</v>
      </c>
      <c r="AD168" s="223" t="str">
        <f t="shared" ca="1" si="201"/>
        <v>3,39731545774766+0,334606367080434i</v>
      </c>
      <c r="AE168" s="223" t="str">
        <f t="shared" ca="1" si="202"/>
        <v>1,43028027086586E-13-3,41375361447512i</v>
      </c>
      <c r="AF168" s="223" t="str">
        <f t="shared" ca="1" si="203"/>
        <v>-3,39731545774765+0,334606367080487i</v>
      </c>
      <c r="AG168" s="223" t="str">
        <f t="shared" ca="1" si="204"/>
        <v>0,665990291931686+3,34815929600052i</v>
      </c>
      <c r="AH168" s="223" t="str">
        <f t="shared" ca="1" si="205"/>
        <v>3,26675852994284-0,990960366204249i</v>
      </c>
      <c r="AI168" s="223" t="str">
        <f t="shared" ca="1" si="206"/>
        <v>-1,30638695043622-3,15389709344993i</v>
      </c>
      <c r="AJ168" s="223" t="str">
        <f t="shared" ca="1" si="207"/>
        <v>-3,01066190385172+1,60923231419143i</v>
      </c>
      <c r="AK168" s="223" t="str">
        <f t="shared" ca="1" si="208"/>
        <v>1,89657989106544+2,83843239432405i</v>
      </c>
      <c r="AL168" s="223" t="str">
        <f t="shared" ca="1" si="209"/>
        <v>2,63886722919406-2,16566236681242i</v>
      </c>
      <c r="AM168" s="223" t="str">
        <f t="shared" ca="1" si="210"/>
        <v>-2,41388833009552-2,41388833009536i</v>
      </c>
      <c r="AN168" s="223" t="str">
        <f t="shared" ca="1" si="211"/>
        <v>-2,16566236681249+2,63886722919401i</v>
      </c>
      <c r="AO168" s="223" t="str">
        <f t="shared" ca="1" si="212"/>
        <v>2,838432394324+1,89657989106551i</v>
      </c>
      <c r="AP168" s="223" t="str">
        <f t="shared" ca="1" si="213"/>
        <v>1,60923231419151-3,01066190385167i</v>
      </c>
      <c r="AQ168" s="223" t="str">
        <f t="shared" ca="1" si="214"/>
        <v>-3,15389709345002-1,30638695043599i</v>
      </c>
      <c r="AR168" s="223" t="str">
        <f t="shared" ca="1" si="215"/>
        <v>-3,15389709345002-1,30638695043599i</v>
      </c>
      <c r="AS168" s="223" t="str">
        <f t="shared" ca="1" si="216"/>
        <v>3,3481592960005+0,665990291931771i</v>
      </c>
      <c r="AT168" s="223" t="str">
        <f t="shared" ca="1" si="217"/>
        <v>0,334606367080588-3,39731545774764i</v>
      </c>
      <c r="AU168" s="223" t="str">
        <f t="shared" ca="1" si="218"/>
        <v>-3,41375361447512+5,35304423684403E-14i</v>
      </c>
      <c r="AV168" s="223" t="str">
        <f t="shared" ca="1" si="219"/>
        <v>0,334606367080671+3,39731545774763i</v>
      </c>
      <c r="AW168" s="223" t="str">
        <f t="shared" ca="1" si="220"/>
        <v>3,34815929600055-0,665990291931546i</v>
      </c>
      <c r="AX168" s="223" t="str">
        <f t="shared" ca="1" si="221"/>
        <v>-0,990960366204102-3,26675852994288i</v>
      </c>
      <c r="AY168" s="223" t="str">
        <f t="shared" ca="1" si="222"/>
        <v>-3,15389709344998+1,30638695043609i</v>
      </c>
      <c r="AZ168" s="223" t="str">
        <f t="shared" ca="1" si="223"/>
        <v>1,60923231419161+3,01066190385162i</v>
      </c>
      <c r="BA168" s="223" t="str">
        <f t="shared" ca="1" si="224"/>
        <v>2,83843239432414-1,8965798910653i</v>
      </c>
      <c r="BB168" s="223" t="str">
        <f t="shared" ca="1" si="225"/>
        <v>-2,16566236681229-2,63886722919417i</v>
      </c>
      <c r="BC168" s="223" t="str">
        <f t="shared" ca="1" si="226"/>
        <v>-2,41388833009545+2,41388833009544i</v>
      </c>
      <c r="BD168" s="223" t="str">
        <f t="shared" ca="1" si="227"/>
        <v>2,63886722919413+2,16566236681234i</v>
      </c>
      <c r="BE168" s="223" t="str">
        <f t="shared" ca="1" si="228"/>
        <v>1,89657989106535-2,83843239432411i</v>
      </c>
      <c r="BF168" s="223" t="str">
        <f t="shared" ca="1" si="229"/>
        <v>-3,01066190385159-1,60923231419166i</v>
      </c>
      <c r="BG168" s="223" t="str">
        <f t="shared" ca="1" si="230"/>
        <v>-1,3063869504361+3,15389709344998i</v>
      </c>
      <c r="BH168" s="223" t="str">
        <f t="shared" ca="1" si="231"/>
        <v>3,26675852994287+0,990960366204136i</v>
      </c>
      <c r="BI168" s="223" t="str">
        <f t="shared" ca="1" si="232"/>
        <v>0,66599029193158-3,34815929600054i</v>
      </c>
      <c r="BJ168" s="223" t="str">
        <f t="shared" ca="1" si="233"/>
        <v>-3,39731545774766-0,334606367080393i</v>
      </c>
      <c r="BK168" s="223" t="str">
        <f t="shared" ca="1" si="234"/>
        <v>-1,13753763042546E-13+3,41375361447512i</v>
      </c>
      <c r="BL168" s="223" t="str">
        <f t="shared" ca="1" si="235"/>
        <v>3,39731545774765-0,334606367080553i</v>
      </c>
      <c r="BM168" s="223" t="str">
        <f t="shared" ca="1" si="236"/>
        <v>-0,665990291931737-3,34815929600051i</v>
      </c>
      <c r="BN168" s="223" t="str">
        <f t="shared" ca="1" si="237"/>
        <v>-3,26675852994283+0,99096036620429i</v>
      </c>
      <c r="BO168" s="223" t="str">
        <f t="shared" ca="1" si="238"/>
        <v>1,30638695043594+3,15389709345004i</v>
      </c>
      <c r="BP168" s="223" t="str">
        <f t="shared" ca="1" si="239"/>
        <v>3,0106619038517-1,60923231419146i</v>
      </c>
      <c r="BQ168" s="223" t="str">
        <f t="shared" ca="1" si="240"/>
        <v>-1,89657989106548-2,83843239432402i</v>
      </c>
      <c r="BR168" s="223" t="str">
        <f t="shared" ca="1" si="241"/>
        <v>-2,63886722919403+2,16566236681246i</v>
      </c>
      <c r="BS168" s="223" t="str">
        <f t="shared" ca="1" si="242"/>
        <v>2,41388833009532+2,41388833009557i</v>
      </c>
      <c r="BT168" s="223" t="str">
        <f t="shared" ca="1" si="243"/>
        <v>2,16566236681247-2,63886722919403i</v>
      </c>
      <c r="BU168" s="223" t="str">
        <f t="shared" ca="1" si="244"/>
        <v>-2,83843239432404-1,89657989106545i</v>
      </c>
      <c r="BV168" s="223" t="str">
        <f t="shared" ca="1" si="245"/>
        <v>-1,60923231419146+3,0106619038517i</v>
      </c>
      <c r="BW168" s="223" t="str">
        <f t="shared" ca="1" si="246"/>
        <v>3,15389709345043+1,306386950435i</v>
      </c>
      <c r="BX168" s="223" t="str">
        <f t="shared" ca="1" si="247"/>
        <v>0,990960366204945-3,26675852994262i</v>
      </c>
      <c r="BY168" s="223" t="str">
        <f t="shared" ca="1" si="248"/>
        <v>-3,34815929600065-0,66599029193103i</v>
      </c>
      <c r="BZ168" s="223" t="str">
        <f t="shared" ca="1" si="249"/>
        <v>-0,334606367081863+3,39731545774752i</v>
      </c>
      <c r="CA168" s="223" t="str">
        <f t="shared" ca="1" si="250"/>
        <v>3,41375361447512-1,0706088473688E-13i</v>
      </c>
      <c r="CB168" s="223" t="str">
        <f t="shared" ca="1" si="251"/>
        <v>-0,334606367082076-3,3973154577475i</v>
      </c>
      <c r="CC168" s="223" t="str">
        <f t="shared" ca="1" si="252"/>
        <v>-3,34815929600061+0,665990291931238i</v>
      </c>
      <c r="CD168" s="223" t="str">
        <f t="shared" ca="1" si="253"/>
        <v>0,99096036620515+3,26675852994256i</v>
      </c>
      <c r="CE168" s="223" t="str">
        <f t="shared" ca="1" si="254"/>
        <v>3,15389709345035-1,3063869504352i</v>
      </c>
      <c r="CF168" s="223" t="str">
        <f t="shared" ca="1" si="255"/>
        <v>-1,60923231419195-3,01066190385144i</v>
      </c>
      <c r="CG168" s="223" t="str">
        <f t="shared" ca="1" si="256"/>
        <v>-2,83843239432487+1,89657989106421i</v>
      </c>
      <c r="CH168" s="223" t="str">
        <f t="shared" ca="1" si="257"/>
        <v>2,16566236681233+2,63886722919414i</v>
      </c>
      <c r="CI168" s="223" t="str">
        <f t="shared" ca="1" si="258"/>
        <v>2,41388833009445-2,41388833009644i</v>
      </c>
      <c r="CJ168" s="223" t="str">
        <f t="shared" ca="1" si="259"/>
        <v>-2,63886722919374-2,16566236681283i</v>
      </c>
      <c r="CK168" s="223" t="str">
        <f t="shared" ca="1" si="260"/>
        <v>-1,89657989106474+2,83843239432452i</v>
      </c>
      <c r="CL168" s="223" t="str">
        <f t="shared" ca="1" si="261"/>
        <v>3,01066190385114+1,60923231419251i</v>
      </c>
      <c r="CM168" s="223" t="str">
        <f t="shared" ca="1" si="262"/>
        <v>1,30638695043574-3,15389709345013i</v>
      </c>
      <c r="CN168" s="223" t="str">
        <f t="shared" ca="1" si="263"/>
        <v>-3,2667585299424-0,99096036620571i</v>
      </c>
      <c r="CO168" s="223" t="str">
        <f t="shared" ca="1" si="264"/>
        <v>-0,665990291931908+3,34815929600048i</v>
      </c>
      <c r="CP168" s="223" t="str">
        <f t="shared" ca="1" si="265"/>
        <v>3,39731545774777+0,334606367079326i</v>
      </c>
      <c r="CQ168" s="223" t="str">
        <f t="shared" ca="1" si="266"/>
        <v>6,90883957108526E-13-3,41375361447512i</v>
      </c>
      <c r="CR168" s="223" t="str">
        <f t="shared" ca="1" si="267"/>
        <v>-3,39731545774758+0,334606367081234i</v>
      </c>
      <c r="CS168" s="223" t="str">
        <f t="shared" ca="1" si="268"/>
        <v>0,665990291930457+3,34815929600076i</v>
      </c>
      <c r="CT168" s="223" t="str">
        <f t="shared" ca="1" si="269"/>
        <v>3,26675852994279-0,990960366204389i</v>
      </c>
      <c r="CU168" s="223" t="str">
        <f t="shared" ca="1" si="270"/>
        <v>-1,30638695043756-3,15389709344938i</v>
      </c>
      <c r="CV168" s="223" t="str">
        <f t="shared" ca="1" si="271"/>
        <v>-3,01066190385181+1,60923231419125i</v>
      </c>
      <c r="CW168" s="223" t="str">
        <f t="shared" ca="1" si="272"/>
        <v>1,89657989106633+2,83843239432345i</v>
      </c>
      <c r="CX168" s="223" t="str">
        <f t="shared" ca="1" si="273"/>
        <v>2,63886722919464-2,16566236681172i</v>
      </c>
      <c r="CY168" s="223" t="str">
        <f t="shared" ca="1" si="274"/>
        <v>-2,41388833009587-2,41388833009502i</v>
      </c>
      <c r="CZ168" s="223" t="str">
        <f t="shared" ca="1" si="275"/>
        <v>-2,16566236681348+2,6388672291932i</v>
      </c>
      <c r="DA168" s="223" t="str">
        <f t="shared" ca="1" si="276"/>
        <v>2,83843239432407+1,8965798910654i</v>
      </c>
      <c r="DB168" s="223" t="str">
        <f t="shared" ca="1" si="277"/>
        <v>1,60923231419026-3,01066190385234i</v>
      </c>
      <c r="DC168" s="223" t="str">
        <f t="shared" ca="1" si="278"/>
        <v>-3,1538970934498-1,30638695043652i</v>
      </c>
      <c r="DD168" s="223" t="str">
        <f t="shared" ca="1" si="279"/>
        <v>-0,990960366203224+3,26675852994315i</v>
      </c>
      <c r="DE168" s="223" t="str">
        <f t="shared" ca="1" si="280"/>
        <v>3,34815929600032+0,665990291932689i</v>
      </c>
      <c r="DF168" s="223" t="str">
        <f t="shared" ca="1" si="281"/>
        <v>0,33460636708012-3,39731545774769i</v>
      </c>
      <c r="DG168" s="223" t="str">
        <f t="shared" ca="1" si="282"/>
        <v>-3,41375361447512-1,58585351225154E-12i</v>
      </c>
      <c r="DH168" s="223" t="str">
        <f t="shared" ca="1" si="283"/>
        <v>0,33460636708044+3,39731545774766i</v>
      </c>
      <c r="DI168" s="223" t="str">
        <f t="shared" ca="1" si="284"/>
        <v>3,34815929600026-0,665990291933007i</v>
      </c>
      <c r="DJ168" s="223" t="str">
        <f t="shared" ca="1" si="285"/>
        <v>-0,990960366203532-3,26675852994305i</v>
      </c>
      <c r="DK168" s="223" t="str">
        <f t="shared" ca="1" si="286"/>
        <v>-3,15389709344968+1,30638695043682i</v>
      </c>
      <c r="DL168" s="223" t="str">
        <f t="shared" ca="1" si="287"/>
        <v>1,60923231419046+3,01066190385223i</v>
      </c>
      <c r="DM168" s="223" t="str">
        <f t="shared" ca="1" si="288"/>
        <v>2,8384323943239-1,89657989106567i</v>
      </c>
      <c r="DN168" s="223" t="str">
        <f t="shared" ca="1" si="289"/>
        <v>-2,1656623668111-2,63886722919515i</v>
      </c>
      <c r="DO168" s="223" t="str">
        <f t="shared" ca="1" si="290"/>
        <v>-2,41388833009565+2,41388833009524i</v>
      </c>
      <c r="DP168" s="223" t="str">
        <f t="shared" ca="1" si="291"/>
        <v>2,63886722919485+2,16566236681147i</v>
      </c>
      <c r="DQ168" s="223" t="str">
        <f t="shared" ca="1" si="292"/>
        <v>1,89657989106615-2,83843239432358i</v>
      </c>
      <c r="DR168" s="223" t="str">
        <f t="shared" ca="1" si="293"/>
        <v>-3,01066190385197-1,60923231419096i</v>
      </c>
      <c r="DS168" s="223" t="str">
        <f t="shared" ca="1" si="294"/>
        <v>-1,30638695043726+3,1538970934495i</v>
      </c>
      <c r="DT168" s="223" t="str">
        <f t="shared" ca="1" si="295"/>
        <v>3,26675852994289+0,990960366204081i</v>
      </c>
      <c r="DU168" s="223" t="str">
        <f t="shared" ca="1" si="296"/>
        <v>0,665990291930143-3,34815929600083i</v>
      </c>
      <c r="DV168" s="223" t="str">
        <f t="shared" ca="1" si="297"/>
        <v>-3,39731545774761-0,334606367080914i</v>
      </c>
      <c r="DW168" s="223" t="str">
        <f t="shared" ca="1" si="298"/>
        <v>1,01206661131917E-12+3,41375361447512i</v>
      </c>
      <c r="DX168" s="223" t="str">
        <f t="shared" ca="1" si="299"/>
        <v>3,39731545774774-0,334606367079646i</v>
      </c>
      <c r="DY168" s="223" t="str">
        <f t="shared" ca="1" si="300"/>
        <v>-0,665990291932126-3,34815929600043i</v>
      </c>
      <c r="DZ168" s="223" t="str">
        <f t="shared" ca="1" si="301"/>
        <v>-3,26675852994329+0,990960366202767i</v>
      </c>
      <c r="EA168" s="223" t="str">
        <f t="shared" ca="1" si="302"/>
        <v>1,30638695043608+3,15389709344998i</v>
      </c>
      <c r="EB168" s="223" t="str">
        <f t="shared" ca="1" si="303"/>
        <v>3,01066190385101-1,60923231419275i</v>
      </c>
      <c r="EC168" s="223" t="str">
        <f t="shared" ca="1" si="304"/>
        <v>-1,89657989106501-2,83843239432434i</v>
      </c>
      <c r="ED168" s="223" t="str">
        <f t="shared" ca="1" si="305"/>
        <v>-2,63886722919356+2,16566236681303i</v>
      </c>
      <c r="EE168" s="223" t="str">
        <f t="shared" ca="1" si="306"/>
        <v>2,41388833009468+2,41388833009621i</v>
      </c>
      <c r="EF168" s="223" t="str">
        <f t="shared" ca="1" si="307"/>
        <v>2,16566236681209-2,63886722919434i</v>
      </c>
      <c r="EG168" s="223" t="str">
        <f t="shared" ca="1" si="308"/>
        <v>-2,83843239432313-1,89657989106681i</v>
      </c>
      <c r="EH168" s="223" t="str">
        <f t="shared" ca="1" si="309"/>
        <v>-1,60923231419167+3,01066190385159i</v>
      </c>
      <c r="EI168" s="223" t="str">
        <f t="shared" ca="1" si="310"/>
        <v>3,15389709345049+1,30638695043486i</v>
      </c>
      <c r="EJ168" s="223" t="str">
        <f t="shared" ca="1" si="311"/>
        <v>0,990960366204843-3,26675852994266i</v>
      </c>
      <c r="EK168" s="223" t="str">
        <f t="shared" ca="1" si="312"/>
        <v>-3,34815929600067-0,665990291930924i</v>
      </c>
      <c r="EL168" s="223" t="str">
        <f t="shared" ca="1" si="313"/>
        <v>-0,334606367081805+3,39731545774752i</v>
      </c>
      <c r="EM168" s="223" t="str">
        <f t="shared" ca="1" si="314"/>
        <v>3,41375361447512-2,1412176947376E-13i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-3,33888982366664E-30+1,17400322134363E-30i</v>
      </c>
      <c r="G169" s="229" t="str">
        <f t="shared" si="184"/>
        <v>-10,8318890814517+9,96533795494599i</v>
      </c>
      <c r="H169" s="229" t="str">
        <f t="shared" si="180"/>
        <v>2,00000000000667E-12-7,03229688439404E-13i</v>
      </c>
      <c r="I169" s="229" t="str">
        <f t="shared" si="317"/>
        <v>-2,00000000000667E-12+7,03229688439404E-13i</v>
      </c>
      <c r="J169" s="255" t="str">
        <f ca="1">IMPRODUCT(1/N_FFT2,CF100)</f>
        <v>-0,00677645125140715-0,00097780518212027i</v>
      </c>
      <c r="K169" s="254" t="str">
        <f t="shared" ca="1" si="318"/>
        <v>1,42405241364364E-14-2,8097913380048E-15i</v>
      </c>
      <c r="N169" s="246">
        <f t="shared" ca="1" si="185"/>
        <v>11.431056054135958</v>
      </c>
      <c r="O169" s="223">
        <f t="shared" ca="1" si="186"/>
        <v>3.4310560541359569</v>
      </c>
      <c r="P169" s="223" t="str">
        <f t="shared" ca="1" si="187"/>
        <v>-0,419997888233147-3,40525291579094i</v>
      </c>
      <c r="Q169" s="223" t="str">
        <f t="shared" ca="1" si="188"/>
        <v>-3,32823160397423+0,833678617292152i</v>
      </c>
      <c r="R169" s="223" t="str">
        <f t="shared" ca="1" si="189"/>
        <v>1,23482004395684+3,20115059090719i</v>
      </c>
      <c r="S169" s="223" t="str">
        <f t="shared" ca="1" si="190"/>
        <v>3,02592129331366-1,61738862778677i</v>
      </c>
      <c r="T169" s="223" t="str">
        <f t="shared" ca="1" si="191"/>
        <v>-1,97563018118528-2,80517932293336i</v>
      </c>
      <c r="U169" s="223" t="str">
        <f t="shared" ca="1" si="192"/>
        <v>-2,54224484446795+2,30415641773711i</v>
      </c>
      <c r="V169" s="223" t="str">
        <f t="shared" ca="1" si="193"/>
        <v>2,5980259970513+2,24107263721384i</v>
      </c>
      <c r="W169" s="223" t="str">
        <f t="shared" ca="1" si="194"/>
        <v>1,90619261149958-2,85281884712076i</v>
      </c>
      <c r="X169" s="223" t="str">
        <f t="shared" ca="1" si="195"/>
        <v>-3,06470264631818-1,54264167461965i</v>
      </c>
      <c r="Y169" s="223" t="str">
        <f t="shared" ca="1" si="196"/>
        <v>-1,15588797105828+3,23049046508201i</v>
      </c>
      <c r="Z169" s="223" t="str">
        <f t="shared" ca="1" si="197"/>
        <v>3,34768870030202+0,751748636509018i</v>
      </c>
      <c r="AA169" s="223" t="str">
        <f t="shared" ca="1" si="198"/>
        <v>0,336302302736743-3,41453458143229i</v>
      </c>
      <c r="AB169" s="223" t="str">
        <f t="shared" ca="1" si="199"/>
        <v>-3,43002268420018+0,084202330699393i</v>
      </c>
      <c r="AC169" s="223" t="str">
        <f t="shared" ca="1" si="200"/>
        <v>0,503440482706414+3,39392005312372i</v>
      </c>
      <c r="AD169" s="223" t="str">
        <f t="shared" ca="1" si="201"/>
        <v>3,3067697053788-0,915106421249482i</v>
      </c>
      <c r="AE169" s="223" t="str">
        <f t="shared" ca="1" si="202"/>
        <v>-1,31300830743388-3,1698824633151i</v>
      </c>
      <c r="AF169" s="223" t="str">
        <f t="shared" ca="1" si="203"/>
        <v>-2,98531723846851+1,69116132652262i</v>
      </c>
      <c r="AG169" s="223" t="str">
        <f t="shared" ca="1" si="204"/>
        <v>2,04387770512344+2,75585006361419i</v>
      </c>
      <c r="AH169" s="223" t="str">
        <f t="shared" ca="1" si="205"/>
        <v>2,48493233865097-2,36585226059228i</v>
      </c>
      <c r="AI169" s="223" t="str">
        <f t="shared" ca="1" si="206"/>
        <v>-2,6522421959207-2,17663891833275i</v>
      </c>
      <c r="AJ169" s="223" t="str">
        <f t="shared" ca="1" si="207"/>
        <v>-1,83560682266197+2,89873993990834i</v>
      </c>
      <c r="AK169" s="223" t="str">
        <f t="shared" ca="1" si="208"/>
        <v>3,10163793704519+1,46696549179081i</v>
      </c>
      <c r="AL169" s="223" t="str">
        <f t="shared" ca="1" si="209"/>
        <v>1,07625963446754-3,25788441259643i</v>
      </c>
      <c r="AM169" s="223" t="str">
        <f t="shared" ca="1" si="210"/>
        <v>-3,3651292741349-0,669365830456927i</v>
      </c>
      <c r="AN169" s="223" t="str">
        <f t="shared" ca="1" si="211"/>
        <v>-0,252404141308498+3,42175945911943i</v>
      </c>
      <c r="AO169" s="223" t="str">
        <f t="shared" ca="1" si="212"/>
        <v>3,42692319685625-0,1683539410633i</v>
      </c>
      <c r="AP169" s="223" t="str">
        <f t="shared" ca="1" si="213"/>
        <v>-0,586579823457562-3,38054281992338i</v>
      </c>
      <c r="AQ169" s="223" t="str">
        <f t="shared" ca="1" si="214"/>
        <v>-3,28331593236093+0,995982999316701i</v>
      </c>
      <c r="AR169" s="223" t="str">
        <f t="shared" ca="1" si="215"/>
        <v>-3,28331593236093+0,995982999316701i</v>
      </c>
      <c r="AS169" s="223" t="str">
        <f t="shared" ca="1" si="216"/>
        <v>2,94291494014712-1,76391533291195i</v>
      </c>
      <c r="AT169" s="223" t="str">
        <f t="shared" ca="1" si="217"/>
        <v>-2,11089407355739-2,7048607832647i</v>
      </c>
      <c r="AU169" s="223" t="str">
        <f t="shared" ca="1" si="218"/>
        <v>-2,42612300251078+2,4261230025106i</v>
      </c>
      <c r="AV169" s="223" t="str">
        <f t="shared" ca="1" si="219"/>
        <v>2,70486078326477+2,1108940735573i</v>
      </c>
      <c r="AW169" s="223" t="str">
        <f t="shared" ca="1" si="220"/>
        <v>1,76391533291215-2,942914940147i</v>
      </c>
      <c r="AX169" s="223" t="str">
        <f t="shared" ca="1" si="221"/>
        <v>-3,13670491705678-1,39040566380276i</v>
      </c>
      <c r="AY169" s="223" t="str">
        <f t="shared" ca="1" si="222"/>
        <v>-0,995982999316917+3,28331593236086i</v>
      </c>
      <c r="AZ169" s="223" t="str">
        <f t="shared" ca="1" si="223"/>
        <v>3,3805428199234+0,586579823457449i</v>
      </c>
      <c r="BA169" s="223" t="str">
        <f t="shared" ca="1" si="224"/>
        <v>0,168353941063552-3,42692319685624i</v>
      </c>
      <c r="BB169" s="223" t="str">
        <f t="shared" ca="1" si="225"/>
        <v>-3,42175945911942+0,252404141308636i</v>
      </c>
      <c r="BC169" s="223" t="str">
        <f t="shared" ca="1" si="226"/>
        <v>0,669365830456728+3,36512927413494i</v>
      </c>
      <c r="BD169" s="223" t="str">
        <f t="shared" ca="1" si="227"/>
        <v>3,2578844125964-1,07625963446764i</v>
      </c>
      <c r="BE169" s="223" t="str">
        <f t="shared" ca="1" si="228"/>
        <v>-1,4669654917906-3,10163793704529i</v>
      </c>
      <c r="BF169" s="223" t="str">
        <f t="shared" ca="1" si="229"/>
        <v>-2,89873993990828+1,83560682266206i</v>
      </c>
      <c r="BG169" s="223" t="str">
        <f t="shared" ca="1" si="230"/>
        <v>2,17663891833284+2,65224219592062i</v>
      </c>
      <c r="BH169" s="223" t="str">
        <f t="shared" ca="1" si="231"/>
        <v>2,36585226059222-2,48493233865103i</v>
      </c>
      <c r="BI169" s="223" t="str">
        <f t="shared" ca="1" si="232"/>
        <v>-2,75585006361424-2,04387770512337i</v>
      </c>
      <c r="BJ169" s="223" t="str">
        <f t="shared" ca="1" si="233"/>
        <v>-1,69116132652284+2,98531723846838i</v>
      </c>
      <c r="BK169" s="223" t="str">
        <f t="shared" ca="1" si="234"/>
        <v>3,16988246331516+1,31300830743375i</v>
      </c>
      <c r="BL169" s="223" t="str">
        <f t="shared" ca="1" si="235"/>
        <v>0,915106421249692-3,30676970537874i</v>
      </c>
      <c r="BM169" s="223" t="str">
        <f t="shared" ca="1" si="236"/>
        <v>-3,39392005312374-0,503440482706291i</v>
      </c>
      <c r="BN169" s="223" t="str">
        <f t="shared" ca="1" si="237"/>
        <v>-0,0842023306996205+3,43002268420017i</v>
      </c>
      <c r="BO169" s="223" t="str">
        <f t="shared" ca="1" si="238"/>
        <v>3,41453458143228-0,336302302736856i</v>
      </c>
      <c r="BP169" s="223" t="str">
        <f t="shared" ca="1" si="239"/>
        <v>-0,751748636508781-3,34768870030207i</v>
      </c>
      <c r="BQ169" s="223" t="str">
        <f t="shared" ca="1" si="240"/>
        <v>-3,23049046508197+1,15588797105838i</v>
      </c>
      <c r="BR169" s="223" t="str">
        <f t="shared" ca="1" si="241"/>
        <v>1,54264167461943+3,0647026463183i</v>
      </c>
      <c r="BS169" s="223" t="str">
        <f t="shared" ca="1" si="242"/>
        <v>2,85281884712068-1,9061926114997i</v>
      </c>
      <c r="BT169" s="223" t="str">
        <f t="shared" ca="1" si="243"/>
        <v>-2,24107263721368-2,59802599705144i</v>
      </c>
      <c r="BU169" s="223" t="str">
        <f t="shared" ca="1" si="244"/>
        <v>-2,30415641773702+2,54224484446804i</v>
      </c>
      <c r="BV169" s="223" t="str">
        <f t="shared" ca="1" si="245"/>
        <v>2,80517932293331+1,97563018118535i</v>
      </c>
      <c r="BW169" s="223" t="str">
        <f t="shared" ca="1" si="246"/>
        <v>1,6173886277864-3,02592129331386i</v>
      </c>
      <c r="BX169" s="223" t="str">
        <f t="shared" ca="1" si="247"/>
        <v>-3,20115059090764-1,23482004395566i</v>
      </c>
      <c r="BY169" s="223" t="str">
        <f t="shared" ca="1" si="248"/>
        <v>-0,833678617293377+3,32823160397392i</v>
      </c>
      <c r="BZ169" s="223" t="str">
        <f t="shared" ca="1" si="249"/>
        <v>3,40525291579089+0,419997888233562i</v>
      </c>
      <c r="CA169" s="223" t="str">
        <f t="shared" ca="1" si="250"/>
        <v>-4,79174913007703E-13-3,43105605413596i</v>
      </c>
      <c r="CB169" s="223" t="str">
        <f t="shared" ca="1" si="251"/>
        <v>-3,40525291579078+0,419997888234465i</v>
      </c>
      <c r="CC169" s="223" t="str">
        <f t="shared" ca="1" si="252"/>
        <v>0,833678617290951+3,32823160397453i</v>
      </c>
      <c r="CD169" s="223" t="str">
        <f t="shared" ca="1" si="253"/>
        <v>3,20115059090732-1,23482004395651i</v>
      </c>
      <c r="CE169" s="223" t="str">
        <f t="shared" ca="1" si="254"/>
        <v>-1,6173886277872-3,02592129331343i</v>
      </c>
      <c r="CF169" s="223" t="str">
        <f t="shared" ca="1" si="255"/>
        <v>-2,80517932293259+1,97563018118637i</v>
      </c>
      <c r="CG169" s="223" t="str">
        <f t="shared" ca="1" si="256"/>
        <v>2,30415641773617+2,5422448444688i</v>
      </c>
      <c r="CH169" s="223" t="str">
        <f t="shared" ca="1" si="257"/>
        <v>2,24107263721403-2,59802599705114i</v>
      </c>
      <c r="CI169" s="223" t="str">
        <f t="shared" ca="1" si="258"/>
        <v>-2,852818847121-1,90619261149922i</v>
      </c>
      <c r="CJ169" s="223" t="str">
        <f t="shared" ca="1" si="259"/>
        <v>-1,54264167461831+3,06470264631886i</v>
      </c>
      <c r="CK169" s="223" t="str">
        <f t="shared" ca="1" si="260"/>
        <v>3,23049046508159+1,15588797105945i</v>
      </c>
      <c r="CL169" s="223" t="str">
        <f t="shared" ca="1" si="261"/>
        <v>0,751748636509227-3,34768870030198i</v>
      </c>
      <c r="CM169" s="223" t="str">
        <f t="shared" ca="1" si="262"/>
        <v>-3,41453458143233-0,336302302736339i</v>
      </c>
      <c r="CN169" s="223" t="str">
        <f t="shared" ca="1" si="263"/>
        <v>0,0842023307009198+3,43002268420014i</v>
      </c>
      <c r="CO169" s="223" t="str">
        <f t="shared" ca="1" si="264"/>
        <v>3,3939200531239-0,503440482705213i</v>
      </c>
      <c r="CP169" s="223" t="str">
        <f t="shared" ca="1" si="265"/>
        <v>-0,9151064212493-3,30676970537885i</v>
      </c>
      <c r="CQ169" s="223" t="str">
        <f t="shared" ca="1" si="266"/>
        <v>-3,16988246331492+1,31300830743432i</v>
      </c>
      <c r="CR169" s="223" t="str">
        <f t="shared" ca="1" si="267"/>
        <v>1,69116132652394+2,98531723846777i</v>
      </c>
      <c r="CS169" s="223" t="str">
        <f t="shared" ca="1" si="268"/>
        <v>2,75585006361492-2,04387770512246i</v>
      </c>
      <c r="CT169" s="223" t="str">
        <f t="shared" ca="1" si="269"/>
        <v>-2,36585226059214-2,48493233865111i</v>
      </c>
      <c r="CU169" s="223" t="str">
        <f t="shared" ca="1" si="270"/>
        <v>-2,1766389183324+2,65224219592098i</v>
      </c>
      <c r="CV169" s="223" t="str">
        <f t="shared" ca="1" si="271"/>
        <v>2,89873993990914+1,83560682266072i</v>
      </c>
      <c r="CW169" s="223" t="str">
        <f t="shared" ca="1" si="272"/>
        <v>1,46696549179163-3,1016379370448i</v>
      </c>
      <c r="CX169" s="223" t="str">
        <f t="shared" ca="1" si="273"/>
        <v>-3,25788441259636-1,07625963446775i</v>
      </c>
      <c r="CY169" s="223" t="str">
        <f t="shared" ca="1" si="274"/>
        <v>-0,669365830456172+3,36512927413505i</v>
      </c>
      <c r="CZ169" s="223" t="str">
        <f t="shared" ca="1" si="275"/>
        <v>3,42175945911954+0,252404141307048i</v>
      </c>
      <c r="DA169" s="223" t="str">
        <f t="shared" ca="1" si="276"/>
        <v>-0,168353941062367-3,4269231968563i</v>
      </c>
      <c r="DB169" s="223" t="str">
        <f t="shared" ca="1" si="277"/>
        <v>-3,38054281992342+0,586579823457315i</v>
      </c>
      <c r="DC169" s="223" t="str">
        <f t="shared" ca="1" si="278"/>
        <v>0,995982999317414+3,28331593236071i</v>
      </c>
      <c r="DD169" s="223" t="str">
        <f t="shared" ca="1" si="279"/>
        <v>3,13670491705612-1,39040566380427i</v>
      </c>
      <c r="DE169" s="223" t="str">
        <f t="shared" ca="1" si="280"/>
        <v>-1,76391533291113-2,94291494014761i</v>
      </c>
      <c r="DF169" s="223" t="str">
        <f t="shared" ca="1" si="281"/>
        <v>-2,70486078326481+2,11089407355725i</v>
      </c>
      <c r="DG169" s="223" t="str">
        <f t="shared" ca="1" si="282"/>
        <v>2,4261230025112+2,42612300251018i</v>
      </c>
      <c r="DH169" s="223" t="str">
        <f t="shared" ca="1" si="283"/>
        <v>2,11089407355611-2,70486078326569i</v>
      </c>
      <c r="DI169" s="223" t="str">
        <f t="shared" ca="1" si="284"/>
        <v>-2,94291494014654-1,76391533291291i</v>
      </c>
      <c r="DJ169" s="223" t="str">
        <f t="shared" ca="1" si="285"/>
        <v>-1,39040566380295+3,1367049170567i</v>
      </c>
      <c r="DK169" s="223" t="str">
        <f t="shared" ca="1" si="286"/>
        <v>3,2833159323611+0,995982999316131i</v>
      </c>
      <c r="DL169" s="223" t="str">
        <f t="shared" ca="1" si="287"/>
        <v>0,586579823455994-3,38054281992365i</v>
      </c>
      <c r="DM169" s="223" t="str">
        <f t="shared" ca="1" si="288"/>
        <v>-3,42692319685619-0,168353941064437i</v>
      </c>
      <c r="DN169" s="223" t="str">
        <f t="shared" ca="1" si="289"/>
        <v>0,252404141308384+3,42175945911944i</v>
      </c>
      <c r="DO169" s="223" t="str">
        <f t="shared" ca="1" si="290"/>
        <v>3,36512927413479-0,669365830457486i</v>
      </c>
      <c r="DP169" s="223" t="str">
        <f t="shared" ca="1" si="291"/>
        <v>-1,07625963446902-3,25788441259594i</v>
      </c>
      <c r="DQ169" s="223" t="str">
        <f t="shared" ca="1" si="292"/>
        <v>-3,10163793704569+1,46696549178976i</v>
      </c>
      <c r="DR169" s="223" t="str">
        <f t="shared" ca="1" si="293"/>
        <v>1,83560682266185+2,89873993990842i</v>
      </c>
      <c r="DS169" s="223" t="str">
        <f t="shared" ca="1" si="294"/>
        <v>2,65224219592013-2,17663891833344i</v>
      </c>
      <c r="DT169" s="223" t="str">
        <f t="shared" ca="1" si="295"/>
        <v>-2,48493233865204-2,36585226059117i</v>
      </c>
      <c r="DU169" s="223" t="str">
        <f t="shared" ca="1" si="296"/>
        <v>-2,04387770512412+2,75585006361369i</v>
      </c>
      <c r="DV169" s="223" t="str">
        <f t="shared" ca="1" si="297"/>
        <v>2,98531723846847+1,69116132652268i</v>
      </c>
      <c r="DW169" s="223" t="str">
        <f t="shared" ca="1" si="298"/>
        <v>1,31300830743299-3,16988246331547i</v>
      </c>
      <c r="DX169" s="223" t="str">
        <f t="shared" ca="1" si="299"/>
        <v>-3,30676970537832-0,915106421251201i</v>
      </c>
      <c r="DY169" s="223" t="str">
        <f t="shared" ca="1" si="300"/>
        <v>-0,503440482707165+3,39392005312361i</v>
      </c>
      <c r="DZ169" s="223" t="str">
        <f t="shared" ca="1" si="301"/>
        <v>3,43002268420018+0,0842023306994829i</v>
      </c>
      <c r="EA169" s="223" t="str">
        <f t="shared" ca="1" si="302"/>
        <v>-0,336302302737672-3,4145345814322i</v>
      </c>
      <c r="EB169" s="223" t="str">
        <f t="shared" ca="1" si="303"/>
        <v>-3,34768870030242+0,751748636507251i</v>
      </c>
      <c r="EC169" s="223" t="str">
        <f t="shared" ca="1" si="304"/>
        <v>1,15588797105754+3,23049046508227i</v>
      </c>
      <c r="ED169" s="223" t="str">
        <f t="shared" ca="1" si="305"/>
        <v>3,06470264631823-1,54264167461955i</v>
      </c>
      <c r="EE169" s="223" t="str">
        <f t="shared" ca="1" si="306"/>
        <v>-1,90619261150034-2,85281884712025i</v>
      </c>
      <c r="EF169" s="223" t="str">
        <f t="shared" ca="1" si="307"/>
        <v>-2,59802599705026+2,24107263721504i</v>
      </c>
      <c r="EG169" s="223" t="str">
        <f t="shared" ca="1" si="308"/>
        <v>2,54224484446741+2,30415641773771i</v>
      </c>
      <c r="EH169" s="223" t="str">
        <f t="shared" ca="1" si="309"/>
        <v>1,97563018118527-2,80517932293336i</v>
      </c>
      <c r="EI169" s="223" t="str">
        <f t="shared" ca="1" si="310"/>
        <v>-3,02592129331407-1,61738862778602i</v>
      </c>
      <c r="EJ169" s="223" t="str">
        <f t="shared" ca="1" si="311"/>
        <v>-1,23482004395844+3,20115059090657i</v>
      </c>
      <c r="EK169" s="223" t="str">
        <f t="shared" ca="1" si="312"/>
        <v>3,32823160397402+0,833678617292961i</v>
      </c>
      <c r="EL169" s="223" t="str">
        <f t="shared" ca="1" si="313"/>
        <v>0,419997888233133-3,40525291579094i</v>
      </c>
      <c r="EM169" s="223" t="str">
        <f t="shared" ca="1" si="314"/>
        <v>-3,43105605413596+9,58349826015403E-13i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-3,24417437761469E-30+1,1244041523043E-30i</v>
      </c>
      <c r="G170" s="229" t="str">
        <f t="shared" si="184"/>
        <v>-10,688836104509+9,97624703088536i</v>
      </c>
      <c r="H170" s="229" t="str">
        <f t="shared" si="180"/>
        <v>2,00000000000647E-12-6,93183550033127E-13i</v>
      </c>
      <c r="I170" s="229" t="str">
        <f t="shared" si="317"/>
        <v>-2,00000000000647E-12+6,93183550033127E-13i</v>
      </c>
      <c r="J170" s="255" t="str">
        <f ca="1">IMPRODUCT(1/N_FFT2,CG100)</f>
        <v>0,0116768449627997+0,0000249360901712539i</v>
      </c>
      <c r="K170" s="254" t="str">
        <f t="shared" ca="1" si="318"/>
        <v>-2,33709752131838E-14+8,04432466415726E-15i</v>
      </c>
      <c r="N170" s="246">
        <f t="shared" ca="1" si="185"/>
        <v>11.442608210041763</v>
      </c>
      <c r="O170" s="223">
        <f t="shared" ca="1" si="186"/>
        <v>3.442608210041763</v>
      </c>
      <c r="P170" s="223" t="str">
        <f t="shared" ca="1" si="187"/>
        <v>-0,505135536023359-3,40534717438521i</v>
      </c>
      <c r="Q170" s="223" t="str">
        <f t="shared" ca="1" si="188"/>
        <v>-3,29437065631182+0,999336413165548i</v>
      </c>
      <c r="R170" s="223" t="str">
        <f t="shared" ca="1" si="189"/>
        <v>1,47190467488825+3,11208096229662i</v>
      </c>
      <c r="S170" s="223" t="str">
        <f t="shared" ca="1" si="190"/>
        <v>2,86242411371299-1,91261064544809i</v>
      </c>
      <c r="T170" s="223" t="str">
        <f t="shared" ca="1" si="191"/>
        <v>-2,31191437148341-2,55080442738667i</v>
      </c>
      <c r="U170" s="223" t="str">
        <f t="shared" ca="1" si="192"/>
        <v>-2,18396752845715+2,66117213319464i</v>
      </c>
      <c r="V170" s="223" t="str">
        <f t="shared" ca="1" si="193"/>
        <v>2,9528235547746+1,76985432796467i</v>
      </c>
      <c r="W170" s="223" t="str">
        <f t="shared" ca="1" si="194"/>
        <v>1,31742912610717-3,18055526371284i</v>
      </c>
      <c r="X170" s="223" t="str">
        <f t="shared" ca="1" si="195"/>
        <v>-3,33943755624467-0,836485562212281i</v>
      </c>
      <c r="Y170" s="223" t="str">
        <f t="shared" ca="1" si="196"/>
        <v>-0,337434612023295+3,42603111054988i</v>
      </c>
      <c r="Z170" s="223" t="str">
        <f t="shared" ca="1" si="197"/>
        <v>3,43846143768433-0,168920778487228i</v>
      </c>
      <c r="AA170" s="223" t="str">
        <f t="shared" ca="1" si="198"/>
        <v>-0,671619544272355-3,37645945860429i</v>
      </c>
      <c r="AB170" s="223" t="str">
        <f t="shared" ca="1" si="199"/>
        <v>-3,24136732891521+1,15977977516771i</v>
      </c>
      <c r="AC170" s="223" t="str">
        <f t="shared" ca="1" si="200"/>
        <v>1,62283427638421+3,03610938525599i</v>
      </c>
      <c r="AD170" s="223" t="str">
        <f t="shared" ca="1" si="201"/>
        <v>2,76512884224259-2,05075931636189i</v>
      </c>
      <c r="AE170" s="223" t="str">
        <f t="shared" ca="1" si="202"/>
        <v>-2,43429161028904-2,43429161028899i</v>
      </c>
      <c r="AF170" s="223" t="str">
        <f t="shared" ca="1" si="203"/>
        <v>-2,05075931636185+2,76512884224263i</v>
      </c>
      <c r="AG170" s="223" t="str">
        <f t="shared" ca="1" si="204"/>
        <v>3,03610938525601+1,62283427638416i</v>
      </c>
      <c r="AH170" s="223" t="str">
        <f t="shared" ca="1" si="205"/>
        <v>1,15977977516796-3,24136732891511i</v>
      </c>
      <c r="AI170" s="223" t="str">
        <f t="shared" ca="1" si="206"/>
        <v>-3,3764594586043-0,671619544272286i</v>
      </c>
      <c r="AJ170" s="223" t="str">
        <f t="shared" ca="1" si="207"/>
        <v>-0,168920778487156+3,43846143768434i</v>
      </c>
      <c r="AK170" s="223" t="str">
        <f t="shared" ca="1" si="208"/>
        <v>3,42603111054987-0,337434612023367i</v>
      </c>
      <c r="AL170" s="223" t="str">
        <f t="shared" ca="1" si="209"/>
        <v>-0,836485562212346-3,33943755624465i</v>
      </c>
      <c r="AM170" s="223" t="str">
        <f t="shared" ca="1" si="210"/>
        <v>-3,18055526371295+1,31742912610691i</v>
      </c>
      <c r="AN170" s="223" t="str">
        <f t="shared" ca="1" si="211"/>
        <v>1,76985432796472+2,95282355477456i</v>
      </c>
      <c r="AO170" s="223" t="str">
        <f t="shared" ca="1" si="212"/>
        <v>2,6611721331946-2,1839675284572i</v>
      </c>
      <c r="AP170" s="223" t="str">
        <f t="shared" ca="1" si="213"/>
        <v>-2,55080442738669-2,31191437148339i</v>
      </c>
      <c r="AQ170" s="223" t="str">
        <f t="shared" ca="1" si="214"/>
        <v>-1,91261064544812+2,86242411371297i</v>
      </c>
      <c r="AR170" s="223" t="str">
        <f t="shared" ca="1" si="215"/>
        <v>-1,91261064544812+2,86242411371297i</v>
      </c>
      <c r="AS170" s="223" t="str">
        <f t="shared" ca="1" si="216"/>
        <v>0,999336413165686-3,29437065631178i</v>
      </c>
      <c r="AT170" s="223" t="str">
        <f t="shared" ca="1" si="217"/>
        <v>-3,40534717438523-0,505135536023228i</v>
      </c>
      <c r="AU170" s="223" t="str">
        <f t="shared" ca="1" si="218"/>
        <v>5,98873213056849E-14+3,44260821004176i</v>
      </c>
      <c r="AV170" s="223" t="str">
        <f t="shared" ca="1" si="219"/>
        <v>3,40534717438521-0,505135536023349i</v>
      </c>
      <c r="AW170" s="223" t="str">
        <f t="shared" ca="1" si="220"/>
        <v>-0,999336413165472-3,29437065631184i</v>
      </c>
      <c r="AX170" s="223" t="str">
        <f t="shared" ca="1" si="221"/>
        <v>-3,11208096229667+1,47190467488814i</v>
      </c>
      <c r="AY170" s="223" t="str">
        <f t="shared" ca="1" si="222"/>
        <v>1,91261064544822+2,8624241137129i</v>
      </c>
      <c r="AZ170" s="223" t="str">
        <f t="shared" ca="1" si="223"/>
        <v>2,55080442738661-2,31191437148347i</v>
      </c>
      <c r="BA170" s="223" t="str">
        <f t="shared" ca="1" si="224"/>
        <v>-2,66117213319469-2,18396752845709i</v>
      </c>
      <c r="BB170" s="223" t="str">
        <f t="shared" ca="1" si="225"/>
        <v>-1,7698543279646+2,95282355477464i</v>
      </c>
      <c r="BC170" s="223" t="str">
        <f t="shared" ca="1" si="226"/>
        <v>3,18055526371287+1,31742912610709i</v>
      </c>
      <c r="BD170" s="223" t="str">
        <f t="shared" ca="1" si="227"/>
        <v>0,836485562212539-3,3394375562446i</v>
      </c>
      <c r="BE170" s="223" t="str">
        <f t="shared" ca="1" si="228"/>
        <v>-3,42603111054989-0,337434612023223i</v>
      </c>
      <c r="BF170" s="223" t="str">
        <f t="shared" ca="1" si="229"/>
        <v>0,1689207784873+3,43846143768433i</v>
      </c>
      <c r="BG170" s="223" t="str">
        <f t="shared" ca="1" si="230"/>
        <v>3,37645945860427-0,671619544272427i</v>
      </c>
      <c r="BH170" s="223" t="str">
        <f t="shared" ca="1" si="231"/>
        <v>-1,15977977516777-3,24136732891518i</v>
      </c>
      <c r="BI170" s="223" t="str">
        <f t="shared" ca="1" si="232"/>
        <v>-3,03610938525611+1,62283427638397i</v>
      </c>
      <c r="BJ170" s="223" t="str">
        <f t="shared" ca="1" si="233"/>
        <v>2,05075931636195+2,76512884224255i</v>
      </c>
      <c r="BK170" s="223" t="str">
        <f t="shared" ca="1" si="234"/>
        <v>2,43429161028894-2,43429161028908i</v>
      </c>
      <c r="BL170" s="223" t="str">
        <f t="shared" ca="1" si="235"/>
        <v>-2,76512884224267-2,05075931636179i</v>
      </c>
      <c r="BM170" s="223" t="str">
        <f t="shared" ca="1" si="236"/>
        <v>-1,6228342763841+3,03610938525605i</v>
      </c>
      <c r="BN170" s="223" t="str">
        <f t="shared" ca="1" si="237"/>
        <v>3,24136732891513+1,15977977516791i</v>
      </c>
      <c r="BO170" s="223" t="str">
        <f t="shared" ca="1" si="238"/>
        <v>0,671619544272562-3,37645945860424i</v>
      </c>
      <c r="BP170" s="223" t="str">
        <f t="shared" ca="1" si="239"/>
        <v>-3,43846143768434-0,168920778487096i</v>
      </c>
      <c r="BQ170" s="223" t="str">
        <f t="shared" ca="1" si="240"/>
        <v>0,337434612023427+3,42603111054987i</v>
      </c>
      <c r="BR170" s="223" t="str">
        <f t="shared" ca="1" si="241"/>
        <v>3,33943755624464-0,836485562212405i</v>
      </c>
      <c r="BS170" s="223" t="str">
        <f t="shared" ca="1" si="242"/>
        <v>-1,31742912610697-3,18055526371293i</v>
      </c>
      <c r="BT170" s="223" t="str">
        <f t="shared" ca="1" si="243"/>
        <v>-2,95282355477471+1,76985432796448i</v>
      </c>
      <c r="BU170" s="223" t="str">
        <f t="shared" ca="1" si="244"/>
        <v>2,18396752845724+2,66117213319456i</v>
      </c>
      <c r="BV170" s="223" t="str">
        <f t="shared" ca="1" si="245"/>
        <v>2,31191437148385-2,55080442738627i</v>
      </c>
      <c r="BW170" s="223" t="str">
        <f t="shared" ca="1" si="246"/>
        <v>-2,86242411371281-1,91261064544836i</v>
      </c>
      <c r="BX170" s="223" t="str">
        <f t="shared" ca="1" si="247"/>
        <v>-1,47190467488829+3,1120809622966i</v>
      </c>
      <c r="BY170" s="223" t="str">
        <f t="shared" ca="1" si="248"/>
        <v>3,2943706563119+0,9993364131653i</v>
      </c>
      <c r="BZ170" s="223" t="str">
        <f t="shared" ca="1" si="249"/>
        <v>0,505135536022833-3,40534717438529i</v>
      </c>
      <c r="CA170" s="223" t="str">
        <f t="shared" ca="1" si="250"/>
        <v>-3,44260821004176+8,0468831421108E-13i</v>
      </c>
      <c r="CB170" s="223" t="str">
        <f t="shared" ca="1" si="251"/>
        <v>0,505135536024423+3,40534717438505i</v>
      </c>
      <c r="CC170" s="223" t="str">
        <f t="shared" ca="1" si="252"/>
        <v>3,29437065631143-0,999336413166839i</v>
      </c>
      <c r="CD170" s="223" t="str">
        <f t="shared" ca="1" si="253"/>
        <v>-1,47190467488975-3,11208096229591i</v>
      </c>
      <c r="CE170" s="223" t="str">
        <f t="shared" ca="1" si="254"/>
        <v>-2,86242411371382+1,91261064544685i</v>
      </c>
      <c r="CF170" s="223" t="str">
        <f t="shared" ca="1" si="255"/>
        <v>2,3119143714825+2,55080442738749i</v>
      </c>
      <c r="CG170" s="223" t="str">
        <f t="shared" ca="1" si="256"/>
        <v>2,18396752845785-2,66117213319406i</v>
      </c>
      <c r="CH170" s="223" t="str">
        <f t="shared" ca="1" si="257"/>
        <v>-2,9528235547743-1,76985432796515i</v>
      </c>
      <c r="CI170" s="223" t="str">
        <f t="shared" ca="1" si="258"/>
        <v>-1,31742912610738+3,18055526371275i</v>
      </c>
      <c r="CJ170" s="223" t="str">
        <f t="shared" ca="1" si="259"/>
        <v>3,33943755624461+0,836485562212505i</v>
      </c>
      <c r="CK170" s="223" t="str">
        <f t="shared" ca="1" si="260"/>
        <v>0,337434612023188-3,42603111054989i</v>
      </c>
      <c r="CL170" s="223" t="str">
        <f t="shared" ca="1" si="261"/>
        <v>-3,43846143768431+0,168920778487677i</v>
      </c>
      <c r="CM170" s="223" t="str">
        <f t="shared" ca="1" si="262"/>
        <v>0,671619544273181+3,37645945860412i</v>
      </c>
      <c r="CN170" s="223" t="str">
        <f t="shared" ca="1" si="263"/>
        <v>3,24136732891482-1,15977977516878i</v>
      </c>
      <c r="CO170" s="223" t="str">
        <f t="shared" ca="1" si="264"/>
        <v>-1,62283427638526-3,03610938525543i</v>
      </c>
      <c r="CP170" s="223" t="str">
        <f t="shared" ca="1" si="265"/>
        <v>-2,76512884224171+2,05075931636308i</v>
      </c>
      <c r="CQ170" s="223" t="str">
        <f t="shared" ca="1" si="266"/>
        <v>2,43429161028793+2,43429161029009i</v>
      </c>
      <c r="CR170" s="223" t="str">
        <f t="shared" ca="1" si="267"/>
        <v>2,05075931636286-2,76512884224188i</v>
      </c>
      <c r="CS170" s="223" t="str">
        <f t="shared" ca="1" si="268"/>
        <v>-3,0361093852556-1,62283427638493i</v>
      </c>
      <c r="CT170" s="223" t="str">
        <f t="shared" ca="1" si="269"/>
        <v>-1,15977977516852+3,24136732891492i</v>
      </c>
      <c r="CU170" s="223" t="str">
        <f t="shared" ca="1" si="270"/>
        <v>3,37645945860419+0,671619544272816i</v>
      </c>
      <c r="CV170" s="223" t="str">
        <f t="shared" ca="1" si="271"/>
        <v>0,168920778487403-3,43846143768433i</v>
      </c>
      <c r="CW170" s="223" t="str">
        <f t="shared" ca="1" si="272"/>
        <v>-3,42603111054986+0,33743461202351i</v>
      </c>
      <c r="CX170" s="223" t="str">
        <f t="shared" ca="1" si="273"/>
        <v>0,83648556221277+3,33943755624454i</v>
      </c>
      <c r="CY170" s="223" t="str">
        <f t="shared" ca="1" si="274"/>
        <v>3,18055526371263-1,31742912610767i</v>
      </c>
      <c r="CZ170" s="223" t="str">
        <f t="shared" ca="1" si="275"/>
        <v>-1,76985432796539-2,95282355477416i</v>
      </c>
      <c r="DA170" s="223" t="str">
        <f t="shared" ca="1" si="276"/>
        <v>-2,66117213319386+2,1839675284581i</v>
      </c>
      <c r="DB170" s="223" t="str">
        <f t="shared" ca="1" si="277"/>
        <v>2,55080442738767+2,3119143714823i</v>
      </c>
      <c r="DC170" s="223" t="str">
        <f t="shared" ca="1" si="278"/>
        <v>1,91261064544943-2,86242411371209i</v>
      </c>
      <c r="DD170" s="223" t="str">
        <f t="shared" ca="1" si="279"/>
        <v>-3,11208096229603-1,4719046748895i</v>
      </c>
      <c r="DE170" s="223" t="str">
        <f t="shared" ca="1" si="280"/>
        <v>-0,999336413166529+3,29437065631152i</v>
      </c>
      <c r="DF170" s="223" t="str">
        <f t="shared" ca="1" si="281"/>
        <v>3,40534717438509+0,505135536024151i</v>
      </c>
      <c r="DG170" s="223" t="str">
        <f t="shared" ca="1" si="282"/>
        <v>4,80790505125524E-13-3,44260821004176i</v>
      </c>
      <c r="DH170" s="223" t="str">
        <f t="shared" ca="1" si="283"/>
        <v>-3,40534717438525+0,505135536023105i</v>
      </c>
      <c r="DI170" s="223" t="str">
        <f t="shared" ca="1" si="284"/>
        <v>0,99933641316561+3,2943706563118i</v>
      </c>
      <c r="DJ170" s="223" t="str">
        <f t="shared" ca="1" si="285"/>
        <v>3,11208096229648-1,47190467488854i</v>
      </c>
      <c r="DK170" s="223" t="str">
        <f t="shared" ca="1" si="286"/>
        <v>-1,91261064544863-2,86242411371263i</v>
      </c>
      <c r="DL170" s="223" t="str">
        <f t="shared" ca="1" si="287"/>
        <v>-2,55080442738608+2,31191437148405i</v>
      </c>
      <c r="DM170" s="223" t="str">
        <f t="shared" ca="1" si="288"/>
        <v>2,66117213319542+2,1839675284562i</v>
      </c>
      <c r="DN170" s="223" t="str">
        <f t="shared" ca="1" si="289"/>
        <v>1,76985432796336-2,95282355477538i</v>
      </c>
      <c r="DO170" s="223" t="str">
        <f t="shared" ca="1" si="290"/>
        <v>-3,18055526371226-1,31742912610856i</v>
      </c>
      <c r="DP170" s="223" t="str">
        <f t="shared" ca="1" si="291"/>
        <v>-0,836485562213799+3,33943755624429i</v>
      </c>
      <c r="DQ170" s="223" t="str">
        <f t="shared" ca="1" si="292"/>
        <v>3,42603111054976+0,337434612024467i</v>
      </c>
      <c r="DR170" s="223" t="str">
        <f t="shared" ca="1" si="293"/>
        <v>-0,168920778486344-3,43846143768438i</v>
      </c>
      <c r="DS170" s="223" t="str">
        <f t="shared" ca="1" si="294"/>
        <v>-3,37645945860438+0,671619544271873i</v>
      </c>
      <c r="DT170" s="223" t="str">
        <f t="shared" ca="1" si="295"/>
        <v>1,15977977516752+3,24136732891527i</v>
      </c>
      <c r="DU170" s="223" t="str">
        <f t="shared" ca="1" si="296"/>
        <v>3,03610938525606-1,62283427638408i</v>
      </c>
      <c r="DV170" s="223" t="str">
        <f t="shared" ca="1" si="297"/>
        <v>-2,05075931636201-2,7651288422425i</v>
      </c>
      <c r="DW170" s="223" t="str">
        <f t="shared" ca="1" si="298"/>
        <v>-2,43429161028862+2,43429161028941i</v>
      </c>
      <c r="DX170" s="223" t="str">
        <f t="shared" ca="1" si="299"/>
        <v>2,76512884224318+2,0507593163611i</v>
      </c>
      <c r="DY170" s="223" t="str">
        <f t="shared" ca="1" si="300"/>
        <v>1,62283427638309-3,03610938525659i</v>
      </c>
      <c r="DZ170" s="223" t="str">
        <f t="shared" ca="1" si="301"/>
        <v>-3,24136732891565-1,15977977516646i</v>
      </c>
      <c r="EA170" s="223" t="str">
        <f t="shared" ca="1" si="302"/>
        <v>-0,671619544270765+3,3764594586046i</v>
      </c>
      <c r="EB170" s="223" t="str">
        <f t="shared" ca="1" si="303"/>
        <v>3,43846143768426+0,168920778488735i</v>
      </c>
      <c r="EC170" s="223" t="str">
        <f t="shared" ca="1" si="304"/>
        <v>-0,337434612022183-3,42603111054999i</v>
      </c>
      <c r="ED170" s="223" t="str">
        <f t="shared" ca="1" si="305"/>
        <v>-3,33943755624487+0,836485562211475i</v>
      </c>
      <c r="EE170" s="223" t="str">
        <f t="shared" ca="1" si="306"/>
        <v>1,31742912610644+3,18055526371314i</v>
      </c>
      <c r="EF170" s="223" t="str">
        <f t="shared" ca="1" si="307"/>
        <v>2,9528235547748-1,76985432796433i</v>
      </c>
      <c r="EG170" s="223" t="str">
        <f t="shared" ca="1" si="308"/>
        <v>-2,18396752845707-2,66117213319471i</v>
      </c>
      <c r="EH170" s="223" t="str">
        <f t="shared" ca="1" si="309"/>
        <v>-2,31191437148322+2,55080442738684i</v>
      </c>
      <c r="EI170" s="223" t="str">
        <f t="shared" ca="1" si="310"/>
        <v>2,86242411371326+1,91261064544769i</v>
      </c>
      <c r="EJ170" s="223" t="str">
        <f t="shared" ca="1" si="311"/>
        <v>1,47190467488752-3,11208096229697i</v>
      </c>
      <c r="EK170" s="223" t="str">
        <f t="shared" ca="1" si="312"/>
        <v>-3,29437065631213-0,999336413164529i</v>
      </c>
      <c r="EL170" s="223" t="str">
        <f t="shared" ca="1" si="313"/>
        <v>-0,505135536021989+3,40534717438542i</v>
      </c>
      <c r="EM170" s="223" t="str">
        <f t="shared" ca="1" si="314"/>
        <v>3,44260821004176-1,60937662842216E-12i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-3,15343274155007E-30+1,07756013154213E-30i</v>
      </c>
      <c r="G171" s="229" t="str">
        <f t="shared" si="184"/>
        <v>-10,5475342208848+9,98499906244775i</v>
      </c>
      <c r="H171" s="229" t="str">
        <f t="shared" si="180"/>
        <v>2,00000000000629E-12-6,83420401441111E-13i</v>
      </c>
      <c r="I171" s="229" t="str">
        <f t="shared" si="317"/>
        <v>-2,00000000000629E-12+6,83420401441111E-13i</v>
      </c>
      <c r="J171" s="255" t="str">
        <f ca="1">IMPRODUCT(1/N_FFT2,CH100)</f>
        <v>0,0330055497558596+0,000977830761057277i</v>
      </c>
      <c r="K171" s="254" t="str">
        <f t="shared" ca="1" si="318"/>
        <v>-6,667936900319E-14+2,06010045418134E-14i</v>
      </c>
      <c r="N171" s="246">
        <f t="shared" ca="1" si="185"/>
        <v>11.4508613452783</v>
      </c>
      <c r="O171" s="223">
        <f t="shared" ca="1" si="186"/>
        <v>3.4508613452782999</v>
      </c>
      <c r="P171" s="223" t="str">
        <f t="shared" ca="1" si="187"/>
        <v>-0,589965773438698-3,40005653048693i</v>
      </c>
      <c r="Q171" s="223" t="str">
        <f t="shared" ca="1" si="188"/>
        <v>-3,24913801941628+1,1625601726877i</v>
      </c>
      <c r="R171" s="223" t="str">
        <f t="shared" ca="1" si="189"/>
        <v>1,70092331872333+3,00254956464655i</v>
      </c>
      <c r="S171" s="223" t="str">
        <f t="shared" ca="1" si="190"/>
        <v>2,66755189300553-2,18920326202447i</v>
      </c>
      <c r="T171" s="223" t="str">
        <f t="shared" ca="1" si="191"/>
        <v>-2,61302273871199-2,25400891553473i</v>
      </c>
      <c r="U171" s="223" t="str">
        <f t="shared" ca="1" si="192"/>
        <v>-1,77409728743798+2,95990250498917i</v>
      </c>
      <c r="V171" s="223" t="str">
        <f t="shared" ca="1" si="193"/>
        <v>3,21962878492179+1,24194786993617i</v>
      </c>
      <c r="W171" s="223" t="str">
        <f t="shared" ca="1" si="194"/>
        <v>0,673229651083376-3,38455401216144i</v>
      </c>
      <c r="X171" s="223" t="str">
        <f t="shared" ca="1" si="195"/>
        <v>-3,44982201035911-0,0846883768753459i</v>
      </c>
      <c r="Y171" s="223" t="str">
        <f t="shared" ca="1" si="196"/>
        <v>0,506346522472409+3,41351098189475i</v>
      </c>
      <c r="Z171" s="223" t="str">
        <f t="shared" ca="1" si="197"/>
        <v>3,27669009466092-1,08247219266224i</v>
      </c>
      <c r="AA171" s="223" t="str">
        <f t="shared" ca="1" si="198"/>
        <v>-1,62672477740328-3,04338800071864i</v>
      </c>
      <c r="AB171" s="223" t="str">
        <f t="shared" ca="1" si="199"/>
        <v>-2,72047421378478+2,12307891432891i</v>
      </c>
      <c r="AC171" s="223" t="str">
        <f t="shared" ca="1" si="200"/>
        <v>2,55691959722779+2,31745683835717i</v>
      </c>
      <c r="AD171" s="223" t="str">
        <f t="shared" ca="1" si="201"/>
        <v>1,84620260628436-2,91547251074072i</v>
      </c>
      <c r="AE171" s="223" t="str">
        <f t="shared" ca="1" si="202"/>
        <v>-3,18818016643697-1,32058746422716i</v>
      </c>
      <c r="AF171" s="223" t="str">
        <f t="shared" ca="1" si="203"/>
        <v>-0,756088000359898+3,36701276505565i</v>
      </c>
      <c r="AG171" s="223" t="str">
        <f t="shared" ca="1" si="204"/>
        <v>3,44670463165804+0,169325740639164i</v>
      </c>
      <c r="AH171" s="223" t="str">
        <f t="shared" ca="1" si="205"/>
        <v>-0,422422267294464-3,42490926192648i</v>
      </c>
      <c r="AI171" s="223" t="str">
        <f t="shared" ca="1" si="206"/>
        <v>-3,30226841431588+1,00173217186412i</v>
      </c>
      <c r="AJ171" s="223" t="str">
        <f t="shared" ca="1" si="207"/>
        <v>1,5515463579044+3,08239321365876i</v>
      </c>
      <c r="AK171" s="223" t="str">
        <f t="shared" ca="1" si="208"/>
        <v>2,77175782262306-2,05567570328197i</v>
      </c>
      <c r="AL171" s="223" t="str">
        <f t="shared" ca="1" si="209"/>
        <v>-2,4992762629877-2,37950881183538i</v>
      </c>
      <c r="AM171" s="223" t="str">
        <f t="shared" ca="1" si="210"/>
        <v>-1,91719584171467+2,86928634486835i</v>
      </c>
      <c r="AN171" s="223" t="str">
        <f t="shared" ca="1" si="211"/>
        <v>3,15481110743362+1,39843158600964i</v>
      </c>
      <c r="AO171" s="223" t="str">
        <f t="shared" ca="1" si="212"/>
        <v>0,838490910496931-3,34744335536092i</v>
      </c>
      <c r="AP171" s="223" t="str">
        <f t="shared" ca="1" si="213"/>
        <v>-3,44151108696744-0,253861108908307i</v>
      </c>
      <c r="AQ171" s="223" t="str">
        <f t="shared" ca="1" si="214"/>
        <v>0,338243560738071+3,43424450468443i</v>
      </c>
      <c r="AR171" s="223" t="str">
        <f t="shared" ca="1" si="215"/>
        <v>0,338243560738071+3,43424450468443i</v>
      </c>
      <c r="AS171" s="223" t="str">
        <f t="shared" ca="1" si="216"/>
        <v>-1,47543334489525-3,11954170818522i</v>
      </c>
      <c r="AT171" s="223" t="str">
        <f t="shared" ca="1" si="217"/>
        <v>-2,82137182819146+1,98703423005834i</v>
      </c>
      <c r="AU171" s="223" t="str">
        <f t="shared" ca="1" si="218"/>
        <v>2,44012745818075+2,44012745818089i</v>
      </c>
      <c r="AV171" s="223" t="str">
        <f t="shared" ca="1" si="219"/>
        <v>1,98703423005849-2,82137182819135i</v>
      </c>
      <c r="AW171" s="223" t="str">
        <f t="shared" ca="1" si="220"/>
        <v>-3,11954170818513-1,47543334489544i</v>
      </c>
      <c r="AX171" s="223" t="str">
        <f t="shared" ca="1" si="221"/>
        <v>-0,920388745062705+3,32585757095788i</v>
      </c>
      <c r="AY171" s="223" t="str">
        <f t="shared" ca="1" si="222"/>
        <v>3,43424450468444+0,338243560737946i</v>
      </c>
      <c r="AZ171" s="223" t="str">
        <f t="shared" ca="1" si="223"/>
        <v>-0,253861108908457-3,44151108696743i</v>
      </c>
      <c r="BA171" s="223" t="str">
        <f t="shared" ca="1" si="224"/>
        <v>-3,34744335536088+0,838490910497079i</v>
      </c>
      <c r="BB171" s="223" t="str">
        <f t="shared" ca="1" si="225"/>
        <v>1,39843158600946+3,15481110743369i</v>
      </c>
      <c r="BC171" s="223" t="str">
        <f t="shared" ca="1" si="226"/>
        <v>2,86928634486845-1,91719584171451i</v>
      </c>
      <c r="BD171" s="223" t="str">
        <f t="shared" ca="1" si="227"/>
        <v>-2,37950881183523-2,49927626298783i</v>
      </c>
      <c r="BE171" s="223" t="str">
        <f t="shared" ca="1" si="228"/>
        <v>-2,05567570328213+2,77175782262294i</v>
      </c>
      <c r="BF171" s="223" t="str">
        <f t="shared" ca="1" si="229"/>
        <v>3,08239321365881+1,55154635790429i</v>
      </c>
      <c r="BG171" s="223" t="str">
        <f t="shared" ca="1" si="230"/>
        <v>1,001732171864-3,30226841431592i</v>
      </c>
      <c r="BH171" s="223" t="str">
        <f t="shared" ca="1" si="231"/>
        <v>-3,42490926192649-0,422422267294336i</v>
      </c>
      <c r="BI171" s="223" t="str">
        <f t="shared" ca="1" si="232"/>
        <v>0,16932574063929+3,44670463165803i</v>
      </c>
      <c r="BJ171" s="223" t="str">
        <f t="shared" ca="1" si="233"/>
        <v>3,36701276505563-0,756088000360018i</v>
      </c>
      <c r="BK171" s="223" t="str">
        <f t="shared" ca="1" si="234"/>
        <v>-1,32058746422697-3,18818016643705i</v>
      </c>
      <c r="BL171" s="223" t="str">
        <f t="shared" ca="1" si="235"/>
        <v>-2,91547251074083+1,84620260628418i</v>
      </c>
      <c r="BM171" s="223" t="str">
        <f t="shared" ca="1" si="236"/>
        <v>2,31745683835702+2,55691959722793i</v>
      </c>
      <c r="BN171" s="223" t="str">
        <f t="shared" ca="1" si="237"/>
        <v>2,12307891432879-2,72047421378488i</v>
      </c>
      <c r="BO171" s="223" t="str">
        <f t="shared" ca="1" si="238"/>
        <v>-3,04338800071871-1,62672477740315i</v>
      </c>
      <c r="BP171" s="223" t="str">
        <f t="shared" ca="1" si="239"/>
        <v>-1,0824721926621+3,27669009466096i</v>
      </c>
      <c r="BQ171" s="223" t="str">
        <f t="shared" ca="1" si="240"/>
        <v>3,41351098189477+0,506346522472247i</v>
      </c>
      <c r="BR171" s="223" t="str">
        <f t="shared" ca="1" si="241"/>
        <v>-0,0846883768754594-3,44982201035911i</v>
      </c>
      <c r="BS171" s="223" t="str">
        <f t="shared" ca="1" si="242"/>
        <v>-3,38455401216142+0,673229651083494i</v>
      </c>
      <c r="BT171" s="223" t="str">
        <f t="shared" ca="1" si="243"/>
        <v>1,24194786993597+3,21962878492187i</v>
      </c>
      <c r="BU171" s="223" t="str">
        <f t="shared" ca="1" si="244"/>
        <v>2,95990250498946-1,7740972874375i</v>
      </c>
      <c r="BV171" s="223" t="str">
        <f t="shared" ca="1" si="245"/>
        <v>-2,25400891553415-2,61302273871249i</v>
      </c>
      <c r="BW171" s="223" t="str">
        <f t="shared" ca="1" si="246"/>
        <v>-2,18920326202529+2,66755189300485i</v>
      </c>
      <c r="BX171" s="223" t="str">
        <f t="shared" ca="1" si="247"/>
        <v>3,00254956464589+1,70092331872449i</v>
      </c>
      <c r="BY171" s="223" t="str">
        <f t="shared" ca="1" si="248"/>
        <v>1,16256017268924-3,24913801941572i</v>
      </c>
      <c r="BZ171" s="223" t="str">
        <f t="shared" ca="1" si="249"/>
        <v>-3,40005653048719-0,589965773437235i</v>
      </c>
      <c r="CA171" s="223" t="str">
        <f t="shared" ca="1" si="250"/>
        <v>1,18033367280816E-12+3,4508613452783i</v>
      </c>
      <c r="CB171" s="223" t="str">
        <f t="shared" ca="1" si="251"/>
        <v>3,40005653048678-0,589965773439561i</v>
      </c>
      <c r="CC171" s="223" t="str">
        <f t="shared" ca="1" si="252"/>
        <v>-1,16256017268823-3,24913801941608i</v>
      </c>
      <c r="CD171" s="223" t="str">
        <f t="shared" ca="1" si="253"/>
        <v>-3,00254956464642+1,70092331872356i</v>
      </c>
      <c r="CE171" s="223" t="str">
        <f t="shared" ca="1" si="254"/>
        <v>2,18920326202442+2,66755189300556i</v>
      </c>
      <c r="CF171" s="223" t="str">
        <f t="shared" ca="1" si="255"/>
        <v>2,254008915535-2,61302273871176i</v>
      </c>
      <c r="CG171" s="223" t="str">
        <f t="shared" ca="1" si="256"/>
        <v>-2,95990250498888-1,77409728743846i</v>
      </c>
      <c r="CH171" s="223" t="str">
        <f t="shared" ca="1" si="257"/>
        <v>-1,24194786993701+3,21962878492147i</v>
      </c>
      <c r="CI171" s="223" t="str">
        <f t="shared" ca="1" si="258"/>
        <v>3,3845540121612+0,673229651084594i</v>
      </c>
      <c r="CJ171" s="223" t="str">
        <f t="shared" ca="1" si="259"/>
        <v>0,0846883768769236-3,44982201035907i</v>
      </c>
      <c r="CK171" s="223" t="str">
        <f t="shared" ca="1" si="260"/>
        <v>-3,41351098189453+0,506346522473903i</v>
      </c>
      <c r="CL171" s="223" t="str">
        <f t="shared" ca="1" si="261"/>
        <v>1,08247219266336+3,27669009466054i</v>
      </c>
      <c r="CM171" s="223" t="str">
        <f t="shared" ca="1" si="262"/>
        <v>3,04338800071825-1,62672477740402i</v>
      </c>
      <c r="CN171" s="223" t="str">
        <f t="shared" ca="1" si="263"/>
        <v>-2,1230789143293-2,72047421378448i</v>
      </c>
      <c r="CO171" s="223" t="str">
        <f t="shared" ca="1" si="264"/>
        <v>-2,3174568383568+2,55691959722813i</v>
      </c>
      <c r="CP171" s="223" t="str">
        <f t="shared" ca="1" si="265"/>
        <v>2,91547251074081+1,84620260628422i</v>
      </c>
      <c r="CQ171" s="223" t="str">
        <f t="shared" ca="1" si="266"/>
        <v>1,32058746422732-3,1881801664369i</v>
      </c>
      <c r="CR171" s="223" t="str">
        <f t="shared" ca="1" si="267"/>
        <v>-3,36701276505554-0,756088000360394i</v>
      </c>
      <c r="CS171" s="223" t="str">
        <f t="shared" ca="1" si="268"/>
        <v>-0,169325740640018+3,446704631658i</v>
      </c>
      <c r="CT171" s="223" t="str">
        <f t="shared" ca="1" si="269"/>
        <v>3,42490926192662-0,422422267293273i</v>
      </c>
      <c r="CU171" s="223" t="str">
        <f t="shared" ca="1" si="270"/>
        <v>-1,00173217186255-3,30226841431636i</v>
      </c>
      <c r="CV171" s="223" t="str">
        <f t="shared" ca="1" si="271"/>
        <v>-3,08239321365806+1,55154635790578i</v>
      </c>
      <c r="CW171" s="223" t="str">
        <f t="shared" ca="1" si="272"/>
        <v>2,05567570328324+2,77175782262212i</v>
      </c>
      <c r="CX171" s="223" t="str">
        <f t="shared" ca="1" si="273"/>
        <v>2,37950881183456-2,49927626298848i</v>
      </c>
      <c r="CY171" s="223" t="str">
        <f t="shared" ca="1" si="274"/>
        <v>-2,86928634486878-1,91719584171401i</v>
      </c>
      <c r="CZ171" s="223" t="str">
        <f t="shared" ca="1" si="275"/>
        <v>-1,39843158600923+3,1548111074338i</v>
      </c>
      <c r="DA171" s="223" t="str">
        <f t="shared" ca="1" si="276"/>
        <v>3,34744335536095+0,838490910496834i</v>
      </c>
      <c r="DB171" s="223" t="str">
        <f t="shared" ca="1" si="277"/>
        <v>0,253861108908548-3,44151108696742i</v>
      </c>
      <c r="DC171" s="223" t="str">
        <f t="shared" ca="1" si="278"/>
        <v>-3,43424450468448+0,338243560737513i</v>
      </c>
      <c r="DD171" s="223" t="str">
        <f t="shared" ca="1" si="279"/>
        <v>0,920388745061952+3,32585757095809i</v>
      </c>
      <c r="DE171" s="223" t="str">
        <f t="shared" ca="1" si="280"/>
        <v>3,11954170818561-1,47543334489443i</v>
      </c>
      <c r="DF171" s="223" t="str">
        <f t="shared" ca="1" si="281"/>
        <v>-1,98703423005732-2,82137182819218i</v>
      </c>
      <c r="DG171" s="223" t="str">
        <f t="shared" ca="1" si="282"/>
        <v>-2,44012745818201+2,44012745817963i</v>
      </c>
      <c r="DH171" s="223" t="str">
        <f t="shared" ca="1" si="283"/>
        <v>2,82137182819221+1,98703423005727i</v>
      </c>
      <c r="DI171" s="223" t="str">
        <f t="shared" ca="1" si="284"/>
        <v>1,47543334489438-3,11954170818563i</v>
      </c>
      <c r="DJ171" s="223" t="str">
        <f t="shared" ca="1" si="285"/>
        <v>-3,3258575709581-0,920388745061897i</v>
      </c>
      <c r="DK171" s="223" t="str">
        <f t="shared" ca="1" si="286"/>
        <v>-0,338243560737454+3,43424450468449i</v>
      </c>
      <c r="DL171" s="223" t="str">
        <f t="shared" ca="1" si="287"/>
        <v>3,44151108696742-0,253861108908607i</v>
      </c>
      <c r="DM171" s="223" t="str">
        <f t="shared" ca="1" si="288"/>
        <v>-0,838490910496889-3,34744335536093i</v>
      </c>
      <c r="DN171" s="223" t="str">
        <f t="shared" ca="1" si="289"/>
        <v>-3,15481110743377+1,39843158600928i</v>
      </c>
      <c r="DO171" s="223" t="str">
        <f t="shared" ca="1" si="290"/>
        <v>1,91719584171406+2,86928634486875i</v>
      </c>
      <c r="DP171" s="223" t="str">
        <f t="shared" ca="1" si="291"/>
        <v>2,49927626298844-2,3795088118346i</v>
      </c>
      <c r="DQ171" s="223" t="str">
        <f t="shared" ca="1" si="292"/>
        <v>-2,77175782262222-2,05567570328311i</v>
      </c>
      <c r="DR171" s="223" t="str">
        <f t="shared" ca="1" si="293"/>
        <v>-1,55154635790565+3,08239321365813i</v>
      </c>
      <c r="DS171" s="223" t="str">
        <f t="shared" ca="1" si="294"/>
        <v>3,30226841431638+1,00173217186249i</v>
      </c>
      <c r="DT171" s="223" t="str">
        <f t="shared" ca="1" si="295"/>
        <v>0,422422267293118-3,42490926192664i</v>
      </c>
      <c r="DU171" s="223" t="str">
        <f t="shared" ca="1" si="296"/>
        <v>-3,44670463165798+0,169325740640175i</v>
      </c>
      <c r="DV171" s="223" t="str">
        <f t="shared" ca="1" si="297"/>
        <v>0,756088000360453+3,36701276505553i</v>
      </c>
      <c r="DW171" s="223" t="str">
        <f t="shared" ca="1" si="298"/>
        <v>3,18818016643688-1,32058746422738i</v>
      </c>
      <c r="DX171" s="223" t="str">
        <f t="shared" ca="1" si="299"/>
        <v>-1,84620260628427-2,91547251074078i</v>
      </c>
      <c r="DY171" s="223" t="str">
        <f t="shared" ca="1" si="300"/>
        <v>-2,55691959722809+2,31745683835684i</v>
      </c>
      <c r="DZ171" s="223" t="str">
        <f t="shared" ca="1" si="301"/>
        <v>2,72047421378452+2,12307891432925i</v>
      </c>
      <c r="EA171" s="223" t="str">
        <f t="shared" ca="1" si="302"/>
        <v>1,62672477740396-3,04338800071828i</v>
      </c>
      <c r="EB171" s="223" t="str">
        <f t="shared" ca="1" si="303"/>
        <v>-3,27669009466056-1,0824721926633i</v>
      </c>
      <c r="EC171" s="223" t="str">
        <f t="shared" ca="1" si="304"/>
        <v>-0,506346522473845+3,41351098189454i</v>
      </c>
      <c r="ED171" s="223" t="str">
        <f t="shared" ca="1" si="305"/>
        <v>3,44982201035907-0,0846883768769826i</v>
      </c>
      <c r="EE171" s="223" t="str">
        <f t="shared" ca="1" si="306"/>
        <v>-0,673229651084653-3,38455401216119i</v>
      </c>
      <c r="EF171" s="223" t="str">
        <f t="shared" ca="1" si="307"/>
        <v>-3,21962878492144+1,24194786993707i</v>
      </c>
      <c r="EG171" s="223" t="str">
        <f t="shared" ca="1" si="308"/>
        <v>1,77409728743851+2,95990250498885i</v>
      </c>
      <c r="EH171" s="223" t="str">
        <f t="shared" ca="1" si="309"/>
        <v>2,61302273871172-2,25400891553504i</v>
      </c>
      <c r="EI171" s="223" t="str">
        <f t="shared" ca="1" si="310"/>
        <v>-2,6675518930056-2,18920326202438i</v>
      </c>
      <c r="EJ171" s="223" t="str">
        <f t="shared" ca="1" si="311"/>
        <v>-1,70092331872347+3,00254956464647i</v>
      </c>
      <c r="EK171" s="223" t="str">
        <f t="shared" ca="1" si="312"/>
        <v>3,24913801941612+1,16256017268813i</v>
      </c>
      <c r="EL171" s="223" t="str">
        <f t="shared" ca="1" si="313"/>
        <v>0,589965773439454-3,4000565304868i</v>
      </c>
      <c r="EM171" s="223" t="str">
        <f t="shared" ca="1" si="314"/>
        <v>-3,4508613452783-1,07211089978763E-12i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-3,06644569793007E-27+1,03328246626834E-27i</v>
      </c>
      <c r="G172" s="229" t="str">
        <f t="shared" si="184"/>
        <v>-10,4079933388446+9,99167360539085i</v>
      </c>
      <c r="H172" s="229" t="str">
        <f t="shared" si="180"/>
        <v>2,0000000000612E-11-6,73928451257627E-12i</v>
      </c>
      <c r="I172" s="229" t="str">
        <f t="shared" si="317"/>
        <v>-2,0000000000612E-11+6,73928451257627E-12i</v>
      </c>
      <c r="J172" s="255" t="str">
        <f ca="1">IMPRODUCT(1/N_FFT2,CI100)</f>
        <v>0,015591886032766-0,0000240764902459129i</v>
      </c>
      <c r="K172" s="254" t="str">
        <f t="shared" ca="1" si="318"/>
        <v>-3,11675462347031E-13+1,05559685867407E-13i</v>
      </c>
      <c r="N172" s="246">
        <f t="shared" ca="1" si="185"/>
        <v>11.457047686334619</v>
      </c>
      <c r="O172" s="223">
        <f t="shared" ca="1" si="186"/>
        <v>3.4570476863346191</v>
      </c>
      <c r="P172" s="223" t="str">
        <f t="shared" ca="1" si="187"/>
        <v>-0,674436546352135-3,39062148440904i</v>
      </c>
      <c r="Q172" s="223" t="str">
        <f t="shared" ca="1" si="188"/>
        <v>-3,19389560032005+1,32295487445633i</v>
      </c>
      <c r="R172" s="223" t="str">
        <f t="shared" ca="1" si="189"/>
        <v>1,92063278865681+2,87443009946805i</v>
      </c>
      <c r="S172" s="223" t="str">
        <f t="shared" ca="1" si="190"/>
        <v>2,44450186189249-2,44450186189246i</v>
      </c>
      <c r="T172" s="223" t="str">
        <f t="shared" ca="1" si="191"/>
        <v>-2,87443009946805-1,92063278865681i</v>
      </c>
      <c r="U172" s="223" t="str">
        <f t="shared" ca="1" si="192"/>
        <v>-1,32295487445617+3,19389560032012i</v>
      </c>
      <c r="V172" s="223" t="str">
        <f t="shared" ca="1" si="193"/>
        <v>3,39062148440903+0,674436546352169i</v>
      </c>
      <c r="W172" s="223" t="str">
        <f t="shared" ca="1" si="194"/>
        <v>-1,0249022664565E-13-3,45704768633462i</v>
      </c>
      <c r="X172" s="223" t="str">
        <f t="shared" ca="1" si="195"/>
        <v>-3,39062148440906+0,674436546352038i</v>
      </c>
      <c r="Y172" s="223" t="str">
        <f t="shared" ca="1" si="196"/>
        <v>1,32295487445637+3,19389560032003i</v>
      </c>
      <c r="Z172" s="223" t="str">
        <f t="shared" ca="1" si="197"/>
        <v>2,87443009946814-1,92063278865667i</v>
      </c>
      <c r="AA172" s="223" t="str">
        <f t="shared" ca="1" si="198"/>
        <v>-2,44450186189246-2,44450186189249i</v>
      </c>
      <c r="AB172" s="223" t="str">
        <f t="shared" ca="1" si="199"/>
        <v>-1,92063278865669+2,87443009946813i</v>
      </c>
      <c r="AC172" s="223" t="str">
        <f t="shared" ca="1" si="200"/>
        <v>3,19389560032003+1,32295487445639i</v>
      </c>
      <c r="AD172" s="223" t="str">
        <f t="shared" ca="1" si="201"/>
        <v>0,674436546352066-3,39062148440905i</v>
      </c>
      <c r="AE172" s="223" t="str">
        <f t="shared" ca="1" si="202"/>
        <v>-3,45704768633462-1,38912763606885E-13i</v>
      </c>
      <c r="AF172" s="223" t="str">
        <f t="shared" ca="1" si="203"/>
        <v>0,674436546352145+3,39062148440904i</v>
      </c>
      <c r="AG172" s="223" t="str">
        <f t="shared" ca="1" si="204"/>
        <v>3,19389560032-1,32295487445646i</v>
      </c>
      <c r="AH172" s="223" t="str">
        <f t="shared" ca="1" si="205"/>
        <v>-1,92063278865676-2,87443009946809i</v>
      </c>
      <c r="AI172" s="223" t="str">
        <f t="shared" ca="1" si="206"/>
        <v>-2,44450186189241+2,44450186189254i</v>
      </c>
      <c r="AJ172" s="223" t="str">
        <f t="shared" ca="1" si="207"/>
        <v>2,87443009946799+1,9206327886569i</v>
      </c>
      <c r="AK172" s="223" t="str">
        <f t="shared" ca="1" si="208"/>
        <v>1,3229548744563-3,19389560032006i</v>
      </c>
      <c r="AL172" s="223" t="str">
        <f t="shared" ca="1" si="209"/>
        <v>-3,39062148440901-0,67443654635229i</v>
      </c>
      <c r="AM172" s="223" t="str">
        <f t="shared" ca="1" si="210"/>
        <v>-3,64225369612353E-14+3,45704768633462i</v>
      </c>
      <c r="AN172" s="223" t="str">
        <f t="shared" ca="1" si="211"/>
        <v>3,39062148440902-0,674436546352245i</v>
      </c>
      <c r="AO172" s="223" t="str">
        <f t="shared" ca="1" si="212"/>
        <v>-1,32295487445625-3,19389560032008i</v>
      </c>
      <c r="AP172" s="223" t="str">
        <f t="shared" ca="1" si="213"/>
        <v>-2,87443009946803+1,92063278865684i</v>
      </c>
      <c r="AQ172" s="223" t="str">
        <f t="shared" ca="1" si="214"/>
        <v>2,44450186189237+2,44450186189258i</v>
      </c>
      <c r="AR172" s="223" t="str">
        <f t="shared" ca="1" si="215"/>
        <v>2,44450186189237+2,44450186189258i</v>
      </c>
      <c r="AS172" s="223" t="str">
        <f t="shared" ca="1" si="216"/>
        <v>-3,1938956003201-1,3229548744562i</v>
      </c>
      <c r="AT172" s="223" t="str">
        <f t="shared" ca="1" si="217"/>
        <v>-0,67443654635219+3,39062148440903i</v>
      </c>
      <c r="AU172" s="223" t="str">
        <f t="shared" ca="1" si="218"/>
        <v>3,45704768633462-6,60676896844149E-14i</v>
      </c>
      <c r="AV172" s="223" t="str">
        <f t="shared" ca="1" si="219"/>
        <v>-0,674436546352007-3,39062148440906i</v>
      </c>
      <c r="AW172" s="223" t="str">
        <f t="shared" ca="1" si="220"/>
        <v>-3,19389560032004+1,32295487445635i</v>
      </c>
      <c r="AX172" s="223" t="str">
        <f t="shared" ca="1" si="221"/>
        <v>1,92063278865664+2,87443009946816i</v>
      </c>
      <c r="AY172" s="223" t="str">
        <f t="shared" ca="1" si="222"/>
        <v>2,4445018618925-2,44450186189244i</v>
      </c>
      <c r="AZ172" s="223" t="str">
        <f t="shared" ca="1" si="223"/>
        <v>-2,8744300994681-1,92063278865673i</v>
      </c>
      <c r="BA172" s="223" t="str">
        <f t="shared" ca="1" si="224"/>
        <v>-1,32295487445643+3,19389560032001i</v>
      </c>
      <c r="BB172" s="223" t="str">
        <f t="shared" ca="1" si="225"/>
        <v>3,39062148440905+0,67443654635209i</v>
      </c>
      <c r="BC172" s="223" t="str">
        <f t="shared" ca="1" si="226"/>
        <v>1,50771499361107E-13-3,45704768633462i</v>
      </c>
      <c r="BD172" s="223" t="str">
        <f t="shared" ca="1" si="227"/>
        <v>-3,39062148440904+0,674436546352131i</v>
      </c>
      <c r="BE172" s="223" t="str">
        <f t="shared" ca="1" si="228"/>
        <v>1,32295487445642+3,19389560032001i</v>
      </c>
      <c r="BF172" s="223" t="str">
        <f t="shared" ca="1" si="229"/>
        <v>2,87443009946811-1,92063278865672i</v>
      </c>
      <c r="BG172" s="223" t="str">
        <f t="shared" ca="1" si="230"/>
        <v>-2,44450186189252-2,44450186189243i</v>
      </c>
      <c r="BH172" s="223" t="str">
        <f t="shared" ca="1" si="231"/>
        <v>-1,92063278865691+2,87443009946798i</v>
      </c>
      <c r="BI172" s="223" t="str">
        <f t="shared" ca="1" si="232"/>
        <v>3,19389560032006+1,32295487445631i</v>
      </c>
      <c r="BJ172" s="223" t="str">
        <f t="shared" ca="1" si="233"/>
        <v>0,674436546352014-3,39062148440906i</v>
      </c>
      <c r="BK172" s="223" t="str">
        <f t="shared" ca="1" si="234"/>
        <v>-3,45704768633462-7,28450739224706E-14i</v>
      </c>
      <c r="BL172" s="223" t="str">
        <f t="shared" ca="1" si="235"/>
        <v>0,674436546352207+3,39062148440902i</v>
      </c>
      <c r="BM172" s="223" t="str">
        <f t="shared" ca="1" si="236"/>
        <v>3,1938956003201-1,32295487445622i</v>
      </c>
      <c r="BN172" s="223" t="str">
        <f t="shared" ca="1" si="237"/>
        <v>-1,92063278865683-2,87443009946804i</v>
      </c>
      <c r="BO172" s="223" t="str">
        <f t="shared" ca="1" si="238"/>
        <v>-2,44450186189259+2,44450186189236i</v>
      </c>
      <c r="BP172" s="223" t="str">
        <f t="shared" ca="1" si="239"/>
        <v>2,87443009946802+1,92063278865685i</v>
      </c>
      <c r="BQ172" s="223" t="str">
        <f t="shared" ca="1" si="240"/>
        <v>1,32295487445624-3,19389560032009i</v>
      </c>
      <c r="BR172" s="223" t="str">
        <f t="shared" ca="1" si="241"/>
        <v>-3,39062148440902-0,674436546352228i</v>
      </c>
      <c r="BS172" s="223" t="str">
        <f t="shared" ca="1" si="242"/>
        <v>5,42089539301928E-14+3,45704768633462i</v>
      </c>
      <c r="BT172" s="223" t="str">
        <f t="shared" ca="1" si="243"/>
        <v>3,39062148440886-0,674436546353009i</v>
      </c>
      <c r="BU172" s="223" t="str">
        <f t="shared" ca="1" si="244"/>
        <v>-1,32295487445629-3,19389560032007i</v>
      </c>
      <c r="BV172" s="223" t="str">
        <f t="shared" ca="1" si="245"/>
        <v>-2,87443009946857+1,92063278865604i</v>
      </c>
      <c r="BW172" s="223" t="str">
        <f t="shared" ca="1" si="246"/>
        <v>2,44450186189363+2,44450186189131i</v>
      </c>
      <c r="BX172" s="223" t="str">
        <f t="shared" ca="1" si="247"/>
        <v>1,92063278865617-2,87443009946848i</v>
      </c>
      <c r="BY172" s="223" t="str">
        <f t="shared" ca="1" si="248"/>
        <v>-3,19389560032001-1,32295487445644i</v>
      </c>
      <c r="BZ172" s="223" t="str">
        <f t="shared" ca="1" si="249"/>
        <v>-0,674436546353161+3,39062148440883i</v>
      </c>
      <c r="CA172" s="223" t="str">
        <f t="shared" ca="1" si="250"/>
        <v>3,45704768633462-1,5568358493756E-12i</v>
      </c>
      <c r="CB172" s="223" t="str">
        <f t="shared" ca="1" si="251"/>
        <v>-0,674436546352746-3,39062148440892i</v>
      </c>
      <c r="CC172" s="223" t="str">
        <f t="shared" ca="1" si="252"/>
        <v>-3,19389560032015+1,32295487445609i</v>
      </c>
      <c r="CD172" s="223" t="str">
        <f t="shared" ca="1" si="253"/>
        <v>1,92063278865586+2,87443009946869i</v>
      </c>
      <c r="CE172" s="223" t="str">
        <f t="shared" ca="1" si="254"/>
        <v>2,44450186189147-2,44450186189348i</v>
      </c>
      <c r="CF172" s="223" t="str">
        <f t="shared" ca="1" si="255"/>
        <v>-2,87443009946833-1,92063278865639i</v>
      </c>
      <c r="CG172" s="223" t="str">
        <f t="shared" ca="1" si="256"/>
        <v>-1,32295487445668+3,19389560031991i</v>
      </c>
      <c r="CH172" s="223" t="str">
        <f t="shared" ca="1" si="257"/>
        <v>3,39062148440879+0,674436546353376i</v>
      </c>
      <c r="CI172" s="223" t="str">
        <f t="shared" ca="1" si="258"/>
        <v>-1,29086905791605E-12-3,45704768633462i</v>
      </c>
      <c r="CJ172" s="223" t="str">
        <f t="shared" ca="1" si="259"/>
        <v>-3,39062148440896+0,674436546352536i</v>
      </c>
      <c r="CK172" s="223" t="str">
        <f t="shared" ca="1" si="260"/>
        <v>1,32295487445584+3,19389560032025i</v>
      </c>
      <c r="CL172" s="223" t="str">
        <f t="shared" ca="1" si="261"/>
        <v>2,87443009946881-1,92063278865568i</v>
      </c>
      <c r="CM172" s="223" t="str">
        <f t="shared" ca="1" si="262"/>
        <v>-2,44450186189329-2,44450186189166i</v>
      </c>
      <c r="CN172" s="223" t="str">
        <f t="shared" ca="1" si="263"/>
        <v>-1,92063278865653+2,87443009946824i</v>
      </c>
      <c r="CO172" s="223" t="str">
        <f t="shared" ca="1" si="264"/>
        <v>3,19389560031982+1,32295487445688i</v>
      </c>
      <c r="CP172" s="223" t="str">
        <f t="shared" ca="1" si="265"/>
        <v>0,674436546353635-3,39062148440874i</v>
      </c>
      <c r="CQ172" s="223" t="str">
        <f t="shared" ca="1" si="266"/>
        <v>-3,45704768633462+1,07402986887053E-12i</v>
      </c>
      <c r="CR172" s="223" t="str">
        <f t="shared" ca="1" si="267"/>
        <v>0,674436546352273+3,39062148440901i</v>
      </c>
      <c r="CS172" s="223" t="str">
        <f t="shared" ca="1" si="268"/>
        <v>3,19389560032036-1,3229548744556i</v>
      </c>
      <c r="CT172" s="223" t="str">
        <f t="shared" ca="1" si="269"/>
        <v>-1,92063278865546-2,87443009946895i</v>
      </c>
      <c r="CU172" s="223" t="str">
        <f t="shared" ca="1" si="270"/>
        <v>-2,44450186189184+2,4445018618931i</v>
      </c>
      <c r="CV172" s="223" t="str">
        <f t="shared" ca="1" si="271"/>
        <v>2,87443009946809+1,92063278865675i</v>
      </c>
      <c r="CW172" s="223" t="str">
        <f t="shared" ca="1" si="272"/>
        <v>1,32295487445713-3,19389560031972i</v>
      </c>
      <c r="CX172" s="223" t="str">
        <f t="shared" ca="1" si="273"/>
        <v>-3,39062148440869-0,674436546353898i</v>
      </c>
      <c r="CY172" s="223" t="str">
        <f t="shared" ca="1" si="274"/>
        <v>8,08063077410978E-13+3,45704768633462i</v>
      </c>
      <c r="CZ172" s="223" t="str">
        <f t="shared" ca="1" si="275"/>
        <v>3,39062148440906-0,674436546352014i</v>
      </c>
      <c r="DA172" s="223" t="str">
        <f t="shared" ca="1" si="276"/>
        <v>-1,32295487445544-3,19389560032042i</v>
      </c>
      <c r="DB172" s="223" t="str">
        <f t="shared" ca="1" si="277"/>
        <v>-2,87443009946719+1,92063278865809i</v>
      </c>
      <c r="DC172" s="223" t="str">
        <f t="shared" ca="1" si="278"/>
        <v>2,44450186189299+2,44450186189196i</v>
      </c>
      <c r="DD172" s="223" t="str">
        <f t="shared" ca="1" si="279"/>
        <v>1,92063278865697-2,87443009946794i</v>
      </c>
      <c r="DE172" s="223" t="str">
        <f t="shared" ca="1" si="280"/>
        <v>-3,19389560031962-1,32295487445737i</v>
      </c>
      <c r="DF172" s="223" t="str">
        <f t="shared" ca="1" si="281"/>
        <v>-0,67443654635069+3,39062148440932i</v>
      </c>
      <c r="DG172" s="223" t="str">
        <f t="shared" ca="1" si="282"/>
        <v>3,45704768633462-5,42096285951428E-13i</v>
      </c>
      <c r="DH172" s="223" t="str">
        <f t="shared" ca="1" si="283"/>
        <v>-0,674436546351848-3,3906214844091i</v>
      </c>
      <c r="DI172" s="223" t="str">
        <f t="shared" ca="1" si="284"/>
        <v>-3,19389560032052+1,3229548744552i</v>
      </c>
      <c r="DJ172" s="223" t="str">
        <f t="shared" ca="1" si="285"/>
        <v>1,92063278865796+2,87443009946728i</v>
      </c>
      <c r="DK172" s="223" t="str">
        <f t="shared" ca="1" si="286"/>
        <v>2,44450186189215-2,4445018618928i</v>
      </c>
      <c r="DL172" s="223" t="str">
        <f t="shared" ca="1" si="287"/>
        <v>-2,87443009946779-1,92063278865719i</v>
      </c>
      <c r="DM172" s="223" t="str">
        <f t="shared" ca="1" si="288"/>
        <v>-1,32295487445753+3,19389560031956i</v>
      </c>
      <c r="DN172" s="223" t="str">
        <f t="shared" ca="1" si="289"/>
        <v>3,39062148440927+0,674436546350949i</v>
      </c>
      <c r="DO172" s="223" t="str">
        <f t="shared" ca="1" si="290"/>
        <v>-3,74384699319935E-13-3,45704768633462i</v>
      </c>
      <c r="DP172" s="223" t="str">
        <f t="shared" ca="1" si="291"/>
        <v>-3,39062148440915+0,674436546351588i</v>
      </c>
      <c r="DQ172" s="223" t="str">
        <f t="shared" ca="1" si="292"/>
        <v>1,32295487445495+3,19389560032062i</v>
      </c>
      <c r="DR172" s="223" t="str">
        <f t="shared" ca="1" si="293"/>
        <v>2,87443009946743-1,92063278865773i</v>
      </c>
      <c r="DS172" s="223" t="str">
        <f t="shared" ca="1" si="294"/>
        <v>-2,44450186189261-2,44450186189234i</v>
      </c>
      <c r="DT172" s="223" t="str">
        <f t="shared" ca="1" si="295"/>
        <v>-1,92063278865733+2,8744300994677i</v>
      </c>
      <c r="DU172" s="223" t="str">
        <f t="shared" ca="1" si="296"/>
        <v>3,19389560031945+1,32295487445777i</v>
      </c>
      <c r="DV172" s="223" t="str">
        <f t="shared" ca="1" si="297"/>
        <v>0,674436546351212-3,39062148440922i</v>
      </c>
      <c r="DW172" s="223" t="str">
        <f t="shared" ca="1" si="298"/>
        <v>-3,45704768633462+1,08417907860386E-13i</v>
      </c>
      <c r="DX172" s="223" t="str">
        <f t="shared" ca="1" si="299"/>
        <v>0,674436546351326+3,3906214844092i</v>
      </c>
      <c r="DY172" s="223" t="str">
        <f t="shared" ca="1" si="300"/>
        <v>3,19389560032069-1,3229548744548i</v>
      </c>
      <c r="DZ172" s="223" t="str">
        <f t="shared" ca="1" si="301"/>
        <v>-1,92063278865751-2,87443009946758i</v>
      </c>
      <c r="EA172" s="223" t="str">
        <f t="shared" ca="1" si="302"/>
        <v>-2,44450186189253+2,44450186189242i</v>
      </c>
      <c r="EB172" s="223" t="str">
        <f t="shared" ca="1" si="303"/>
        <v>2,87443009946755+1,92063278865755i</v>
      </c>
      <c r="EC172" s="223" t="str">
        <f t="shared" ca="1" si="304"/>
        <v>1,32295487445484-3,19389560032067i</v>
      </c>
      <c r="ED172" s="223" t="str">
        <f t="shared" ca="1" si="305"/>
        <v>-3,39062148440919-0,674436546351374i</v>
      </c>
      <c r="EE172" s="223" t="str">
        <f t="shared" ca="1" si="306"/>
        <v>-1,57548883599163E-13+3,45704768633462i</v>
      </c>
      <c r="EF172" s="223" t="str">
        <f t="shared" ca="1" si="307"/>
        <v>3,39062148440925-0,674436546351066i</v>
      </c>
      <c r="EG172" s="223" t="str">
        <f t="shared" ca="1" si="308"/>
        <v>-1,32295487445773-3,19389560031947i</v>
      </c>
      <c r="EH172" s="223" t="str">
        <f t="shared" ca="1" si="309"/>
        <v>-2,87443009946773+1,92063278865729i</v>
      </c>
      <c r="EI172" s="223" t="str">
        <f t="shared" ca="1" si="310"/>
        <v>2,4445018618923+2,44450186189265i</v>
      </c>
      <c r="EJ172" s="223" t="str">
        <f t="shared" ca="1" si="311"/>
        <v>1,92063278865777-2,87443009946741i</v>
      </c>
      <c r="EK172" s="223" t="str">
        <f t="shared" ca="1" si="312"/>
        <v>-3,1938956003206-1,322954874455i</v>
      </c>
      <c r="EL172" s="223" t="str">
        <f t="shared" ca="1" si="313"/>
        <v>-0,674436546351637+3,39062148440914i</v>
      </c>
      <c r="EM172" s="223" t="str">
        <f t="shared" ca="1" si="314"/>
        <v>3,45704768633462+4,23515675058711E-13i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-2,98300891285726E-27+9,91397841147623E-28i</v>
      </c>
      <c r="G173" s="229" t="str">
        <f t="shared" si="184"/>
        <v>-10,2702209238243+9,99634836595431i</v>
      </c>
      <c r="H173" s="229" t="str">
        <f t="shared" si="180"/>
        <v>2,00000000005954E-11-6,64696554665057E-12i</v>
      </c>
      <c r="I173" s="229" t="str">
        <f t="shared" si="317"/>
        <v>-2,00000000005954E-11+6,64696554665057E-12i</v>
      </c>
      <c r="J173" s="255" t="str">
        <f ca="1">IMPRODUCT(1/N_FFT2,CJ100)</f>
        <v>-0,00474427151845879-0,000977855458306289i</v>
      </c>
      <c r="K173" s="254" t="str">
        <f t="shared" ca="1" si="318"/>
        <v>1,01385201912967E-13-1,19779001604432E-14i</v>
      </c>
      <c r="N173" s="246">
        <f t="shared" ca="1" si="185"/>
        <v>11.461854034075859</v>
      </c>
      <c r="O173" s="223">
        <f t="shared" ca="1" si="186"/>
        <v>3.4618540340758583</v>
      </c>
      <c r="P173" s="223" t="str">
        <f t="shared" ca="1" si="187"/>
        <v>-0,758496512108087-3,37773835493029i</v>
      </c>
      <c r="Q173" s="223" t="str">
        <f t="shared" ca="1" si="188"/>
        <v>-3,12947898116077+1,48013332498131i</v>
      </c>
      <c r="R173" s="223" t="str">
        <f t="shared" ca="1" si="189"/>
        <v>2,12984196374246+2,72914026072845i</v>
      </c>
      <c r="S173" s="223" t="str">
        <f t="shared" ca="1" si="190"/>
        <v>2,19617694997254-2,67604935635661i</v>
      </c>
      <c r="T173" s="223" t="str">
        <f t="shared" ca="1" si="191"/>
        <v>-3,09221215042829-1,55648879533099i</v>
      </c>
      <c r="U173" s="223" t="str">
        <f t="shared" ca="1" si="192"/>
        <v>-0,841161915998502+3,35810660705122i</v>
      </c>
      <c r="V173" s="223" t="str">
        <f t="shared" ca="1" si="193"/>
        <v>3,46081138836432+0,0849581509632322i</v>
      </c>
      <c r="W173" s="223" t="str">
        <f t="shared" ca="1" si="194"/>
        <v>-0,675374218280584-3,39533547952617i</v>
      </c>
      <c r="X173" s="223" t="str">
        <f t="shared" ca="1" si="195"/>
        <v>-3,16486073077372+1,4028862776625i</v>
      </c>
      <c r="Y173" s="223" t="str">
        <f t="shared" ca="1" si="196"/>
        <v>2,06222404035334+2,78058723305636i</v>
      </c>
      <c r="Z173" s="223" t="str">
        <f t="shared" ca="1" si="197"/>
        <v>2,26118904132837-2,62134649991636i</v>
      </c>
      <c r="AA173" s="223" t="str">
        <f t="shared" ca="1" si="198"/>
        <v>-3,05308268672155-1,63190669503143i</v>
      </c>
      <c r="AB173" s="223" t="str">
        <f t="shared" ca="1" si="199"/>
        <v>-0,923320635403899+3,33645206131972i</v>
      </c>
      <c r="AC173" s="223" t="str">
        <f t="shared" ca="1" si="200"/>
        <v>3,45768407928051+0,169865126313114i</v>
      </c>
      <c r="AD173" s="223" t="str">
        <f t="shared" ca="1" si="201"/>
        <v>-0,591845104277958-3,41088738098893i</v>
      </c>
      <c r="AE173" s="223" t="str">
        <f t="shared" ca="1" si="202"/>
        <v>-3,19833608662427+1,3247941841072i</v>
      </c>
      <c r="AF173" s="223" t="str">
        <f t="shared" ca="1" si="203"/>
        <v>1,99336391031381+2,83035928360795i</v>
      </c>
      <c r="AG173" s="223" t="str">
        <f t="shared" ca="1" si="204"/>
        <v>2,32483907695697-2,56506464236307i</v>
      </c>
      <c r="AH173" s="223" t="str">
        <f t="shared" ca="1" si="205"/>
        <v>-3,01211416016653-1,70634159515953i</v>
      </c>
      <c r="AI173" s="223" t="str">
        <f t="shared" ca="1" si="206"/>
        <v>-1,0049231809837+3,31278776162447i</v>
      </c>
      <c r="AJ173" s="223" t="str">
        <f t="shared" ca="1" si="207"/>
        <v>3,45247399059848+0,254669781262571i</v>
      </c>
      <c r="AK173" s="223" t="str">
        <f t="shared" ca="1" si="208"/>
        <v>-0,507959484915042-3,42438469143467i</v>
      </c>
      <c r="AL173" s="223" t="str">
        <f t="shared" ca="1" si="209"/>
        <v>-3,22988488440973+1,24590408407263i</v>
      </c>
      <c r="AM173" s="223" t="str">
        <f t="shared" ca="1" si="210"/>
        <v>1,92330305239138+2,87842643156105i</v>
      </c>
      <c r="AN173" s="223" t="str">
        <f t="shared" ca="1" si="211"/>
        <v>2,38708871645694-2,50723768578315i</v>
      </c>
      <c r="AO173" s="223" t="str">
        <f t="shared" ca="1" si="212"/>
        <v>-2,9693312486718-1,77974865891464i</v>
      </c>
      <c r="AP173" s="223" t="str">
        <f t="shared" ca="1" si="213"/>
        <v>-1,08592039841577+3,28712796245474i</v>
      </c>
      <c r="AQ173" s="223" t="str">
        <f t="shared" ca="1" si="214"/>
        <v>3,44518426068082+0,339321032658511i</v>
      </c>
      <c r="AR173" s="223" t="str">
        <f t="shared" ca="1" si="215"/>
        <v>3,44518426068082+0,339321032658511i</v>
      </c>
      <c r="AS173" s="223" t="str">
        <f t="shared" ca="1" si="216"/>
        <v>-3,25948812031399+1,16626349800518i</v>
      </c>
      <c r="AT173" s="223" t="str">
        <f t="shared" ca="1" si="217"/>
        <v>1,85208366862715+2,92475972306306i</v>
      </c>
      <c r="AU173" s="223" t="str">
        <f t="shared" ca="1" si="218"/>
        <v>2,44790046297311-2,44790046297298i</v>
      </c>
      <c r="AV173" s="223" t="str">
        <f t="shared" ca="1" si="219"/>
        <v>-2,92475972306315-1,85208366862701i</v>
      </c>
      <c r="AW173" s="223" t="str">
        <f t="shared" ca="1" si="220"/>
        <v>-1,16626349800503+3,25948812031404i</v>
      </c>
      <c r="AX173" s="223" t="str">
        <f t="shared" ca="1" si="221"/>
        <v>3,43581928058827+0,423767889752407i</v>
      </c>
      <c r="AY173" s="223" t="str">
        <f t="shared" ca="1" si="222"/>
        <v>-0,33932103265833-3,44518426068084i</v>
      </c>
      <c r="AZ173" s="223" t="str">
        <f t="shared" ca="1" si="223"/>
        <v>-3,28712796245468+1,08592039841595i</v>
      </c>
      <c r="BA173" s="223" t="str">
        <f t="shared" ca="1" si="224"/>
        <v>1,77974865891476+2,96933124867173i</v>
      </c>
      <c r="BB173" s="223" t="str">
        <f t="shared" ca="1" si="225"/>
        <v>2,50723768578328-2,38708871645681i</v>
      </c>
      <c r="BC173" s="223" t="str">
        <f t="shared" ca="1" si="226"/>
        <v>-2,87842643156114-1,92330305239124i</v>
      </c>
      <c r="BD173" s="223" t="str">
        <f t="shared" ca="1" si="227"/>
        <v>-1,24590408407251+3,22988488440977i</v>
      </c>
      <c r="BE173" s="223" t="str">
        <f t="shared" ca="1" si="228"/>
        <v>3,42438469143465+0,507959484915222i</v>
      </c>
      <c r="BF173" s="223" t="str">
        <f t="shared" ca="1" si="229"/>
        <v>-0,254669781262389-3,45247399059849i</v>
      </c>
      <c r="BG173" s="223" t="str">
        <f t="shared" ca="1" si="230"/>
        <v>-3,31278776162442+1,00492318098387i</v>
      </c>
      <c r="BH173" s="223" t="str">
        <f t="shared" ca="1" si="231"/>
        <v>1,70634159515935+3,01211416016663i</v>
      </c>
      <c r="BI173" s="223" t="str">
        <f t="shared" ca="1" si="232"/>
        <v>2,56506464236319-2,32483907695683i</v>
      </c>
      <c r="BJ173" s="223" t="str">
        <f t="shared" ca="1" si="233"/>
        <v>-2,83035928360805-1,99336391031367i</v>
      </c>
      <c r="BK173" s="223" t="str">
        <f t="shared" ca="1" si="234"/>
        <v>-1,32479418410707+3,19833608662432i</v>
      </c>
      <c r="BL173" s="223" t="str">
        <f t="shared" ca="1" si="235"/>
        <v>3,4108873809889+0,591845104278149i</v>
      </c>
      <c r="BM173" s="223" t="str">
        <f t="shared" ca="1" si="236"/>
        <v>-0,169865126312932-3,45768407928052i</v>
      </c>
      <c r="BN173" s="223" t="str">
        <f t="shared" ca="1" si="237"/>
        <v>-3,33645206131968+0,923320635404069i</v>
      </c>
      <c r="BO173" s="223" t="str">
        <f t="shared" ca="1" si="238"/>
        <v>1,63190669503124+3,05308268672165i</v>
      </c>
      <c r="BP173" s="223" t="str">
        <f t="shared" ca="1" si="239"/>
        <v>2,62134649991648-2,26118904132824i</v>
      </c>
      <c r="BQ173" s="223" t="str">
        <f t="shared" ca="1" si="240"/>
        <v>-2,78058723305646-2,06222404035321i</v>
      </c>
      <c r="BR173" s="223" t="str">
        <f t="shared" ca="1" si="241"/>
        <v>-1,40288627766233+3,16486073077379i</v>
      </c>
      <c r="BS173" s="223" t="str">
        <f t="shared" ca="1" si="242"/>
        <v>3,39533547952613+0,675374218280774i</v>
      </c>
      <c r="BT173" s="223" t="str">
        <f t="shared" ca="1" si="243"/>
        <v>-0,0849581509616737-3,46081138836436i</v>
      </c>
      <c r="BU173" s="223" t="str">
        <f t="shared" ca="1" si="244"/>
        <v>-3,35810660705109+0,841161915999011i</v>
      </c>
      <c r="BV173" s="223" t="str">
        <f t="shared" ca="1" si="245"/>
        <v>1,55648879533005+3,09221215042877i</v>
      </c>
      <c r="BW173" s="223" t="str">
        <f t="shared" ca="1" si="246"/>
        <v>2,67604935635603-2,19617694997324i</v>
      </c>
      <c r="BX173" s="223" t="str">
        <f t="shared" ca="1" si="247"/>
        <v>-2,72914026072811-2,12984196374289i</v>
      </c>
      <c r="BY173" s="223" t="str">
        <f t="shared" ca="1" si="248"/>
        <v>-1,48013332498002+3,12947898116138i</v>
      </c>
      <c r="BZ173" s="223" t="str">
        <f t="shared" ca="1" si="249"/>
        <v>3,37773835493027+0,758496512108177i</v>
      </c>
      <c r="CA173" s="223" t="str">
        <f t="shared" ca="1" si="250"/>
        <v>1,55900220139096E-12-3,46185403407586i</v>
      </c>
      <c r="CB173" s="223" t="str">
        <f t="shared" ca="1" si="251"/>
        <v>-3,3777383549302+0,758496512108496i</v>
      </c>
      <c r="CC173" s="223" t="str">
        <f t="shared" ca="1" si="252"/>
        <v>1,48013332498032+3,12947898116124i</v>
      </c>
      <c r="CD173" s="223" t="str">
        <f t="shared" ca="1" si="253"/>
        <v>2,72914026072791-2,12984196374315i</v>
      </c>
      <c r="CE173" s="223" t="str">
        <f t="shared" ca="1" si="254"/>
        <v>-2,67604935635624-2,19617694997299i</v>
      </c>
      <c r="CF173" s="223" t="str">
        <f t="shared" ca="1" si="255"/>
        <v>-1,55648879532976+3,09221215042892i</v>
      </c>
      <c r="CG173" s="223" t="str">
        <f t="shared" ca="1" si="256"/>
        <v>3,35810660705117+0,841161915998696i</v>
      </c>
      <c r="CH173" s="223" t="str">
        <f t="shared" ca="1" si="257"/>
        <v>0,0849581509647907-3,46081138836429i</v>
      </c>
      <c r="CI173" s="223" t="str">
        <f t="shared" ca="1" si="258"/>
        <v>-3,39533547952606+0,675374218281096i</v>
      </c>
      <c r="CJ173" s="223" t="str">
        <f t="shared" ca="1" si="259"/>
        <v>1,40288627766141+3,1648607307742i</v>
      </c>
      <c r="CK173" s="223" t="str">
        <f t="shared" ca="1" si="260"/>
        <v>2,78058723305583-2,06222404035406i</v>
      </c>
      <c r="CL173" s="223" t="str">
        <f t="shared" ca="1" si="261"/>
        <v>-2,62134649991599-2,26118904132881i</v>
      </c>
      <c r="CM173" s="223" t="str">
        <f t="shared" ca="1" si="262"/>
        <v>-1,63190669503009+3,05308268672227i</v>
      </c>
      <c r="CN173" s="223" t="str">
        <f t="shared" ca="1" si="263"/>
        <v>3,33645206131967+0,923320635404086i</v>
      </c>
      <c r="CO173" s="223" t="str">
        <f t="shared" ca="1" si="264"/>
        <v>0,169865126314671-3,45768407928044i</v>
      </c>
      <c r="CP173" s="223" t="str">
        <f t="shared" ca="1" si="265"/>
        <v>-3,41088738098884+0,591845104278471i</v>
      </c>
      <c r="CQ173" s="223" t="str">
        <f t="shared" ca="1" si="266"/>
        <v>1,3247941841061+3,19833608662472i</v>
      </c>
      <c r="CR173" s="223" t="str">
        <f t="shared" ca="1" si="267"/>
        <v>2,83035928360744-1,99336391031454i</v>
      </c>
      <c r="CS173" s="223" t="str">
        <f t="shared" ca="1" si="268"/>
        <v>-2,56506464236268-2,32483907695739i</v>
      </c>
      <c r="CT173" s="223" t="str">
        <f t="shared" ca="1" si="269"/>
        <v>-1,70634159515821+3,01211416016728i</v>
      </c>
      <c r="CU173" s="223" t="str">
        <f t="shared" ca="1" si="270"/>
        <v>3,31278776162442+1,00492318098389i</v>
      </c>
      <c r="CV173" s="223" t="str">
        <f t="shared" ca="1" si="271"/>
        <v>0,254669781264125-3,45247399059836i</v>
      </c>
      <c r="CW173" s="223" t="str">
        <f t="shared" ca="1" si="272"/>
        <v>-3,4243846914346+0,507959484915544i</v>
      </c>
      <c r="CX173" s="223" t="str">
        <f t="shared" ca="1" si="273"/>
        <v>1,24590408407153+3,22988488441015i</v>
      </c>
      <c r="CY173" s="223" t="str">
        <f t="shared" ca="1" si="274"/>
        <v>2,87842643156055-1,92330305239213i</v>
      </c>
      <c r="CZ173" s="223" t="str">
        <f t="shared" ca="1" si="275"/>
        <v>-2,50723768578276-2,38708871645735i</v>
      </c>
      <c r="DA173" s="223" t="str">
        <f t="shared" ca="1" si="276"/>
        <v>-1,77974865891364+2,9693312486724i</v>
      </c>
      <c r="DB173" s="223" t="str">
        <f t="shared" ca="1" si="277"/>
        <v>3,28712796245467+1,08592039841597i</v>
      </c>
      <c r="DC173" s="223" t="str">
        <f t="shared" ca="1" si="278"/>
        <v>0,339321032660063-3,44518426068067i</v>
      </c>
      <c r="DD173" s="223" t="str">
        <f t="shared" ca="1" si="279"/>
        <v>-3,43581928058823+0,423767889752733i</v>
      </c>
      <c r="DE173" s="223" t="str">
        <f t="shared" ca="1" si="280"/>
        <v>1,16626349800406+3,25948812031439i</v>
      </c>
      <c r="DF173" s="223" t="str">
        <f t="shared" ca="1" si="281"/>
        <v>2,92475972306259-1,85208366862789i</v>
      </c>
      <c r="DG173" s="223" t="str">
        <f t="shared" ca="1" si="282"/>
        <v>-2,44790046297258-2,44790046297352i</v>
      </c>
      <c r="DH173" s="223" t="str">
        <f t="shared" ca="1" si="283"/>
        <v>-1,85208366862602+2,92475972306377i</v>
      </c>
      <c r="DI173" s="223" t="str">
        <f t="shared" ca="1" si="284"/>
        <v>3,25948812031397+1,16626349800522i</v>
      </c>
      <c r="DJ173" s="223" t="str">
        <f t="shared" ca="1" si="285"/>
        <v>0,423767889753955-3,43581928058808i</v>
      </c>
      <c r="DK173" s="223" t="str">
        <f t="shared" ca="1" si="286"/>
        <v>-3,44518426068079+0,339321032658835i</v>
      </c>
      <c r="DL173" s="223" t="str">
        <f t="shared" ca="1" si="287"/>
        <v>1,0859203984148+3,28712796245506i</v>
      </c>
      <c r="DM173" s="223" t="str">
        <f t="shared" ca="1" si="288"/>
        <v>2,96933124867127-1,77974865891553i</v>
      </c>
      <c r="DN173" s="223" t="str">
        <f t="shared" ca="1" si="289"/>
        <v>-2,38708871645639-2,50723768578368i</v>
      </c>
      <c r="DO173" s="223" t="str">
        <f t="shared" ca="1" si="290"/>
        <v>-1,92330305239029+2,87842643156178i</v>
      </c>
      <c r="DP173" s="223" t="str">
        <f t="shared" ca="1" si="291"/>
        <v>3,22988488440971+1,24590408407268i</v>
      </c>
      <c r="DQ173" s="223" t="str">
        <f t="shared" ca="1" si="292"/>
        <v>0,507959484916762-3,42438469143442i</v>
      </c>
      <c r="DR173" s="223" t="str">
        <f t="shared" ca="1" si="293"/>
        <v>-3,45247399059845+0,254669781262895i</v>
      </c>
      <c r="DS173" s="223" t="str">
        <f t="shared" ca="1" si="294"/>
        <v>1,00492318098271+3,31278776162478i</v>
      </c>
      <c r="DT173" s="223" t="str">
        <f t="shared" ca="1" si="295"/>
        <v>3,01211416016619-1,70634159516014i</v>
      </c>
      <c r="DU173" s="223" t="str">
        <f t="shared" ca="1" si="296"/>
        <v>-2,32483907695641-2,56506464236357i</v>
      </c>
      <c r="DV173" s="223" t="str">
        <f t="shared" ca="1" si="297"/>
        <v>-1,99336391031273+2,83035928360871i</v>
      </c>
      <c r="DW173" s="223" t="str">
        <f t="shared" ca="1" si="298"/>
        <v>3,19833608662425+1,32479418410724i</v>
      </c>
      <c r="DX173" s="223" t="str">
        <f t="shared" ca="1" si="299"/>
        <v>0,591845104279686-3,41088738098863i</v>
      </c>
      <c r="DY173" s="223" t="str">
        <f t="shared" ca="1" si="300"/>
        <v>-3,4576840792805+0,169865126313439i</v>
      </c>
      <c r="DZ173" s="223" t="str">
        <f t="shared" ca="1" si="301"/>
        <v>0,923320635402899+3,33645206132i</v>
      </c>
      <c r="EA173" s="223" t="str">
        <f t="shared" ca="1" si="302"/>
        <v>3,05308268672123-1,63190669503204i</v>
      </c>
      <c r="EB173" s="223" t="str">
        <f t="shared" ca="1" si="303"/>
        <v>-2,2611890413278-2,62134649991686i</v>
      </c>
      <c r="EC173" s="223" t="str">
        <f t="shared" ca="1" si="304"/>
        <v>-2,06222404035228+2,78058723305715i</v>
      </c>
      <c r="ED173" s="223" t="str">
        <f t="shared" ca="1" si="305"/>
        <v>3,1648607307737+1,40288627766254i</v>
      </c>
      <c r="EE173" s="223" t="str">
        <f t="shared" ca="1" si="306"/>
        <v>0,675374218282304-3,39533547952583i</v>
      </c>
      <c r="EF173" s="223" t="str">
        <f t="shared" ca="1" si="307"/>
        <v>-3,46081138836432+0,0849581509635576i</v>
      </c>
      <c r="EG173" s="223" t="str">
        <f t="shared" ca="1" si="308"/>
        <v>0,841161915997498+3,35810660705147i</v>
      </c>
      <c r="EH173" s="223" t="str">
        <f t="shared" ca="1" si="309"/>
        <v>3,0922121504279-1,55648879533177i</v>
      </c>
      <c r="EI173" s="223" t="str">
        <f t="shared" ca="1" si="310"/>
        <v>-2,196176949972-2,67604935635705i</v>
      </c>
      <c r="EJ173" s="223" t="str">
        <f t="shared" ca="1" si="311"/>
        <v>-2,12984196374145+2,72914026072924i</v>
      </c>
      <c r="EK173" s="223" t="str">
        <f t="shared" ca="1" si="312"/>
        <v>3,1294789811607+1,48013332498148i</v>
      </c>
      <c r="EL173" s="223" t="str">
        <f t="shared" ca="1" si="313"/>
        <v>0,758496512109697-3,37773835492993i</v>
      </c>
      <c r="EM173" s="223" t="str">
        <f t="shared" ca="1" si="314"/>
        <v>-3,46185403407586+3,25708927862227E-13i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-2,90293178409743E-30+9,51746748071124E-31i</v>
      </c>
      <c r="G174" s="229" t="str">
        <f t="shared" si="184"/>
        <v>-10,1342221421455+9,99909918025997i</v>
      </c>
      <c r="H174" s="229" t="str">
        <f t="shared" si="180"/>
        <v>2,00000000000579E-12-6,55714168950255E-13i</v>
      </c>
      <c r="I174" s="229" t="str">
        <f t="shared" si="317"/>
        <v>-2,00000000000579E-12+6,55714168950255E-13i</v>
      </c>
      <c r="J174" s="255" t="str">
        <f ca="1">IMPRODUCT(1/N_FFT2,CK100)</f>
        <v>0,0116767884955673+0,0000232168624189916i</v>
      </c>
      <c r="K174" s="254" t="str">
        <f t="shared" ca="1" si="318"/>
        <v>-2,33688006168489E-14+7,61020193954069E-15i</v>
      </c>
      <c r="N174" s="246">
        <f t="shared" ca="1" si="185"/>
        <v>11.465693343634618</v>
      </c>
      <c r="O174" s="223">
        <f t="shared" ca="1" si="186"/>
        <v>3.4656933436346171</v>
      </c>
      <c r="P174" s="223" t="str">
        <f t="shared" ca="1" si="187"/>
        <v>-0,842094792125887-3,36183085731388i</v>
      </c>
      <c r="Q174" s="223" t="str">
        <f t="shared" ca="1" si="188"/>
        <v>-3,05646865546192+1,63371653302894i</v>
      </c>
      <c r="R174" s="223" t="str">
        <f t="shared" ca="1" si="189"/>
        <v>2,32741739967154+2,56790938310125i</v>
      </c>
      <c r="S174" s="223" t="str">
        <f t="shared" ca="1" si="190"/>
        <v>1,92543605849756-2,88161870079139i</v>
      </c>
      <c r="T174" s="223" t="str">
        <f t="shared" ca="1" si="191"/>
        <v>-3,26310299944348-1,16755692243945i</v>
      </c>
      <c r="U174" s="223" t="str">
        <f t="shared" ca="1" si="192"/>
        <v>-0,33969735080224+3,44900508291467i</v>
      </c>
      <c r="V174" s="223" t="str">
        <f t="shared" ca="1" si="193"/>
        <v>3,42818244626466-0,508522828628318i</v>
      </c>
      <c r="W174" s="223" t="str">
        <f t="shared" ca="1" si="194"/>
        <v>-1,32626342426696-3,20188314614462i</v>
      </c>
      <c r="X174" s="223" t="str">
        <f t="shared" ca="1" si="195"/>
        <v>-2,78367099540965+2,06451111438721i</v>
      </c>
      <c r="Y174" s="223" t="str">
        <f t="shared" ca="1" si="196"/>
        <v>2,67901718277924+2,19861258217243i</v>
      </c>
      <c r="Z174" s="223" t="str">
        <f t="shared" ca="1" si="197"/>
        <v>1,48177484133838-3,13294967589489i</v>
      </c>
      <c r="AA174" s="223" t="str">
        <f t="shared" ca="1" si="198"/>
        <v>-3,3991010178283-0,676123230418794i</v>
      </c>
      <c r="AB174" s="223" t="str">
        <f t="shared" ca="1" si="199"/>
        <v>0,170053512304197+3,46151876422277i</v>
      </c>
      <c r="AC174" s="223" t="str">
        <f t="shared" ca="1" si="200"/>
        <v>3,31646175180258-1,00603767371995i</v>
      </c>
      <c r="AD174" s="223" t="str">
        <f t="shared" ca="1" si="201"/>
        <v>-1,78172245849477-2,97262433432289i</v>
      </c>
      <c r="AE174" s="223" t="str">
        <f t="shared" ca="1" si="202"/>
        <v>-2,45061526479708+2,45061526479715i</v>
      </c>
      <c r="AF174" s="223" t="str">
        <f t="shared" ca="1" si="203"/>
        <v>2,97262433432294+1,7817224584947i</v>
      </c>
      <c r="AG174" s="223" t="str">
        <f t="shared" ca="1" si="204"/>
        <v>1,00603767371987-3,3164617518026i</v>
      </c>
      <c r="AH174" s="223" t="str">
        <f t="shared" ca="1" si="205"/>
        <v>-3,46151876422277-0,1700535123041i</v>
      </c>
      <c r="AI174" s="223" t="str">
        <f t="shared" ca="1" si="206"/>
        <v>0,676123230418888+3,39910101782828i</v>
      </c>
      <c r="AJ174" s="223" t="str">
        <f t="shared" ca="1" si="207"/>
        <v>3,13294967589485-1,48177484133846i</v>
      </c>
      <c r="AK174" s="223" t="str">
        <f t="shared" ca="1" si="208"/>
        <v>-2,19861258217249-2,67901718277918i</v>
      </c>
      <c r="AL174" s="223" t="str">
        <f t="shared" ca="1" si="209"/>
        <v>-2,06451111438715+2,78367099540969i</v>
      </c>
      <c r="AM174" s="223" t="str">
        <f t="shared" ca="1" si="210"/>
        <v>3,20188314614466+1,32626342426687i</v>
      </c>
      <c r="AN174" s="223" t="str">
        <f t="shared" ca="1" si="211"/>
        <v>0,508522828628228-3,42818244626467i</v>
      </c>
      <c r="AO174" s="223" t="str">
        <f t="shared" ca="1" si="212"/>
        <v>-3,44900508291466+0,339697350802325i</v>
      </c>
      <c r="AP174" s="223" t="str">
        <f t="shared" ca="1" si="213"/>
        <v>1,16755692243952+3,26310299944345i</v>
      </c>
      <c r="AQ174" s="223" t="str">
        <f t="shared" ca="1" si="214"/>
        <v>2,88161870079134-1,92543605849764i</v>
      </c>
      <c r="AR174" s="223" t="str">
        <f t="shared" ca="1" si="215"/>
        <v>2,88161870079134-1,92543605849764i</v>
      </c>
      <c r="AS174" s="223" t="str">
        <f t="shared" ca="1" si="216"/>
        <v>-1,63371653302887+3,05646865546196i</v>
      </c>
      <c r="AT174" s="223" t="str">
        <f t="shared" ca="1" si="217"/>
        <v>3,36183085731389+0,842094792125811i</v>
      </c>
      <c r="AU174" s="223" t="str">
        <f t="shared" ca="1" si="218"/>
        <v>-9,68021578983867E-14-3,46569334363462i</v>
      </c>
      <c r="AV174" s="223" t="str">
        <f t="shared" ca="1" si="219"/>
        <v>-3,36183085731385+0,842094792125974i</v>
      </c>
      <c r="AW174" s="223" t="str">
        <f t="shared" ca="1" si="220"/>
        <v>1,63371653302902+3,05646865546188i</v>
      </c>
      <c r="AX174" s="223" t="str">
        <f t="shared" ca="1" si="221"/>
        <v>2,5679093831012-2,3274173996716i</v>
      </c>
      <c r="AY174" s="223" t="str">
        <f t="shared" ca="1" si="222"/>
        <v>-2,88161870079143-1,9254360584975i</v>
      </c>
      <c r="AZ174" s="223" t="str">
        <f t="shared" ca="1" si="223"/>
        <v>-1,16755692243936+3,26310299944351i</v>
      </c>
      <c r="BA174" s="223" t="str">
        <f t="shared" ca="1" si="224"/>
        <v>3,44900508291468+0,339697350802132i</v>
      </c>
      <c r="BB174" s="223" t="str">
        <f t="shared" ca="1" si="225"/>
        <v>-0,508522828628394-3,42818244626465i</v>
      </c>
      <c r="BC174" s="223" t="str">
        <f t="shared" ca="1" si="226"/>
        <v>-3,20188314614458+1,32626342426705i</v>
      </c>
      <c r="BD174" s="223" t="str">
        <f t="shared" ca="1" si="227"/>
        <v>2,06451111438727+2,78367099540961i</v>
      </c>
      <c r="BE174" s="223" t="str">
        <f t="shared" ca="1" si="228"/>
        <v>2,19861258217236-2,67901718277929i</v>
      </c>
      <c r="BF174" s="223" t="str">
        <f t="shared" ca="1" si="229"/>
        <v>-3,13294967589494-1,48177484133828i</v>
      </c>
      <c r="BG174" s="223" t="str">
        <f t="shared" ca="1" si="230"/>
        <v>-0,676123230418725+3,39910101782831i</v>
      </c>
      <c r="BH174" s="223" t="str">
        <f t="shared" ca="1" si="231"/>
        <v>3,46151876422276-0,170053512304294i</v>
      </c>
      <c r="BI174" s="223" t="str">
        <f t="shared" ca="1" si="232"/>
        <v>-1,00603767372001-3,31646175180256i</v>
      </c>
      <c r="BJ174" s="223" t="str">
        <f t="shared" ca="1" si="233"/>
        <v>-2,97262433432285+1,78172245849484i</v>
      </c>
      <c r="BK174" s="223" t="str">
        <f t="shared" ca="1" si="234"/>
        <v>2,45061526479722+2,45061526479702i</v>
      </c>
      <c r="BL174" s="223" t="str">
        <f t="shared" ca="1" si="235"/>
        <v>1,78172245849464-2,97262433432297i</v>
      </c>
      <c r="BM174" s="223" t="str">
        <f t="shared" ca="1" si="236"/>
        <v>-3,31646175180263-1,00603767371978i</v>
      </c>
      <c r="BN174" s="223" t="str">
        <f t="shared" ca="1" si="237"/>
        <v>-0,170053512304348+3,46151876422276i</v>
      </c>
      <c r="BO174" s="223" t="str">
        <f t="shared" ca="1" si="238"/>
        <v>3,39910101782826-0,67612323041896i</v>
      </c>
      <c r="BP174" s="223" t="str">
        <f t="shared" ca="1" si="239"/>
        <v>-1,48177484133854-3,13294967589481i</v>
      </c>
      <c r="BQ174" s="223" t="str">
        <f t="shared" ca="1" si="240"/>
        <v>-2,67901718277914+2,19861258217255i</v>
      </c>
      <c r="BR174" s="223" t="str">
        <f t="shared" ca="1" si="241"/>
        <v>2,78367099540975+2,06451111438708i</v>
      </c>
      <c r="BS174" s="223" t="str">
        <f t="shared" ca="1" si="242"/>
        <v>1,32626342426551-3,20188314614522i</v>
      </c>
      <c r="BT174" s="223" t="str">
        <f t="shared" ca="1" si="243"/>
        <v>-3,42818244626458-0,508522828628838i</v>
      </c>
      <c r="BU174" s="223" t="str">
        <f t="shared" ca="1" si="244"/>
        <v>0,339697350803107+3,44900508291459i</v>
      </c>
      <c r="BV174" s="223" t="str">
        <f t="shared" ca="1" si="245"/>
        <v>3,26310299944389-1,16755692243829i</v>
      </c>
      <c r="BW174" s="223" t="str">
        <f t="shared" ca="1" si="246"/>
        <v>-1,9254360584977-2,8816187007913i</v>
      </c>
      <c r="BX174" s="223" t="str">
        <f t="shared" ca="1" si="247"/>
        <v>-2,32741739967038+2,56790938310231i</v>
      </c>
      <c r="BY174" s="223" t="str">
        <f t="shared" ca="1" si="248"/>
        <v>3,05646865546167+1,63371653302942i</v>
      </c>
      <c r="BZ174" s="223" t="str">
        <f t="shared" ca="1" si="249"/>
        <v>0,842094792125049-3,36183085731408i</v>
      </c>
      <c r="CA174" s="223" t="str">
        <f t="shared" ca="1" si="250"/>
        <v>-3,46569334363462-1,23465915742442E-12i</v>
      </c>
      <c r="CB174" s="223" t="str">
        <f t="shared" ca="1" si="251"/>
        <v>0,842094792126043+3,36183085731384i</v>
      </c>
      <c r="CC174" s="223" t="str">
        <f t="shared" ca="1" si="252"/>
        <v>3,05646865546118-1,63371653303032i</v>
      </c>
      <c r="CD174" s="223" t="str">
        <f t="shared" ca="1" si="253"/>
        <v>-2,32741739967114-2,56790938310162i</v>
      </c>
      <c r="CE174" s="223" t="str">
        <f t="shared" ca="1" si="254"/>
        <v>-1,92543605849684+2,88161870079187i</v>
      </c>
      <c r="CF174" s="223" t="str">
        <f t="shared" ca="1" si="255"/>
        <v>3,26310299944308+1,16755692244057i</v>
      </c>
      <c r="CG174" s="223" t="str">
        <f t="shared" ca="1" si="256"/>
        <v>0,339697350802084-3,44900508291469i</v>
      </c>
      <c r="CH174" s="223" t="str">
        <f t="shared" ca="1" si="257"/>
        <v>-3,42818244626443+0,508522828629853i</v>
      </c>
      <c r="CI174" s="223" t="str">
        <f t="shared" ca="1" si="258"/>
        <v>1,32626342426646+3,20188314614483i</v>
      </c>
      <c r="CJ174" s="223" t="str">
        <f t="shared" ca="1" si="259"/>
        <v>2,78367099540911-2,06451111438794i</v>
      </c>
      <c r="CK174" s="223" t="str">
        <f t="shared" ca="1" si="260"/>
        <v>-2,67901718277847-2,19861258217335i</v>
      </c>
      <c r="CL174" s="223" t="str">
        <f t="shared" ca="1" si="261"/>
        <v>-1,48177484133824+3,13294967589496i</v>
      </c>
      <c r="CM174" s="223" t="str">
        <f t="shared" ca="1" si="262"/>
        <v>3,3991010178286+0,676123230417228i</v>
      </c>
      <c r="CN174" s="223" t="str">
        <f t="shared" ca="1" si="263"/>
        <v>-0,170053512303702-3,46151876422279i</v>
      </c>
      <c r="CO174" s="223" t="str">
        <f t="shared" ca="1" si="264"/>
        <v>-3,31646175180233+1,00603767372076i</v>
      </c>
      <c r="CP174" s="223" t="str">
        <f t="shared" ca="1" si="265"/>
        <v>1,7817224584937+2,97262433432354i</v>
      </c>
      <c r="CQ174" s="223" t="str">
        <f t="shared" ca="1" si="266"/>
        <v>2,45061526479695-2,45061526479729i</v>
      </c>
      <c r="CR174" s="223" t="str">
        <f t="shared" ca="1" si="267"/>
        <v>-2,97262433432373-1,78172245849337i</v>
      </c>
      <c r="CS174" s="223" t="str">
        <f t="shared" ca="1" si="268"/>
        <v>-1,00603767372039+3,31646175180245i</v>
      </c>
      <c r="CT174" s="223" t="str">
        <f t="shared" ca="1" si="269"/>
        <v>3,46151876422281+0,170053512303218i</v>
      </c>
      <c r="CU174" s="223" t="str">
        <f t="shared" ca="1" si="270"/>
        <v>-0,676123230417703-3,39910101782851i</v>
      </c>
      <c r="CV174" s="223" t="str">
        <f t="shared" ca="1" si="271"/>
        <v>-3,13294967589479+1,48177484133859i</v>
      </c>
      <c r="CW174" s="223" t="str">
        <f t="shared" ca="1" si="272"/>
        <v>2,19861258217373+2,67901718277817i</v>
      </c>
      <c r="CX174" s="223" t="str">
        <f t="shared" ca="1" si="273"/>
        <v>2,06451111438755-2,7836709954094i</v>
      </c>
      <c r="CY174" s="223" t="str">
        <f t="shared" ca="1" si="274"/>
        <v>-3,20188314614498-1,3262634242661i</v>
      </c>
      <c r="CZ174" s="223" t="str">
        <f t="shared" ca="1" si="275"/>
        <v>-0,508522828629472+3,42818244626449i</v>
      </c>
      <c r="DA174" s="223" t="str">
        <f t="shared" ca="1" si="276"/>
        <v>3,44900508291464-0,339697350802517i</v>
      </c>
      <c r="DB174" s="223" t="str">
        <f t="shared" ca="1" si="277"/>
        <v>-1,16755692244098-3,26310299944293i</v>
      </c>
      <c r="DC174" s="223" t="str">
        <f t="shared" ca="1" si="278"/>
        <v>-2,88161870079166+1,92543605849717i</v>
      </c>
      <c r="DD174" s="223" t="str">
        <f t="shared" ca="1" si="279"/>
        <v>2,56790938310191+2,32741739967082i</v>
      </c>
      <c r="DE174" s="223" t="str">
        <f t="shared" ca="1" si="280"/>
        <v>1,63371653302994-3,05646865546139i</v>
      </c>
      <c r="DF174" s="223" t="str">
        <f t="shared" ca="1" si="281"/>
        <v>-3,36183085731393-0,842094792125669i</v>
      </c>
      <c r="DG174" s="223" t="str">
        <f t="shared" ca="1" si="282"/>
        <v>1,66941948232252E-12+3,46569334363462i</v>
      </c>
      <c r="DH174" s="223" t="str">
        <f t="shared" ca="1" si="283"/>
        <v>3,36183085731398-0,842094792125468i</v>
      </c>
      <c r="DI174" s="223" t="str">
        <f t="shared" ca="1" si="284"/>
        <v>-1,63371653302976-3,05646865546148i</v>
      </c>
      <c r="DJ174" s="223" t="str">
        <f t="shared" ca="1" si="285"/>
        <v>-2,56790938310198+2,32741739967074i</v>
      </c>
      <c r="DK174" s="223" t="str">
        <f t="shared" ca="1" si="286"/>
        <v>2,88161870079154+1,92543605849734i</v>
      </c>
      <c r="DL174" s="223" t="str">
        <f t="shared" ca="1" si="287"/>
        <v>1,16755692243792-3,26310299944402i</v>
      </c>
      <c r="DM174" s="223" t="str">
        <f t="shared" ca="1" si="288"/>
        <v>-3,44900508291463-0,339697350802625i</v>
      </c>
      <c r="DN174" s="223" t="str">
        <f t="shared" ca="1" si="289"/>
        <v>0,508522828629268+3,42818244626452i</v>
      </c>
      <c r="DO174" s="223" t="str">
        <f t="shared" ca="1" si="290"/>
        <v>3,20188314614506-1,32626342426591i</v>
      </c>
      <c r="DP174" s="223" t="str">
        <f t="shared" ca="1" si="291"/>
        <v>-2,06451111438739-2,78367099540952i</v>
      </c>
      <c r="DQ174" s="223" t="str">
        <f t="shared" ca="1" si="292"/>
        <v>-2,19861258217115+2,67901718278029i</v>
      </c>
      <c r="DR174" s="223" t="str">
        <f t="shared" ca="1" si="293"/>
        <v>3,13294967589471+1,48177484133878i</v>
      </c>
      <c r="DS174" s="223" t="str">
        <f t="shared" ca="1" si="294"/>
        <v>0,676123230417907-3,39910101782847i</v>
      </c>
      <c r="DT174" s="223" t="str">
        <f t="shared" ca="1" si="295"/>
        <v>-3,46151876422282+0,170053512303109i</v>
      </c>
      <c r="DU174" s="223" t="str">
        <f t="shared" ca="1" si="296"/>
        <v>1,0060376737202+3,31646175180251i</v>
      </c>
      <c r="DV174" s="223" t="str">
        <f t="shared" ca="1" si="297"/>
        <v>2,97262433432207-1,78172245849615i</v>
      </c>
      <c r="DW174" s="223" t="str">
        <f t="shared" ca="1" si="298"/>
        <v>-2,45061526479687-2,45061526479736i</v>
      </c>
      <c r="DX174" s="223" t="str">
        <f t="shared" ca="1" si="299"/>
        <v>-1,78172245849388+2,97262433432343i</v>
      </c>
      <c r="DY174" s="223" t="str">
        <f t="shared" ca="1" si="300"/>
        <v>3,31646175180227+1,00603767372096i</v>
      </c>
      <c r="DZ174" s="223" t="str">
        <f t="shared" ca="1" si="301"/>
        <v>0,17005351230381-3,46151876422278i</v>
      </c>
      <c r="EA174" s="223" t="str">
        <f t="shared" ca="1" si="302"/>
        <v>-3,39910101782796+0,676123230420503i</v>
      </c>
      <c r="EB174" s="223" t="str">
        <f t="shared" ca="1" si="303"/>
        <v>1,48177484133805+3,13294967589505i</v>
      </c>
      <c r="EC174" s="223" t="str">
        <f t="shared" ca="1" si="304"/>
        <v>2,67901718277854-2,19861258217327i</v>
      </c>
      <c r="ED174" s="223" t="str">
        <f t="shared" ca="1" si="305"/>
        <v>-2,78367099540905-2,06451111438803i</v>
      </c>
      <c r="EE174" s="223" t="str">
        <f t="shared" ca="1" si="306"/>
        <v>-1,32626342426665+3,20188314614475i</v>
      </c>
      <c r="EF174" s="223" t="str">
        <f t="shared" ca="1" si="307"/>
        <v>3,42818244626492+0,508522828626551i</v>
      </c>
      <c r="EG174" s="223" t="str">
        <f t="shared" ca="1" si="308"/>
        <v>-0,339697350801927-3,4490050829147i</v>
      </c>
      <c r="EH174" s="223" t="str">
        <f t="shared" ca="1" si="309"/>
        <v>-3,26310299944313+1,16755692244042i</v>
      </c>
      <c r="EI174" s="223" t="str">
        <f t="shared" ca="1" si="310"/>
        <v>1,92543605849667+2,88161870079199i</v>
      </c>
      <c r="EJ174" s="223" t="str">
        <f t="shared" ca="1" si="311"/>
        <v>2,32741739967126-2,56790938310151i</v>
      </c>
      <c r="EK174" s="223" t="str">
        <f t="shared" ca="1" si="312"/>
        <v>-3,05646865546273-1,63371653302742i</v>
      </c>
      <c r="EL174" s="223" t="str">
        <f t="shared" ca="1" si="313"/>
        <v>-0,842094792126244+3,36183085731379i</v>
      </c>
      <c r="EM174" s="223" t="str">
        <f t="shared" ca="1" si="314"/>
        <v>3,46569334363462-1,07671513590722E-12i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-2,82603634659264E-30+9,14182220421627E-31i</v>
      </c>
      <c r="G175" s="229" t="str">
        <f t="shared" si="184"/>
        <v>-9,9999999999962+10,0000000000058i</v>
      </c>
      <c r="H175" s="229" t="str">
        <f t="shared" si="180"/>
        <v>2,00000000000565E-12-6,46971313364252E-13i</v>
      </c>
      <c r="I175" s="229" t="str">
        <f t="shared" si="317"/>
        <v>-2,00000000000565E-12+6,46971313364252E-13i</v>
      </c>
      <c r="J175" s="255" t="str">
        <f ca="1">IMPRODUCT(1/N_FFT2,CL100)</f>
        <v>0,0310633447631044+0,000977879273911766i</v>
      </c>
      <c r="K175" s="254" t="str">
        <f t="shared" ca="1" si="318"/>
        <v>-6,27593493645387E-14+1,81413344110432E-14i</v>
      </c>
      <c r="N175" s="246">
        <f t="shared" ca="1" si="185"/>
        <v>11.468828786884073</v>
      </c>
      <c r="O175" s="223">
        <f t="shared" ca="1" si="186"/>
        <v>3.4688287868840728</v>
      </c>
      <c r="P175" s="223" t="str">
        <f t="shared" ca="1" si="187"/>
        <v>-0,92518089095816-3,3431741611411i</v>
      </c>
      <c r="Q175" s="223" t="str">
        <f t="shared" ca="1" si="188"/>
        <v>-2,975313693703+1,78333439847355i</v>
      </c>
      <c r="R175" s="223" t="str">
        <f t="shared" ca="1" si="189"/>
        <v>2,51228913015887+2,39189809130766i</v>
      </c>
      <c r="S175" s="223" t="str">
        <f t="shared" ca="1" si="190"/>
        <v>1,63519457074523-3,05923386953678i</v>
      </c>
      <c r="T175" s="223" t="str">
        <f t="shared" ca="1" si="191"/>
        <v>-3,38454363610176-0,760024689098141i</v>
      </c>
      <c r="U175" s="223" t="str">
        <f t="shared" ca="1" si="192"/>
        <v>0,170207361212343+3,46465043069351i</v>
      </c>
      <c r="V175" s="223" t="str">
        <f t="shared" ca="1" si="193"/>
        <v>3,29375068679877-1,08810825101561i</v>
      </c>
      <c r="W175" s="223" t="str">
        <f t="shared" ca="1" si="194"/>
        <v>-1,92717801743441-2,88422572657432i</v>
      </c>
      <c r="X175" s="223" t="str">
        <f t="shared" ca="1" si="195"/>
        <v>-2,26574476044903+2,62662784444492i</v>
      </c>
      <c r="Y175" s="223" t="str">
        <f t="shared" ca="1" si="196"/>
        <v>3,13578408302159+1,48311541606985i</v>
      </c>
      <c r="Z175" s="223" t="str">
        <f t="shared" ca="1" si="197"/>
        <v>0,593037521191683-3,41775944899205i</v>
      </c>
      <c r="AA175" s="223" t="str">
        <f t="shared" ca="1" si="198"/>
        <v>-3,45212542814789+0,340004677983121i</v>
      </c>
      <c r="AB175" s="223" t="str">
        <f t="shared" ca="1" si="199"/>
        <v>1,24841426298925+3,23639227855349i</v>
      </c>
      <c r="AC175" s="223" t="str">
        <f t="shared" ca="1" si="200"/>
        <v>2,7861894070421-2,06637889575025i</v>
      </c>
      <c r="AD175" s="223" t="str">
        <f t="shared" ca="1" si="201"/>
        <v>-2,7346387821883-2,13413305200667i</v>
      </c>
      <c r="AE175" s="223" t="str">
        <f t="shared" ca="1" si="202"/>
        <v>-1,32746330645167+3,20477991798813i</v>
      </c>
      <c r="AF175" s="223" t="str">
        <f t="shared" ca="1" si="203"/>
        <v>3,44274158000932+0,424621673952894i</v>
      </c>
      <c r="AG175" s="223" t="str">
        <f t="shared" ca="1" si="204"/>
        <v>-0,508982893704095-3,43128395307532i</v>
      </c>
      <c r="AH175" s="223" t="str">
        <f t="shared" ca="1" si="205"/>
        <v>-3,17123711783469+1,40571273565518i</v>
      </c>
      <c r="AI175" s="223" t="str">
        <f t="shared" ca="1" si="206"/>
        <v>2,20060168631281+2,68144091318694i</v>
      </c>
      <c r="AJ175" s="223" t="str">
        <f t="shared" ca="1" si="207"/>
        <v>1,99738003011376-2,83606173557953i</v>
      </c>
      <c r="AK175" s="223" t="str">
        <f t="shared" ca="1" si="208"/>
        <v>-3,26605515742669-1,16861322145618i</v>
      </c>
      <c r="AL175" s="223" t="str">
        <f t="shared" ca="1" si="209"/>
        <v>-0,25518287590908+3,4594298450118i</v>
      </c>
      <c r="AM175" s="223" t="str">
        <f t="shared" ca="1" si="210"/>
        <v>3,40217621441487-0,676734925052143i</v>
      </c>
      <c r="AN175" s="223" t="str">
        <f t="shared" ca="1" si="211"/>
        <v>-1,55962472321501-3,09844216913147i</v>
      </c>
      <c r="AO175" s="223" t="str">
        <f t="shared" ca="1" si="212"/>
        <v>-2,57023259330544+2,3295230346631i</v>
      </c>
      <c r="AP175" s="223" t="str">
        <f t="shared" ca="1" si="213"/>
        <v>2,93065236783987+1,85581514477876i</v>
      </c>
      <c r="AQ175" s="223" t="str">
        <f t="shared" ca="1" si="214"/>
        <v>1,00694784485178-3,31946218391835i</v>
      </c>
      <c r="AR175" s="223" t="str">
        <f t="shared" ca="1" si="215"/>
        <v>1,00694784485178-3,31946218391835i</v>
      </c>
      <c r="AS175" s="223" t="str">
        <f t="shared" ca="1" si="216"/>
        <v>0,842856642690762+3,36487233525845i</v>
      </c>
      <c r="AT175" s="223" t="str">
        <f t="shared" ca="1" si="217"/>
        <v>3,01818280185134-1,70977943820963i</v>
      </c>
      <c r="AU175" s="223" t="str">
        <f t="shared" ca="1" si="218"/>
        <v>-2,45283235798077-2,45283235798089i</v>
      </c>
      <c r="AV175" s="223" t="str">
        <f t="shared" ca="1" si="219"/>
        <v>-1,70977943820978+3,01818280185125i</v>
      </c>
      <c r="AW175" s="223" t="str">
        <f t="shared" ca="1" si="220"/>
        <v>3,3648723352585+0,842856642690592i</v>
      </c>
      <c r="AX175" s="223" t="str">
        <f t="shared" ca="1" si="221"/>
        <v>-0,0851293199656618-3,4677840405074i</v>
      </c>
      <c r="AY175" s="223" t="str">
        <f t="shared" ca="1" si="222"/>
        <v>-3,31946218391839+1,00694784485164i</v>
      </c>
      <c r="AZ175" s="223" t="str">
        <f t="shared" ca="1" si="223"/>
        <v>1,8558151447789+2,93065236783978i</v>
      </c>
      <c r="BA175" s="223" t="str">
        <f t="shared" ca="1" si="224"/>
        <v>2,32952303466321-2,57023259330535i</v>
      </c>
      <c r="BB175" s="223" t="str">
        <f t="shared" ca="1" si="225"/>
        <v>-3,09844216913139-1,55962472321516i</v>
      </c>
      <c r="BC175" s="223" t="str">
        <f t="shared" ca="1" si="226"/>
        <v>-0,676734925051945+3,40217621441491i</v>
      </c>
      <c r="BD175" s="223" t="str">
        <f t="shared" ca="1" si="227"/>
        <v>3,45942984501182-0,25518287590891i</v>
      </c>
      <c r="BE175" s="223" t="str">
        <f t="shared" ca="1" si="228"/>
        <v>-1,16861322145604-3,26605515742673i</v>
      </c>
      <c r="BF175" s="223" t="str">
        <f t="shared" ca="1" si="229"/>
        <v>-2,83606173557943+1,9973800301139i</v>
      </c>
      <c r="BG175" s="223" t="str">
        <f t="shared" ca="1" si="230"/>
        <v>2,68144091318685+2,20060168631293i</v>
      </c>
      <c r="BH175" s="223" t="str">
        <f t="shared" ca="1" si="231"/>
        <v>1,40571273565533-3,17123711783462i</v>
      </c>
      <c r="BI175" s="223" t="str">
        <f t="shared" ca="1" si="232"/>
        <v>-3,43128395307536-0,508982893703897i</v>
      </c>
      <c r="BJ175" s="223" t="str">
        <f t="shared" ca="1" si="233"/>
        <v>0,424621673953057+3,4427415800093i</v>
      </c>
      <c r="BK175" s="223" t="str">
        <f t="shared" ca="1" si="234"/>
        <v>3,2047799179882-1,32746330645152i</v>
      </c>
      <c r="BL175" s="223" t="str">
        <f t="shared" ca="1" si="235"/>
        <v>-2,13413305200653-2,73463878218842i</v>
      </c>
      <c r="BM175" s="223" t="str">
        <f t="shared" ca="1" si="236"/>
        <v>-2,0663788957501+2,78618940704221i</v>
      </c>
      <c r="BN175" s="223" t="str">
        <f t="shared" ca="1" si="237"/>
        <v>3,23639227855342+1,24841426298942i</v>
      </c>
      <c r="BO175" s="223" t="str">
        <f t="shared" ca="1" si="238"/>
        <v>0,340004677983278-3,45212542814787i</v>
      </c>
      <c r="BP175" s="223" t="str">
        <f t="shared" ca="1" si="239"/>
        <v>-3,41775944899202+0,593037521191843i</v>
      </c>
      <c r="BQ175" s="223" t="str">
        <f t="shared" ca="1" si="240"/>
        <v>1,48311541606971+3,13578408302166i</v>
      </c>
      <c r="BR175" s="223" t="str">
        <f t="shared" ca="1" si="241"/>
        <v>2,62662784444572-2,26574476044811i</v>
      </c>
      <c r="BS175" s="223" t="str">
        <f t="shared" ca="1" si="242"/>
        <v>-2,88422572657423-1,92717801743455i</v>
      </c>
      <c r="BT175" s="223" t="str">
        <f t="shared" ca="1" si="243"/>
        <v>-1,08810825101509+3,29375068679894i</v>
      </c>
      <c r="BU175" s="223" t="str">
        <f t="shared" ca="1" si="244"/>
        <v>3,46465043069357+0,170207361211128i</v>
      </c>
      <c r="BV175" s="223" t="str">
        <f t="shared" ca="1" si="245"/>
        <v>-0,760024689096778-3,38454363610206i</v>
      </c>
      <c r="BW175" s="223" t="str">
        <f t="shared" ca="1" si="246"/>
        <v>-3,05923386953705+1,63519457074472i</v>
      </c>
      <c r="BX175" s="223" t="str">
        <f t="shared" ca="1" si="247"/>
        <v>2,39189809130783+2,51228913015871i</v>
      </c>
      <c r="BY175" s="223" t="str">
        <f t="shared" ca="1" si="248"/>
        <v>1,78333439847269-2,97531369370352i</v>
      </c>
      <c r="BZ175" s="223" t="str">
        <f t="shared" ca="1" si="249"/>
        <v>-3,34317416114066-0,925180890959728i</v>
      </c>
      <c r="CA175" s="223" t="str">
        <f t="shared" ca="1" si="250"/>
        <v>-8,60114113776957E-13+3,46882878688407i</v>
      </c>
      <c r="CB175" s="223" t="str">
        <f t="shared" ca="1" si="251"/>
        <v>3,34317416114111-0,925180890958118i</v>
      </c>
      <c r="CC175" s="223" t="str">
        <f t="shared" ca="1" si="252"/>
        <v>-1,78333439847417-2,97531369370263i</v>
      </c>
      <c r="CD175" s="223" t="str">
        <f t="shared" ca="1" si="253"/>
        <v>-2,39189809130654+2,51228913015993i</v>
      </c>
      <c r="CE175" s="223" t="str">
        <f t="shared" ca="1" si="254"/>
        <v>3,05923386953624+1,63519457074624i</v>
      </c>
      <c r="CF175" s="223" t="str">
        <f t="shared" ca="1" si="255"/>
        <v>0,760024689098457-3,38454363610169i</v>
      </c>
      <c r="CG175" s="223" t="str">
        <f t="shared" ca="1" si="256"/>
        <v>-3,46465043069349+0,170207361212856i</v>
      </c>
      <c r="CH175" s="223" t="str">
        <f t="shared" ca="1" si="257"/>
        <v>1,08810825101678+3,29375068679838i</v>
      </c>
      <c r="CI175" s="223" t="str">
        <f t="shared" ca="1" si="258"/>
        <v>2,88422572657516-1,92717801743316i</v>
      </c>
      <c r="CJ175" s="223" t="str">
        <f t="shared" ca="1" si="259"/>
        <v>-2,62662784444456-2,26574476044945i</v>
      </c>
      <c r="CK175" s="223" t="str">
        <f t="shared" ca="1" si="260"/>
        <v>-1,48311541606971+3,13578408302166i</v>
      </c>
      <c r="CL175" s="223" t="str">
        <f t="shared" ca="1" si="261"/>
        <v>3,4177594489922+0,593037521190816i</v>
      </c>
      <c r="CM175" s="223" t="str">
        <f t="shared" ca="1" si="262"/>
        <v>-0,340004677981615-3,45212542814803i</v>
      </c>
      <c r="CN175" s="223" t="str">
        <f t="shared" ca="1" si="263"/>
        <v>-3,23639227855381+1,24841426298841i</v>
      </c>
      <c r="CO175" s="223" t="str">
        <f t="shared" ca="1" si="264"/>
        <v>2,0663788957501+2,78618940704221i</v>
      </c>
      <c r="CP175" s="223" t="str">
        <f t="shared" ca="1" si="265"/>
        <v>2,13413305200598-2,73463878218884i</v>
      </c>
      <c r="CQ175" s="223" t="str">
        <f t="shared" ca="1" si="266"/>
        <v>-3,20477991798875-1,3274633064502i</v>
      </c>
      <c r="CR175" s="223" t="str">
        <f t="shared" ca="1" si="267"/>
        <v>-0,424621673954129+3,44274158000917i</v>
      </c>
      <c r="CS175" s="223" t="str">
        <f t="shared" ca="1" si="268"/>
        <v>3,4312839530754-0,508982893703561i</v>
      </c>
      <c r="CT175" s="223" t="str">
        <f t="shared" ca="1" si="269"/>
        <v>-1,40571273565566-3,17123711783448i</v>
      </c>
      <c r="CU175" s="223" t="str">
        <f t="shared" ca="1" si="270"/>
        <v>-2,68144091318616+2,20060168631377i</v>
      </c>
      <c r="CV175" s="223" t="str">
        <f t="shared" ca="1" si="271"/>
        <v>2,83606173557861+1,99738003011506i</v>
      </c>
      <c r="CW175" s="223" t="str">
        <f t="shared" ca="1" si="272"/>
        <v>1,16861322145668-3,2660551574265i</v>
      </c>
      <c r="CX175" s="223" t="str">
        <f t="shared" ca="1" si="273"/>
        <v>-3,45942984501182-0,255182875908906i</v>
      </c>
      <c r="CY175" s="223" t="str">
        <f t="shared" ca="1" si="274"/>
        <v>0,676734925053014+3,4021762144147i</v>
      </c>
      <c r="CZ175" s="223" t="str">
        <f t="shared" ca="1" si="275"/>
        <v>3,09844216913219-1,55962472321358i</v>
      </c>
      <c r="DA175" s="223" t="str">
        <f t="shared" ca="1" si="276"/>
        <v>-2,32952303466245-2,57023259330604i</v>
      </c>
      <c r="DB175" s="223" t="str">
        <f t="shared" ca="1" si="277"/>
        <v>-1,8558151447789+2,93065236783978i</v>
      </c>
      <c r="DC175" s="223" t="str">
        <f t="shared" ca="1" si="278"/>
        <v>3,31946218391861+1,00694784485093i</v>
      </c>
      <c r="DD175" s="223" t="str">
        <f t="shared" ca="1" si="279"/>
        <v>0,0851293199642278-3,46778404050743i</v>
      </c>
      <c r="DE175" s="223" t="str">
        <f t="shared" ca="1" si="280"/>
        <v>-3,36487233525876+0,842856642689568i</v>
      </c>
      <c r="DF175" s="223" t="str">
        <f t="shared" ca="1" si="281"/>
        <v>1,70977943820948+3,01818280185142i</v>
      </c>
      <c r="DG175" s="223" t="str">
        <f t="shared" ca="1" si="282"/>
        <v>2,45283235798051-2,45283235798116i</v>
      </c>
      <c r="DH175" s="223" t="str">
        <f t="shared" ca="1" si="283"/>
        <v>-3,01818280185187-1,70977943820868i</v>
      </c>
      <c r="DI175" s="223" t="str">
        <f t="shared" ca="1" si="284"/>
        <v>-0,842856642692121+3,36487233525811i</v>
      </c>
      <c r="DJ175" s="223" t="str">
        <f t="shared" ca="1" si="285"/>
        <v>3,46778404050741-0,085129319965147i</v>
      </c>
      <c r="DK175" s="223" t="str">
        <f t="shared" ca="1" si="286"/>
        <v>-1,00694784485181-3,31946218391834i</v>
      </c>
      <c r="DL175" s="223" t="str">
        <f t="shared" ca="1" si="287"/>
        <v>-2,93065236783929+1,85581514477967i</v>
      </c>
      <c r="DM175" s="223" t="str">
        <f t="shared" ca="1" si="288"/>
        <v>2,57023259330427+2,3295230346644i</v>
      </c>
      <c r="DN175" s="223" t="str">
        <f t="shared" ca="1" si="289"/>
        <v>1,55962472321593-3,09844216913101i</v>
      </c>
      <c r="DO175" s="223" t="str">
        <f t="shared" ca="1" si="290"/>
        <v>-3,40217621441488-0,676734925052112i</v>
      </c>
      <c r="DP175" s="223" t="str">
        <f t="shared" ca="1" si="291"/>
        <v>0,255182875909822+3,45942984501175i</v>
      </c>
      <c r="DQ175" s="223" t="str">
        <f t="shared" ca="1" si="292"/>
        <v>3,26605515742619-1,16861322145755i</v>
      </c>
      <c r="DR175" s="223" t="str">
        <f t="shared" ca="1" si="293"/>
        <v>-1,99738003011291-2,83606173558013i</v>
      </c>
      <c r="DS175" s="223" t="str">
        <f t="shared" ca="1" si="294"/>
        <v>-2,20060168631306+2,68144091318674i</v>
      </c>
      <c r="DT175" s="223" t="str">
        <f t="shared" ca="1" si="295"/>
        <v>3,17123711783485+1,40571273565481i</v>
      </c>
      <c r="DU175" s="223" t="str">
        <f t="shared" ca="1" si="296"/>
        <v>0,508982893702652-3,43128395307554i</v>
      </c>
      <c r="DV175" s="223" t="str">
        <f t="shared" ca="1" si="297"/>
        <v>-3,44274158000949+0,424621673951517i</v>
      </c>
      <c r="DW175" s="223" t="str">
        <f t="shared" ca="1" si="298"/>
        <v>1,32746330645105+3,20477991798839i</v>
      </c>
      <c r="DX175" s="223" t="str">
        <f t="shared" ca="1" si="299"/>
        <v>2,73463878218828-2,1341330520067i</v>
      </c>
      <c r="DY175" s="223" t="str">
        <f t="shared" ca="1" si="300"/>
        <v>-2,78618940704276-2,06637889574936i</v>
      </c>
      <c r="DZ175" s="223" t="str">
        <f t="shared" ca="1" si="301"/>
        <v>-1,24841426298765+3,2363922785541i</v>
      </c>
      <c r="EA175" s="223" t="str">
        <f t="shared" ca="1" si="302"/>
        <v>3,45212542814778+0,340004677984134i</v>
      </c>
      <c r="EB175" s="223" t="str">
        <f t="shared" ca="1" si="303"/>
        <v>-0,593037521191721-3,41775944899204i</v>
      </c>
      <c r="EC175" s="223" t="str">
        <f t="shared" ca="1" si="304"/>
        <v>-3,13578408302127+1,48311541607054i</v>
      </c>
      <c r="ED175" s="223" t="str">
        <f t="shared" ca="1" si="305"/>
        <v>2,26574476045007+2,62662784444402i</v>
      </c>
      <c r="EE175" s="223" t="str">
        <f t="shared" ca="1" si="306"/>
        <v>1,92717801743527-2,88422572657376i</v>
      </c>
      <c r="EF175" s="223" t="str">
        <f t="shared" ca="1" si="307"/>
        <v>-3,29375068679867-1,08810825101591i</v>
      </c>
      <c r="EG175" s="223" t="str">
        <f t="shared" ca="1" si="308"/>
        <v>-0,170207361211938+3,46465043069353i</v>
      </c>
      <c r="EH175" s="223" t="str">
        <f t="shared" ca="1" si="309"/>
        <v>3,3845436361015-0,760024689099306i</v>
      </c>
      <c r="EI175" s="223" t="str">
        <f t="shared" ca="1" si="310"/>
        <v>-1,63519457074396-3,05923386953746i</v>
      </c>
      <c r="EJ175" s="223" t="str">
        <f t="shared" ca="1" si="311"/>
        <v>-2,5122891301593+2,39189809130721i</v>
      </c>
      <c r="EK175" s="223" t="str">
        <f t="shared" ca="1" si="312"/>
        <v>2,9753136937031+1,78333439847338i</v>
      </c>
      <c r="EL175" s="223" t="str">
        <f t="shared" ca="1" si="313"/>
        <v>0,925180890957279-3,34317416114134i</v>
      </c>
      <c r="EM175" s="223" t="str">
        <f t="shared" ca="1" si="314"/>
        <v>-3,46882878688407-1,72022822755391E-12i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-2,75215624124913E-30+8,785688152436E-31i</v>
      </c>
      <c r="G176" s="229" t="str">
        <f t="shared" si="184"/>
        <v>-9,86755547758597+9,99912288396321i</v>
      </c>
      <c r="H176" s="229" t="str">
        <f t="shared" si="180"/>
        <v>2,00000000000548E-12-6,3845853292525E-13i</v>
      </c>
      <c r="I176" s="229" t="str">
        <f t="shared" si="317"/>
        <v>-2,00000000000548E-12+6,3845853292525E-13i</v>
      </c>
      <c r="J176" s="255" t="str">
        <f ca="1">IMPRODUCT(1/N_FFT2,CM100)</f>
        <v>0,0155919404838716-0,0000223572076400984i</v>
      </c>
      <c r="K176" s="254" t="str">
        <f t="shared" ca="1" si="318"/>
        <v>-3,11696068178384E-14+9,99952186207079E-15i</v>
      </c>
      <c r="N176" s="246">
        <f t="shared" ca="1" si="185"/>
        <v>11.471435992906123</v>
      </c>
      <c r="O176" s="223">
        <f t="shared" ca="1" si="186"/>
        <v>3.4714359929061227</v>
      </c>
      <c r="P176" s="223" t="str">
        <f t="shared" ca="1" si="187"/>
        <v>-1,00770467681028-3,32195712452446i</v>
      </c>
      <c r="Q176" s="223" t="str">
        <f t="shared" ca="1" si="188"/>
        <v>-2,88639353915475+1,92862650349149i</v>
      </c>
      <c r="R176" s="223" t="str">
        <f t="shared" ca="1" si="189"/>
        <v>2,68345631069609+2,2022556803036i</v>
      </c>
      <c r="S176" s="223" t="str">
        <f t="shared" ca="1" si="190"/>
        <v>1,32846104100103-3,20718866226896i</v>
      </c>
      <c r="T176" s="223" t="str">
        <f t="shared" ca="1" si="191"/>
        <v>-3,45472007976031-0,340260228861761i</v>
      </c>
      <c r="U176" s="223" t="str">
        <f t="shared" ca="1" si="192"/>
        <v>0,677243565714304+3,40473332370432i</v>
      </c>
      <c r="V176" s="223" t="str">
        <f t="shared" ca="1" si="193"/>
        <v>3,06153321996812-1,63642359915633i</v>
      </c>
      <c r="W176" s="223" t="str">
        <f t="shared" ca="1" si="194"/>
        <v>-2,45467593103893-2,45467593103902i</v>
      </c>
      <c r="X176" s="223" t="str">
        <f t="shared" ca="1" si="195"/>
        <v>-1,63642359915614+3,06153321996822i</v>
      </c>
      <c r="Y176" s="223" t="str">
        <f t="shared" ca="1" si="196"/>
        <v>3,4047333237043+0,677243565714422i</v>
      </c>
      <c r="Z176" s="223" t="str">
        <f t="shared" ca="1" si="197"/>
        <v>-0,340260228861634-3,45472007976032i</v>
      </c>
      <c r="AA176" s="223" t="str">
        <f t="shared" ca="1" si="198"/>
        <v>-3,20718866226893+1,3284610410011i</v>
      </c>
      <c r="AB176" s="223" t="str">
        <f t="shared" ca="1" si="199"/>
        <v>2,20225568030356+2,68345631069612i</v>
      </c>
      <c r="AC176" s="223" t="str">
        <f t="shared" ca="1" si="200"/>
        <v>1,92862650349136-2,88639353915484i</v>
      </c>
      <c r="AD176" s="223" t="str">
        <f t="shared" ca="1" si="201"/>
        <v>-3,32195712452446-1,00770467681027i</v>
      </c>
      <c r="AE176" s="223" t="str">
        <f t="shared" ca="1" si="202"/>
        <v>-1,21204045523113E-13+3,47143599290612i</v>
      </c>
      <c r="AF176" s="223" t="str">
        <f t="shared" ca="1" si="203"/>
        <v>3,32195712452443-1,00770467681036i</v>
      </c>
      <c r="AG176" s="223" t="str">
        <f t="shared" ca="1" si="204"/>
        <v>-1,92862650349144-2,88639353915479i</v>
      </c>
      <c r="AH176" s="223" t="str">
        <f t="shared" ca="1" si="205"/>
        <v>-2,20225568030348+2,68345631069619i</v>
      </c>
      <c r="AI176" s="223" t="str">
        <f t="shared" ca="1" si="206"/>
        <v>3,20718866226897+1,328461041001i</v>
      </c>
      <c r="AJ176" s="223" t="str">
        <f t="shared" ca="1" si="207"/>
        <v>0,340260228861875-3,4547200797603i</v>
      </c>
      <c r="AK176" s="223" t="str">
        <f t="shared" ca="1" si="208"/>
        <v>-3,40473332370428+0,677243565714509i</v>
      </c>
      <c r="AL176" s="223" t="str">
        <f t="shared" ca="1" si="209"/>
        <v>1,63642359915622+3,06153321996818i</v>
      </c>
      <c r="AM176" s="223" t="str">
        <f t="shared" ca="1" si="210"/>
        <v>2,45467593103911-2,45467593103884i</v>
      </c>
      <c r="AN176" s="223" t="str">
        <f t="shared" ca="1" si="211"/>
        <v>-3,06153321996817-1,63642359915624i</v>
      </c>
      <c r="AO176" s="223" t="str">
        <f t="shared" ca="1" si="212"/>
        <v>-0,67724356571454+3,40473332370428i</v>
      </c>
      <c r="AP176" s="223" t="str">
        <f t="shared" ca="1" si="213"/>
        <v>3,4547200797603-0,340260228861869i</v>
      </c>
      <c r="AQ176" s="223" t="str">
        <f t="shared" ca="1" si="214"/>
        <v>-1,32846104100098-3,20718866226898i</v>
      </c>
      <c r="AR176" s="223" t="str">
        <f t="shared" ca="1" si="215"/>
        <v>-1,32846104100098-3,20718866226898i</v>
      </c>
      <c r="AS176" s="223" t="str">
        <f t="shared" ca="1" si="216"/>
        <v>2,88639353915477+1,92862650349147i</v>
      </c>
      <c r="AT176" s="223" t="str">
        <f t="shared" ca="1" si="217"/>
        <v>1,00770467681038-3,32195712452443i</v>
      </c>
      <c r="AU176" s="223" t="str">
        <f t="shared" ca="1" si="218"/>
        <v>-3,47143599290612+1,02916416791958E-13i</v>
      </c>
      <c r="AV176" s="223" t="str">
        <f t="shared" ca="1" si="219"/>
        <v>1,00770467681025+3,32195712452447i</v>
      </c>
      <c r="AW176" s="223" t="str">
        <f t="shared" ca="1" si="220"/>
        <v>2,88639353915465-1,92862650349164i</v>
      </c>
      <c r="AX176" s="223" t="str">
        <f t="shared" ca="1" si="221"/>
        <v>-2,68345631069612-2,20225568030356i</v>
      </c>
      <c r="AY176" s="223" t="str">
        <f t="shared" ca="1" si="222"/>
        <v>-1,32846104100113+3,20718866226892i</v>
      </c>
      <c r="AZ176" s="223" t="str">
        <f t="shared" ca="1" si="223"/>
        <v>3,45472007976032+0,34026022886164i</v>
      </c>
      <c r="BA176" s="223" t="str">
        <f t="shared" ca="1" si="224"/>
        <v>-0,677243565714405-3,4047333237043i</v>
      </c>
      <c r="BB176" s="223" t="str">
        <f t="shared" ca="1" si="225"/>
        <v>-3,06153321996825+1,6364235991561i</v>
      </c>
      <c r="BC176" s="223" t="str">
        <f t="shared" ca="1" si="226"/>
        <v>2,45467593103901+2,45467593103894i</v>
      </c>
      <c r="BD176" s="223" t="str">
        <f t="shared" ca="1" si="227"/>
        <v>1,63642359915636-3,0615332199681i</v>
      </c>
      <c r="BE176" s="223" t="str">
        <f t="shared" ca="1" si="228"/>
        <v>-3,40473332370432-0,677243565714308i</v>
      </c>
      <c r="BF176" s="223" t="str">
        <f t="shared" ca="1" si="229"/>
        <v>0,340260228861737+3,45472007976031i</v>
      </c>
      <c r="BG176" s="223" t="str">
        <f t="shared" ca="1" si="230"/>
        <v>3,20718866226903-1,32846104100086i</v>
      </c>
      <c r="BH176" s="223" t="str">
        <f t="shared" ca="1" si="231"/>
        <v>-2,20225568030364-2,68345631069605i</v>
      </c>
      <c r="BI176" s="223" t="str">
        <f t="shared" ca="1" si="232"/>
        <v>-1,92862650349158+2,8863935391547i</v>
      </c>
      <c r="BJ176" s="223" t="str">
        <f t="shared" ca="1" si="233"/>
        <v>3,32195712452449+1,00770467681016i</v>
      </c>
      <c r="BK176" s="223" t="str">
        <f t="shared" ca="1" si="234"/>
        <v>3,06206468682328E-14-3,47143599290612i</v>
      </c>
      <c r="BL176" s="223" t="str">
        <f t="shared" ca="1" si="235"/>
        <v>-3,3219571245245+1,00770467681014i</v>
      </c>
      <c r="BM176" s="223" t="str">
        <f t="shared" ca="1" si="236"/>
        <v>1,92862650349153+2,88639353915473i</v>
      </c>
      <c r="BN176" s="223" t="str">
        <f t="shared" ca="1" si="237"/>
        <v>2,20225568030369-2,68345631069602i</v>
      </c>
      <c r="BO176" s="223" t="str">
        <f t="shared" ca="1" si="238"/>
        <v>-3,20718866226901-1,32846104100091i</v>
      </c>
      <c r="BP176" s="223" t="str">
        <f t="shared" ca="1" si="239"/>
        <v>-0,340260228861798+3,4547200797603i</v>
      </c>
      <c r="BQ176" s="223" t="str">
        <f t="shared" ca="1" si="240"/>
        <v>3,40473332370412-0,677243565715314i</v>
      </c>
      <c r="BR176" s="223" t="str">
        <f t="shared" ca="1" si="241"/>
        <v>-1,63642359915722-3,06153321996764i</v>
      </c>
      <c r="BS176" s="223" t="str">
        <f t="shared" ca="1" si="242"/>
        <v>-2,45467593103804+2,45467593103991i</v>
      </c>
      <c r="BT176" s="223" t="str">
        <f t="shared" ca="1" si="243"/>
        <v>3,06153321996887+1,63642359915493i</v>
      </c>
      <c r="BU176" s="223" t="str">
        <f t="shared" ca="1" si="244"/>
        <v>0,67724356571277-3,40473332370463i</v>
      </c>
      <c r="BV176" s="223" t="str">
        <f t="shared" ca="1" si="245"/>
        <v>-3,45472007976046+0,340260228860254i</v>
      </c>
      <c r="BW176" s="223" t="str">
        <f t="shared" ca="1" si="246"/>
        <v>1,3284610409998+3,20718866226947i</v>
      </c>
      <c r="BX176" s="223" t="str">
        <f t="shared" ca="1" si="247"/>
        <v>2,68345631069681-2,20225568030271i</v>
      </c>
      <c r="BY176" s="223" t="str">
        <f t="shared" ca="1" si="248"/>
        <v>-2,88639353915425-1,92862650349224i</v>
      </c>
      <c r="BZ176" s="223" t="str">
        <f t="shared" ca="1" si="249"/>
        <v>-1,00770467681097+3,32195712452425i</v>
      </c>
      <c r="CA176" s="223" t="str">
        <f t="shared" ca="1" si="250"/>
        <v>3,47143599290612+4,84816182092452E-13i</v>
      </c>
      <c r="CB176" s="223" t="str">
        <f t="shared" ca="1" si="251"/>
        <v>-1,00770467680999-3,32195712452455i</v>
      </c>
      <c r="CC176" s="223" t="str">
        <f t="shared" ca="1" si="252"/>
        <v>-2,88639353915479+1,92862650349144i</v>
      </c>
      <c r="CD176" s="223" t="str">
        <f t="shared" ca="1" si="253"/>
        <v>2,68345631069616+2,2022556803035i</v>
      </c>
      <c r="CE176" s="223" t="str">
        <f t="shared" ca="1" si="254"/>
        <v>1,32846104100069-3,2071886622691i</v>
      </c>
      <c r="CF176" s="223" t="str">
        <f t="shared" ca="1" si="255"/>
        <v>-3,45472007976036-0,340260228861268i</v>
      </c>
      <c r="CG176" s="223" t="str">
        <f t="shared" ca="1" si="256"/>
        <v>0,677243565715207+3,40473332370414i</v>
      </c>
      <c r="CH176" s="223" t="str">
        <f t="shared" ca="1" si="257"/>
        <v>3,0615332199677-1,63642359915712i</v>
      </c>
      <c r="CI176" s="223" t="str">
        <f t="shared" ca="1" si="258"/>
        <v>-2,4546759310398-2,45467593103815i</v>
      </c>
      <c r="CJ176" s="223" t="str">
        <f t="shared" ca="1" si="259"/>
        <v>-1,63642359915507+3,06153321996879i</v>
      </c>
      <c r="CK176" s="223" t="str">
        <f t="shared" ca="1" si="260"/>
        <v>3,40473332370462+0,677243565712829i</v>
      </c>
      <c r="CL176" s="223" t="str">
        <f t="shared" ca="1" si="261"/>
        <v>-0,340260228860145-3,45472007976047i</v>
      </c>
      <c r="CM176" s="223" t="str">
        <f t="shared" ca="1" si="262"/>
        <v>-3,20718866226952+1,3284610409997i</v>
      </c>
      <c r="CN176" s="223" t="str">
        <f t="shared" ca="1" si="263"/>
        <v>2,20225568030263+2,68345631069688i</v>
      </c>
      <c r="CO176" s="223" t="str">
        <f t="shared" ca="1" si="264"/>
        <v>1,92862650349238-2,88639353915416i</v>
      </c>
      <c r="CP176" s="223" t="str">
        <f t="shared" ca="1" si="265"/>
        <v>-3,32195712452423-1,00770467681103i</v>
      </c>
      <c r="CQ176" s="223" t="str">
        <f t="shared" ca="1" si="266"/>
        <v>-5,93687209478485E-13+3,47143599290612i</v>
      </c>
      <c r="CR176" s="223" t="str">
        <f t="shared" ca="1" si="267"/>
        <v>3,32195712452458-1,00770467680989i</v>
      </c>
      <c r="CS176" s="223" t="str">
        <f t="shared" ca="1" si="268"/>
        <v>-1,92862650349131-2,88639353915488i</v>
      </c>
      <c r="CT176" s="223" t="str">
        <f t="shared" ca="1" si="269"/>
        <v>-2,20225568030362+2,68345631069606i</v>
      </c>
      <c r="CU176" s="223" t="str">
        <f t="shared" ca="1" si="270"/>
        <v>3,20718866226906+1,32846104100079i</v>
      </c>
      <c r="CV176" s="223" t="str">
        <f t="shared" ca="1" si="271"/>
        <v>0,340260228861327-3,45472007976035i</v>
      </c>
      <c r="CW176" s="223" t="str">
        <f t="shared" ca="1" si="272"/>
        <v>-3,40473332370418+0,67724356571505i</v>
      </c>
      <c r="CX176" s="223" t="str">
        <f t="shared" ca="1" si="273"/>
        <v>1,63642359915698+3,06153321996777i</v>
      </c>
      <c r="CY176" s="223" t="str">
        <f t="shared" ca="1" si="274"/>
        <v>2,45467593103827-2,45467593103968i</v>
      </c>
      <c r="CZ176" s="223" t="str">
        <f t="shared" ca="1" si="275"/>
        <v>-3,06153321996876-1,63642359915513i</v>
      </c>
      <c r="DA176" s="223" t="str">
        <f t="shared" ca="1" si="276"/>
        <v>-0,677243565712985+3,40473332370459i</v>
      </c>
      <c r="DB176" s="223" t="str">
        <f t="shared" ca="1" si="277"/>
        <v>3,45472007976014-0,340260228863425i</v>
      </c>
      <c r="DC176" s="223" t="str">
        <f t="shared" ca="1" si="278"/>
        <v>-1,32846104099955-3,20718866226958i</v>
      </c>
      <c r="DD176" s="223" t="str">
        <f t="shared" ca="1" si="279"/>
        <v>-2,68345631069698+2,20225568030251i</v>
      </c>
      <c r="DE176" s="223" t="str">
        <f t="shared" ca="1" si="280"/>
        <v>2,88639353915413+1,92862650349243i</v>
      </c>
      <c r="DF176" s="223" t="str">
        <f t="shared" ca="1" si="281"/>
        <v>1,00770467681118-3,32195712452419i</v>
      </c>
      <c r="DG176" s="223" t="str">
        <f t="shared" ca="1" si="282"/>
        <v>-3,47143599290612-7,51890309412834E-13i</v>
      </c>
      <c r="DH176" s="223" t="str">
        <f t="shared" ca="1" si="283"/>
        <v>1,00770467680974+3,32195712452462i</v>
      </c>
      <c r="DI176" s="223" t="str">
        <f t="shared" ca="1" si="284"/>
        <v>2,88639353915491-1,92862650349126i</v>
      </c>
      <c r="DJ176" s="223" t="str">
        <f t="shared" ca="1" si="285"/>
        <v>-2,68345631069603-2,20225568030367i</v>
      </c>
      <c r="DK176" s="223" t="str">
        <f t="shared" ca="1" si="286"/>
        <v>-1,32846104100094+3,207188662269i</v>
      </c>
      <c r="DL176" s="223" t="str">
        <f t="shared" ca="1" si="287"/>
        <v>3,45472007976033+0,340260228861484i</v>
      </c>
      <c r="DM176" s="223" t="str">
        <f t="shared" ca="1" si="288"/>
        <v>-0,677243565714894-3,40473332370421i</v>
      </c>
      <c r="DN176" s="223" t="str">
        <f t="shared" ca="1" si="289"/>
        <v>-3,0615332199678+1,63642359915693i</v>
      </c>
      <c r="DO176" s="223" t="str">
        <f t="shared" ca="1" si="290"/>
        <v>2,45467593103964+2,45467593103831i</v>
      </c>
      <c r="DP176" s="223" t="str">
        <f t="shared" ca="1" si="291"/>
        <v>1,63642359915526-3,06153321996869i</v>
      </c>
      <c r="DQ176" s="223" t="str">
        <f t="shared" ca="1" si="292"/>
        <v>-3,40473332370456-0,677243565713138i</v>
      </c>
      <c r="DR176" s="223" t="str">
        <f t="shared" ca="1" si="293"/>
        <v>0,340260228863267+3,45472007976016i</v>
      </c>
      <c r="DS176" s="223" t="str">
        <f t="shared" ca="1" si="294"/>
        <v>3,2071886622696-1,3284610409995i</v>
      </c>
      <c r="DT176" s="223" t="str">
        <f t="shared" ca="1" si="295"/>
        <v>-2,20225568030246-2,68345631069702i</v>
      </c>
      <c r="DU176" s="223" t="str">
        <f t="shared" ca="1" si="296"/>
        <v>-1,92862650349256+2,88639353915404i</v>
      </c>
      <c r="DV176" s="223" t="str">
        <f t="shared" ca="1" si="297"/>
        <v>3,32195712452414+1,00770467681133i</v>
      </c>
      <c r="DW176" s="223" t="str">
        <f t="shared" ca="1" si="298"/>
        <v>9,10093409347179E-13-3,47143599290612i</v>
      </c>
      <c r="DX176" s="223" t="str">
        <f t="shared" ca="1" si="299"/>
        <v>-3,32195712452464+1,00770467680968i</v>
      </c>
      <c r="DY176" s="223" t="str">
        <f t="shared" ca="1" si="300"/>
        <v>1,92862650349113+2,886393539155i</v>
      </c>
      <c r="DZ176" s="223" t="str">
        <f t="shared" ca="1" si="301"/>
        <v>2,20225568030379-2,68345631069593i</v>
      </c>
      <c r="EA176" s="223" t="str">
        <f t="shared" ca="1" si="302"/>
        <v>-3,20718866226894-1,32846104100108i</v>
      </c>
      <c r="EB176" s="223" t="str">
        <f t="shared" ca="1" si="303"/>
        <v>-0,340260228861544+3,45472007976033i</v>
      </c>
      <c r="EC176" s="223" t="str">
        <f t="shared" ca="1" si="304"/>
        <v>3,40473332370422-0,677243565714839i</v>
      </c>
      <c r="ED176" s="223" t="str">
        <f t="shared" ca="1" si="305"/>
        <v>-1,63642359915679-3,06153321996787i</v>
      </c>
      <c r="EE176" s="223" t="str">
        <f t="shared" ca="1" si="306"/>
        <v>-2,45467593103842+2,45467593103953i</v>
      </c>
      <c r="EF176" s="223" t="str">
        <f t="shared" ca="1" si="307"/>
        <v>3,06153321996861+1,6364235991554i</v>
      </c>
      <c r="EG176" s="223" t="str">
        <f t="shared" ca="1" si="308"/>
        <v>0,677243565713197-3,40473332370454i</v>
      </c>
      <c r="EH176" s="223" t="str">
        <f t="shared" ca="1" si="309"/>
        <v>-3,45472007976016+0,340260228863208i</v>
      </c>
      <c r="EI176" s="223" t="str">
        <f t="shared" ca="1" si="310"/>
        <v>1,32846104100254+3,20718866226834i</v>
      </c>
      <c r="EJ176" s="223" t="str">
        <f t="shared" ca="1" si="311"/>
        <v>2,68345631069712-2,20225568030234i</v>
      </c>
      <c r="EK176" s="223" t="str">
        <f t="shared" ca="1" si="312"/>
        <v>-2,88639353915395-1,92862650349269i</v>
      </c>
      <c r="EL176" s="223" t="str">
        <f t="shared" ca="1" si="313"/>
        <v>-1,00770467681138+3,32195712452412i</v>
      </c>
      <c r="EM176" s="223" t="str">
        <f t="shared" ca="1" si="314"/>
        <v>3,47143599290612+9,69632364184904E-13i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-2,68113584910293E-30+8,44781481821411E-31i</v>
      </c>
      <c r="G177" s="229" t="str">
        <f t="shared" si="184"/>
        <v>-9,73688765795022+9,99653799550495i</v>
      </c>
      <c r="H177" s="229" t="str">
        <f t="shared" si="180"/>
        <v>2,00000000000535E-12-6,30166863666479E-13i</v>
      </c>
      <c r="I177" s="229" t="str">
        <f t="shared" si="317"/>
        <v>-2,00000000000535E-12+6,30166863666479E-13i</v>
      </c>
      <c r="J177" s="255" t="str">
        <f ca="1">IMPRODUCT(1/N_FFT2,CN100)</f>
        <v>-0,00288428976126963-0,000977902207581355i</v>
      </c>
      <c r="K177" s="254" t="str">
        <f t="shared" ca="1" si="318"/>
        <v>6,38482108967876E-15+1,38220582403322E-16i</v>
      </c>
      <c r="N177" s="246">
        <f t="shared" ca="1" si="185"/>
        <v>11.473636642209836</v>
      </c>
      <c r="O177" s="223">
        <f t="shared" ca="1" si="186"/>
        <v>3.4736366422098368</v>
      </c>
      <c r="P177" s="223" t="str">
        <f t="shared" ca="1" si="187"/>
        <v>-1,08961638744174-3,29831588091881i</v>
      </c>
      <c r="Q177" s="223" t="str">
        <f t="shared" ca="1" si="188"/>
        <v>-2,79005111265008+2,06924293182383i</v>
      </c>
      <c r="R177" s="223" t="str">
        <f t="shared" ca="1" si="189"/>
        <v>2,83999256507763+2,0001484325936i</v>
      </c>
      <c r="S177" s="223" t="str">
        <f t="shared" ca="1" si="190"/>
        <v>1,00834349158316-3,32406301460798i</v>
      </c>
      <c r="T177" s="223" t="str">
        <f t="shared" ca="1" si="191"/>
        <v>-3,47259044779702+0,0852473106420348i</v>
      </c>
      <c r="U177" s="223" t="str">
        <f t="shared" ca="1" si="192"/>
        <v>1,17023293913204+3,2705819650749i</v>
      </c>
      <c r="V177" s="223" t="str">
        <f t="shared" ca="1" si="193"/>
        <v>2,73842903775894-2,13709099648599i</v>
      </c>
      <c r="W177" s="223" t="str">
        <f t="shared" ca="1" si="194"/>
        <v>-2,88822331217817-1,92984911873789i</v>
      </c>
      <c r="X177" s="223" t="str">
        <f t="shared" ca="1" si="195"/>
        <v>-0,926463207309593+3,34780785703189i</v>
      </c>
      <c r="Y177" s="223" t="str">
        <f t="shared" ca="1" si="196"/>
        <v>3,46945249474698-0,170443271491741i</v>
      </c>
      <c r="Z177" s="223" t="str">
        <f t="shared" ca="1" si="197"/>
        <v>-1,25014458625735-3,24087797295027i</v>
      </c>
      <c r="AA177" s="223" t="str">
        <f t="shared" ca="1" si="198"/>
        <v>-2,68515743561209+2,20365175744262i</v>
      </c>
      <c r="AB177" s="223" t="str">
        <f t="shared" ca="1" si="199"/>
        <v>2,93471430155295+1,85838733593495i</v>
      </c>
      <c r="AC177" s="223" t="str">
        <f t="shared" ca="1" si="200"/>
        <v>0,844024856242848-3,36953610518526i</v>
      </c>
      <c r="AD177" s="223" t="str">
        <f t="shared" ca="1" si="201"/>
        <v>-3,46422467324529+0,255536563687807i</v>
      </c>
      <c r="AE177" s="223" t="str">
        <f t="shared" ca="1" si="202"/>
        <v>1,32930319303013+3,20922179711885i</v>
      </c>
      <c r="AF177" s="223" t="str">
        <f t="shared" ca="1" si="203"/>
        <v>2,6302683950303-2,26888512098069i</v>
      </c>
      <c r="AG177" s="223" t="str">
        <f t="shared" ca="1" si="204"/>
        <v>-2,9794375287687-1,78580613009013i</v>
      </c>
      <c r="AH177" s="223" t="str">
        <f t="shared" ca="1" si="205"/>
        <v>-0,76107809616249+3,38923467078403i</v>
      </c>
      <c r="AI177" s="223" t="str">
        <f t="shared" ca="1" si="206"/>
        <v>3,45691013233612-0,340475930213391i</v>
      </c>
      <c r="AJ177" s="223" t="str">
        <f t="shared" ca="1" si="207"/>
        <v>-1,40766107726495-3,17563250607751i</v>
      </c>
      <c r="AK177" s="223" t="str">
        <f t="shared" ca="1" si="208"/>
        <v>-2,57379497911965+2,33275179296069i</v>
      </c>
      <c r="AL177" s="223" t="str">
        <f t="shared" ca="1" si="209"/>
        <v>3,02236605422528+1,71214922140845i</v>
      </c>
      <c r="AM177" s="223" t="str">
        <f t="shared" ca="1" si="210"/>
        <v>0,677672891095881-3,40689168814868i</v>
      </c>
      <c r="AN177" s="223" t="str">
        <f t="shared" ca="1" si="211"/>
        <v>-3,44751327802542+0,425210206769817i</v>
      </c>
      <c r="AO177" s="223" t="str">
        <f t="shared" ca="1" si="212"/>
        <v>1,48517103910301+3,1401303327589i</v>
      </c>
      <c r="AP177" s="223" t="str">
        <f t="shared" ca="1" si="213"/>
        <v>2,51577120535373-2,39521330248808i</v>
      </c>
      <c r="AQ177" s="223" t="str">
        <f t="shared" ca="1" si="214"/>
        <v>-3,06347401938451-1,63746097805687i</v>
      </c>
      <c r="AR177" s="223" t="str">
        <f t="shared" ca="1" si="215"/>
        <v>-3,06347401938451-1,63746097805687i</v>
      </c>
      <c r="AS177" s="223" t="str">
        <f t="shared" ca="1" si="216"/>
        <v>3,43603977062691-0,509688352596976i</v>
      </c>
      <c r="AT177" s="223" t="str">
        <f t="shared" ca="1" si="217"/>
        <v>-1,5617863894409-3,10273666234503i</v>
      </c>
      <c r="AU177" s="223" t="str">
        <f t="shared" ca="1" si="218"/>
        <v>-2,4562320250847+2,45623202508459i</v>
      </c>
      <c r="AV177" s="223" t="str">
        <f t="shared" ca="1" si="219"/>
        <v>3,10273666234497+1,56178638944102i</v>
      </c>
      <c r="AW177" s="223" t="str">
        <f t="shared" ca="1" si="220"/>
        <v>0,509688352597108-3,43603977062689i</v>
      </c>
      <c r="AX177" s="223" t="str">
        <f t="shared" ca="1" si="221"/>
        <v>-3,42249652135238+0,593859481219006i</v>
      </c>
      <c r="AY177" s="223" t="str">
        <f t="shared" ca="1" si="222"/>
        <v>1,63746097805708+3,0634740193844i</v>
      </c>
      <c r="AZ177" s="223" t="str">
        <f t="shared" ca="1" si="223"/>
        <v>2,39521330248792-2,51577120535388i</v>
      </c>
      <c r="BA177" s="223" t="str">
        <f t="shared" ca="1" si="224"/>
        <v>-3,14013033275899-1,48517103910282i</v>
      </c>
      <c r="BB177" s="223" t="str">
        <f t="shared" ca="1" si="225"/>
        <v>-0,42521020676963+3,44751327802544i</v>
      </c>
      <c r="BC177" s="223" t="str">
        <f t="shared" ca="1" si="226"/>
        <v>3,40689168814871-0,677672891095753i</v>
      </c>
      <c r="BD177" s="223" t="str">
        <f t="shared" ca="1" si="227"/>
        <v>-1,71214922140833-3,02236605422534i</v>
      </c>
      <c r="BE177" s="223" t="str">
        <f t="shared" ca="1" si="228"/>
        <v>-2,33275179296081+2,57379497911954i</v>
      </c>
      <c r="BF177" s="223" t="str">
        <f t="shared" ca="1" si="229"/>
        <v>3,17563250607745+1,40766107726508i</v>
      </c>
      <c r="BG177" s="223" t="str">
        <f t="shared" ca="1" si="230"/>
        <v>0,340475930213524-3,45691013233611i</v>
      </c>
      <c r="BH177" s="223" t="str">
        <f t="shared" ca="1" si="231"/>
        <v>-3,38923467078399+0,76107809616267i</v>
      </c>
      <c r="BI177" s="223" t="str">
        <f t="shared" ca="1" si="232"/>
        <v>1,78580613009004+2,97943752876875i</v>
      </c>
      <c r="BJ177" s="223" t="str">
        <f t="shared" ca="1" si="233"/>
        <v>2,26888512098053-2,63026839503044i</v>
      </c>
      <c r="BK177" s="223" t="str">
        <f t="shared" ca="1" si="234"/>
        <v>-3,20922179711892-1,32930319302995i</v>
      </c>
      <c r="BL177" s="223" t="str">
        <f t="shared" ca="1" si="235"/>
        <v>-0,255536563687928+3,46422467324528i</v>
      </c>
      <c r="BM177" s="223" t="str">
        <f t="shared" ca="1" si="236"/>
        <v>3,3695361051853-0,84402485624272i</v>
      </c>
      <c r="BN177" s="223" t="str">
        <f t="shared" ca="1" si="237"/>
        <v>-1,85838733593483-2,93471430155303i</v>
      </c>
      <c r="BO177" s="223" t="str">
        <f t="shared" ca="1" si="238"/>
        <v>-2,20365175744271+2,68515743561201i</v>
      </c>
      <c r="BP177" s="223" t="str">
        <f t="shared" ca="1" si="239"/>
        <v>3,24087797295047+1,25014458625683i</v>
      </c>
      <c r="BQ177" s="223" t="str">
        <f t="shared" ca="1" si="240"/>
        <v>0,170443271491542-3,46945249474699i</v>
      </c>
      <c r="BR177" s="223" t="str">
        <f t="shared" ca="1" si="241"/>
        <v>-3,34780785703192+0,926463207309489i</v>
      </c>
      <c r="BS177" s="223" t="str">
        <f t="shared" ca="1" si="242"/>
        <v>1,9298491187375+2,88822331217843i</v>
      </c>
      <c r="BT177" s="223" t="str">
        <f t="shared" ca="1" si="243"/>
        <v>2,13709099648665-2,73842903775842i</v>
      </c>
      <c r="BU177" s="223" t="str">
        <f t="shared" ca="1" si="244"/>
        <v>-3,2705819650745-1,17023293913318i</v>
      </c>
      <c r="BV177" s="223" t="str">
        <f t="shared" ca="1" si="245"/>
        <v>-0,0852473106437167+3,47259044779698i</v>
      </c>
      <c r="BW177" s="223" t="str">
        <f t="shared" ca="1" si="246"/>
        <v>3,32406301460759-1,00834349158447i</v>
      </c>
      <c r="BX177" s="223" t="str">
        <f t="shared" ca="1" si="247"/>
        <v>-2,00014843259445-2,83999256507703i</v>
      </c>
      <c r="BY177" s="223" t="str">
        <f t="shared" ca="1" si="248"/>
        <v>-2,06924293182332+2,79005111265046i</v>
      </c>
      <c r="BZ177" s="223" t="str">
        <f t="shared" ca="1" si="249"/>
        <v>3,29831588091889+1,08961638744152i</v>
      </c>
      <c r="CA177" s="223" t="str">
        <f t="shared" ca="1" si="250"/>
        <v>1,58304142936259E-13-3,47363664220984i</v>
      </c>
      <c r="CB177" s="223" t="str">
        <f t="shared" ca="1" si="251"/>
        <v>-3,29831588091897+1,08961638744127i</v>
      </c>
      <c r="CC177" s="223" t="str">
        <f t="shared" ca="1" si="252"/>
        <v>2,06924293182311+2,79005111265061i</v>
      </c>
      <c r="CD177" s="223" t="str">
        <f t="shared" ca="1" si="253"/>
        <v>2,00014843259466-2,83999256507688i</v>
      </c>
      <c r="CE177" s="223" t="str">
        <f t="shared" ca="1" si="254"/>
        <v>-3,32406301460751-1,00834349158473i</v>
      </c>
      <c r="CF177" s="223" t="str">
        <f t="shared" ca="1" si="255"/>
        <v>0,0852473106434989+3,47259044779699i</v>
      </c>
      <c r="CG177" s="223" t="str">
        <f t="shared" ca="1" si="256"/>
        <v>3,27058196507461-1,17023293913288i</v>
      </c>
      <c r="CH177" s="223" t="str">
        <f t="shared" ca="1" si="257"/>
        <v>-2,13709099648644-2,73842903775859i</v>
      </c>
      <c r="CI177" s="223" t="str">
        <f t="shared" ca="1" si="258"/>
        <v>-1,92984911873768+2,88822331217831i</v>
      </c>
      <c r="CJ177" s="223" t="str">
        <f t="shared" ca="1" si="259"/>
        <v>3,34780785703185+0,926463207309746i</v>
      </c>
      <c r="CK177" s="223" t="str">
        <f t="shared" ca="1" si="260"/>
        <v>-0,170443271491275-3,469452494747i</v>
      </c>
      <c r="CL177" s="223" t="str">
        <f t="shared" ca="1" si="261"/>
        <v>-3,24087797295059+1,25014458625653i</v>
      </c>
      <c r="CM177" s="223" t="str">
        <f t="shared" ca="1" si="262"/>
        <v>2,20365175744171+2,68515743561284i</v>
      </c>
      <c r="CN177" s="223" t="str">
        <f t="shared" ca="1" si="263"/>
        <v>1,85838733593622-2,93471430155214i</v>
      </c>
      <c r="CO177" s="223" t="str">
        <f t="shared" ca="1" si="264"/>
        <v>-3,36953610518566-0,844024856241254i</v>
      </c>
      <c r="CP177" s="223" t="str">
        <f t="shared" ca="1" si="265"/>
        <v>0,25553656368904+3,4642246732452i</v>
      </c>
      <c r="CQ177" s="223" t="str">
        <f t="shared" ca="1" si="266"/>
        <v>3,20922179711863-1,32930319303067i</v>
      </c>
      <c r="CR177" s="223" t="str">
        <f t="shared" ca="1" si="267"/>
        <v>-2,26888512098082-2,63026839503019i</v>
      </c>
      <c r="CS177" s="223" t="str">
        <f t="shared" ca="1" si="268"/>
        <v>-1,78580613009027+2,97943752876862i</v>
      </c>
      <c r="CT177" s="223" t="str">
        <f t="shared" ca="1" si="269"/>
        <v>3,38923467078393+0,761078096162934i</v>
      </c>
      <c r="CU177" s="223" t="str">
        <f t="shared" ca="1" si="270"/>
        <v>-0,340475930212521-3,45691013233621i</v>
      </c>
      <c r="CV177" s="223" t="str">
        <f t="shared" ca="1" si="271"/>
        <v>-3,17563250607798+1,40766107726388i</v>
      </c>
      <c r="CW177" s="223" t="str">
        <f t="shared" ca="1" si="272"/>
        <v>2,33275179295959+2,57379497912065i</v>
      </c>
      <c r="CX177" s="223" t="str">
        <f t="shared" ca="1" si="273"/>
        <v>1,7121492214071-3,02236605422604i</v>
      </c>
      <c r="CY177" s="223" t="str">
        <f t="shared" ca="1" si="274"/>
        <v>-3,40689168814892-0,677672891094658i</v>
      </c>
      <c r="CZ177" s="223" t="str">
        <f t="shared" ca="1" si="275"/>
        <v>0,425210206770394+3,44751327802535i</v>
      </c>
      <c r="DA177" s="223" t="str">
        <f t="shared" ca="1" si="276"/>
        <v>3,14013033275883-1,48517103910316i</v>
      </c>
      <c r="DB177" s="223" t="str">
        <f t="shared" ca="1" si="277"/>
        <v>-2,39521330248798-2,51577120535383i</v>
      </c>
      <c r="DC177" s="223" t="str">
        <f t="shared" ca="1" si="278"/>
        <v>-1,63746097805727+3,06347401938429i</v>
      </c>
      <c r="DD177" s="223" t="str">
        <f t="shared" ca="1" si="279"/>
        <v>3,42249652135221+0,59385948122i</v>
      </c>
      <c r="DE177" s="223" t="str">
        <f t="shared" ca="1" si="280"/>
        <v>-0,50968835259582-3,43603977062708i</v>
      </c>
      <c r="DF177" s="223" t="str">
        <f t="shared" ca="1" si="281"/>
        <v>-3,1027366623457+1,56178638943957i</v>
      </c>
      <c r="DG177" s="223" t="str">
        <f t="shared" ca="1" si="282"/>
        <v>2,4562320250857+2,45623202508359i</v>
      </c>
      <c r="DH177" s="223" t="str">
        <f t="shared" ca="1" si="283"/>
        <v>1,5617863894399-3,10273666234553i</v>
      </c>
      <c r="DI177" s="223" t="str">
        <f t="shared" ca="1" si="284"/>
        <v>-3,43603977062702-0,509688352596191i</v>
      </c>
      <c r="DJ177" s="223" t="str">
        <f t="shared" ca="1" si="285"/>
        <v>0,593859481219531+3,42249652135229i</v>
      </c>
      <c r="DK177" s="223" t="str">
        <f t="shared" ca="1" si="286"/>
        <v>3,06347401938447-1,63746097805694i</v>
      </c>
      <c r="DL177" s="223" t="str">
        <f t="shared" ca="1" si="287"/>
        <v>-2,51577120535357-2,39521330248825i</v>
      </c>
      <c r="DM177" s="223" t="str">
        <f t="shared" ca="1" si="288"/>
        <v>-1,48517103910359+3,14013033275863i</v>
      </c>
      <c r="DN177" s="223" t="str">
        <f t="shared" ca="1" si="289"/>
        <v>3,44751327802531+0,425210206770769i</v>
      </c>
      <c r="DO177" s="223" t="str">
        <f t="shared" ca="1" si="290"/>
        <v>-0,67767289109429-3,406891688149i</v>
      </c>
      <c r="DP177" s="223" t="str">
        <f t="shared" ca="1" si="291"/>
        <v>-3,02236605422457+1,7121492214097i</v>
      </c>
      <c r="DQ177" s="223" t="str">
        <f t="shared" ca="1" si="292"/>
        <v>2,5737949791204+2,33275179295987i</v>
      </c>
      <c r="DR177" s="223" t="str">
        <f t="shared" ca="1" si="293"/>
        <v>1,40766107726423-3,17563250607783i</v>
      </c>
      <c r="DS177" s="223" t="str">
        <f t="shared" ca="1" si="294"/>
        <v>-3,45691013233616-0,340475930212994i</v>
      </c>
      <c r="DT177" s="223" t="str">
        <f t="shared" ca="1" si="295"/>
        <v>0,761078096162566+3,38923467078401i</v>
      </c>
      <c r="DU177" s="223" t="str">
        <f t="shared" ca="1" si="296"/>
        <v>2,97943752876881-1,78580613008995i</v>
      </c>
      <c r="DV177" s="223" t="str">
        <f t="shared" ca="1" si="297"/>
        <v>-2,63026839502988-2,26888512098117i</v>
      </c>
      <c r="DW177" s="223" t="str">
        <f t="shared" ca="1" si="298"/>
        <v>-1,32930319303101+3,20922179711848i</v>
      </c>
      <c r="DX177" s="223" t="str">
        <f t="shared" ca="1" si="299"/>
        <v>3,46422467324517+0,255536563689513i</v>
      </c>
      <c r="DY177" s="223" t="str">
        <f t="shared" ca="1" si="300"/>
        <v>-0,844024856244241-3,36953610518491i</v>
      </c>
      <c r="DZ177" s="223" t="str">
        <f t="shared" ca="1" si="301"/>
        <v>-2,93471430155234+1,85838733593591i</v>
      </c>
      <c r="EA177" s="223" t="str">
        <f t="shared" ca="1" si="302"/>
        <v>2,6851574356126+2,203651757442i</v>
      </c>
      <c r="EB177" s="223" t="str">
        <f t="shared" ca="1" si="303"/>
        <v>1,25014458625698-3,24087797295042i</v>
      </c>
      <c r="EC177" s="223" t="str">
        <f t="shared" ca="1" si="304"/>
        <v>-3,46945249474698-0,170443271491651i</v>
      </c>
      <c r="ED177" s="223" t="str">
        <f t="shared" ca="1" si="305"/>
        <v>0,926463207309287+3,34780785703197i</v>
      </c>
      <c r="EE177" s="223" t="str">
        <f t="shared" ca="1" si="306"/>
        <v>2,88822331217852-1,92984911873736i</v>
      </c>
      <c r="EF177" s="223" t="str">
        <f t="shared" ca="1" si="307"/>
        <v>-2,73842903775836-2,13709099648673i</v>
      </c>
      <c r="EG177" s="223" t="str">
        <f t="shared" ca="1" si="308"/>
        <v>-1,17023293913333+3,27058196507445i</v>
      </c>
      <c r="EH177" s="223" t="str">
        <f t="shared" ca="1" si="309"/>
        <v>3,47259044779706+0,0852473106404205i</v>
      </c>
      <c r="EI177" s="223" t="str">
        <f t="shared" ca="1" si="310"/>
        <v>-1,00834349158437-3,32406301460762i</v>
      </c>
      <c r="EJ177" s="223" t="str">
        <f t="shared" ca="1" si="311"/>
        <v>-2,83999256507715+2,00014843259428i</v>
      </c>
      <c r="EK177" s="223" t="str">
        <f t="shared" ca="1" si="312"/>
        <v>2,79005111265036+2,06924293182345i</v>
      </c>
      <c r="EL177" s="223" t="str">
        <f t="shared" ca="1" si="313"/>
        <v>1,08961638744162-3,29831588091885i</v>
      </c>
      <c r="EM177" s="223" t="str">
        <f t="shared" ca="1" si="314"/>
        <v>-3,47363664220984-3,16608285872519E-13i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-2,61282946239517E-30+8,12704665116515E-31i</v>
      </c>
      <c r="G178" s="229" t="str">
        <f t="shared" si="184"/>
        <v>-9,60799385088029+9,99231360492473i</v>
      </c>
      <c r="H178" s="229" t="str">
        <f t="shared" si="180"/>
        <v>2,00000000000522E-12-6,22087801311781E-13i</v>
      </c>
      <c r="I178" s="229" t="str">
        <f t="shared" si="317"/>
        <v>-2,00000000000522E-12+6,22087801311781E-13i</v>
      </c>
      <c r="J178" s="255" t="str">
        <f ca="1">IMPRODUCT(1/N_FFT2,CO100)</f>
        <v>0,0116767360605514+0,0000214975270145905i</v>
      </c>
      <c r="K178" s="254" t="str">
        <f t="shared" ca="1" si="318"/>
        <v>-2,33668454704779E-14+7,22096000837711E-15i</v>
      </c>
      <c r="N178" s="246">
        <f t="shared" ca="1" si="185"/>
        <v>11.475517697198704</v>
      </c>
      <c r="O178" s="223">
        <f t="shared" ca="1" si="186"/>
        <v>3.4755176971987032</v>
      </c>
      <c r="P178" s="223" t="str">
        <f t="shared" ca="1" si="187"/>
        <v>-1,17086664747134-3,272353061236i</v>
      </c>
      <c r="Q178" s="223" t="str">
        <f t="shared" ca="1" si="188"/>
        <v>-2,68661151078179+2,20484508609475i</v>
      </c>
      <c r="R178" s="223" t="str">
        <f t="shared" ca="1" si="189"/>
        <v>2,98105096344959+1,78677318562196i</v>
      </c>
      <c r="S178" s="223" t="str">
        <f t="shared" ca="1" si="190"/>
        <v>0,678039866719254-3,40873659919342i</v>
      </c>
      <c r="T178" s="223" t="str">
        <f t="shared" ca="1" si="191"/>
        <v>-3,43790046603585+0,509964360687969i</v>
      </c>
      <c r="U178" s="223" t="str">
        <f t="shared" ca="1" si="192"/>
        <v>1,63834770124053+3,06513296177853i</v>
      </c>
      <c r="V178" s="223" t="str">
        <f t="shared" ca="1" si="193"/>
        <v>2,33401503228298-2,57518874893054i</v>
      </c>
      <c r="W178" s="223" t="str">
        <f t="shared" ca="1" si="194"/>
        <v>-3,21095966532259-1,33002304160975i</v>
      </c>
      <c r="X178" s="223" t="str">
        <f t="shared" ca="1" si="195"/>
        <v>-0,1705355704854+3,47133128392272i</v>
      </c>
      <c r="Y178" s="223" t="str">
        <f t="shared" ca="1" si="196"/>
        <v>3,32586307200056-1,00888953302349i</v>
      </c>
      <c r="Z178" s="223" t="str">
        <f t="shared" ca="1" si="197"/>
        <v>-2,07036347497246-2,79156199018423i</v>
      </c>
      <c r="AA178" s="223" t="str">
        <f t="shared" ca="1" si="198"/>
        <v>-1,93089417689632+2,88978735224052i</v>
      </c>
      <c r="AB178" s="223" t="str">
        <f t="shared" ca="1" si="199"/>
        <v>3,37136078731344+0,844481915322468i</v>
      </c>
      <c r="AC178" s="223" t="str">
        <f t="shared" ca="1" si="200"/>
        <v>-0,340660305844112-3,45878212953108i</v>
      </c>
      <c r="AD178" s="223" t="str">
        <f t="shared" ca="1" si="201"/>
        <v>-3,14183078632868+1,48597529374438i</v>
      </c>
      <c r="AE178" s="223" t="str">
        <f t="shared" ca="1" si="202"/>
        <v>2,4575621318231+2,45756213182302i</v>
      </c>
      <c r="AF178" s="223" t="str">
        <f t="shared" ca="1" si="203"/>
        <v>1,48597529374429-3,14183078632872i</v>
      </c>
      <c r="AG178" s="223" t="str">
        <f t="shared" ca="1" si="204"/>
        <v>-3,45878212953106-0,340660305844347i</v>
      </c>
      <c r="AH178" s="223" t="str">
        <f t="shared" ca="1" si="205"/>
        <v>0,844481915322228+3,3713607873135i</v>
      </c>
      <c r="AI178" s="223" t="str">
        <f t="shared" ca="1" si="206"/>
        <v>2,88978735224045-1,93089417689642i</v>
      </c>
      <c r="AJ178" s="223" t="str">
        <f t="shared" ca="1" si="207"/>
        <v>-2,79156199018429-2,07036347497238i</v>
      </c>
      <c r="AK178" s="223" t="str">
        <f t="shared" ca="1" si="208"/>
        <v>-1,00888953302337+3,3258630720006i</v>
      </c>
      <c r="AL178" s="223" t="str">
        <f t="shared" ca="1" si="209"/>
        <v>3,47133128392274-0,170535570485163i</v>
      </c>
      <c r="AM178" s="223" t="str">
        <f t="shared" ca="1" si="210"/>
        <v>-1,33002304160954-3,21095966532267i</v>
      </c>
      <c r="AN178" s="223" t="str">
        <f t="shared" ca="1" si="211"/>
        <v>-2,57518874893047+2,33401503228306i</v>
      </c>
      <c r="AO178" s="223" t="str">
        <f t="shared" ca="1" si="212"/>
        <v>3,06513296177858+1,63834770124044i</v>
      </c>
      <c r="AP178" s="223" t="str">
        <f t="shared" ca="1" si="213"/>
        <v>0,509964360687855-3,43790046603586i</v>
      </c>
      <c r="AQ178" s="223" t="str">
        <f t="shared" ca="1" si="214"/>
        <v>-3,40873659919345+0,67803986671908i</v>
      </c>
      <c r="AR178" s="223" t="str">
        <f t="shared" ca="1" si="215"/>
        <v>-3,40873659919345+0,67803986671908i</v>
      </c>
      <c r="AS178" s="223" t="str">
        <f t="shared" ca="1" si="216"/>
        <v>2,20484508609478-2,68661151078176i</v>
      </c>
      <c r="AT178" s="223" t="str">
        <f t="shared" ca="1" si="217"/>
        <v>-3,27235306123602-1,17086664747129i</v>
      </c>
      <c r="AU178" s="223" t="str">
        <f t="shared" ca="1" si="218"/>
        <v>1,0899828398901E-13+3,4755176971987i</v>
      </c>
      <c r="AV178" s="223" t="str">
        <f t="shared" ca="1" si="219"/>
        <v>3,27235306123606-1,17086664747117i</v>
      </c>
      <c r="AW178" s="223" t="str">
        <f t="shared" ca="1" si="220"/>
        <v>-2,20484508609466-2,68661151078186i</v>
      </c>
      <c r="AX178" s="223" t="str">
        <f t="shared" ca="1" si="221"/>
        <v>-1,78677318562197+2,98105096344958i</v>
      </c>
      <c r="AY178" s="223" t="str">
        <f t="shared" ca="1" si="222"/>
        <v>3,40873659919343+0,678039866719205i</v>
      </c>
      <c r="AZ178" s="223" t="str">
        <f t="shared" ca="1" si="223"/>
        <v>-0,50996436068807-3,43790046603583i</v>
      </c>
      <c r="BA178" s="223" t="str">
        <f t="shared" ca="1" si="224"/>
        <v>-3,06513296177865+1,63834770124031i</v>
      </c>
      <c r="BB178" s="223" t="str">
        <f t="shared" ca="1" si="225"/>
        <v>2,5751887489304+2,33401503228314i</v>
      </c>
      <c r="BC178" s="223" t="str">
        <f t="shared" ca="1" si="226"/>
        <v>1,33002304160963-3,21095966532263i</v>
      </c>
      <c r="BD178" s="223" t="str">
        <f t="shared" ca="1" si="227"/>
        <v>-3,47133128392273-0,170535570485291i</v>
      </c>
      <c r="BE178" s="223" t="str">
        <f t="shared" ca="1" si="228"/>
        <v>1,00888953302358+3,32586307200053i</v>
      </c>
      <c r="BF178" s="223" t="str">
        <f t="shared" ca="1" si="229"/>
        <v>2,79156199018418-2,07036347497253i</v>
      </c>
      <c r="BG178" s="223" t="str">
        <f t="shared" ca="1" si="230"/>
        <v>-2,88978735224039-1,93089417689651i</v>
      </c>
      <c r="BH178" s="223" t="str">
        <f t="shared" ca="1" si="231"/>
        <v>-0,84448191532235+3,37136078731347i</v>
      </c>
      <c r="BI178" s="223" t="str">
        <f t="shared" ca="1" si="232"/>
        <v>3,45878212953107-0,340660305844221i</v>
      </c>
      <c r="BJ178" s="223" t="str">
        <f t="shared" ca="1" si="233"/>
        <v>-1,48597529374446-3,14183078632864i</v>
      </c>
      <c r="BK178" s="223" t="str">
        <f t="shared" ca="1" si="234"/>
        <v>-2,45756213182317+2,45756213182294i</v>
      </c>
      <c r="BL178" s="223" t="str">
        <f t="shared" ca="1" si="235"/>
        <v>3,14183078632863+1,48597529374448i</v>
      </c>
      <c r="BM178" s="223" t="str">
        <f t="shared" ca="1" si="236"/>
        <v>0,340660305844239-3,45878212953107i</v>
      </c>
      <c r="BN178" s="223" t="str">
        <f t="shared" ca="1" si="237"/>
        <v>-3,37136078731347+0,844481915322333i</v>
      </c>
      <c r="BO178" s="223" t="str">
        <f t="shared" ca="1" si="238"/>
        <v>1,93089417689649+2,8897873522404i</v>
      </c>
      <c r="BP178" s="223" t="str">
        <f t="shared" ca="1" si="239"/>
        <v>2,07036347497199-2,79156199018458i</v>
      </c>
      <c r="BQ178" s="223" t="str">
        <f t="shared" ca="1" si="240"/>
        <v>-3,32586307200043-1,00888953302393i</v>
      </c>
      <c r="BR178" s="223" t="str">
        <f t="shared" ca="1" si="241"/>
        <v>0,170535570483891+3,4713312839228i</v>
      </c>
      <c r="BS178" s="223" t="str">
        <f t="shared" ca="1" si="242"/>
        <v>3,21095966532224-1,33002304161058i</v>
      </c>
      <c r="BT178" s="223" t="str">
        <f t="shared" ca="1" si="243"/>
        <v>-2,33401503228316-2,57518874893038i</v>
      </c>
      <c r="BU178" s="223" t="str">
        <f t="shared" ca="1" si="244"/>
        <v>-1,63834770124124+3,06513296177815i</v>
      </c>
      <c r="BV178" s="223" t="str">
        <f t="shared" ca="1" si="245"/>
        <v>3,43790046603608+0,509964360686378i</v>
      </c>
      <c r="BW178" s="223" t="str">
        <f t="shared" ca="1" si="246"/>
        <v>-0,678039866719865-3,4087365991933i</v>
      </c>
      <c r="BX178" s="223" t="str">
        <f t="shared" ca="1" si="247"/>
        <v>-2,98105096344977+1,78677318562166i</v>
      </c>
      <c r="BY178" s="223" t="str">
        <f t="shared" ca="1" si="248"/>
        <v>2,68661151078094+2,20484508609578i</v>
      </c>
      <c r="BZ178" s="223" t="str">
        <f t="shared" ca="1" si="249"/>
        <v>1,17086664747021-3,2723530612364i</v>
      </c>
      <c r="CA178" s="223" t="str">
        <f t="shared" ca="1" si="250"/>
        <v>-3,4755176971987+2,17996567978021E-13i</v>
      </c>
      <c r="CB178" s="223" t="str">
        <f t="shared" ca="1" si="251"/>
        <v>1,17086664747062+3,27235306123626i</v>
      </c>
      <c r="CC178" s="223" t="str">
        <f t="shared" ca="1" si="252"/>
        <v>2,68661151078289-2,20484508609341i</v>
      </c>
      <c r="CD178" s="223" t="str">
        <f t="shared" ca="1" si="253"/>
        <v>-2,98105096344997-1,78677318562133i</v>
      </c>
      <c r="CE178" s="223" t="str">
        <f t="shared" ca="1" si="254"/>
        <v>-0,678039866719486+3,40873659919337i</v>
      </c>
      <c r="CF178" s="223" t="str">
        <f t="shared" ca="1" si="255"/>
        <v>3,43790046603601-0,509964360686861i</v>
      </c>
      <c r="CG178" s="223" t="str">
        <f t="shared" ca="1" si="256"/>
        <v>-1,63834770124167-3,06513296177793i</v>
      </c>
      <c r="CH178" s="223" t="str">
        <f t="shared" ca="1" si="257"/>
        <v>-2,3340150322828+2,57518874893071i</v>
      </c>
      <c r="CI178" s="223" t="str">
        <f t="shared" ca="1" si="258"/>
        <v>3,21095966532241+1,33002304161017i</v>
      </c>
      <c r="CJ178" s="223" t="str">
        <f t="shared" ca="1" si="259"/>
        <v>0,170535570486908-3,47133128392265i</v>
      </c>
      <c r="CK178" s="223" t="str">
        <f t="shared" ca="1" si="260"/>
        <v>-3,3258630720003+1,00888953302435i</v>
      </c>
      <c r="CL178" s="223" t="str">
        <f t="shared" ca="1" si="261"/>
        <v>2,07036347497234+2,79156199018432i</v>
      </c>
      <c r="CM178" s="223" t="str">
        <f t="shared" ca="1" si="262"/>
        <v>1,93089417689732-2,88978735223985i</v>
      </c>
      <c r="CN178" s="223" t="str">
        <f t="shared" ca="1" si="263"/>
        <v>-3,37136078731384-0,844481915320856i</v>
      </c>
      <c r="CO178" s="223" t="str">
        <f t="shared" ca="1" si="264"/>
        <v>0,340660305844722+3,45878212953102i</v>
      </c>
      <c r="CP178" s="223" t="str">
        <f t="shared" ca="1" si="265"/>
        <v>3,14183078632887-1,48597529374398i</v>
      </c>
      <c r="CQ178" s="223" t="str">
        <f t="shared" ca="1" si="266"/>
        <v>-2,45756213182204-2,45756213182407i</v>
      </c>
      <c r="CR178" s="223" t="str">
        <f t="shared" ca="1" si="267"/>
        <v>-1,48597529374344+3,14183078632912i</v>
      </c>
      <c r="CS178" s="223" t="str">
        <f t="shared" ca="1" si="268"/>
        <v>3,45878212953108+0,340660305844131i</v>
      </c>
      <c r="CT178" s="223" t="str">
        <f t="shared" ca="1" si="269"/>
        <v>-0,844481915321432-3,3713607873137i</v>
      </c>
      <c r="CU178" s="223" t="str">
        <f t="shared" ca="1" si="270"/>
        <v>-2,88978735223957+1,93089417689773i</v>
      </c>
      <c r="CV178" s="223" t="str">
        <f t="shared" ca="1" si="271"/>
        <v>2,79156199018461+2,07036347497194i</v>
      </c>
      <c r="CW178" s="223" t="str">
        <f t="shared" ca="1" si="272"/>
        <v>1,00888953302388-3,32586307200045i</v>
      </c>
      <c r="CX178" s="223" t="str">
        <f t="shared" ca="1" si="273"/>
        <v>-3,4713312839228+0,17053557048395i</v>
      </c>
      <c r="CY178" s="223" t="str">
        <f t="shared" ca="1" si="274"/>
        <v>1,33002304161072+3,21095966532218i</v>
      </c>
      <c r="CZ178" s="223" t="str">
        <f t="shared" ca="1" si="275"/>
        <v>2,57518874893031-2,33401503228324i</v>
      </c>
      <c r="DA178" s="223" t="str">
        <f t="shared" ca="1" si="276"/>
        <v>-3,06513296177821-1,63834770124114i</v>
      </c>
      <c r="DB178" s="223" t="str">
        <f t="shared" ca="1" si="277"/>
        <v>-0,50996436068969+3,43790046603559i</v>
      </c>
      <c r="DC178" s="223" t="str">
        <f t="shared" ca="1" si="278"/>
        <v>3,40873659919328-0,678039866719973i</v>
      </c>
      <c r="DD178" s="223" t="str">
        <f t="shared" ca="1" si="279"/>
        <v>-1,78677318562175-2,98105096344971i</v>
      </c>
      <c r="DE178" s="223" t="str">
        <f t="shared" ca="1" si="280"/>
        <v>-2,2048450860957+2,68661151078101i</v>
      </c>
      <c r="DF178" s="223" t="str">
        <f t="shared" ca="1" si="281"/>
        <v>3,27235306123642+1,17086664747015i</v>
      </c>
      <c r="DG178" s="223" t="str">
        <f t="shared" ca="1" si="282"/>
        <v>-3,76384929022036E-13-3,4755176971987i</v>
      </c>
      <c r="DH178" s="223" t="str">
        <f t="shared" ca="1" si="283"/>
        <v>-3,2723530612362+1,17086664747077i</v>
      </c>
      <c r="DI178" s="223" t="str">
        <f t="shared" ca="1" si="284"/>
        <v>2,20484508609353+2,68661151078279i</v>
      </c>
      <c r="DJ178" s="223" t="str">
        <f t="shared" ca="1" si="285"/>
        <v>1,78677318562119-2,98105096345005i</v>
      </c>
      <c r="DK178" s="223" t="str">
        <f t="shared" ca="1" si="286"/>
        <v>-3,4087365991934-0,67803986671933i</v>
      </c>
      <c r="DL178" s="223" t="str">
        <f t="shared" ca="1" si="287"/>
        <v>0,50996436068692+3,437900466036i</v>
      </c>
      <c r="DM178" s="223" t="str">
        <f t="shared" ca="1" si="288"/>
        <v>3,0651329617779-1,63834770124172i</v>
      </c>
      <c r="DN178" s="223" t="str">
        <f t="shared" ca="1" si="289"/>
        <v>-2,57518874893075-2,33401503228276i</v>
      </c>
      <c r="DO178" s="223" t="str">
        <f t="shared" ca="1" si="290"/>
        <v>-1,33002304161012+3,21095966532243i</v>
      </c>
      <c r="DP178" s="223" t="str">
        <f t="shared" ca="1" si="291"/>
        <v>3,47133128392265+0,170535570486849i</v>
      </c>
      <c r="DQ178" s="223" t="str">
        <f t="shared" ca="1" si="292"/>
        <v>-1,0088895330245-3,32586307200026i</v>
      </c>
      <c r="DR178" s="223" t="str">
        <f t="shared" ca="1" si="293"/>
        <v>-2,79156199018422+2,07036347497247i</v>
      </c>
      <c r="DS178" s="223" t="str">
        <f t="shared" ca="1" si="294"/>
        <v>2,88978735223994+1,93089417689719i</v>
      </c>
      <c r="DT178" s="223" t="str">
        <f t="shared" ca="1" si="295"/>
        <v>0,844481915320796-3,37136078731386i</v>
      </c>
      <c r="DU178" s="223" t="str">
        <f t="shared" ca="1" si="296"/>
        <v>-3,45878212953102+0,340660305844782i</v>
      </c>
      <c r="DV178" s="223" t="str">
        <f t="shared" ca="1" si="297"/>
        <v>1,48597529374404+3,14183078632884i</v>
      </c>
      <c r="DW178" s="223" t="str">
        <f t="shared" ca="1" si="298"/>
        <v>2,45756213182403-2,45756213182209i</v>
      </c>
      <c r="DX178" s="223" t="str">
        <f t="shared" ca="1" si="299"/>
        <v>-3,14183078632914-1,48597529374339i</v>
      </c>
      <c r="DY178" s="223" t="str">
        <f t="shared" ca="1" si="300"/>
        <v>-0,340660305843973+3,4587821295311i</v>
      </c>
      <c r="DZ178" s="223" t="str">
        <f t="shared" ca="1" si="301"/>
        <v>3,37136078731366-0,844481915321585i</v>
      </c>
      <c r="EA178" s="223" t="str">
        <f t="shared" ca="1" si="302"/>
        <v>-1,93089417689787-2,88978735223948i</v>
      </c>
      <c r="EB178" s="223" t="str">
        <f t="shared" ca="1" si="303"/>
        <v>-2,07036347497182+2,79156199018471i</v>
      </c>
      <c r="EC178" s="223" t="str">
        <f t="shared" ca="1" si="304"/>
        <v>3,32586307200049+1,00888953302373i</v>
      </c>
      <c r="ED178" s="223" t="str">
        <f t="shared" ca="1" si="305"/>
        <v>-0,170535570484108-3,47133128392279i</v>
      </c>
      <c r="EE178" s="223" t="str">
        <f t="shared" ca="1" si="306"/>
        <v>-3,21095966532216+1,33002304161078i</v>
      </c>
      <c r="EF178" s="223" t="str">
        <f t="shared" ca="1" si="307"/>
        <v>2,33401503228328+2,57518874893027i</v>
      </c>
      <c r="EG178" s="223" t="str">
        <f t="shared" ca="1" si="308"/>
        <v>1,63834770124109-3,06513296177823i</v>
      </c>
      <c r="EH178" s="223" t="str">
        <f t="shared" ca="1" si="309"/>
        <v>-3,4379004660356-0,509964360689634i</v>
      </c>
      <c r="EI178" s="223" t="str">
        <f t="shared" ca="1" si="310"/>
        <v>0,678039866720129+3,40873659919324i</v>
      </c>
      <c r="EJ178" s="223" t="str">
        <f t="shared" ca="1" si="311"/>
        <v>2,98105096344963-1,78677318562189i</v>
      </c>
      <c r="EK178" s="223" t="str">
        <f t="shared" ca="1" si="312"/>
        <v>-2,68661151078111-2,20484508609558i</v>
      </c>
      <c r="EL178" s="223" t="str">
        <f t="shared" ca="1" si="313"/>
        <v>-1,17086664747001+3,27235306123648i</v>
      </c>
      <c r="EM178" s="223" t="str">
        <f t="shared" ca="1" si="314"/>
        <v>3,4755176971987-4,35993135956042E-13i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-2,54710053662839E-30+7,82231475076764E-31i</v>
      </c>
      <c r="G179" s="229" t="str">
        <f t="shared" si="184"/>
        <v>-9,48086971177799+9,98651609641524i</v>
      </c>
      <c r="H179" s="229" t="str">
        <f t="shared" si="180"/>
        <v>2,00000000000508E-12-6,1421327218125E-13i</v>
      </c>
      <c r="I179" s="229" t="str">
        <f t="shared" si="317"/>
        <v>-2,00000000000508E-12+6,1421327218125E-13i</v>
      </c>
      <c r="J179" s="255" t="str">
        <f ca="1">IMPRODUCT(1/N_FFT2,CP100)</f>
        <v>0,0292786022831343+0,000977924259541766i</v>
      </c>
      <c r="K179" s="254" t="str">
        <f t="shared" ca="1" si="318"/>
        <v>-5,91578586258159E-14+1,60274575941288E-14i</v>
      </c>
      <c r="N179" s="246">
        <f t="shared" ca="1" si="185"/>
        <v>11.477142955838197</v>
      </c>
      <c r="O179" s="223">
        <f t="shared" ca="1" si="186"/>
        <v>3.4771429558381963</v>
      </c>
      <c r="P179" s="223" t="str">
        <f t="shared" ca="1" si="187"/>
        <v>-1,25140649112876-3,24414933831598i</v>
      </c>
      <c r="Q179" s="223" t="str">
        <f t="shared" ca="1" si="188"/>
        <v>-2,57639298614838+2,33510648927637i</v>
      </c>
      <c r="R179" s="223" t="str">
        <f t="shared" ca="1" si="189"/>
        <v>3,10586858688548+1,56336286777357i</v>
      </c>
      <c r="S179" s="223" t="str">
        <f t="shared" ca="1" si="190"/>
        <v>0,340819609048342-3,46039956210599i</v>
      </c>
      <c r="T179" s="223" t="str">
        <f t="shared" ca="1" si="191"/>
        <v>-3,35118715818606+0,927398385886016i</v>
      </c>
      <c r="U179" s="223" t="str">
        <f t="shared" ca="1" si="192"/>
        <v>2,07133164041357+2,79286741016411i</v>
      </c>
      <c r="V179" s="223" t="str">
        <f t="shared" ca="1" si="193"/>
        <v>1,86026320538048-2,93767662312289i</v>
      </c>
      <c r="W179" s="223" t="str">
        <f t="shared" ca="1" si="194"/>
        <v>-3,41033062894388-0,678356938950599i</v>
      </c>
      <c r="X179" s="223" t="str">
        <f t="shared" ca="1" si="195"/>
        <v>0,594458927219827+3,42595121377755i</v>
      </c>
      <c r="Y179" s="223" t="str">
        <f t="shared" ca="1" si="196"/>
        <v>2,98244499428334-1,78760873554853i</v>
      </c>
      <c r="Z179" s="223" t="str">
        <f t="shared" ca="1" si="197"/>
        <v>-2,74119322758215-2,13924819139644i</v>
      </c>
      <c r="AA179" s="223" t="str">
        <f t="shared" ca="1" si="198"/>
        <v>-1,00936132070313+3,32741834754868i</v>
      </c>
      <c r="AB179" s="223" t="str">
        <f t="shared" ca="1" si="199"/>
        <v>3,46772148636495-0,255794504120041i</v>
      </c>
      <c r="AC179" s="223" t="str">
        <f t="shared" ca="1" si="200"/>
        <v>-1,48667018135383-3,14330000273734i</v>
      </c>
      <c r="AD179" s="223" t="str">
        <f t="shared" ca="1" si="201"/>
        <v>-2,39763104789722+2,51831064277115i</v>
      </c>
      <c r="AE179" s="223" t="str">
        <f t="shared" ca="1" si="202"/>
        <v>3,2124612085147+1,33064500116428i</v>
      </c>
      <c r="AF179" s="223" t="str">
        <f t="shared" ca="1" si="203"/>
        <v>0,0853333598859191-3,47609570538928i</v>
      </c>
      <c r="AG179" s="223" t="str">
        <f t="shared" ca="1" si="204"/>
        <v>-3,27388331386241+1,17141418061608i</v>
      </c>
      <c r="AH179" s="223" t="str">
        <f t="shared" ca="1" si="205"/>
        <v>2,27117534982165+2,63292340672829i</v>
      </c>
      <c r="AI179" s="223" t="str">
        <f t="shared" ca="1" si="206"/>
        <v>1,63911384285966-3,06656631193278i</v>
      </c>
      <c r="AJ179" s="223" t="str">
        <f t="shared" ca="1" si="207"/>
        <v>-3,45099322254349-0,425639416988219i</v>
      </c>
      <c r="AK179" s="223" t="str">
        <f t="shared" ca="1" si="208"/>
        <v>0,844876820958887+3,37293733898832i</v>
      </c>
      <c r="AL179" s="223" t="str">
        <f t="shared" ca="1" si="209"/>
        <v>2,84285927385023-2,00216739670261i</v>
      </c>
      <c r="AM179" s="223" t="str">
        <f t="shared" ca="1" si="210"/>
        <v>-2,89113870541129-1,93179712221753i</v>
      </c>
      <c r="AN179" s="223" t="str">
        <f t="shared" ca="1" si="211"/>
        <v>-0,761846333826748+3,39265578845982i</v>
      </c>
      <c r="AO179" s="223" t="str">
        <f t="shared" ca="1" si="212"/>
        <v>3,43950813370466-0,510202835659206i</v>
      </c>
      <c r="AP179" s="223" t="str">
        <f t="shared" ca="1" si="213"/>
        <v>-1,71387747705727-3,02541685210005i</v>
      </c>
      <c r="AQ179" s="223" t="str">
        <f t="shared" ca="1" si="214"/>
        <v>-2,20587613926071+2,6878678526995i</v>
      </c>
      <c r="AR179" s="223" t="str">
        <f t="shared" ca="1" si="215"/>
        <v>-2,20587613926071+2,6878678526995i</v>
      </c>
      <c r="AS179" s="223" t="str">
        <f t="shared" ca="1" si="216"/>
        <v>-0,170615318146886-3,47295458486701i</v>
      </c>
      <c r="AT179" s="223" t="str">
        <f t="shared" ca="1" si="217"/>
        <v>-3,17883801220305+1,40908198040716i</v>
      </c>
      <c r="AU179" s="223" t="str">
        <f t="shared" ca="1" si="218"/>
        <v>2,45871136322819+2,45871136322826i</v>
      </c>
      <c r="AV179" s="223" t="str">
        <f t="shared" ca="1" si="219"/>
        <v>1,40908198040696-3,17883801220314i</v>
      </c>
      <c r="AW179" s="223" t="str">
        <f t="shared" ca="1" si="220"/>
        <v>-3,47295458486701-0,170615318147008i</v>
      </c>
      <c r="AX179" s="223" t="str">
        <f t="shared" ca="1" si="221"/>
        <v>1,09071625400317+3,30164522451891i</v>
      </c>
      <c r="AY179" s="223" t="str">
        <f t="shared" ca="1" si="222"/>
        <v>2,68786785269958-2,20587613926062i</v>
      </c>
      <c r="AZ179" s="223" t="str">
        <f t="shared" ca="1" si="223"/>
        <v>-3,02541685210015-1,7138774770571i</v>
      </c>
      <c r="BA179" s="223" t="str">
        <f t="shared" ca="1" si="224"/>
        <v>-0,510202835659304+3,43950813370464i</v>
      </c>
      <c r="BB179" s="223" t="str">
        <f t="shared" ca="1" si="225"/>
        <v>3,39265578845977-0,761846333826988i</v>
      </c>
      <c r="BC179" s="223" t="str">
        <f t="shared" ca="1" si="226"/>
        <v>-1,93179712221745-2,89113870541135i</v>
      </c>
      <c r="BD179" s="223" t="str">
        <f t="shared" ca="1" si="227"/>
        <v>-2,00216739670241+2,84285927385038i</v>
      </c>
      <c r="BE179" s="223" t="str">
        <f t="shared" ca="1" si="228"/>
        <v>3,37293733898829+0,844876820959005i</v>
      </c>
      <c r="BF179" s="223" t="str">
        <f t="shared" ca="1" si="229"/>
        <v>-0,425639416988442-3,45099322254347i</v>
      </c>
      <c r="BG179" s="223" t="str">
        <f t="shared" ca="1" si="230"/>
        <v>-3,06656631193284+1,63911384285955i</v>
      </c>
      <c r="BH179" s="223" t="str">
        <f t="shared" ca="1" si="231"/>
        <v>2,63292340672844+2,27117534982148i</v>
      </c>
      <c r="BI179" s="223" t="str">
        <f t="shared" ca="1" si="232"/>
        <v>1,17141418061622-3,27388331386236i</v>
      </c>
      <c r="BJ179" s="223" t="str">
        <f t="shared" ca="1" si="233"/>
        <v>-3,47609570538927+0,0853333598861677i</v>
      </c>
      <c r="BK179" s="223" t="str">
        <f t="shared" ca="1" si="234"/>
        <v>1,33064500116419+3,21246120851474i</v>
      </c>
      <c r="BL179" s="223" t="str">
        <f t="shared" ca="1" si="235"/>
        <v>2,51831064277099-2,39763104789739i</v>
      </c>
      <c r="BM179" s="223" t="str">
        <f t="shared" ca="1" si="236"/>
        <v>-3,14330000273729-1,48667018135393i</v>
      </c>
      <c r="BN179" s="223" t="str">
        <f t="shared" ca="1" si="237"/>
        <v>-0,255794504119818+3,46772148636497i</v>
      </c>
      <c r="BO179" s="223" t="str">
        <f t="shared" ca="1" si="238"/>
        <v>3,32741834754912-1,00936132070169i</v>
      </c>
      <c r="BP179" s="223" t="str">
        <f t="shared" ca="1" si="239"/>
        <v>-2,13924819139688-2,74119322758181i</v>
      </c>
      <c r="BQ179" s="223" t="str">
        <f t="shared" ca="1" si="240"/>
        <v>-1,78760873554954+2,98244499428274i</v>
      </c>
      <c r="BR179" s="223" t="str">
        <f t="shared" ca="1" si="241"/>
        <v>3,42595121377771+0,594458927218899i</v>
      </c>
      <c r="BS179" s="223" t="str">
        <f t="shared" ca="1" si="242"/>
        <v>-0,678356938949823-3,41033062894403i</v>
      </c>
      <c r="BT179" s="223" t="str">
        <f t="shared" ca="1" si="243"/>
        <v>-2,93767662312221+1,86026320538157i</v>
      </c>
      <c r="BU179" s="223" t="str">
        <f t="shared" ca="1" si="244"/>
        <v>2,79286741016384+2,07133164041393i</v>
      </c>
      <c r="BV179" s="223" t="str">
        <f t="shared" ca="1" si="245"/>
        <v>0,927398385884629-3,35118715818645i</v>
      </c>
      <c r="BW179" s="223" t="str">
        <f t="shared" ca="1" si="246"/>
        <v>-3,460399562106+0,340819609048221i</v>
      </c>
      <c r="BX179" s="223" t="str">
        <f t="shared" ca="1" si="247"/>
        <v>1,56336286777206+3,10586858688624i</v>
      </c>
      <c r="BY179" s="223" t="str">
        <f t="shared" ca="1" si="248"/>
        <v>2,33510648927621-2,57639298614853i</v>
      </c>
      <c r="BZ179" s="223" t="str">
        <f t="shared" ca="1" si="249"/>
        <v>-3,24414933831549-1,25140649113002i</v>
      </c>
      <c r="CA179" s="223" t="str">
        <f t="shared" ca="1" si="250"/>
        <v>5,94660955983009E-13+3,4771429558382i</v>
      </c>
      <c r="CB179" s="223" t="str">
        <f t="shared" ca="1" si="251"/>
        <v>3,24414933831632-1,25140649112786i</v>
      </c>
      <c r="CC179" s="223" t="str">
        <f t="shared" ca="1" si="252"/>
        <v>-2,33510648927706-2,57639298614776i</v>
      </c>
      <c r="CD179" s="223" t="str">
        <f t="shared" ca="1" si="253"/>
        <v>-1,56336286777417+3,10586858688517i</v>
      </c>
      <c r="CE179" s="223" t="str">
        <f t="shared" ca="1" si="254"/>
        <v>3,46039956210611+0,340819609047086i</v>
      </c>
      <c r="CF179" s="223" t="str">
        <f t="shared" ca="1" si="255"/>
        <v>-0,927398385885776-3,35118715818613i</v>
      </c>
      <c r="CG179" s="223" t="str">
        <f t="shared" ca="1" si="256"/>
        <v>-2,79286741016317+2,07133164041485i</v>
      </c>
      <c r="CH179" s="223" t="str">
        <f t="shared" ca="1" si="257"/>
        <v>2,93767662312284+1,86026320538056i</v>
      </c>
      <c r="CI179" s="223" t="str">
        <f t="shared" ca="1" si="258"/>
        <v>0,678356938952097-3,41033062894358i</v>
      </c>
      <c r="CJ179" s="223" t="str">
        <f t="shared" ca="1" si="259"/>
        <v>-3,4259512137775+0,59445892722007i</v>
      </c>
      <c r="CK179" s="223" t="str">
        <f t="shared" ca="1" si="260"/>
        <v>1,78760873554751+2,98244499428396i</v>
      </c>
      <c r="CL179" s="223" t="str">
        <f t="shared" ca="1" si="261"/>
        <v>2,13924819139598-2,74119322758251i</v>
      </c>
      <c r="CM179" s="223" t="str">
        <f t="shared" ca="1" si="262"/>
        <v>-3,32741834754846-1,00936132070387i</v>
      </c>
      <c r="CN179" s="223" t="str">
        <f t="shared" ca="1" si="263"/>
        <v>0,255794504120955+3,46772148636489i</v>
      </c>
      <c r="CO179" s="223" t="str">
        <f t="shared" ca="1" si="264"/>
        <v>3,14330000273752-1,48667018135344i</v>
      </c>
      <c r="CP179" s="223" t="str">
        <f t="shared" ca="1" si="265"/>
        <v>-2,51831064277202-2,39763104789632i</v>
      </c>
      <c r="CQ179" s="223" t="str">
        <f t="shared" ca="1" si="266"/>
        <v>-1,33064500116437+3,21246120851466i</v>
      </c>
      <c r="CR179" s="223" t="str">
        <f t="shared" ca="1" si="267"/>
        <v>3,47609570538923+0,0853333598877943i</v>
      </c>
      <c r="CS179" s="223" t="str">
        <f t="shared" ca="1" si="268"/>
        <v>-1,17141418061632-3,27388331386233i</v>
      </c>
      <c r="CT179" s="223" t="str">
        <f t="shared" ca="1" si="269"/>
        <v>-2,6329234067293+2,27117534982047i</v>
      </c>
      <c r="CU179" s="223" t="str">
        <f t="shared" ca="1" si="270"/>
        <v>3,06656631193305+1,63911384285915i</v>
      </c>
      <c r="CV179" s="223" t="str">
        <f t="shared" ca="1" si="271"/>
        <v>0,425639416989321-3,45099322254336i</v>
      </c>
      <c r="CW179" s="223" t="str">
        <f t="shared" ca="1" si="272"/>
        <v>-3,37293733898809+0,844876820959777i</v>
      </c>
      <c r="CX179" s="223" t="str">
        <f t="shared" ca="1" si="273"/>
        <v>2,00216739670197+2,84285927385069i</v>
      </c>
      <c r="CY179" s="223" t="str">
        <f t="shared" ca="1" si="274"/>
        <v>1,9317971222165-2,89113870541198i</v>
      </c>
      <c r="CZ179" s="223" t="str">
        <f t="shared" ca="1" si="275"/>
        <v>-3,39265578845973-0,761846333827179i</v>
      </c>
      <c r="DA179" s="223" t="str">
        <f t="shared" ca="1" si="276"/>
        <v>0,510202835660771+3,43950813370442i</v>
      </c>
      <c r="DB179" s="223" t="str">
        <f t="shared" ca="1" si="277"/>
        <v>3,0254168521001-1,71387747705719i</v>
      </c>
      <c r="DC179" s="223" t="str">
        <f t="shared" ca="1" si="278"/>
        <v>-2,68786785269852-2,20587613926192i</v>
      </c>
      <c r="DD179" s="223" t="str">
        <f t="shared" ca="1" si="279"/>
        <v>-1,09071625400274+3,30164522451905i</v>
      </c>
      <c r="DE179" s="223" t="str">
        <f t="shared" ca="1" si="280"/>
        <v>3,47295458486707-0,170615318145778i</v>
      </c>
      <c r="DF179" s="223" t="str">
        <f t="shared" ca="1" si="281"/>
        <v>-1,40908198040768-3,17883801220282i</v>
      </c>
      <c r="DG179" s="223" t="str">
        <f t="shared" ca="1" si="282"/>
        <v>-2,45871136322882+2,45871136322763i</v>
      </c>
      <c r="DH179" s="223" t="str">
        <f t="shared" ca="1" si="283"/>
        <v>3,1788380122035+1,40908198040614i</v>
      </c>
      <c r="DI179" s="223" t="str">
        <f t="shared" ca="1" si="284"/>
        <v>0,17061531814745-3,47295458486699i</v>
      </c>
      <c r="DJ179" s="223" t="str">
        <f t="shared" ca="1" si="285"/>
        <v>-3,30164522451852+1,09071625400434i</v>
      </c>
      <c r="DK179" s="223" t="str">
        <f t="shared" ca="1" si="286"/>
        <v>2,20587613926054+2,68786785269964i</v>
      </c>
      <c r="DL179" s="223" t="str">
        <f t="shared" ca="1" si="287"/>
        <v>1,71387747705873-3,02541685209923i</v>
      </c>
      <c r="DM179" s="223" t="str">
        <f t="shared" ca="1" si="288"/>
        <v>-3,43950813370467-0,510202835659105i</v>
      </c>
      <c r="DN179" s="223" t="str">
        <f t="shared" ca="1" si="289"/>
        <v>0,761846333825545+3,39265578846009i</v>
      </c>
      <c r="DO179" s="223" t="str">
        <f t="shared" ca="1" si="290"/>
        <v>2,89113870541104-1,9317971222179i</v>
      </c>
      <c r="DP179" s="223" t="str">
        <f t="shared" ca="1" si="291"/>
        <v>-2,84285927384972-2,00216739670334i</v>
      </c>
      <c r="DQ179" s="223" t="str">
        <f t="shared" ca="1" si="292"/>
        <v>-0,844876820958143+3,3729373389885i</v>
      </c>
      <c r="DR179" s="223" t="str">
        <f t="shared" ca="1" si="293"/>
        <v>3,45099322254356-0,425639416987656i</v>
      </c>
      <c r="DS179" s="223" t="str">
        <f t="shared" ca="1" si="294"/>
        <v>-1,63911384286073-3,06656631193221i</v>
      </c>
      <c r="DT179" s="223" t="str">
        <f t="shared" ca="1" si="295"/>
        <v>-2,27117534982181+2,63292340672815i</v>
      </c>
      <c r="DU179" s="223" t="str">
        <f t="shared" ca="1" si="296"/>
        <v>3,27388331386293+1,17141418061464i</v>
      </c>
      <c r="DV179" s="223" t="str">
        <f t="shared" ca="1" si="297"/>
        <v>-0,0853333598860213-3,47609570538927i</v>
      </c>
      <c r="DW179" s="223" t="str">
        <f t="shared" ca="1" si="298"/>
        <v>-3,2124612085153+1,33064500116282i</v>
      </c>
      <c r="DX179" s="223" t="str">
        <f t="shared" ca="1" si="299"/>
        <v>2,39763104789754+2,51831064277085i</v>
      </c>
      <c r="DY179" s="223" t="str">
        <f t="shared" ca="1" si="300"/>
        <v>1,48667018135495-3,14330000273681i</v>
      </c>
      <c r="DZ179" s="223" t="str">
        <f t="shared" ca="1" si="301"/>
        <v>-3,46772148636501-0,255794504119274i</v>
      </c>
      <c r="EA179" s="223" t="str">
        <f t="shared" ca="1" si="302"/>
        <v>1,00936132070226+3,32741834754895i</v>
      </c>
      <c r="EB179" s="223" t="str">
        <f t="shared" ca="1" si="303"/>
        <v>2,74119322758141-2,13924819139738i</v>
      </c>
      <c r="EC179" s="223" t="str">
        <f t="shared" ca="1" si="304"/>
        <v>-2,98244499428304-1,78760873554903i</v>
      </c>
      <c r="ED179" s="223" t="str">
        <f t="shared" ca="1" si="305"/>
        <v>-0,594458927218314+3,42595121377781i</v>
      </c>
      <c r="EE179" s="223" t="str">
        <f t="shared" ca="1" si="306"/>
        <v>3,41033062894393-0,678356938950359i</v>
      </c>
      <c r="EF179" s="223" t="str">
        <f t="shared" ca="1" si="307"/>
        <v>-1,86026320538207-2,93767662312189i</v>
      </c>
      <c r="EG179" s="223" t="str">
        <f t="shared" ca="1" si="308"/>
        <v>-2,0713316404135+2,79286741016417i</v>
      </c>
      <c r="EH179" s="223" t="str">
        <f t="shared" ca="1" si="309"/>
        <v>3,35118715818569+0,927398385887389i</v>
      </c>
      <c r="EI179" s="223" t="str">
        <f t="shared" ca="1" si="310"/>
        <v>-0,340819609048763-3,46039956210595i</v>
      </c>
      <c r="EJ179" s="223" t="str">
        <f t="shared" ca="1" si="311"/>
        <v>-3,10586858688597+1,56336286777259i</v>
      </c>
      <c r="EK179" s="223" t="str">
        <f t="shared" ca="1" si="312"/>
        <v>2,57639298614896+2,33510648927573i</v>
      </c>
      <c r="EL179" s="223" t="str">
        <f t="shared" ca="1" si="313"/>
        <v>1,25140649112947-3,2441493383157i</v>
      </c>
      <c r="EM179" s="223" t="str">
        <f t="shared" ca="1" si="314"/>
        <v>-3,4771429558382+1,18932191196602E-12i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-2,48382101373785E-27+7,53262917909627E-28i</v>
      </c>
      <c r="G180" s="229" t="str">
        <f t="shared" si="184"/>
        <v>-9,35550935547366+9,97920997926198i</v>
      </c>
      <c r="H180" s="229" t="str">
        <f t="shared" si="180"/>
        <v>2,00000000004958E-11-6,06535606131865E-12i</v>
      </c>
      <c r="I180" s="229" t="str">
        <f t="shared" si="317"/>
        <v>-2,00000000004958E-11+6,06535606131865E-12i</v>
      </c>
      <c r="J180" s="255" t="str">
        <f ca="1">IMPRODUCT(1/N_FFT2,CQ100)</f>
        <v>0,0155919909027175-0,0000206378213763198i</v>
      </c>
      <c r="K180" s="254" t="str">
        <f t="shared" ca="1" si="318"/>
        <v>-3,11714642327103E-13+9,49837329573595E-14i</v>
      </c>
      <c r="N180" s="246">
        <f t="shared" ca="1" si="185"/>
        <v>11.478560280175159</v>
      </c>
      <c r="O180" s="223">
        <f t="shared" ca="1" si="186"/>
        <v>3.4785602801751589</v>
      </c>
      <c r="P180" s="223" t="str">
        <f t="shared" ca="1" si="187"/>
        <v>-1,3311873877063-3,21377064546056i</v>
      </c>
      <c r="Q180" s="223" t="str">
        <f t="shared" ca="1" si="188"/>
        <v>-2,45971356287804+2,45971356287803i</v>
      </c>
      <c r="R180" s="223" t="str">
        <f t="shared" ca="1" si="189"/>
        <v>3,21377064546055+1,33118738770631i</v>
      </c>
      <c r="S180" s="223" t="str">
        <f t="shared" ca="1" si="190"/>
        <v>1,03341847055736E-14-3,47856028017516i</v>
      </c>
      <c r="T180" s="223" t="str">
        <f t="shared" ca="1" si="191"/>
        <v>-3,21377064546056+1,33118738770629i</v>
      </c>
      <c r="U180" s="223" t="str">
        <f t="shared" ca="1" si="192"/>
        <v>2,45971356287797+2,45971356287809i</v>
      </c>
      <c r="V180" s="223" t="str">
        <f t="shared" ca="1" si="193"/>
        <v>1,33118738770645-3,21377064546049i</v>
      </c>
      <c r="W180" s="223" t="str">
        <f t="shared" ca="1" si="194"/>
        <v>-3,47856028017516+1,15273246177867E-13i</v>
      </c>
      <c r="X180" s="223" t="str">
        <f t="shared" ca="1" si="195"/>
        <v>1,33118738770634+3,21377064546054i</v>
      </c>
      <c r="Y180" s="223" t="str">
        <f t="shared" ca="1" si="196"/>
        <v>2,45971356287805-2,45971356287802i</v>
      </c>
      <c r="Z180" s="223" t="str">
        <f t="shared" ca="1" si="197"/>
        <v>-3,21377064546052-1,33118738770639i</v>
      </c>
      <c r="AA180" s="223" t="str">
        <f t="shared" ca="1" si="198"/>
        <v>-1,70033751878212E-13+3,47856028017516i</v>
      </c>
      <c r="AB180" s="223" t="str">
        <f t="shared" ca="1" si="199"/>
        <v>3,21377064546052-1,33118738770639i</v>
      </c>
      <c r="AC180" s="223" t="str">
        <f t="shared" ca="1" si="200"/>
        <v>-2,45971356287805-2,45971356287801i</v>
      </c>
      <c r="AD180" s="223" t="str">
        <f t="shared" ca="1" si="201"/>
        <v>-1,33118738770634+3,21377064546054i</v>
      </c>
      <c r="AE180" s="223" t="str">
        <f t="shared" ca="1" si="202"/>
        <v>3,47856028017516+1,15486710961757E-13i</v>
      </c>
      <c r="AF180" s="223" t="str">
        <f t="shared" ca="1" si="203"/>
        <v>-1,33118738770646-3,21377064546049i</v>
      </c>
      <c r="AG180" s="223" t="str">
        <f t="shared" ca="1" si="204"/>
        <v>-2,45971356287796+2,4597135628781i</v>
      </c>
      <c r="AH180" s="223" t="str">
        <f t="shared" ca="1" si="205"/>
        <v>3,21377064546056+1,33118738770627i</v>
      </c>
      <c r="AI180" s="223" t="str">
        <f t="shared" ca="1" si="206"/>
        <v>4,85813413553901E-14-3,47856028017516i</v>
      </c>
      <c r="AJ180" s="223" t="str">
        <f t="shared" ca="1" si="207"/>
        <v>-3,2137706454606+1,33118738770619i</v>
      </c>
      <c r="AK180" s="223" t="str">
        <f t="shared" ca="1" si="208"/>
        <v>2,45971356287814+2,45971356287793i</v>
      </c>
      <c r="AL180" s="223" t="str">
        <f t="shared" ca="1" si="209"/>
        <v>1,33118738770623-3,21377064546059i</v>
      </c>
      <c r="AM180" s="223" t="str">
        <f t="shared" ca="1" si="210"/>
        <v>-3,47856028017516+5,96569956106575E-15i</v>
      </c>
      <c r="AN180" s="223" t="str">
        <f t="shared" ca="1" si="211"/>
        <v>1,33118738770624+3,21377064546058i</v>
      </c>
      <c r="AO180" s="223" t="str">
        <f t="shared" ca="1" si="212"/>
        <v>2,45971356287813-2,45971356287793i</v>
      </c>
      <c r="AP180" s="223" t="str">
        <f t="shared" ca="1" si="213"/>
        <v>-3,21377064546061-1,33118738770617i</v>
      </c>
      <c r="AQ180" s="223" t="str">
        <f t="shared" ca="1" si="214"/>
        <v>6,05127404775218E-14+3,47856028017516i</v>
      </c>
      <c r="AR180" s="223" t="str">
        <f t="shared" ca="1" si="215"/>
        <v>6,05127404775218E-14+3,47856028017516i</v>
      </c>
      <c r="AS180" s="223" t="str">
        <f t="shared" ca="1" si="216"/>
        <v>-2,45971356287797-2,45971356287809i</v>
      </c>
      <c r="AT180" s="223" t="str">
        <f t="shared" ca="1" si="217"/>
        <v>-1,33118738770645+3,21377064546049i</v>
      </c>
      <c r="AU180" s="223" t="str">
        <f t="shared" ca="1" si="218"/>
        <v>3,47856028017516-1,15059781393978E-13i</v>
      </c>
      <c r="AV180" s="223" t="str">
        <f t="shared" ca="1" si="219"/>
        <v>-1,33118738770636-3,21377064546053i</v>
      </c>
      <c r="AW180" s="223" t="str">
        <f t="shared" ca="1" si="220"/>
        <v>-2,45971356287804+2,45971356287803i</v>
      </c>
      <c r="AX180" s="223" t="str">
        <f t="shared" ca="1" si="221"/>
        <v>3,21377064546053+1,33118738770637i</v>
      </c>
      <c r="AY180" s="223" t="str">
        <f t="shared" ca="1" si="222"/>
        <v>1,51709723627237E-13-3,47856028017516i</v>
      </c>
      <c r="AZ180" s="223" t="str">
        <f t="shared" ca="1" si="223"/>
        <v>-3,21377064546051+1,33118738770641i</v>
      </c>
      <c r="BA180" s="223" t="str">
        <f t="shared" ca="1" si="224"/>
        <v>2,45971356287806+2,459713562878i</v>
      </c>
      <c r="BB180" s="223" t="str">
        <f t="shared" ca="1" si="225"/>
        <v>1,33118738770632-3,21377064546055i</v>
      </c>
      <c r="BC180" s="223" t="str">
        <f t="shared" ca="1" si="226"/>
        <v>-3,47856028017516-9,71626827107806E-14i</v>
      </c>
      <c r="BD180" s="223" t="str">
        <f t="shared" ca="1" si="227"/>
        <v>1,33118738770614+3,21377064546062i</v>
      </c>
      <c r="BE180" s="223" t="str">
        <f t="shared" ca="1" si="228"/>
        <v>2,45971356287796-2,4597135628781i</v>
      </c>
      <c r="BF180" s="223" t="str">
        <f t="shared" ca="1" si="229"/>
        <v>-3,21377064546057-1,33118738770627i</v>
      </c>
      <c r="BG180" s="223" t="str">
        <f t="shared" ca="1" si="230"/>
        <v>-4,26156417943246E-14+3,47856028017516i</v>
      </c>
      <c r="BH180" s="223" t="str">
        <f t="shared" ca="1" si="231"/>
        <v>3,2137706454606-1,33118738770619i</v>
      </c>
      <c r="BI180" s="223" t="str">
        <f t="shared" ca="1" si="232"/>
        <v>-2,4597135628779-2,45971356287817i</v>
      </c>
      <c r="BJ180" s="223" t="str">
        <f t="shared" ca="1" si="233"/>
        <v>-1,33118738770622+3,21377064546059i</v>
      </c>
      <c r="BK180" s="223" t="str">
        <f t="shared" ca="1" si="234"/>
        <v>3,47856028017516-1,19313991221315E-14i</v>
      </c>
      <c r="BL180" s="223" t="str">
        <f t="shared" ca="1" si="235"/>
        <v>-1,33118738770624-3,21377064546058i</v>
      </c>
      <c r="BM180" s="223" t="str">
        <f t="shared" ca="1" si="236"/>
        <v>-2,45971356287813+2,45971356287794i</v>
      </c>
      <c r="BN180" s="223" t="str">
        <f t="shared" ca="1" si="237"/>
        <v>3,21377064546101+1,33118738770521i</v>
      </c>
      <c r="BO180" s="223" t="str">
        <f t="shared" ca="1" si="238"/>
        <v>9,71621169913886E-13-3,47856028017516i</v>
      </c>
      <c r="BP180" s="223" t="str">
        <f t="shared" ca="1" si="239"/>
        <v>-3,21377064546043+1,33118738770661i</v>
      </c>
      <c r="BQ180" s="223" t="str">
        <f t="shared" ca="1" si="240"/>
        <v>2,4597135628792+2,45971356287686i</v>
      </c>
      <c r="BR180" s="223" t="str">
        <f t="shared" ca="1" si="241"/>
        <v>1,33118738770676-3,21377064546037i</v>
      </c>
      <c r="BS180" s="223" t="str">
        <f t="shared" ca="1" si="242"/>
        <v>-3,47856028017516+8,13091887590024E-13i</v>
      </c>
      <c r="BT180" s="223" t="str">
        <f t="shared" ca="1" si="243"/>
        <v>1,33118738770506+3,21377064546107i</v>
      </c>
      <c r="BU180" s="223" t="str">
        <f t="shared" ca="1" si="244"/>
        <v>2,45971356287805-2,45971356287801i</v>
      </c>
      <c r="BV180" s="223" t="str">
        <f t="shared" ca="1" si="245"/>
        <v>-3,21377064546105-1,33118738770511i</v>
      </c>
      <c r="BW180" s="223" t="str">
        <f t="shared" ca="1" si="246"/>
        <v>-8,62527088080975E-13+3,47856028017516i</v>
      </c>
      <c r="BX180" s="223" t="str">
        <f t="shared" ca="1" si="247"/>
        <v>3,21377064546038-1,33118738770671i</v>
      </c>
      <c r="BY180" s="223" t="str">
        <f t="shared" ca="1" si="248"/>
        <v>-2,45971356287683-2,45971356287923i</v>
      </c>
      <c r="BZ180" s="223" t="str">
        <f t="shared" ca="1" si="249"/>
        <v>-1,33118738770666+3,21377064546041i</v>
      </c>
      <c r="CA180" s="223" t="str">
        <f t="shared" ca="1" si="250"/>
        <v>3,47856028017516-9,22185969422939E-13i</v>
      </c>
      <c r="CB180" s="223" t="str">
        <f t="shared" ca="1" si="251"/>
        <v>-1,33118738770516-3,21377064546103i</v>
      </c>
      <c r="CC180" s="223" t="str">
        <f t="shared" ca="1" si="252"/>
        <v>-2,45971356287794+2,45971356287813i</v>
      </c>
      <c r="CD180" s="223" t="str">
        <f t="shared" ca="1" si="253"/>
        <v>3,21377064546111+1,33118738770496i</v>
      </c>
      <c r="CE180" s="223" t="str">
        <f t="shared" ca="1" si="254"/>
        <v>7,03999691488418E-13-3,47856028017516i</v>
      </c>
      <c r="CF180" s="223" t="str">
        <f t="shared" ca="1" si="255"/>
        <v>-3,21377064546032+1,33118738770686i</v>
      </c>
      <c r="CG180" s="223" t="str">
        <f t="shared" ca="1" si="256"/>
        <v>2,45971356287694+2,45971356287912i</v>
      </c>
      <c r="CH180" s="223" t="str">
        <f t="shared" ca="1" si="257"/>
        <v>1,33118738770651-3,21377064546047i</v>
      </c>
      <c r="CI180" s="223" t="str">
        <f t="shared" ca="1" si="258"/>
        <v>-3,47856028017516+1,08071336601549E-12i</v>
      </c>
      <c r="CJ180" s="223" t="str">
        <f t="shared" ca="1" si="259"/>
        <v>1,33118738770531+3,21377064546096i</v>
      </c>
      <c r="CK180" s="223" t="str">
        <f t="shared" ca="1" si="260"/>
        <v>2,45971356287786-2,4597135628782i</v>
      </c>
      <c r="CL180" s="223" t="str">
        <f t="shared" ca="1" si="261"/>
        <v>-3,21377064546115-1,33118738770486i</v>
      </c>
      <c r="CM180" s="223" t="str">
        <f t="shared" ca="1" si="262"/>
        <v>-5,94905609655507E-13+3,47856028017516i</v>
      </c>
      <c r="CN180" s="223" t="str">
        <f t="shared" ca="1" si="263"/>
        <v>3,21377064546028-1,33118738770696i</v>
      </c>
      <c r="CO180" s="223" t="str">
        <f t="shared" ca="1" si="264"/>
        <v>-2,45971356287702-2,45971356287905i</v>
      </c>
      <c r="CP180" s="223" t="str">
        <f t="shared" ca="1" si="265"/>
        <v>-1,33118738770641+3,21377064546051i</v>
      </c>
      <c r="CQ180" s="223" t="str">
        <f t="shared" ca="1" si="266"/>
        <v>3,47856028017516-1,1898074478484E-12i</v>
      </c>
      <c r="CR180" s="223" t="str">
        <f t="shared" ca="1" si="267"/>
        <v>-1,33118738770541-3,21377064546092i</v>
      </c>
      <c r="CS180" s="223" t="str">
        <f t="shared" ca="1" si="268"/>
        <v>-2,45971356287778+2,45971356287828i</v>
      </c>
      <c r="CT180" s="223" t="str">
        <f t="shared" ca="1" si="269"/>
        <v>3,21377064546119+1,33118738770476i</v>
      </c>
      <c r="CU180" s="223" t="str">
        <f t="shared" ca="1" si="270"/>
        <v>4,85811527822596E-13-3,47856028017516i</v>
      </c>
      <c r="CV180" s="223" t="str">
        <f t="shared" ca="1" si="271"/>
        <v>-3,21377064546024+1,33118738770706i</v>
      </c>
      <c r="CW180" s="223" t="str">
        <f t="shared" ca="1" si="272"/>
        <v>2,45971356287709+2,45971356287897i</v>
      </c>
      <c r="CX180" s="223" t="str">
        <f t="shared" ca="1" si="273"/>
        <v>1,33118738770631-3,21377064546055i</v>
      </c>
      <c r="CY180" s="223" t="str">
        <f t="shared" ca="1" si="274"/>
        <v>-3,47856028017516+1,29890152968131E-12i</v>
      </c>
      <c r="CZ180" s="223" t="str">
        <f t="shared" ca="1" si="275"/>
        <v>1,33118738770551+3,21377064546088i</v>
      </c>
      <c r="DA180" s="223" t="str">
        <f t="shared" ca="1" si="276"/>
        <v>2,45971356287771-2,45971356287836i</v>
      </c>
      <c r="DB180" s="223" t="str">
        <f t="shared" ca="1" si="277"/>
        <v>-3,21377064545991-1,33118738770786i</v>
      </c>
      <c r="DC180" s="223" t="str">
        <f t="shared" ca="1" si="278"/>
        <v>-3,76717445989684E-13+3,47856028017516i</v>
      </c>
      <c r="DD180" s="223" t="str">
        <f t="shared" ca="1" si="279"/>
        <v>3,2137706454602-1,33118738770716i</v>
      </c>
      <c r="DE180" s="223" t="str">
        <f t="shared" ca="1" si="280"/>
        <v>-2,45971356287717-2,45971356287889i</v>
      </c>
      <c r="DF180" s="223" t="str">
        <f t="shared" ca="1" si="281"/>
        <v>-1,33118738770621+3,21377064546059i</v>
      </c>
      <c r="DG180" s="223" t="str">
        <f t="shared" ca="1" si="282"/>
        <v>3,47856028017516-1,40799561151423E-12i</v>
      </c>
      <c r="DH180" s="223" t="str">
        <f t="shared" ca="1" si="283"/>
        <v>-1,33118738770561-3,21377064546084i</v>
      </c>
      <c r="DI180" s="223" t="str">
        <f t="shared" ca="1" si="284"/>
        <v>-2,45971356287763+2,45971356287843i</v>
      </c>
      <c r="DJ180" s="223" t="str">
        <f t="shared" ca="1" si="285"/>
        <v>3,21377064545995+1,33118738770776i</v>
      </c>
      <c r="DK180" s="223" t="str">
        <f t="shared" ca="1" si="286"/>
        <v>2,67623364156772E-13-3,47856028017516i</v>
      </c>
      <c r="DL180" s="223" t="str">
        <f t="shared" ca="1" si="287"/>
        <v>-3,21377064546016+1,33118738770726i</v>
      </c>
      <c r="DM180" s="223" t="str">
        <f t="shared" ca="1" si="288"/>
        <v>2,45971356287725+2,45971356287881i</v>
      </c>
      <c r="DN180" s="223" t="str">
        <f t="shared" ca="1" si="289"/>
        <v>1,33118738770611-3,21377064546063i</v>
      </c>
      <c r="DO180" s="223" t="str">
        <f t="shared" ca="1" si="290"/>
        <v>-3,47856028017516+1,51708969334714E-12i</v>
      </c>
      <c r="DP180" s="223" t="str">
        <f t="shared" ca="1" si="291"/>
        <v>1,33118738770571+3,2137706454608i</v>
      </c>
      <c r="DQ180" s="223" t="str">
        <f t="shared" ca="1" si="292"/>
        <v>2,45971356287755-2,45971356287851i</v>
      </c>
      <c r="DR180" s="223" t="str">
        <f t="shared" ca="1" si="293"/>
        <v>-3,21377064545999-1,33118738770766i</v>
      </c>
      <c r="DS180" s="223" t="str">
        <f t="shared" ca="1" si="294"/>
        <v>-1,5852928232386E-13+3,47856028017516i</v>
      </c>
      <c r="DT180" s="223" t="str">
        <f t="shared" ca="1" si="295"/>
        <v>3,21377064546012-1,33118738770736i</v>
      </c>
      <c r="DU180" s="223" t="str">
        <f t="shared" ca="1" si="296"/>
        <v>-2,45971356287733-2,45971356287874i</v>
      </c>
      <c r="DV180" s="223" t="str">
        <f t="shared" ca="1" si="297"/>
        <v>-1,33118738770601+3,21377064546068i</v>
      </c>
      <c r="DW180" s="223" t="str">
        <f t="shared" ca="1" si="298"/>
        <v>3,47856028017516-1,62618377518005E-12i</v>
      </c>
      <c r="DX180" s="223" t="str">
        <f t="shared" ca="1" si="299"/>
        <v>-1,33118738770582-3,21377064546076i</v>
      </c>
      <c r="DY180" s="223" t="str">
        <f t="shared" ca="1" si="300"/>
        <v>-2,45971356287747+2,45971356287859i</v>
      </c>
      <c r="DZ180" s="223" t="str">
        <f t="shared" ca="1" si="301"/>
        <v>3,21377064546004+1,33118738770755i</v>
      </c>
      <c r="EA180" s="223" t="str">
        <f t="shared" ca="1" si="302"/>
        <v>4,94352004909478E-14-3,47856028017516i</v>
      </c>
      <c r="EB180" s="223" t="str">
        <f t="shared" ca="1" si="303"/>
        <v>-3,21377064546007+1,33118738770746i</v>
      </c>
      <c r="EC180" s="223" t="str">
        <f t="shared" ca="1" si="304"/>
        <v>2,4597135628774+2,45971356287866i</v>
      </c>
      <c r="ED180" s="223" t="str">
        <f t="shared" ca="1" si="305"/>
        <v>1,33118738770591-3,21377064546072i</v>
      </c>
      <c r="EE180" s="223" t="str">
        <f t="shared" ca="1" si="306"/>
        <v>-3,47856028017516-1,72505417616195E-12i</v>
      </c>
      <c r="EF180" s="223" t="str">
        <f t="shared" ca="1" si="307"/>
        <v>1,33118738770592+3,21377064546071i</v>
      </c>
      <c r="EG180" s="223" t="str">
        <f t="shared" ca="1" si="308"/>
        <v>2,4597135628774-2,45971356287867i</v>
      </c>
      <c r="EH180" s="223" t="str">
        <f t="shared" ca="1" si="309"/>
        <v>-3,21377064546008-1,33118738770745i</v>
      </c>
      <c r="EI180" s="223" t="str">
        <f t="shared" ca="1" si="310"/>
        <v>5,96588813419641E-14+3,47856028017516i</v>
      </c>
      <c r="EJ180" s="223" t="str">
        <f t="shared" ca="1" si="311"/>
        <v>3,21377064546003-1,33118738770757i</v>
      </c>
      <c r="EK180" s="223" t="str">
        <f t="shared" ca="1" si="312"/>
        <v>-2,45971356287748-2,45971356287858i</v>
      </c>
      <c r="EL180" s="223" t="str">
        <f t="shared" ca="1" si="313"/>
        <v>-1,33118738770581+3,21377064546076i</v>
      </c>
      <c r="EM180" s="223" t="str">
        <f t="shared" ca="1" si="314"/>
        <v>3,47856028017516+1,61596009432903E-12i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-2,4228706731993E-27+7,25707301412065E-28i</v>
      </c>
      <c r="G181" s="229" t="str">
        <f t="shared" si="184"/>
        <v>-9,23190546525285+9,970457902562i</v>
      </c>
      <c r="H181" s="229" t="str">
        <f t="shared" si="180"/>
        <v>2,00000000004836E-11-5,99047512229005E-12i</v>
      </c>
      <c r="I181" s="229" t="str">
        <f t="shared" si="317"/>
        <v>-2,00000000004836E-11+5,99047512229005E-12i</v>
      </c>
      <c r="J181" s="255" t="str">
        <f ca="1">IMPRODUCT(1/N_FFT2,CR100)</f>
        <v>-0,00116847254685462-0,000977945429617336i</v>
      </c>
      <c r="K181" s="254" t="str">
        <f t="shared" ca="1" si="318"/>
        <v>2,92278087047374E-14+1,25592028698082E-14i</v>
      </c>
      <c r="N181" s="246">
        <f t="shared" ca="1" si="185"/>
        <v>11.47980627745094</v>
      </c>
      <c r="O181" s="223">
        <f t="shared" ca="1" si="186"/>
        <v>3.4798062774509413</v>
      </c>
      <c r="P181" s="223" t="str">
        <f t="shared" ca="1" si="187"/>
        <v>-1,41016126835703-3,18127284680404i</v>
      </c>
      <c r="Q181" s="223" t="str">
        <f t="shared" ca="1" si="188"/>
        <v>-2,33689506675505+2,57836637729452i</v>
      </c>
      <c r="R181" s="223" t="str">
        <f t="shared" ca="1" si="189"/>
        <v>3,30417412344422+1,09155168936181i</v>
      </c>
      <c r="S181" s="223" t="str">
        <f t="shared" ca="1" si="190"/>
        <v>-0,34108066021658-3,46305005909721i</v>
      </c>
      <c r="T181" s="223" t="str">
        <f t="shared" ca="1" si="191"/>
        <v>-3,0277341735885+1,71519022346541i</v>
      </c>
      <c r="U181" s="223" t="str">
        <f t="shared" ca="1" si="192"/>
        <v>2,79500661014213+2,07291817924606i</v>
      </c>
      <c r="V181" s="223" t="str">
        <f t="shared" ca="1" si="193"/>
        <v>0,762429870895291-3,3952543970303i</v>
      </c>
      <c r="W181" s="223" t="str">
        <f t="shared" ca="1" si="194"/>
        <v>-3,41294277557866+0,678876527221554i</v>
      </c>
      <c r="X181" s="223" t="str">
        <f t="shared" ca="1" si="195"/>
        <v>2,00370095910343+2,84503676515348i</v>
      </c>
      <c r="Y181" s="223" t="str">
        <f t="shared" ca="1" si="196"/>
        <v>1,78897795649836-2,9847294014282i</v>
      </c>
      <c r="Z181" s="223" t="str">
        <f t="shared" ca="1" si="197"/>
        <v>-3,45363651473818-0,425965435985251i</v>
      </c>
      <c r="AA181" s="223" t="str">
        <f t="shared" ca="1" si="198"/>
        <v>1,01013444215792+3,32996698742695i</v>
      </c>
      <c r="AB181" s="223" t="str">
        <f t="shared" ca="1" si="199"/>
        <v>2,63494009741461-2,27291495917108i</v>
      </c>
      <c r="AC181" s="223" t="str">
        <f t="shared" ca="1" si="200"/>
        <v>-3,14570761695944-1,48780889807474i</v>
      </c>
      <c r="AD181" s="223" t="str">
        <f t="shared" ca="1" si="201"/>
        <v>-0,0853987210702714+3,47875822485934i</v>
      </c>
      <c r="AE181" s="223" t="str">
        <f t="shared" ca="1" si="202"/>
        <v>3,21492179684116-1,33166421022065i</v>
      </c>
      <c r="AF181" s="223" t="str">
        <f t="shared" ca="1" si="203"/>
        <v>-2,52023954567993-2,39946751613311i</v>
      </c>
      <c r="AG181" s="223" t="str">
        <f t="shared" ca="1" si="204"/>
        <v>-1,1723114266439+3,27639094852051i</v>
      </c>
      <c r="AH181" s="223" t="str">
        <f t="shared" ca="1" si="205"/>
        <v>3,47037759159243-0,25599043021196i</v>
      </c>
      <c r="AI181" s="223" t="str">
        <f t="shared" ca="1" si="206"/>
        <v>-1,64036932397694-3,06891515189691i</v>
      </c>
      <c r="AJ181" s="223" t="str">
        <f t="shared" ca="1" si="207"/>
        <v>-2,14088675098862+2,74329284766107i</v>
      </c>
      <c r="AK181" s="223" t="str">
        <f t="shared" ca="1" si="208"/>
        <v>3,37552084418997+0,845523955323558i</v>
      </c>
      <c r="AL181" s="223" t="str">
        <f t="shared" ca="1" si="209"/>
        <v>-0,594914253712979-3,4285753250171i</v>
      </c>
      <c r="AM181" s="223" t="str">
        <f t="shared" ca="1" si="210"/>
        <v>-2,89335317640007+1,93327678442653i</v>
      </c>
      <c r="AN181" s="223" t="str">
        <f t="shared" ca="1" si="211"/>
        <v>2,93992673988278+1,86168807610436i</v>
      </c>
      <c r="AO181" s="223" t="str">
        <f t="shared" ca="1" si="212"/>
        <v>0,510593626103005-3,44214262888248i</v>
      </c>
      <c r="AP181" s="223" t="str">
        <f t="shared" ca="1" si="213"/>
        <v>-3,3537540038119+0,92810872773755i</v>
      </c>
      <c r="AQ181" s="223" t="str">
        <f t="shared" ca="1" si="214"/>
        <v>2,20756573260523+2,68992662814696i</v>
      </c>
      <c r="AR181" s="223" t="str">
        <f t="shared" ca="1" si="215"/>
        <v>2,20756573260523+2,68992662814696i</v>
      </c>
      <c r="AS181" s="223" t="str">
        <f t="shared" ca="1" si="216"/>
        <v>-3,47561469839223-0,17074600114458i</v>
      </c>
      <c r="AT181" s="223" t="str">
        <f t="shared" ca="1" si="217"/>
        <v>1,25236500735781+3,24663419820168i</v>
      </c>
      <c r="AU181" s="223" t="str">
        <f t="shared" ca="1" si="218"/>
        <v>2,46059461600111-2,46059461600105i</v>
      </c>
      <c r="AV181" s="223" t="str">
        <f t="shared" ca="1" si="219"/>
        <v>-3,24663419820164-1,25236500735792i</v>
      </c>
      <c r="AW181" s="223" t="str">
        <f t="shared" ca="1" si="220"/>
        <v>0,17074600114447+3,47561469839223i</v>
      </c>
      <c r="AX181" s="223" t="str">
        <f t="shared" ca="1" si="221"/>
        <v>3,10824753047187-1,5645603273452i</v>
      </c>
      <c r="AY181" s="223" t="str">
        <f t="shared" ca="1" si="222"/>
        <v>-2,6899266281469-2,20756573260531i</v>
      </c>
      <c r="AZ181" s="223" t="str">
        <f t="shared" ca="1" si="223"/>
        <v>-0,9281087277373+3,35375400381197i</v>
      </c>
      <c r="BA181" s="223" t="str">
        <f t="shared" ca="1" si="224"/>
        <v>3,44214262888244-0,510593626103263i</v>
      </c>
      <c r="BB181" s="223" t="str">
        <f t="shared" ca="1" si="225"/>
        <v>-1,86168807610429-2,93992673988283i</v>
      </c>
      <c r="BC181" s="223" t="str">
        <f t="shared" ca="1" si="226"/>
        <v>-1,9332767844266+2,89335317640002i</v>
      </c>
      <c r="BD181" s="223" t="str">
        <f t="shared" ca="1" si="227"/>
        <v>3,42857532501708+0,594914253713062i</v>
      </c>
      <c r="BE181" s="223" t="str">
        <f t="shared" ca="1" si="228"/>
        <v>-0,845523955323474-3,37552084418999i</v>
      </c>
      <c r="BF181" s="223" t="str">
        <f t="shared" ca="1" si="229"/>
        <v>-2,74329284766111+2,14088675098857i</v>
      </c>
      <c r="BG181" s="223" t="str">
        <f t="shared" ca="1" si="230"/>
        <v>3,06891515189686+1,64036932397704i</v>
      </c>
      <c r="BH181" s="223" t="str">
        <f t="shared" ca="1" si="231"/>
        <v>0,25599043021207-3,47037759159242i</v>
      </c>
      <c r="BI181" s="223" t="str">
        <f t="shared" ca="1" si="232"/>
        <v>-3,27639094852054+1,1723114266438i</v>
      </c>
      <c r="BJ181" s="223" t="str">
        <f t="shared" ca="1" si="233"/>
        <v>2,39946751613303+2,52023954568001i</v>
      </c>
      <c r="BK181" s="223" t="str">
        <f t="shared" ca="1" si="234"/>
        <v>1,33166421022042-3,21492179684125i</v>
      </c>
      <c r="BL181" s="223" t="str">
        <f t="shared" ca="1" si="235"/>
        <v>-3,47875822485934+0,0853987210705199i</v>
      </c>
      <c r="BM181" s="223" t="str">
        <f t="shared" ca="1" si="236"/>
        <v>1,48780889807497+3,14570761695933i</v>
      </c>
      <c r="BN181" s="223" t="str">
        <f t="shared" ca="1" si="237"/>
        <v>2,27291495917193-2,63494009741388i</v>
      </c>
      <c r="BO181" s="223" t="str">
        <f t="shared" ca="1" si="238"/>
        <v>-3,32996698742682-1,01013444215834i</v>
      </c>
      <c r="BP181" s="223" t="str">
        <f t="shared" ca="1" si="239"/>
        <v>0,425965435985512+3,45363651473814i</v>
      </c>
      <c r="BQ181" s="223" t="str">
        <f t="shared" ca="1" si="240"/>
        <v>2,9847294014277-1,78897795649919i</v>
      </c>
      <c r="BR181" s="223" t="str">
        <f t="shared" ca="1" si="241"/>
        <v>-2,84503676515443-2,00370095910208i</v>
      </c>
      <c r="BS181" s="223" t="str">
        <f t="shared" ca="1" si="242"/>
        <v>-0,678876527222685+3,41294277557844i</v>
      </c>
      <c r="BT181" s="223" t="str">
        <f t="shared" ca="1" si="243"/>
        <v>3,3952543970304-0,762429870894839i</v>
      </c>
      <c r="BU181" s="223" t="str">
        <f t="shared" ca="1" si="244"/>
        <v>-2,07291817924625-2,79500661014199i</v>
      </c>
      <c r="BV181" s="223" t="str">
        <f t="shared" ca="1" si="245"/>
        <v>-1,71519022346445+3,02773417358905i</v>
      </c>
      <c r="BW181" s="223" t="str">
        <f t="shared" ca="1" si="246"/>
        <v>3,46305005909705+0,341080660218197i</v>
      </c>
      <c r="BX181" s="223" t="str">
        <f t="shared" ca="1" si="247"/>
        <v>-1,09155168936096-3,3041741234445i</v>
      </c>
      <c r="BY181" s="223" t="str">
        <f t="shared" ca="1" si="248"/>
        <v>-2,57836637729463+2,33689506675493i</v>
      </c>
      <c r="BZ181" s="223" t="str">
        <f t="shared" ca="1" si="249"/>
        <v>3,18127284680427+1,41016126835651i</v>
      </c>
      <c r="CA181" s="223" t="str">
        <f t="shared" ca="1" si="250"/>
        <v>-1,29936716489616E-12-3,47980627745094i</v>
      </c>
      <c r="CB181" s="223" t="str">
        <f t="shared" ca="1" si="251"/>
        <v>-3,18127284680462+1,41016126835572i</v>
      </c>
      <c r="CC181" s="223" t="str">
        <f t="shared" ca="1" si="252"/>
        <v>2,57836637729402+2,33689506675561i</v>
      </c>
      <c r="CD181" s="223" t="str">
        <f t="shared" ca="1" si="253"/>
        <v>1,09155168936178-3,30417412344422i</v>
      </c>
      <c r="CE181" s="223" t="str">
        <f t="shared" ca="1" si="254"/>
        <v>-3,46305005909714+0,341080660217289i</v>
      </c>
      <c r="CF181" s="223" t="str">
        <f t="shared" ca="1" si="255"/>
        <v>1,71519022346671+3,02773417358777i</v>
      </c>
      <c r="CG181" s="223" t="str">
        <f t="shared" ca="1" si="256"/>
        <v>2,07291817924698-2,79500661014144i</v>
      </c>
      <c r="CH181" s="223" t="str">
        <f t="shared" ca="1" si="257"/>
        <v>-3,39525439703021-0,762429870895681i</v>
      </c>
      <c r="CI181" s="223" t="str">
        <f t="shared" ca="1" si="258"/>
        <v>0,67887652722179+3,41294277557861i</v>
      </c>
      <c r="CJ181" s="223" t="str">
        <f t="shared" ca="1" si="259"/>
        <v>2,8450367651529-2,00370095910425i</v>
      </c>
      <c r="CK181" s="223" t="str">
        <f t="shared" ca="1" si="260"/>
        <v>-2,98472940142904-1,78897795649695i</v>
      </c>
      <c r="CL181" s="223" t="str">
        <f t="shared" ca="1" si="261"/>
        <v>-0,425965435986416+3,45363651473803i</v>
      </c>
      <c r="CM181" s="223" t="str">
        <f t="shared" ca="1" si="262"/>
        <v>3,32996698742707-1,01013444215751i</v>
      </c>
      <c r="CN181" s="223" t="str">
        <f t="shared" ca="1" si="263"/>
        <v>-2,27291495917124-2,63494009741448i</v>
      </c>
      <c r="CO181" s="223" t="str">
        <f t="shared" ca="1" si="264"/>
        <v>-1,48780889807387+3,14570761695984i</v>
      </c>
      <c r="CP181" s="223" t="str">
        <f t="shared" ca="1" si="265"/>
        <v>3,47875822485938+0,0853987210686637i</v>
      </c>
      <c r="CQ181" s="223" t="str">
        <f t="shared" ca="1" si="266"/>
        <v>-1,33166421021963-3,21492179684158i</v>
      </c>
      <c r="CR181" s="223" t="str">
        <f t="shared" ca="1" si="267"/>
        <v>-2,39946751613319+2,52023954567985i</v>
      </c>
      <c r="CS181" s="223" t="str">
        <f t="shared" ca="1" si="268"/>
        <v>3,27639094852072+1,17231142664331i</v>
      </c>
      <c r="CT181" s="223" t="str">
        <f t="shared" ca="1" si="269"/>
        <v>-0,255990430213231-3,47037759159233i</v>
      </c>
      <c r="CU181" s="223" t="str">
        <f t="shared" ca="1" si="270"/>
        <v>-3,06891515189759+1,64036932397566i</v>
      </c>
      <c r="CV181" s="223" t="str">
        <f t="shared" ca="1" si="271"/>
        <v>2,74329284766058+2,14088675098925i</v>
      </c>
      <c r="CW181" s="223" t="str">
        <f t="shared" ca="1" si="272"/>
        <v>0,845523955323593-3,37552084418996i</v>
      </c>
      <c r="CX181" s="223" t="str">
        <f t="shared" ca="1" si="273"/>
        <v>-3,428575325017+0,594914253713577i</v>
      </c>
      <c r="CY181" s="223" t="str">
        <f t="shared" ca="1" si="274"/>
        <v>1,93327678442766+2,89335317639932i</v>
      </c>
      <c r="CZ181" s="223" t="str">
        <f t="shared" ca="1" si="275"/>
        <v>1,86168807610561-2,939926739882i</v>
      </c>
      <c r="DA181" s="223" t="str">
        <f t="shared" ca="1" si="276"/>
        <v>-3,44214262888235-0,510593626103823i</v>
      </c>
      <c r="DB181" s="223" t="str">
        <f t="shared" ca="1" si="277"/>
        <v>0,928108727737467+3,35375400381193i</v>
      </c>
      <c r="DC181" s="223" t="str">
        <f t="shared" ca="1" si="278"/>
        <v>2,68992662814638-2,20756573260595i</v>
      </c>
      <c r="DD181" s="223" t="str">
        <f t="shared" ca="1" si="279"/>
        <v>-3,10824753047257-1,56456032734381i</v>
      </c>
      <c r="DE181" s="223" t="str">
        <f t="shared" ca="1" si="280"/>
        <v>-0,170746001145727+3,47561469839217i</v>
      </c>
      <c r="DF181" s="223" t="str">
        <f t="shared" ca="1" si="281"/>
        <v>3,24663419820182-1,25236500735743i</v>
      </c>
      <c r="DG181" s="223" t="str">
        <f t="shared" ca="1" si="282"/>
        <v>-2,46059461600121-2,46059461600094i</v>
      </c>
      <c r="DH181" s="223" t="str">
        <f t="shared" ca="1" si="283"/>
        <v>-1,25236500735698+3,246634198202i</v>
      </c>
      <c r="DI181" s="223" t="str">
        <f t="shared" ca="1" si="284"/>
        <v>3,47561469839215-0,170746001146114i</v>
      </c>
      <c r="DJ181" s="223" t="str">
        <f t="shared" ca="1" si="285"/>
        <v>-1,56456032734415-3,10824753047239i</v>
      </c>
      <c r="DK181" s="223" t="str">
        <f t="shared" ca="1" si="286"/>
        <v>-2,20756573260565+2,68992662814662i</v>
      </c>
      <c r="DL181" s="223" t="str">
        <f t="shared" ca="1" si="287"/>
        <v>3,35375400381203+0,928108727737094i</v>
      </c>
      <c r="DM181" s="223" t="str">
        <f t="shared" ca="1" si="288"/>
        <v>-0,510593626104206-3,4421426288823i</v>
      </c>
      <c r="DN181" s="223" t="str">
        <f t="shared" ca="1" si="289"/>
        <v>-2,93992673988364+1,86168807610301i</v>
      </c>
      <c r="DO181" s="223" t="str">
        <f t="shared" ca="1" si="290"/>
        <v>2,89335317639959+1,93327678442725i</v>
      </c>
      <c r="DP181" s="223" t="str">
        <f t="shared" ca="1" si="291"/>
        <v>0,594914253713195-3,42857532501706i</v>
      </c>
      <c r="DQ181" s="223" t="str">
        <f t="shared" ca="1" si="292"/>
        <v>-3,37552084418985+0,845523955324063i</v>
      </c>
      <c r="DR181" s="223" t="str">
        <f t="shared" ca="1" si="293"/>
        <v>2,14088675098955+2,74329284766034i</v>
      </c>
      <c r="DS181" s="223" t="str">
        <f t="shared" ca="1" si="294"/>
        <v>1,64036932397829-3,06891515189619i</v>
      </c>
      <c r="DT181" s="223" t="str">
        <f t="shared" ca="1" si="295"/>
        <v>-3,47037759159237-0,255990430212845i</v>
      </c>
      <c r="DU181" s="223" t="str">
        <f t="shared" ca="1" si="296"/>
        <v>1,17231142664377+3,27639094852056i</v>
      </c>
      <c r="DV181" s="223" t="str">
        <f t="shared" ca="1" si="297"/>
        <v>2,52023954567958-2,39946751613347i</v>
      </c>
      <c r="DW181" s="223" t="str">
        <f t="shared" ca="1" si="298"/>
        <v>-3,21492179684177-1,33166421021918i</v>
      </c>
      <c r="DX181" s="223" t="str">
        <f t="shared" ca="1" si="299"/>
        <v>0,0853987210690507+3,47875822485938i</v>
      </c>
      <c r="DY181" s="223" t="str">
        <f t="shared" ca="1" si="300"/>
        <v>3,14570761695968-1,48780889807422i</v>
      </c>
      <c r="DZ181" s="223" t="str">
        <f t="shared" ca="1" si="301"/>
        <v>-2,63494009741473-2,27291495917094i</v>
      </c>
      <c r="EA181" s="223" t="str">
        <f t="shared" ca="1" si="302"/>
        <v>-1,01013444215714+3,32996698742718i</v>
      </c>
      <c r="EB181" s="223" t="str">
        <f t="shared" ca="1" si="303"/>
        <v>3,45363651473799-0,425965435986799i</v>
      </c>
      <c r="EC181" s="223" t="str">
        <f t="shared" ca="1" si="304"/>
        <v>-1,78897795649729-2,98472940142884i</v>
      </c>
      <c r="ED181" s="223" t="str">
        <f t="shared" ca="1" si="305"/>
        <v>-2,00370095910385+2,84503676515319i</v>
      </c>
      <c r="EE181" s="223" t="str">
        <f t="shared" ca="1" si="306"/>
        <v>3,41294277557869+0,678876527221411i</v>
      </c>
      <c r="EF181" s="223" t="str">
        <f t="shared" ca="1" si="307"/>
        <v>-0,762429870896154-3,3952543970301i</v>
      </c>
      <c r="EG181" s="223" t="str">
        <f t="shared" ca="1" si="308"/>
        <v>-2,79500661014121+2,07291817924729i</v>
      </c>
      <c r="EH181" s="223" t="str">
        <f t="shared" ca="1" si="309"/>
        <v>3,02773417358801+1,71519022346628i</v>
      </c>
      <c r="EI181" s="223" t="str">
        <f t="shared" ca="1" si="310"/>
        <v>0,341080660216904-3,46305005909718i</v>
      </c>
      <c r="EJ181" s="223" t="str">
        <f t="shared" ca="1" si="311"/>
        <v>-3,30417412344408+1,09155168936224i</v>
      </c>
      <c r="EK181" s="223" t="str">
        <f t="shared" ca="1" si="312"/>
        <v>2,3368950667559+2,57836637729376i</v>
      </c>
      <c r="EL181" s="223" t="str">
        <f t="shared" ca="1" si="313"/>
        <v>1,41016126835853-3,18127284680337i</v>
      </c>
      <c r="EM181" s="223" t="str">
        <f t="shared" ca="1" si="314"/>
        <v>-3,47980627745094-8,62837171420901E-13i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-2,36413659813171E-27+6,99479501838568E-28i</v>
      </c>
      <c r="G182" s="229" t="str">
        <f t="shared" si="184"/>
        <v>-9,11004939667759+9,96032067378864i</v>
      </c>
      <c r="H182" s="229" t="str">
        <f t="shared" si="180"/>
        <v>2,00000000004718E-11-5,91742054762793E-12i</v>
      </c>
      <c r="I182" s="229" t="str">
        <f t="shared" si="317"/>
        <v>-2,00000000004718E-11+5,91742054762793E-12i</v>
      </c>
      <c r="J182" s="255" t="str">
        <f ca="1">IMPRODUCT(1/N_FFT2,CS100)</f>
        <v>0,0116766876580021+0,000019778091844419i</v>
      </c>
      <c r="K182" s="254" t="str">
        <f t="shared" ca="1" si="318"/>
        <v>-2,33650788452624E-13+6,87003096387974E-14i</v>
      </c>
      <c r="N182" s="246">
        <f t="shared" ca="1" si="185"/>
        <v>11.480909422903059</v>
      </c>
      <c r="O182" s="223">
        <f t="shared" ca="1" si="186"/>
        <v>3.4809094229030593</v>
      </c>
      <c r="P182" s="223" t="str">
        <f t="shared" ca="1" si="187"/>
        <v>-1,48828055353166-3,14670484863687i</v>
      </c>
      <c r="Q182" s="223" t="str">
        <f t="shared" ca="1" si="188"/>
        <v>-2,20826556067166+2,69077937111291i</v>
      </c>
      <c r="R182" s="223" t="str">
        <f t="shared" ca="1" si="189"/>
        <v>3,37659092975535+0,845791997803966i</v>
      </c>
      <c r="S182" s="223" t="str">
        <f t="shared" ca="1" si="190"/>
        <v>-0,679091740223118-3,41402472440023i</v>
      </c>
      <c r="T182" s="223" t="str">
        <f t="shared" ca="1" si="191"/>
        <v>-2,79589266487769+2,07357532222449i</v>
      </c>
      <c r="U182" s="223" t="str">
        <f t="shared" ca="1" si="192"/>
        <v>3,06988803932882+1,64088934314327i</v>
      </c>
      <c r="V182" s="223" t="str">
        <f t="shared" ca="1" si="193"/>
        <v>0,170800129926348-3,47671651505734i</v>
      </c>
      <c r="W182" s="223" t="str">
        <f t="shared" ca="1" si="194"/>
        <v>-3,2159409703458+1,33208636570856i</v>
      </c>
      <c r="X182" s="223" t="str">
        <f t="shared" ca="1" si="195"/>
        <v>2,57918375415882+2,33763589396179i</v>
      </c>
      <c r="Y182" s="223" t="str">
        <f t="shared" ca="1" si="196"/>
        <v>1,01045466837947-3,33102263180625i</v>
      </c>
      <c r="Z182" s="223" t="str">
        <f t="shared" ca="1" si="197"/>
        <v>-3,44323383445075+0,510755491158793i</v>
      </c>
      <c r="AA182" s="223" t="str">
        <f t="shared" ca="1" si="198"/>
        <v>1,93388965920228+2,89427040832156i</v>
      </c>
      <c r="AB182" s="223" t="str">
        <f t="shared" ca="1" si="199"/>
        <v>1,78954508660249-2,9856756008435i</v>
      </c>
      <c r="AC182" s="223" t="str">
        <f t="shared" ca="1" si="200"/>
        <v>-3,46414789260247-0,341188787379034i</v>
      </c>
      <c r="AD182" s="223" t="str">
        <f t="shared" ca="1" si="201"/>
        <v>1,17268306515334+3,27742960857405i</v>
      </c>
      <c r="AE182" s="223" t="str">
        <f t="shared" ca="1" si="202"/>
        <v>2,46137465763086-2,46137465763095i</v>
      </c>
      <c r="AF182" s="223" t="str">
        <f t="shared" ca="1" si="203"/>
        <v>-3,27742960857398-1,17268306515354i</v>
      </c>
      <c r="AG182" s="223" t="str">
        <f t="shared" ca="1" si="204"/>
        <v>0,341188787379179+3,46414789260246i</v>
      </c>
      <c r="AH182" s="223" t="str">
        <f t="shared" ca="1" si="205"/>
        <v>2,98567560084343-1,78954508660261i</v>
      </c>
      <c r="AI182" s="223" t="str">
        <f t="shared" ca="1" si="206"/>
        <v>-2,89427040832144-1,93388965920245i</v>
      </c>
      <c r="AJ182" s="223" t="str">
        <f t="shared" ca="1" si="207"/>
        <v>-0,510755491158671+3,44323383445077i</v>
      </c>
      <c r="AK182" s="223" t="str">
        <f t="shared" ca="1" si="208"/>
        <v>3,33102263180631-1,01045466837927i</v>
      </c>
      <c r="AL182" s="223" t="str">
        <f t="shared" ca="1" si="209"/>
        <v>-2,3376358939619-2,57918375415872i</v>
      </c>
      <c r="AM182" s="223" t="str">
        <f t="shared" ca="1" si="210"/>
        <v>-1,33208636570844+3,21594097034585i</v>
      </c>
      <c r="AN182" s="223" t="str">
        <f t="shared" ca="1" si="211"/>
        <v>3,47671651505735-0,170800129926135i</v>
      </c>
      <c r="AO182" s="223" t="str">
        <f t="shared" ca="1" si="212"/>
        <v>-1,64088934314339-3,06988803932876i</v>
      </c>
      <c r="AP182" s="223" t="str">
        <f t="shared" ca="1" si="213"/>
        <v>-2,07357532222467+2,79589266487756i</v>
      </c>
      <c r="AQ182" s="223" t="str">
        <f t="shared" ca="1" si="214"/>
        <v>3,41402472440021+0,679091740223188i</v>
      </c>
      <c r="AR182" s="223" t="str">
        <f t="shared" ca="1" si="215"/>
        <v>3,41402472440021+0,679091740223188i</v>
      </c>
      <c r="AS182" s="223" t="str">
        <f t="shared" ca="1" si="216"/>
        <v>-2,690779371113+2,20826556067154i</v>
      </c>
      <c r="AT182" s="223" t="str">
        <f t="shared" ca="1" si="217"/>
        <v>3,14670484863687+1,48828055353166i</v>
      </c>
      <c r="AU182" s="223" t="str">
        <f t="shared" ca="1" si="218"/>
        <v>-1,21107589332489E-13-3,48090942290306i</v>
      </c>
      <c r="AV182" s="223" t="str">
        <f t="shared" ca="1" si="219"/>
        <v>-3,1467048486369+1,48828055353159i</v>
      </c>
      <c r="AW182" s="223" t="str">
        <f t="shared" ca="1" si="220"/>
        <v>2,69077937111296+2,20826556067161i</v>
      </c>
      <c r="AX182" s="223" t="str">
        <f t="shared" ca="1" si="221"/>
        <v>0,845791997804091-3,37659092975532i</v>
      </c>
      <c r="AY182" s="223" t="str">
        <f t="shared" ca="1" si="222"/>
        <v>-3,41402472440022+0,679091740223132i</v>
      </c>
      <c r="AZ182" s="223" t="str">
        <f t="shared" ca="1" si="223"/>
        <v>2,07357532222459+2,79589266487763i</v>
      </c>
      <c r="BA182" s="223" t="str">
        <f t="shared" ca="1" si="224"/>
        <v>1,64088934314346-3,06988803932872i</v>
      </c>
      <c r="BB182" s="223" t="str">
        <f t="shared" ca="1" si="225"/>
        <v>-3,47671651505735-0,170800129926215i</v>
      </c>
      <c r="BC182" s="223" t="str">
        <f t="shared" ca="1" si="226"/>
        <v>1,33208636570837+3,21594097034588i</v>
      </c>
      <c r="BD182" s="223" t="str">
        <f t="shared" ca="1" si="227"/>
        <v>2,33763589396194-2,57918375415869i</v>
      </c>
      <c r="BE182" s="223" t="str">
        <f t="shared" ca="1" si="228"/>
        <v>-3,33102263180628-1,01045466837937i</v>
      </c>
      <c r="BF182" s="223" t="str">
        <f t="shared" ca="1" si="229"/>
        <v>0,51075549115857+3,44323383445079i</v>
      </c>
      <c r="BG182" s="223" t="str">
        <f t="shared" ca="1" si="230"/>
        <v>2,89427040832148-1,93388965920239i</v>
      </c>
      <c r="BH182" s="223" t="str">
        <f t="shared" ca="1" si="231"/>
        <v>-2,98567560084357-1,78954508660238i</v>
      </c>
      <c r="BI182" s="223" t="str">
        <f t="shared" ca="1" si="232"/>
        <v>-0,341188787379233+3,46414789260245i</v>
      </c>
      <c r="BJ182" s="223" t="str">
        <f t="shared" ca="1" si="233"/>
        <v>3,277429608574-1,17268306515349i</v>
      </c>
      <c r="BK182" s="223" t="str">
        <f t="shared" ca="1" si="234"/>
        <v>-2,46137465763079-2,46137465763102i</v>
      </c>
      <c r="BL182" s="223" t="str">
        <f t="shared" ca="1" si="235"/>
        <v>-1,17268306515343+3,27742960857402i</v>
      </c>
      <c r="BM182" s="223" t="str">
        <f t="shared" ca="1" si="236"/>
        <v>3,46414789260248-0,341188787378955i</v>
      </c>
      <c r="BN182" s="223" t="str">
        <f t="shared" ca="1" si="237"/>
        <v>-1,78954508660243-2,98567560084353i</v>
      </c>
      <c r="BO182" s="223" t="str">
        <f t="shared" ca="1" si="238"/>
        <v>-1,93388965920233+2,89427040832152i</v>
      </c>
      <c r="BP182" s="223" t="str">
        <f t="shared" ca="1" si="239"/>
        <v>3,4432338344508+0,510755491158504i</v>
      </c>
      <c r="BQ182" s="223" t="str">
        <f t="shared" ca="1" si="240"/>
        <v>-1,01045466837972-3,33102263180618i</v>
      </c>
      <c r="BR182" s="223" t="str">
        <f t="shared" ca="1" si="241"/>
        <v>-2,57918375415841+2,33763589396224i</v>
      </c>
      <c r="BS182" s="223" t="str">
        <f t="shared" ca="1" si="242"/>
        <v>3,21594097034603+1,33208636570799i</v>
      </c>
      <c r="BT182" s="223" t="str">
        <f t="shared" ca="1" si="243"/>
        <v>-0,170800129926973-3,47671651505731i</v>
      </c>
      <c r="BU182" s="223" t="str">
        <f t="shared" ca="1" si="244"/>
        <v>-3,06988803932836+1,64088934314414i</v>
      </c>
      <c r="BV182" s="223" t="str">
        <f t="shared" ca="1" si="245"/>
        <v>2,79589266487829+2,0735753222237i</v>
      </c>
      <c r="BW182" s="223" t="str">
        <f t="shared" ca="1" si="246"/>
        <v>0,67909174022205-3,41402472440044i</v>
      </c>
      <c r="BX182" s="223" t="str">
        <f t="shared" ca="1" si="247"/>
        <v>-3,37659092975505+0,845791997805164i</v>
      </c>
      <c r="BY182" s="223" t="str">
        <f t="shared" ca="1" si="248"/>
        <v>2,20826556067273+2,69077937111203i</v>
      </c>
      <c r="BZ182" s="223" t="str">
        <f t="shared" ca="1" si="249"/>
        <v>1,48828055353028-3,14670484863753i</v>
      </c>
      <c r="CA182" s="223" t="str">
        <f t="shared" ca="1" si="250"/>
        <v>-3,48090942290306+1,62728272506326E-12i</v>
      </c>
      <c r="CB182" s="223" t="str">
        <f t="shared" ca="1" si="251"/>
        <v>1,48828055353014+3,14670484863759i</v>
      </c>
      <c r="CC182" s="223" t="str">
        <f t="shared" ca="1" si="252"/>
        <v>2,20826556067285-2,69077937111194i</v>
      </c>
      <c r="CD182" s="223" t="str">
        <f t="shared" ca="1" si="253"/>
        <v>-3,37659092975501-0,845791997805317i</v>
      </c>
      <c r="CE182" s="223" t="str">
        <f t="shared" ca="1" si="254"/>
        <v>0,679091740221893+3,41402472440047i</v>
      </c>
      <c r="CF182" s="223" t="str">
        <f t="shared" ca="1" si="255"/>
        <v>2,79589266487835-2,07357532222361i</v>
      </c>
      <c r="CG182" s="223" t="str">
        <f t="shared" ca="1" si="256"/>
        <v>-3,06988803932831-1,64088934314423i</v>
      </c>
      <c r="CH182" s="223" t="str">
        <f t="shared" ca="1" si="257"/>
        <v>-0,170800129927082+3,4767165150573i</v>
      </c>
      <c r="CI182" s="223" t="str">
        <f t="shared" ca="1" si="258"/>
        <v>3,21594097034612-1,3320863657078i</v>
      </c>
      <c r="CJ182" s="223" t="str">
        <f t="shared" ca="1" si="259"/>
        <v>-2,57918375415827-2,3376358939624i</v>
      </c>
      <c r="CK182" s="223" t="str">
        <f t="shared" ca="1" si="260"/>
        <v>-1,01045466837991+3,33102263180612i</v>
      </c>
      <c r="CL182" s="223" t="str">
        <f t="shared" ca="1" si="261"/>
        <v>3,44323383445082-0,510755491158348i</v>
      </c>
      <c r="CM182" s="223" t="str">
        <f t="shared" ca="1" si="262"/>
        <v>-1,9338896592022-2,8942704083216i</v>
      </c>
      <c r="CN182" s="223" t="str">
        <f t="shared" ca="1" si="263"/>
        <v>-1,78954508660257+2,98567560084345i</v>
      </c>
      <c r="CO182" s="223" t="str">
        <f t="shared" ca="1" si="264"/>
        <v>3,46414789260246+0,341188787379113i</v>
      </c>
      <c r="CP182" s="223" t="str">
        <f t="shared" ca="1" si="265"/>
        <v>-1,17268306515361-3,27742960857396i</v>
      </c>
      <c r="CQ182" s="223" t="str">
        <f t="shared" ca="1" si="266"/>
        <v>-2,46137465763066+2,46137465763115i</v>
      </c>
      <c r="CR182" s="223" t="str">
        <f t="shared" ca="1" si="267"/>
        <v>3,2774296085742+1,17268306515294i</v>
      </c>
      <c r="CS182" s="223" t="str">
        <f t="shared" ca="1" si="268"/>
        <v>-0,341188787379814-3,46414789260239i</v>
      </c>
      <c r="CT182" s="223" t="str">
        <f t="shared" ca="1" si="269"/>
        <v>-2,98567560084309+1,78954508660318i</v>
      </c>
      <c r="CU182" s="223" t="str">
        <f t="shared" ca="1" si="270"/>
        <v>2,894270408322+1,93388965920162i</v>
      </c>
      <c r="CV182" s="223" t="str">
        <f t="shared" ca="1" si="271"/>
        <v>0,510755491157749-3,44323383445091i</v>
      </c>
      <c r="CW182" s="223" t="str">
        <f t="shared" ca="1" si="272"/>
        <v>-3,33102263180594+1,0104546683805i</v>
      </c>
      <c r="CX182" s="223" t="str">
        <f t="shared" ca="1" si="273"/>
        <v>2,33763589396284+2,57918375415786i</v>
      </c>
      <c r="CY182" s="223" t="str">
        <f t="shared" ca="1" si="274"/>
        <v>1,33208636570724-3,21594097034634i</v>
      </c>
      <c r="CZ182" s="223" t="str">
        <f t="shared" ca="1" si="275"/>
        <v>-3,47671651505727+0,170800129927785i</v>
      </c>
      <c r="DA182" s="223" t="str">
        <f t="shared" ca="1" si="276"/>
        <v>1,64088934314485+3,06988803932798i</v>
      </c>
      <c r="DB182" s="223" t="str">
        <f t="shared" ca="1" si="277"/>
        <v>2,07357532222582-2,79589266487671i</v>
      </c>
      <c r="DC182" s="223" t="str">
        <f t="shared" ca="1" si="278"/>
        <v>-3,41402472439993-0,679091740224598i</v>
      </c>
      <c r="DD182" s="223" t="str">
        <f t="shared" ca="1" si="279"/>
        <v>0,84579199780264+3,37659092975568i</v>
      </c>
      <c r="DE182" s="223" t="str">
        <f t="shared" ca="1" si="280"/>
        <v>2,69077937111375-2,20826556067064i</v>
      </c>
      <c r="DF182" s="223" t="str">
        <f t="shared" ca="1" si="281"/>
        <v>-3,14670484863637-1,48828055353272i</v>
      </c>
      <c r="DG182" s="223" t="str">
        <f t="shared" ca="1" si="282"/>
        <v>-1,02174477840082E-12+3,48090942290306i</v>
      </c>
      <c r="DH182" s="223" t="str">
        <f t="shared" ca="1" si="283"/>
        <v>3,14670484863724-1,48828055353087i</v>
      </c>
      <c r="DI182" s="223" t="str">
        <f t="shared" ca="1" si="284"/>
        <v>-2,69077937111245-2,20826556067222i</v>
      </c>
      <c r="DJ182" s="223" t="str">
        <f t="shared" ca="1" si="285"/>
        <v>-0,845791997804527+3,37659092975521i</v>
      </c>
      <c r="DK182" s="223" t="str">
        <f t="shared" ca="1" si="286"/>
        <v>3,41402472440031-0,67909174022269i</v>
      </c>
      <c r="DL182" s="223" t="str">
        <f t="shared" ca="1" si="287"/>
        <v>-2,07357532222426-2,79589266487786i</v>
      </c>
      <c r="DM182" s="223" t="str">
        <f t="shared" ca="1" si="288"/>
        <v>-1,64088934314351+3,06988803932869i</v>
      </c>
      <c r="DN182" s="223" t="str">
        <f t="shared" ca="1" si="289"/>
        <v>3,47671651505734+0,170800129926269i</v>
      </c>
      <c r="DO182" s="223" t="str">
        <f t="shared" ca="1" si="290"/>
        <v>-1,33208636570864-3,21594097034576i</v>
      </c>
      <c r="DP182" s="223" t="str">
        <f t="shared" ca="1" si="291"/>
        <v>-2,33763589396172+2,57918375415888i</v>
      </c>
      <c r="DQ182" s="223" t="str">
        <f t="shared" ca="1" si="292"/>
        <v>3,33102263180638+1,01045466837904i</v>
      </c>
      <c r="DR182" s="223" t="str">
        <f t="shared" ca="1" si="293"/>
        <v>-0,510755491159152-3,4432338344507i</v>
      </c>
      <c r="DS182" s="223" t="str">
        <f t="shared" ca="1" si="294"/>
        <v>-2,89427040832115+1,93388965920288i</v>
      </c>
      <c r="DT182" s="223" t="str">
        <f t="shared" ca="1" si="295"/>
        <v>2,98567560084387+1,78954508660187i</v>
      </c>
      <c r="DU182" s="223" t="str">
        <f t="shared" ca="1" si="296"/>
        <v>0,341188787378303-3,46414789260254i</v>
      </c>
      <c r="DV182" s="223" t="str">
        <f t="shared" ca="1" si="297"/>
        <v>-3,27742960857369+1,17268306515437i</v>
      </c>
      <c r="DW182" s="223" t="str">
        <f t="shared" ca="1" si="298"/>
        <v>2,46137465763173+2,46137465763008i</v>
      </c>
      <c r="DX182" s="223" t="str">
        <f t="shared" ca="1" si="299"/>
        <v>1,17268306515218-3,27742960857447i</v>
      </c>
      <c r="DY182" s="223" t="str">
        <f t="shared" ca="1" si="300"/>
        <v>-3,46414789260231+0,341188787380624i</v>
      </c>
      <c r="DZ182" s="223" t="str">
        <f t="shared" ca="1" si="301"/>
        <v>1,78954508660388+2,98567560084267i</v>
      </c>
      <c r="EA182" s="223" t="str">
        <f t="shared" ca="1" si="302"/>
        <v>1,9338896592039-2,89427040832047i</v>
      </c>
      <c r="EB182" s="223" t="str">
        <f t="shared" ca="1" si="303"/>
        <v>-3,44323383445052-0,51075549116037i</v>
      </c>
      <c r="EC182" s="223" t="str">
        <f t="shared" ca="1" si="304"/>
        <v>1,01045466837796+3,33102263180671i</v>
      </c>
      <c r="ED182" s="223" t="str">
        <f t="shared" ca="1" si="305"/>
        <v>2,57918375415964-2,33763589396088i</v>
      </c>
      <c r="EE182" s="223" t="str">
        <f t="shared" ca="1" si="306"/>
        <v>-3,21594097034533-1,33208636570968i</v>
      </c>
      <c r="EF182" s="223" t="str">
        <f t="shared" ca="1" si="307"/>
        <v>0,17080012992514+3,4767165150574i</v>
      </c>
      <c r="EG182" s="223" t="str">
        <f t="shared" ca="1" si="308"/>
        <v>3,06988803932922-1,64088934314252i</v>
      </c>
      <c r="EH182" s="223" t="str">
        <f t="shared" ca="1" si="309"/>
        <v>-2,79589266487719-2,07357532222517i</v>
      </c>
      <c r="EI182" s="223" t="str">
        <f t="shared" ca="1" si="310"/>
        <v>-0,6790917402238+3,41402472440009i</v>
      </c>
      <c r="EJ182" s="223" t="str">
        <f t="shared" ca="1" si="311"/>
        <v>3,37659092975548-0,84579199780343i</v>
      </c>
      <c r="EK182" s="223" t="str">
        <f t="shared" ca="1" si="312"/>
        <v>-2,20826556067135-2,69077937111317i</v>
      </c>
      <c r="EL182" s="223" t="str">
        <f t="shared" ca="1" si="313"/>
        <v>-1,4882805535319+3,14670484863676i</v>
      </c>
      <c r="EM182" s="223" t="str">
        <f t="shared" ca="1" si="314"/>
        <v>3,48090942290306+1,09170019697881E-13i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-2,30751262662961E-27+6,74500494012152E-28i</v>
      </c>
      <c r="G183" s="229" t="str">
        <f t="shared" si="184"/>
        <v>-8,98993127693549+9,94885727989544i</v>
      </c>
      <c r="H183" s="229" t="str">
        <f t="shared" si="180"/>
        <v>2,00000000004606E-11-5,84612632416255E-12i</v>
      </c>
      <c r="I183" s="229" t="str">
        <f t="shared" si="317"/>
        <v>-2,00000000004606E-11+5,84612632416255E-12i</v>
      </c>
      <c r="J183" s="255" t="str">
        <f ca="1">IMPRODUCT(1/N_FFT2,CT100)</f>
        <v>0,0276259828625385+0,000977965717864906i</v>
      </c>
      <c r="K183" s="254" t="str">
        <f t="shared" ca="1" si="318"/>
        <v>-5,58236968390833E-13+1,41945671285801E-13i</v>
      </c>
      <c r="N183" s="246">
        <f t="shared" ca="1" si="185"/>
        <v>11.481892197570044</v>
      </c>
      <c r="O183" s="223">
        <f t="shared" ca="1" si="186"/>
        <v>3.481892197570045</v>
      </c>
      <c r="P183" s="223" t="str">
        <f t="shared" ca="1" si="187"/>
        <v>-1,56549818066346-3,11011072501262i</v>
      </c>
      <c r="Q183" s="223" t="str">
        <f t="shared" ca="1" si="188"/>
        <v>-2,07416076041012+2,79668203689195i</v>
      </c>
      <c r="R183" s="223" t="str">
        <f t="shared" ca="1" si="189"/>
        <v>3,43063053547426+0,595270866556347i</v>
      </c>
      <c r="S183" s="223" t="str">
        <f t="shared" ca="1" si="190"/>
        <v>-1,01073995280646-3,33196308852603i</v>
      </c>
      <c r="T183" s="223" t="str">
        <f t="shared" ca="1" si="191"/>
        <v>-2,52175026724148+2,4009058426283i</v>
      </c>
      <c r="U183" s="223" t="str">
        <f t="shared" ca="1" si="192"/>
        <v>3,27835493422916+1,17301415196685i</v>
      </c>
      <c r="V183" s="223" t="str">
        <f t="shared" ca="1" si="193"/>
        <v>-0,426220774875358-3,45570674776721i</v>
      </c>
      <c r="W183" s="223" t="str">
        <f t="shared" ca="1" si="194"/>
        <v>-2,89508755559273+1,93443565955326i</v>
      </c>
      <c r="X183" s="223" t="str">
        <f t="shared" ca="1" si="195"/>
        <v>3,02954910554865+1,71621836972122i</v>
      </c>
      <c r="Y183" s="223" t="str">
        <f t="shared" ca="1" si="196"/>
        <v>0,170848352393596-3,4776981059292i</v>
      </c>
      <c r="Z183" s="223" t="str">
        <f t="shared" ca="1" si="197"/>
        <v>-3,1831798153266+1,41100656936686i</v>
      </c>
      <c r="AA183" s="223" t="str">
        <f t="shared" ca="1" si="198"/>
        <v>2,69153906620385+2,20888902632017i</v>
      </c>
      <c r="AB183" s="223" t="str">
        <f t="shared" ca="1" si="199"/>
        <v>0,762886898580165-3,39728963373362i</v>
      </c>
      <c r="AC183" s="223" t="str">
        <f t="shared" ca="1" si="200"/>
        <v>-3,37754425189721+0,846030792569194i</v>
      </c>
      <c r="AD183" s="223" t="str">
        <f t="shared" ca="1" si="201"/>
        <v>2,27427742554547+2,63651957458189i</v>
      </c>
      <c r="AE183" s="223" t="str">
        <f t="shared" ca="1" si="202"/>
        <v>1,33246245729135-3,2168489357457i</v>
      </c>
      <c r="AF183" s="223" t="str">
        <f t="shared" ca="1" si="203"/>
        <v>-3,47245785982061+0,256143880015189i</v>
      </c>
      <c r="AG183" s="223" t="str">
        <f t="shared" ca="1" si="204"/>
        <v>1,79005033375582+2,98651855479249i</v>
      </c>
      <c r="AH183" s="223" t="str">
        <f t="shared" ca="1" si="205"/>
        <v>1,86280403840343-2,94168903693219i</v>
      </c>
      <c r="AI183" s="223" t="str">
        <f t="shared" ca="1" si="206"/>
        <v>-3,46512593494079-0,341285116141728i</v>
      </c>
      <c r="AJ183" s="223" t="str">
        <f t="shared" ca="1" si="207"/>
        <v>1,25311571965548+3,24858034665167i</v>
      </c>
      <c r="AK183" s="223" t="str">
        <f t="shared" ca="1" si="208"/>
        <v>2,33829588509011-2,57991194215419i</v>
      </c>
      <c r="AL183" s="223" t="str">
        <f t="shared" ca="1" si="209"/>
        <v>-3,35576436369787-0,92866506924433i</v>
      </c>
      <c r="AM183" s="223" t="str">
        <f t="shared" ca="1" si="210"/>
        <v>0,67928347004954+3,41498861532753i</v>
      </c>
      <c r="AN183" s="223" t="str">
        <f t="shared" ca="1" si="211"/>
        <v>2,74493727533528-2,14217007494132i</v>
      </c>
      <c r="AO183" s="223" t="str">
        <f t="shared" ca="1" si="212"/>
        <v>-3,14759326641334-1,4887007438463i</v>
      </c>
      <c r="AP183" s="223" t="str">
        <f t="shared" ca="1" si="213"/>
        <v>0,0854499121128803+3,4808435167383i</v>
      </c>
      <c r="AQ183" s="223" t="str">
        <f t="shared" ca="1" si="214"/>
        <v>3,07075476920562-1,64135261991446i</v>
      </c>
      <c r="AR183" s="223" t="str">
        <f t="shared" ca="1" si="215"/>
        <v>3,07075476920562-1,64135261991446i</v>
      </c>
      <c r="AS183" s="223" t="str">
        <f t="shared" ca="1" si="216"/>
        <v>-0,510899694152039+3,44420597206591i</v>
      </c>
      <c r="AT183" s="223" t="str">
        <f t="shared" ca="1" si="217"/>
        <v>3,30615476337975-1,09220600441517i</v>
      </c>
      <c r="AU183" s="223" t="str">
        <f t="shared" ca="1" si="218"/>
        <v>-2,46206958426228-2,46206958426234i</v>
      </c>
      <c r="AV183" s="223" t="str">
        <f t="shared" ca="1" si="219"/>
        <v>-1,09220600441522+3,30615476337973i</v>
      </c>
      <c r="AW183" s="223" t="str">
        <f t="shared" ca="1" si="220"/>
        <v>3,44420597206592-0,510899694151991i</v>
      </c>
      <c r="AX183" s="223" t="str">
        <f t="shared" ca="1" si="221"/>
        <v>-2,00490204899469-2,84674218176428i</v>
      </c>
      <c r="AY183" s="223" t="str">
        <f t="shared" ca="1" si="222"/>
        <v>-1,64135261991453+3,07075476920559i</v>
      </c>
      <c r="AZ183" s="223" t="str">
        <f t="shared" ca="1" si="223"/>
        <v>3,48084351673831+0,0854499121125826i</v>
      </c>
      <c r="BA183" s="223" t="str">
        <f t="shared" ca="1" si="224"/>
        <v>-1,48870074384622-3,14759326641338i</v>
      </c>
      <c r="BB183" s="223" t="str">
        <f t="shared" ca="1" si="225"/>
        <v>-2,14217007494138+2,74493727533523i</v>
      </c>
      <c r="BC183" s="223" t="str">
        <f t="shared" ca="1" si="226"/>
        <v>3,41498861532758+0,679283470049248i</v>
      </c>
      <c r="BD183" s="223" t="str">
        <f t="shared" ca="1" si="227"/>
        <v>-0,928665069244284-3,35576436369789i</v>
      </c>
      <c r="BE183" s="223" t="str">
        <f t="shared" ca="1" si="228"/>
        <v>-2,57991194215425+2,33829588509005i</v>
      </c>
      <c r="BF183" s="223" t="str">
        <f t="shared" ca="1" si="229"/>
        <v>3,24858034665177+1,25311571965522i</v>
      </c>
      <c r="BG183" s="223" t="str">
        <f t="shared" ca="1" si="230"/>
        <v>-0,34128511614168-3,46512593494079i</v>
      </c>
      <c r="BH183" s="223" t="str">
        <f t="shared" ca="1" si="231"/>
        <v>-2,94168903693224+1,86280403840335i</v>
      </c>
      <c r="BI183" s="223" t="str">
        <f t="shared" ca="1" si="232"/>
        <v>2,98651855479245+1,79005033375589i</v>
      </c>
      <c r="BJ183" s="223" t="str">
        <f t="shared" ca="1" si="233"/>
        <v>0,256143880015263-3,4724578598206i</v>
      </c>
      <c r="BK183" s="223" t="str">
        <f t="shared" ca="1" si="234"/>
        <v>-3,21684893574572+1,3324624572913i</v>
      </c>
      <c r="BL183" s="223" t="str">
        <f t="shared" ca="1" si="235"/>
        <v>2,63651957458183+2,27427742554553i</v>
      </c>
      <c r="BM183" s="223" t="str">
        <f t="shared" ca="1" si="236"/>
        <v>0,846030792567924-3,37754425189753i</v>
      </c>
      <c r="BN183" s="223" t="str">
        <f t="shared" ca="1" si="237"/>
        <v>-3,3972896337334+0,762886898581119i</v>
      </c>
      <c r="BO183" s="223" t="str">
        <f t="shared" ca="1" si="238"/>
        <v>2,20888902632068+2,69153906620343i</v>
      </c>
      <c r="BP183" s="223" t="str">
        <f t="shared" ca="1" si="239"/>
        <v>1,41100656936693-3,18317981532658i</v>
      </c>
      <c r="BQ183" s="223" t="str">
        <f t="shared" ca="1" si="240"/>
        <v>-3,47769810592922+0,17084835239319i</v>
      </c>
      <c r="BR183" s="223" t="str">
        <f t="shared" ca="1" si="241"/>
        <v>1,71621836972057+3,02954910554901i</v>
      </c>
      <c r="BS183" s="223" t="str">
        <f t="shared" ca="1" si="242"/>
        <v>1,9344356595542-2,89508755559211i</v>
      </c>
      <c r="BT183" s="223" t="str">
        <f t="shared" ca="1" si="243"/>
        <v>-3,45570674776699-0,426220774877151i</v>
      </c>
      <c r="BU183" s="223" t="str">
        <f t="shared" ca="1" si="244"/>
        <v>1,1730141519681+3,27835493422871i</v>
      </c>
      <c r="BV183" s="223" t="str">
        <f t="shared" ca="1" si="245"/>
        <v>2,40090584262758-2,52175026724216i</v>
      </c>
      <c r="BW183" s="223" t="str">
        <f t="shared" ca="1" si="246"/>
        <v>-3,33196308852614-1,01073995280611i</v>
      </c>
      <c r="BX183" s="223" t="str">
        <f t="shared" ca="1" si="247"/>
        <v>0,59527086655625+3,43063053547428i</v>
      </c>
      <c r="BY183" s="223" t="str">
        <f t="shared" ca="1" si="248"/>
        <v>2,79668203689227-2,07416076040968i</v>
      </c>
      <c r="BZ183" s="223" t="str">
        <f t="shared" ca="1" si="249"/>
        <v>-3,11011072501218-1,56549818066433i</v>
      </c>
      <c r="CA183" s="223" t="str">
        <f t="shared" ca="1" si="250"/>
        <v>-1,45882755808639E-12+3,48189219757004i</v>
      </c>
      <c r="CB183" s="223" t="str">
        <f t="shared" ca="1" si="251"/>
        <v>3,1101107250119-1,56549818066491i</v>
      </c>
      <c r="CC183" s="223" t="str">
        <f t="shared" ca="1" si="252"/>
        <v>-2,79668203689262-2,07416076040921i</v>
      </c>
      <c r="CD183" s="223" t="str">
        <f t="shared" ca="1" si="253"/>
        <v>-0,59527086655571+3,43063053547437i</v>
      </c>
      <c r="CE183" s="223" t="str">
        <f t="shared" ca="1" si="254"/>
        <v>3,33196308852597-1,01073995280668i</v>
      </c>
      <c r="CF183" s="223" t="str">
        <f t="shared" ca="1" si="255"/>
        <v>-2,40090584262801-2,52175026724175i</v>
      </c>
      <c r="CG183" s="223" t="str">
        <f t="shared" ca="1" si="256"/>
        <v>-1,17301415196759+3,27835493422889i</v>
      </c>
      <c r="CH183" s="223" t="str">
        <f t="shared" ca="1" si="257"/>
        <v>3,45570674776734-0,426220774874303i</v>
      </c>
      <c r="CI183" s="223" t="str">
        <f t="shared" ca="1" si="258"/>
        <v>-1,93443565955177-2,89508755559373i</v>
      </c>
      <c r="CJ183" s="223" t="str">
        <f t="shared" ca="1" si="259"/>
        <v>-1,7162183697201+3,02954910554928i</v>
      </c>
      <c r="CK183" s="223" t="str">
        <f t="shared" ca="1" si="260"/>
        <v>3,47769810592925+0,170848352392595i</v>
      </c>
      <c r="CL183" s="223" t="str">
        <f t="shared" ca="1" si="261"/>
        <v>-1,41100656936743-3,18317981532635i</v>
      </c>
      <c r="CM183" s="223" t="str">
        <f t="shared" ca="1" si="262"/>
        <v>-2,20888902632026+2,69153906620378i</v>
      </c>
      <c r="CN183" s="223" t="str">
        <f t="shared" ca="1" si="263"/>
        <v>3,39728963373353+0,762886898580541i</v>
      </c>
      <c r="CO183" s="223" t="str">
        <f t="shared" ca="1" si="264"/>
        <v>-0,846030792568453-3,3775442518974i</v>
      </c>
      <c r="CP183" s="223" t="str">
        <f t="shared" ca="1" si="265"/>
        <v>-2,63651957458286+2,27427742554433i</v>
      </c>
      <c r="CQ183" s="223" t="str">
        <f t="shared" ca="1" si="266"/>
        <v>3,21684893574635+1,33246245728979i</v>
      </c>
      <c r="CR183" s="223" t="str">
        <f t="shared" ca="1" si="267"/>
        <v>-0,256143880016498-3,47245785982051i</v>
      </c>
      <c r="CS183" s="223" t="str">
        <f t="shared" ca="1" si="268"/>
        <v>-2,98651855479215+1,7900503337564i</v>
      </c>
      <c r="CT183" s="223" t="str">
        <f t="shared" ca="1" si="269"/>
        <v>2,94168903693235+1,86280403840318i</v>
      </c>
      <c r="CU183" s="223" t="str">
        <f t="shared" ca="1" si="270"/>
        <v>0,341285116141826-3,46512593494078i</v>
      </c>
      <c r="CV183" s="223" t="str">
        <f t="shared" ca="1" si="271"/>
        <v>-3,24858034665193+1,25311571965481i</v>
      </c>
      <c r="CW183" s="223" t="str">
        <f t="shared" ca="1" si="272"/>
        <v>2,57991194215345+2,33829588509093i</v>
      </c>
      <c r="CX183" s="223" t="str">
        <f t="shared" ca="1" si="273"/>
        <v>0,928665069245761-3,35576436369748i</v>
      </c>
      <c r="CY183" s="223" t="str">
        <f t="shared" ca="1" si="274"/>
        <v>-3,41498861532727+0,67928347005085i</v>
      </c>
      <c r="CZ183" s="223" t="str">
        <f t="shared" ca="1" si="275"/>
        <v>2,14217007494208+2,74493727533468i</v>
      </c>
      <c r="DA183" s="223" t="str">
        <f t="shared" ca="1" si="276"/>
        <v>1,48870074384577-3,1475932664136i</v>
      </c>
      <c r="DB183" s="223" t="str">
        <f t="shared" ca="1" si="277"/>
        <v>-3,4808435167383+0,0854499121128316i</v>
      </c>
      <c r="DC183" s="223" t="str">
        <f t="shared" ca="1" si="278"/>
        <v>1,6413526199141+3,07075476920582i</v>
      </c>
      <c r="DD183" s="223" t="str">
        <f t="shared" ca="1" si="279"/>
        <v>2,00490204899542-2,84674218176377i</v>
      </c>
      <c r="DE183" s="223" t="str">
        <f t="shared" ca="1" si="280"/>
        <v>-3,44420597206575-0,510899694153115i</v>
      </c>
      <c r="DF183" s="223" t="str">
        <f t="shared" ca="1" si="281"/>
        <v>1,09220600441672+3,30615476337924i</v>
      </c>
      <c r="DG183" s="223" t="str">
        <f t="shared" ca="1" si="282"/>
        <v>2,46206958426137-2,46206958426325i</v>
      </c>
      <c r="DH183" s="223" t="str">
        <f t="shared" ca="1" si="283"/>
        <v>-3,30615476338004-1,0922060044143i</v>
      </c>
      <c r="DI183" s="223" t="str">
        <f t="shared" ca="1" si="284"/>
        <v>0,510899694152213+3,44420597206589i</v>
      </c>
      <c r="DJ183" s="223" t="str">
        <f t="shared" ca="1" si="285"/>
        <v>2,84674218176429-2,00490204899468i</v>
      </c>
      <c r="DK183" s="223" t="str">
        <f t="shared" ca="1" si="286"/>
        <v>-3,07075476920539-1,6413526199149i</v>
      </c>
      <c r="DL183" s="223" t="str">
        <f t="shared" ca="1" si="287"/>
        <v>-0,0854499121137442+3,48084351673828i</v>
      </c>
      <c r="DM183" s="223" t="str">
        <f t="shared" ca="1" si="288"/>
        <v>3,14759326641399-1,48870074384494i</v>
      </c>
      <c r="DN183" s="223" t="str">
        <f t="shared" ca="1" si="289"/>
        <v>-2,74493727533625-2,14217007494007i</v>
      </c>
      <c r="DO183" s="223" t="str">
        <f t="shared" ca="1" si="290"/>
        <v>-0,679283470048252+3,41498861532778i</v>
      </c>
      <c r="DP183" s="223" t="str">
        <f t="shared" ca="1" si="291"/>
        <v>3,35576436369772-0,92866506924488i</v>
      </c>
      <c r="DQ183" s="223" t="str">
        <f t="shared" ca="1" si="292"/>
        <v>-2,33829588509025-2,57991194215406i</v>
      </c>
      <c r="DR183" s="223" t="str">
        <f t="shared" ca="1" si="293"/>
        <v>-1,25311571965557+3,24858034665164i</v>
      </c>
      <c r="DS183" s="223" t="str">
        <f t="shared" ca="1" si="294"/>
        <v>3,46512593494087-0,341285116140917i</v>
      </c>
      <c r="DT183" s="223" t="str">
        <f t="shared" ca="1" si="295"/>
        <v>-1,86280403840241-2,94168903693283i</v>
      </c>
      <c r="DU183" s="223" t="str">
        <f t="shared" ca="1" si="296"/>
        <v>-1,7900503337571+2,98651855479173i</v>
      </c>
      <c r="DV183" s="223" t="str">
        <f t="shared" ca="1" si="297"/>
        <v>3,4724578598207+0,256143880013954i</v>
      </c>
      <c r="DW183" s="223" t="str">
        <f t="shared" ca="1" si="298"/>
        <v>-1,33246245729215-3,21684893574537i</v>
      </c>
      <c r="DX183" s="223" t="str">
        <f t="shared" ca="1" si="299"/>
        <v>-2,27427742554502+2,63651957458226i</v>
      </c>
      <c r="DY183" s="223" t="str">
        <f t="shared" ca="1" si="300"/>
        <v>3,37754425189718+0,846030792569337i</v>
      </c>
      <c r="DZ183" s="223" t="str">
        <f t="shared" ca="1" si="301"/>
        <v>-0,762886898579649-3,39728963373373i</v>
      </c>
      <c r="EA183" s="223" t="str">
        <f t="shared" ca="1" si="302"/>
        <v>-2,69153906620436+2,20888902631955i</v>
      </c>
      <c r="EB183" s="223" t="str">
        <f t="shared" ca="1" si="303"/>
        <v>3,18317981532598+1,41100656936826i</v>
      </c>
      <c r="EC183" s="223" t="str">
        <f t="shared" ca="1" si="304"/>
        <v>-0,170848352391683-3,4776981059293i</v>
      </c>
      <c r="ED183" s="223" t="str">
        <f t="shared" ca="1" si="305"/>
        <v>-3,02954910554802+1,71621836972232i</v>
      </c>
      <c r="EE183" s="223" t="str">
        <f t="shared" ca="1" si="306"/>
        <v>2,89508755559322+1,93443565955253i</v>
      </c>
      <c r="EF183" s="223" t="str">
        <f t="shared" ca="1" si="307"/>
        <v>0,426220774875111-3,45570674776724i</v>
      </c>
      <c r="EG183" s="223" t="str">
        <f t="shared" ca="1" si="308"/>
        <v>-3,2783549342292+1,17301415196673i</v>
      </c>
      <c r="EH183" s="223" t="str">
        <f t="shared" ca="1" si="309"/>
        <v>2,52175026724112+2,40090584262867i</v>
      </c>
      <c r="EI183" s="223" t="str">
        <f t="shared" ca="1" si="310"/>
        <v>1,01073995280746-3,33196308852573i</v>
      </c>
      <c r="EJ183" s="223" t="str">
        <f t="shared" ca="1" si="311"/>
        <v>-3,43063053547453+0,595270866554812i</v>
      </c>
      <c r="EK183" s="223" t="str">
        <f t="shared" ca="1" si="312"/>
        <v>2,07416076041125+2,7966820368911i</v>
      </c>
      <c r="EL183" s="223" t="str">
        <f t="shared" ca="1" si="313"/>
        <v>1,56549818066263-3,11011072501304i</v>
      </c>
      <c r="EM183" s="223" t="str">
        <f t="shared" ca="1" si="314"/>
        <v>-3,48189219757004+6,44952702890977E-13i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-2,25289887810376E-27+6,50696830069858E-28i</v>
      </c>
      <c r="G184" s="229" t="str">
        <f t="shared" si="184"/>
        <v>-8,87154009932742+9,93612491133248i</v>
      </c>
      <c r="H184" s="229" t="str">
        <f t="shared" si="180"/>
        <v>2,00000000004496E-11-5,77652958220821E-12i</v>
      </c>
      <c r="I184" s="229" t="str">
        <f t="shared" si="317"/>
        <v>-2,00000000004496E-11+5,77652958220821E-12i</v>
      </c>
      <c r="J184" s="255" t="str">
        <f ca="1">IMPRODUCT(1/N_FFT2,CU100)</f>
        <v>0,0155920372889854-0,0000189183393304107i</v>
      </c>
      <c r="K184" s="254" t="str">
        <f t="shared" ca="1" si="318"/>
        <v>-3,1173146343993E-13+9,04462314333344E-14i</v>
      </c>
      <c r="N184" s="246">
        <f t="shared" ca="1" si="185"/>
        <v>11.482772585418429</v>
      </c>
      <c r="O184" s="223">
        <f t="shared" ca="1" si="186"/>
        <v>3.4827725854184295</v>
      </c>
      <c r="P184" s="223" t="str">
        <f t="shared" ca="1" si="187"/>
        <v>-1,64176763187329-3,07153120197001i</v>
      </c>
      <c r="Q184" s="223" t="str">
        <f t="shared" ca="1" si="188"/>
        <v>-1,93492477683521+2,89581957133579i</v>
      </c>
      <c r="R184" s="223" t="str">
        <f t="shared" ca="1" si="189"/>
        <v>3,46600208348106+0,341371409240889i</v>
      </c>
      <c r="S184" s="223" t="str">
        <f t="shared" ca="1" si="190"/>
        <v>-1,33279936713497-3,2176623080595i</v>
      </c>
      <c r="T184" s="223" t="str">
        <f t="shared" ca="1" si="191"/>
        <v>-2,20944753845873+2,69221961521359i</v>
      </c>
      <c r="U184" s="223" t="str">
        <f t="shared" ca="1" si="192"/>
        <v>3,41585208677029+0,679455225198262i</v>
      </c>
      <c r="V184" s="223" t="str">
        <f t="shared" ca="1" si="193"/>
        <v>-1,01099551590884-3,33280556716926i</v>
      </c>
      <c r="W184" s="223" t="str">
        <f t="shared" ca="1" si="194"/>
        <v>-2,46269211248001+2,46269211247994i</v>
      </c>
      <c r="X184" s="223" t="str">
        <f t="shared" ca="1" si="195"/>
        <v>3,33280556716923+1,01099551590894i</v>
      </c>
      <c r="Y184" s="223" t="str">
        <f t="shared" ca="1" si="196"/>
        <v>-0,679455225198165-3,41585208677031i</v>
      </c>
      <c r="Z184" s="223" t="str">
        <f t="shared" ca="1" si="197"/>
        <v>-2,69221961521366+2,20944753845865i</v>
      </c>
      <c r="AA184" s="223" t="str">
        <f t="shared" ca="1" si="198"/>
        <v>3,21766230805948+1,33279936713503i</v>
      </c>
      <c r="AB184" s="223" t="str">
        <f t="shared" ca="1" si="199"/>
        <v>-0,34137140924082-3,46600208348107i</v>
      </c>
      <c r="AC184" s="223" t="str">
        <f t="shared" ca="1" si="200"/>
        <v>-2,89581957133584+1,93492477683513i</v>
      </c>
      <c r="AD184" s="223" t="str">
        <f t="shared" ca="1" si="201"/>
        <v>3,07153120196996+1,64176763187338i</v>
      </c>
      <c r="AE184" s="223" t="str">
        <f t="shared" ca="1" si="202"/>
        <v>9,72799626571704E-14-3,48277258541843i</v>
      </c>
      <c r="AF184" s="223" t="str">
        <f t="shared" ca="1" si="203"/>
        <v>-3,07153120197006+1,64176763187319i</v>
      </c>
      <c r="AG184" s="223" t="str">
        <f t="shared" ca="1" si="204"/>
        <v>2,89581957133573+1,9349247768353i</v>
      </c>
      <c r="AH184" s="223" t="str">
        <f t="shared" ca="1" si="205"/>
        <v>0,341371409241013-3,46600208348105i</v>
      </c>
      <c r="AI184" s="223" t="str">
        <f t="shared" ca="1" si="206"/>
        <v>-3,21766230805955+1,33279936713485i</v>
      </c>
      <c r="AJ184" s="223" t="str">
        <f t="shared" ca="1" si="207"/>
        <v>2,69221961521353+2,20944753845881i</v>
      </c>
      <c r="AK184" s="223" t="str">
        <f t="shared" ca="1" si="208"/>
        <v>0,679455225198367-3,41585208677027i</v>
      </c>
      <c r="AL184" s="223" t="str">
        <f t="shared" ca="1" si="209"/>
        <v>-3,33280556716928+1,01099551590875i</v>
      </c>
      <c r="AM184" s="223" t="str">
        <f t="shared" ca="1" si="210"/>
        <v>2,46269211247987+2,46269211248008i</v>
      </c>
      <c r="AN184" s="223" t="str">
        <f t="shared" ca="1" si="211"/>
        <v>1,01099551590903-3,3328055671692i</v>
      </c>
      <c r="AO184" s="223" t="str">
        <f t="shared" ca="1" si="212"/>
        <v>-3,41585208677033+0,679455225198057i</v>
      </c>
      <c r="AP184" s="223" t="str">
        <f t="shared" ca="1" si="213"/>
        <v>2,20944753845857+2,69221961521373i</v>
      </c>
      <c r="AQ184" s="223" t="str">
        <f t="shared" ca="1" si="214"/>
        <v>1,3327993671348-3,21766230805957i</v>
      </c>
      <c r="AR184" s="223" t="str">
        <f t="shared" ca="1" si="215"/>
        <v>1,3327993671348-3,21766230805957i</v>
      </c>
      <c r="AS184" s="223" t="str">
        <f t="shared" ca="1" si="216"/>
        <v>1,93492477683504+2,8958195713359i</v>
      </c>
      <c r="AT184" s="223" t="str">
        <f t="shared" ca="1" si="217"/>
        <v>1,64176763187315-3,07153120197009i</v>
      </c>
      <c r="AU184" s="223" t="str">
        <f t="shared" ca="1" si="218"/>
        <v>-3,48277258541843+1,51892301207947E-13i</v>
      </c>
      <c r="AV184" s="223" t="str">
        <f t="shared" ca="1" si="219"/>
        <v>1,64176763187343+3,07153120196993i</v>
      </c>
      <c r="AW184" s="223" t="str">
        <f t="shared" ca="1" si="220"/>
        <v>1,93492477683509-2,89581957133587i</v>
      </c>
      <c r="AX184" s="223" t="str">
        <f t="shared" ca="1" si="221"/>
        <v>-3,46600208348107-0,341371409240765i</v>
      </c>
      <c r="AY184" s="223" t="str">
        <f t="shared" ca="1" si="222"/>
        <v>1,33279936713506+3,21766230805946i</v>
      </c>
      <c r="AZ184" s="223" t="str">
        <f t="shared" ca="1" si="223"/>
        <v>2,20944753845862-2,69221961521369i</v>
      </c>
      <c r="BA184" s="223" t="str">
        <f t="shared" ca="1" si="224"/>
        <v>-3,41585208677032-0,679455225198099i</v>
      </c>
      <c r="BB184" s="223" t="str">
        <f t="shared" ca="1" si="225"/>
        <v>1,01099551590896+3,33280556716922i</v>
      </c>
      <c r="BC184" s="223" t="str">
        <f t="shared" ca="1" si="226"/>
        <v>2,4626921124799-2,46269211248005i</v>
      </c>
      <c r="BD184" s="223" t="str">
        <f t="shared" ca="1" si="227"/>
        <v>-3,33280556716926-1,01099551590881i</v>
      </c>
      <c r="BE184" s="223" t="str">
        <f t="shared" ca="1" si="228"/>
        <v>0,679455225198301+3,41585208677028i</v>
      </c>
      <c r="BF184" s="223" t="str">
        <f t="shared" ca="1" si="229"/>
        <v>2,69221961521355-2,20944753845878i</v>
      </c>
      <c r="BG184" s="223" t="str">
        <f t="shared" ca="1" si="230"/>
        <v>-3,21766230805953-1,33279936713491i</v>
      </c>
      <c r="BH184" s="223" t="str">
        <f t="shared" ca="1" si="231"/>
        <v>0,341371409240971+3,46600208348105i</v>
      </c>
      <c r="BI184" s="223" t="str">
        <f t="shared" ca="1" si="232"/>
        <v>2,89581957133575-1,93492477683526i</v>
      </c>
      <c r="BJ184" s="223" t="str">
        <f t="shared" ca="1" si="233"/>
        <v>-3,07153120197003-1,64176763187325i</v>
      </c>
      <c r="BK184" s="223" t="str">
        <f t="shared" ca="1" si="234"/>
        <v>5,46123385507769E-14+3,48277258541843i</v>
      </c>
      <c r="BL184" s="223" t="str">
        <f t="shared" ca="1" si="235"/>
        <v>3,07153120196965-1,64176763187396i</v>
      </c>
      <c r="BM184" s="223" t="str">
        <f t="shared" ca="1" si="236"/>
        <v>-2,89581957133562-1,93492477683546i</v>
      </c>
      <c r="BN184" s="223" t="str">
        <f t="shared" ca="1" si="237"/>
        <v>-0,341371409242241+3,46600208348093i</v>
      </c>
      <c r="BO184" s="223" t="str">
        <f t="shared" ca="1" si="238"/>
        <v>3,2176623080591-1,33279936713593i</v>
      </c>
      <c r="BP184" s="223" t="str">
        <f t="shared" ca="1" si="239"/>
        <v>-2,69221961521362-2,20944753845869i</v>
      </c>
      <c r="BQ184" s="223" t="str">
        <f t="shared" ca="1" si="240"/>
        <v>-0,679455225199262+3,41585208677009i</v>
      </c>
      <c r="BR184" s="223" t="str">
        <f t="shared" ca="1" si="241"/>
        <v>3,33280556716885-1,0109955159102i</v>
      </c>
      <c r="BS184" s="223" t="str">
        <f t="shared" ca="1" si="242"/>
        <v>-2,46269211248022-2,46269211247973i</v>
      </c>
      <c r="BT184" s="223" t="str">
        <f t="shared" ca="1" si="243"/>
        <v>-1,01099551590957+3,33280556716904i</v>
      </c>
      <c r="BU184" s="223" t="str">
        <f t="shared" ca="1" si="244"/>
        <v>3,41585208677064-0,679455225196507i</v>
      </c>
      <c r="BV184" s="223" t="str">
        <f t="shared" ca="1" si="245"/>
        <v>-2,20944753845924-2,69221961521318i</v>
      </c>
      <c r="BW184" s="223" t="str">
        <f t="shared" ca="1" si="246"/>
        <v>-1,33279936713532+3,21766230805936i</v>
      </c>
      <c r="BX184" s="223" t="str">
        <f t="shared" ca="1" si="247"/>
        <v>3,4660020834812-0,341371409239495i</v>
      </c>
      <c r="BY184" s="223" t="str">
        <f t="shared" ca="1" si="248"/>
        <v>-1,93492477683605-2,89581957133523i</v>
      </c>
      <c r="BZ184" s="223" t="str">
        <f t="shared" ca="1" si="249"/>
        <v>-1,64176763187334+3,07153120196999i</v>
      </c>
      <c r="CA184" s="223" t="str">
        <f t="shared" ca="1" si="250"/>
        <v>3,48277258541843+1,08202430367326E-12i</v>
      </c>
      <c r="CB184" s="223" t="str">
        <f t="shared" ca="1" si="251"/>
        <v>-1,64176763187449-3,07153120196937i</v>
      </c>
      <c r="CC184" s="223" t="str">
        <f t="shared" ca="1" si="252"/>
        <v>-1,93492477683493+2,89581957133598i</v>
      </c>
      <c r="CD184" s="223" t="str">
        <f t="shared" ca="1" si="253"/>
        <v>3,46600208348098+0,341371409241698i</v>
      </c>
      <c r="CE184" s="223" t="str">
        <f t="shared" ca="1" si="254"/>
        <v>-1,33279936713648-3,21766230805888i</v>
      </c>
      <c r="CF184" s="223" t="str">
        <f t="shared" ca="1" si="255"/>
        <v>-2,20944753845823+2,692219615214i</v>
      </c>
      <c r="CG184" s="223" t="str">
        <f t="shared" ca="1" si="256"/>
        <v>3,41585208677022+0,679455225198632i</v>
      </c>
      <c r="CH184" s="223" t="str">
        <f t="shared" ca="1" si="257"/>
        <v>-1,01099551590741-3,33280556716969i</v>
      </c>
      <c r="CI184" s="223" t="str">
        <f t="shared" ca="1" si="258"/>
        <v>-2,46269211247934+2,46269211248061i</v>
      </c>
      <c r="CJ184" s="223" t="str">
        <f t="shared" ca="1" si="259"/>
        <v>3,33280556716921+1,010995515909i</v>
      </c>
      <c r="CK184" s="223" t="str">
        <f t="shared" ca="1" si="260"/>
        <v>-0,679455225197092-3,41585208677052i</v>
      </c>
      <c r="CL184" s="223" t="str">
        <f t="shared" ca="1" si="261"/>
        <v>-2,6922196152128+2,2094475384597i</v>
      </c>
      <c r="CM184" s="223" t="str">
        <f t="shared" ca="1" si="262"/>
        <v>3,2176623080596+1,33279936713473i</v>
      </c>
      <c r="CN184" s="223" t="str">
        <f t="shared" ca="1" si="263"/>
        <v>-0,341371409240039-3,46600208348114i</v>
      </c>
      <c r="CO184" s="223" t="str">
        <f t="shared" ca="1" si="264"/>
        <v>-2,89581957133492+1,9349247768365i</v>
      </c>
      <c r="CP184" s="223" t="str">
        <f t="shared" ca="1" si="265"/>
        <v>3,07153120197026+1,64176763187281i</v>
      </c>
      <c r="CQ184" s="223" t="str">
        <f t="shared" ca="1" si="266"/>
        <v>4,86399813285852E-13-3,48277258541843i</v>
      </c>
      <c r="CR184" s="223" t="str">
        <f t="shared" ca="1" si="267"/>
        <v>-3,07153120197072+1,64176763187195i</v>
      </c>
      <c r="CS184" s="223" t="str">
        <f t="shared" ca="1" si="268"/>
        <v>2,89581957133631+1,93492477683443i</v>
      </c>
      <c r="CT184" s="223" t="str">
        <f t="shared" ca="1" si="269"/>
        <v>0,341371409241105-3,46600208348104i</v>
      </c>
      <c r="CU184" s="223" t="str">
        <f t="shared" ca="1" si="270"/>
        <v>-3,21766230805998+1,33279936713383i</v>
      </c>
      <c r="CV184" s="223" t="str">
        <f t="shared" ca="1" si="271"/>
        <v>2,69221961521438+2,20944753845777i</v>
      </c>
      <c r="CW184" s="223" t="str">
        <f t="shared" ca="1" si="272"/>
        <v>0,679455225198046-3,41585208677034i</v>
      </c>
      <c r="CX184" s="223" t="str">
        <f t="shared" ca="1" si="273"/>
        <v>-3,33280556716952+1,01099551590797i</v>
      </c>
      <c r="CY184" s="223" t="str">
        <f t="shared" ca="1" si="274"/>
        <v>2,46269211248103+2,46269211247892i</v>
      </c>
      <c r="CZ184" s="223" t="str">
        <f t="shared" ca="1" si="275"/>
        <v>1,01099551590843-3,33280556716938i</v>
      </c>
      <c r="DA184" s="223" t="str">
        <f t="shared" ca="1" si="276"/>
        <v>-3,41585208677041+0,679455225197677i</v>
      </c>
      <c r="DB184" s="223" t="str">
        <f t="shared" ca="1" si="277"/>
        <v>2,20944753845748+2,69221961521462i</v>
      </c>
      <c r="DC184" s="223" t="str">
        <f t="shared" ca="1" si="278"/>
        <v>1,33279936713418-3,21766230805983i</v>
      </c>
      <c r="DD184" s="223" t="str">
        <f t="shared" ca="1" si="279"/>
        <v>-3,46600208348109+0,341371409240631i</v>
      </c>
      <c r="DE184" s="223" t="str">
        <f t="shared" ca="1" si="280"/>
        <v>1,93492477683412+2,89581957133652i</v>
      </c>
      <c r="DF184" s="223" t="str">
        <f t="shared" ca="1" si="281"/>
        <v>1,64176763187229-3,07153120197055i</v>
      </c>
      <c r="DG184" s="223" t="str">
        <f t="shared" ca="1" si="282"/>
        <v>-3,48277258541843+1,09224677101554E-13i</v>
      </c>
      <c r="DH184" s="223" t="str">
        <f t="shared" ca="1" si="283"/>
        <v>1,64176763187248+3,07153120197044i</v>
      </c>
      <c r="DI184" s="223" t="str">
        <f t="shared" ca="1" si="284"/>
        <v>1,93492477683393-2,89581957133664i</v>
      </c>
      <c r="DJ184" s="223" t="str">
        <f t="shared" ca="1" si="285"/>
        <v>-3,4660020834811-0,341371409240513i</v>
      </c>
      <c r="DK184" s="223" t="str">
        <f t="shared" ca="1" si="286"/>
        <v>1,33279936713438+3,21766230805975i</v>
      </c>
      <c r="DL184" s="223" t="str">
        <f t="shared" ca="1" si="287"/>
        <v>2,20944753845999-2,69221961521256i</v>
      </c>
      <c r="DM184" s="223" t="str">
        <f t="shared" ca="1" si="288"/>
        <v>-3,41585208677045-0,679455225197461i</v>
      </c>
      <c r="DN184" s="223" t="str">
        <f t="shared" ca="1" si="289"/>
        <v>1,01099551590855+3,33280556716935i</v>
      </c>
      <c r="DO184" s="223" t="str">
        <f t="shared" ca="1" si="290"/>
        <v>2,46269211248095-2,462692112479i</v>
      </c>
      <c r="DP184" s="223" t="str">
        <f t="shared" ca="1" si="291"/>
        <v>-3,33280556716955-1,01099551590786i</v>
      </c>
      <c r="DQ184" s="223" t="str">
        <f t="shared" ca="1" si="292"/>
        <v>0,679455225198259+3,41585208677029i</v>
      </c>
      <c r="DR184" s="223" t="str">
        <f t="shared" ca="1" si="293"/>
        <v>2,69221961521424-2,20944753845794i</v>
      </c>
      <c r="DS184" s="223" t="str">
        <f t="shared" ca="1" si="294"/>
        <v>-3,21766230806006-1,33279936713363i</v>
      </c>
      <c r="DT184" s="223" t="str">
        <f t="shared" ca="1" si="295"/>
        <v>0,341371409241224+3,46600208348103i</v>
      </c>
      <c r="DU184" s="223" t="str">
        <f t="shared" ca="1" si="296"/>
        <v>2,89581957133619-1,93492477683461i</v>
      </c>
      <c r="DV184" s="223" t="str">
        <f t="shared" ca="1" si="297"/>
        <v>-3,07153120196919-1,64176763187482i</v>
      </c>
      <c r="DW184" s="223" t="str">
        <f t="shared" ca="1" si="298"/>
        <v>7,04849167488959E-13+3,48277258541843i</v>
      </c>
      <c r="DX184" s="223" t="str">
        <f t="shared" ca="1" si="299"/>
        <v>3,07153120197016-1,64176763187301i</v>
      </c>
      <c r="DY184" s="223" t="str">
        <f t="shared" ca="1" si="300"/>
        <v>-2,89581957133499-1,9349247768364i</v>
      </c>
      <c r="DZ184" s="223" t="str">
        <f t="shared" ca="1" si="301"/>
        <v>-0,34137140923992+3,46600208348116i</v>
      </c>
      <c r="EA184" s="223" t="str">
        <f t="shared" ca="1" si="302"/>
        <v>3,21766230805952-1,33279936713493i</v>
      </c>
      <c r="EB184" s="223" t="str">
        <f t="shared" ca="1" si="303"/>
        <v>-2,69221961521294-2,20944753845953i</v>
      </c>
      <c r="EC184" s="223" t="str">
        <f t="shared" ca="1" si="304"/>
        <v>-0,679455225196876+3,41585208677057i</v>
      </c>
      <c r="ED184" s="223" t="str">
        <f t="shared" ca="1" si="305"/>
        <v>3,33280556716917-1,01099551590911i</v>
      </c>
      <c r="EE184" s="223" t="str">
        <f t="shared" ca="1" si="306"/>
        <v>-2,46269211247942-2,46269211248053i</v>
      </c>
      <c r="EF184" s="223" t="str">
        <f t="shared" ca="1" si="307"/>
        <v>-1,01099551590729+3,33280556716973i</v>
      </c>
      <c r="EG184" s="223" t="str">
        <f t="shared" ca="1" si="308"/>
        <v>3,41585208677017-0,679455225198844i</v>
      </c>
      <c r="EH184" s="223" t="str">
        <f t="shared" ca="1" si="309"/>
        <v>-2,2094475384584-2,69221961521386i</v>
      </c>
      <c r="EI184" s="223" t="str">
        <f t="shared" ca="1" si="310"/>
        <v>-1,33279936713637+3,21766230805892i</v>
      </c>
      <c r="EJ184" s="223" t="str">
        <f t="shared" ca="1" si="311"/>
        <v>3,46600208348097-0,341371409241817i</v>
      </c>
      <c r="EK184" s="223" t="str">
        <f t="shared" ca="1" si="312"/>
        <v>-1,93492477683511-2,89581957133586i</v>
      </c>
      <c r="EL184" s="223" t="str">
        <f t="shared" ca="1" si="313"/>
        <v>-1,6417676318743+3,07153120196947i</v>
      </c>
      <c r="EM184" s="223" t="str">
        <f t="shared" ca="1" si="314"/>
        <v>3,48277258541843-1,20148730744143E-12i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-2,2002013125235E-27+6,28000185580662E-28i</v>
      </c>
      <c r="G185" s="229" t="str">
        <f t="shared" si="184"/>
        <v>-8,75486381319623+9,92217898837378i</v>
      </c>
      <c r="H185" s="229" t="str">
        <f t="shared" si="180"/>
        <v>2,00000000004391E-11-5,70857041065284E-12i</v>
      </c>
      <c r="I185" s="229" t="str">
        <f t="shared" si="317"/>
        <v>-2,00000000004391E-11+5,70857041065284E-12i</v>
      </c>
      <c r="J185" s="255" t="str">
        <f ca="1">IMPRODUCT(1/N_FFT2,CV100)</f>
        <v>0,000426161600798398-0,000977985124141949i</v>
      </c>
      <c r="K185" s="254" t="str">
        <f t="shared" ca="1" si="318"/>
        <v>-2,94033507441971E-15+2,19924759877426E-14i</v>
      </c>
      <c r="N185" s="246">
        <f t="shared" ca="1" si="185"/>
        <v>11.483565143114147</v>
      </c>
      <c r="O185" s="223">
        <f t="shared" ca="1" si="186"/>
        <v>3.4835651431141472</v>
      </c>
      <c r="P185" s="223" t="str">
        <f t="shared" ca="1" si="187"/>
        <v>-1,71704296155564-3,03100471370338i</v>
      </c>
      <c r="Q185" s="223" t="str">
        <f t="shared" ca="1" si="188"/>
        <v>-1,79091039965085+2,98795348804869i</v>
      </c>
      <c r="R185" s="223" t="str">
        <f t="shared" ca="1" si="189"/>
        <v>3,48251595842249+0,0854909682516041i</v>
      </c>
      <c r="S185" s="223" t="str">
        <f t="shared" ca="1" si="190"/>
        <v>-1,6421412409848-3,07223017545508i</v>
      </c>
      <c r="T185" s="223" t="str">
        <f t="shared" ca="1" si="191"/>
        <v>-1,86369906028761+2,94310243093967i</v>
      </c>
      <c r="U185" s="223" t="str">
        <f t="shared" ca="1" si="192"/>
        <v>3,47936903633713+0,170930439940783i</v>
      </c>
      <c r="V185" s="223" t="str">
        <f t="shared" ca="1" si="193"/>
        <v>-1,56625035593398-3,1116050406272i</v>
      </c>
      <c r="W185" s="223" t="str">
        <f t="shared" ca="1" si="194"/>
        <v>-1,93536509829882+2,89647855897583i</v>
      </c>
      <c r="X185" s="223" t="str">
        <f t="shared" ca="1" si="195"/>
        <v>3,47412627244626+0,25626694952437i</v>
      </c>
      <c r="Y185" s="223" t="str">
        <f t="shared" ca="1" si="196"/>
        <v>-1,48941602023458-3,14910559127325i</v>
      </c>
      <c r="Z185" s="223" t="str">
        <f t="shared" ca="1" si="197"/>
        <v>-2,00586534474278+2,84810995663437i</v>
      </c>
      <c r="AA185" s="223" t="str">
        <f t="shared" ca="1" si="198"/>
        <v>3,46679082479486+0,341449093479664i</v>
      </c>
      <c r="AB185" s="223" t="str">
        <f t="shared" ca="1" si="199"/>
        <v>-1,41168451601744-3,18470923846377i</v>
      </c>
      <c r="AC185" s="223" t="str">
        <f t="shared" ca="1" si="200"/>
        <v>-2,07515733290721+2,79802575935271i</v>
      </c>
      <c r="AD185" s="223" t="str">
        <f t="shared" ca="1" si="201"/>
        <v>3,45736711198222+0,426425561268994i</v>
      </c>
      <c r="AE185" s="223" t="str">
        <f t="shared" ca="1" si="202"/>
        <v>-1,33310266583446-3,21839453589285i</v>
      </c>
      <c r="AF185" s="223" t="str">
        <f t="shared" ca="1" si="203"/>
        <v>-2,14319932388941+2,74625613597856i</v>
      </c>
      <c r="AG185" s="223" t="str">
        <f t="shared" ca="1" si="204"/>
        <v>3,44586081050062+0,511145166245282i</v>
      </c>
      <c r="AH185" s="223" t="str">
        <f t="shared" ca="1" si="205"/>
        <v>-1,25371780445318-3,25014119279716i</v>
      </c>
      <c r="AI185" s="223" t="str">
        <f t="shared" ca="1" si="206"/>
        <v>-2,20995033173829+2,6928322705972i</v>
      </c>
      <c r="AJ185" s="223" t="str">
        <f t="shared" ca="1" si="207"/>
        <v>3,43227885131579+0,595556876486388i</v>
      </c>
      <c r="AK185" s="223" t="str">
        <f t="shared" ca="1" si="208"/>
        <v>-1,17357775034602-3,27993008617755i</v>
      </c>
      <c r="AL185" s="223" t="str">
        <f t="shared" ca="1" si="209"/>
        <v>-2,27537014814244+2,63778634374776i</v>
      </c>
      <c r="AM185" s="223" t="str">
        <f t="shared" ca="1" si="210"/>
        <v>3,41662941569211+0,679609845534399i</v>
      </c>
      <c r="AN185" s="223" t="str">
        <f t="shared" ca="1" si="211"/>
        <v>-1,09273077688495-3,3077432723185i</v>
      </c>
      <c r="AO185" s="223" t="str">
        <f t="shared" ca="1" si="212"/>
        <v>-2,33941936665118+2,5811515130378i</v>
      </c>
      <c r="AP185" s="223" t="str">
        <f t="shared" ca="1" si="213"/>
        <v>3,39892193026441+0,763253443023711i</v>
      </c>
      <c r="AQ185" s="223" t="str">
        <f t="shared" ca="1" si="214"/>
        <v>-1,01122558326372-3,33356399759669i</v>
      </c>
      <c r="AR185" s="223" t="str">
        <f t="shared" ca="1" si="215"/>
        <v>-1,01122558326372-3,33356399759669i</v>
      </c>
      <c r="AS185" s="223" t="str">
        <f t="shared" ca="1" si="216"/>
        <v>3,37916706135988+0,846437285178493i</v>
      </c>
      <c r="AT185" s="223" t="str">
        <f t="shared" ca="1" si="217"/>
        <v>-0,92911126516329-3,35737670857271i</v>
      </c>
      <c r="AU185" s="223" t="str">
        <f t="shared" ca="1" si="218"/>
        <v>-2,4632525354011+2,46325253540109i</v>
      </c>
      <c r="AV185" s="223" t="str">
        <f t="shared" ca="1" si="219"/>
        <v>3,3573767085727+0,929111265163349i</v>
      </c>
      <c r="AW185" s="223" t="str">
        <f t="shared" ca="1" si="220"/>
        <v>-0,846437285178458-3,37916706135989i</v>
      </c>
      <c r="AX185" s="223" t="str">
        <f t="shared" ca="1" si="221"/>
        <v>-2,52296189317189+2,40205940640992i</v>
      </c>
      <c r="AY185" s="223" t="str">
        <f t="shared" ca="1" si="222"/>
        <v>3,33356399759668+1,01122558326376i</v>
      </c>
      <c r="AZ185" s="223" t="str">
        <f t="shared" ca="1" si="223"/>
        <v>-0,763253443023652-3,39892193026442i</v>
      </c>
      <c r="BA185" s="223" t="str">
        <f t="shared" ca="1" si="224"/>
        <v>-2,58115151303782+2,33941936665115i</v>
      </c>
      <c r="BB185" s="223" t="str">
        <f t="shared" ca="1" si="225"/>
        <v>3,30774327231848+1,09273077688501i</v>
      </c>
      <c r="BC185" s="223" t="str">
        <f t="shared" ca="1" si="226"/>
        <v>-0,679609845534364-3,41662941569212i</v>
      </c>
      <c r="BD185" s="223" t="str">
        <f t="shared" ca="1" si="227"/>
        <v>-2,6377863437478+2,27537014814239i</v>
      </c>
      <c r="BE185" s="223" t="str">
        <f t="shared" ca="1" si="228"/>
        <v>3,27993008617754+1,17357775034606i</v>
      </c>
      <c r="BF185" s="223" t="str">
        <f t="shared" ca="1" si="229"/>
        <v>-0,595556876486325-3,4322788513158i</v>
      </c>
      <c r="BG185" s="223" t="str">
        <f t="shared" ca="1" si="230"/>
        <v>-2,69283227059723+2,20995033173826i</v>
      </c>
      <c r="BH185" s="223" t="str">
        <f t="shared" ca="1" si="231"/>
        <v>3,25014119279714+1,25371780445324i</v>
      </c>
      <c r="BI185" s="223" t="str">
        <f t="shared" ca="1" si="232"/>
        <v>-0,511145166245248-3,44586081050062i</v>
      </c>
      <c r="BJ185" s="223" t="str">
        <f t="shared" ca="1" si="233"/>
        <v>-2,74625613597856+2,1431993238894i</v>
      </c>
      <c r="BK185" s="223" t="str">
        <f t="shared" ca="1" si="234"/>
        <v>3,21839453589336+1,33310266583322i</v>
      </c>
      <c r="BL185" s="223" t="str">
        <f t="shared" ca="1" si="235"/>
        <v>-0,426425561268579-3,45736711198228i</v>
      </c>
      <c r="BM185" s="223" t="str">
        <f t="shared" ca="1" si="236"/>
        <v>-2,79802575935192+2,07515733290828i</v>
      </c>
      <c r="BN185" s="223" t="str">
        <f t="shared" ca="1" si="237"/>
        <v>3,18470923846362+1,41168451601778i</v>
      </c>
      <c r="BO185" s="223" t="str">
        <f t="shared" ca="1" si="238"/>
        <v>-0,34144909348134-3,46679082479469i</v>
      </c>
      <c r="BP185" s="223" t="str">
        <f t="shared" ca="1" si="239"/>
        <v>-2,84810995663438+2,00586534474277i</v>
      </c>
      <c r="BQ185" s="223" t="str">
        <f t="shared" ca="1" si="240"/>
        <v>3,14910559127249+1,48941602023619i</v>
      </c>
      <c r="BR185" s="223" t="str">
        <f t="shared" ca="1" si="241"/>
        <v>-0,256266949524346-3,47412627244626i</v>
      </c>
      <c r="BS185" s="223" t="str">
        <f t="shared" ca="1" si="242"/>
        <v>-2,89647855897663+1,93536509829763i</v>
      </c>
      <c r="BT185" s="223" t="str">
        <f t="shared" ca="1" si="243"/>
        <v>3,11160504062734+1,56625035593369i</v>
      </c>
      <c r="BU185" s="223" t="str">
        <f t="shared" ca="1" si="244"/>
        <v>-0,170930439939343-3,4793690363372i</v>
      </c>
      <c r="BV185" s="223" t="str">
        <f t="shared" ca="1" si="245"/>
        <v>-2,94310243093931+1,86369906028817i</v>
      </c>
      <c r="BW185" s="223" t="str">
        <f t="shared" ca="1" si="246"/>
        <v>3,07223017545455+1,6421412409858i</v>
      </c>
      <c r="BX185" s="223" t="str">
        <f t="shared" ca="1" si="247"/>
        <v>-0,0854909682523315-3,48251595842247i</v>
      </c>
      <c r="BY185" s="223" t="str">
        <f t="shared" ca="1" si="248"/>
        <v>-2,98795348804918+1,79091039965003i</v>
      </c>
      <c r="BZ185" s="223" t="str">
        <f t="shared" ca="1" si="249"/>
        <v>3,0310047137038+1,71704296155491i</v>
      </c>
      <c r="CA185" s="223" t="str">
        <f t="shared" ca="1" si="250"/>
        <v>7,05012588112654E-13-3,48356514311415i</v>
      </c>
      <c r="CB185" s="223" t="str">
        <f t="shared" ca="1" si="251"/>
        <v>-3,03100471370283+1,71704296155661i</v>
      </c>
      <c r="CC185" s="223" t="str">
        <f t="shared" ca="1" si="252"/>
        <v>2,98795348804841+1,79091039965132i</v>
      </c>
      <c r="CD185" s="223" t="str">
        <f t="shared" ca="1" si="253"/>
        <v>0,0854909682502769-3,48251595842252i</v>
      </c>
      <c r="CE185" s="223" t="str">
        <f t="shared" ca="1" si="254"/>
        <v>-3,07223017545524+1,64214124098451i</v>
      </c>
      <c r="CF185" s="223" t="str">
        <f t="shared" ca="1" si="255"/>
        <v>2,94310243094039+1,86369906028647i</v>
      </c>
      <c r="CG185" s="223" t="str">
        <f t="shared" ca="1" si="256"/>
        <v>0,17093043994085-3,47936903633712i</v>
      </c>
      <c r="CH185" s="223" t="str">
        <f t="shared" ca="1" si="257"/>
        <v>-3,11160504062641+1,56625035593553i</v>
      </c>
      <c r="CI185" s="223" t="str">
        <f t="shared" ca="1" si="258"/>
        <v>2,89647855897581+1,93536509829884i</v>
      </c>
      <c r="CJ185" s="223" t="str">
        <f t="shared" ca="1" si="259"/>
        <v>0,256266949525802-3,47412627244616i</v>
      </c>
      <c r="CK185" s="223" t="str">
        <f t="shared" ca="1" si="260"/>
        <v>-3,14910559127314+1,48941602023483i</v>
      </c>
      <c r="CL185" s="223" t="str">
        <f t="shared" ca="1" si="261"/>
        <v>2,84810995663351+2,005865344744i</v>
      </c>
      <c r="CM185" s="223" t="str">
        <f t="shared" ca="1" si="262"/>
        <v>0,341449093479343-3,46679082479489i</v>
      </c>
      <c r="CN185" s="223" t="str">
        <f t="shared" ca="1" si="263"/>
        <v>-3,18470923846421+1,41168451601644i</v>
      </c>
      <c r="CO185" s="223" t="str">
        <f t="shared" ca="1" si="264"/>
        <v>2,79802575935308+2,07515733290671i</v>
      </c>
      <c r="CP185" s="223" t="str">
        <f t="shared" ca="1" si="265"/>
        <v>0,426425561270028-3,4573671119821i</v>
      </c>
      <c r="CQ185" s="223" t="str">
        <f t="shared" ca="1" si="266"/>
        <v>-3,2183945358926+1,33310266583507i</v>
      </c>
      <c r="CR185" s="223" t="str">
        <f t="shared" ca="1" si="267"/>
        <v>2,74625613597809+2,14319932389i</v>
      </c>
      <c r="CS185" s="223" t="str">
        <f t="shared" ca="1" si="268"/>
        <v>0,511145166244342-3,44586081050076i</v>
      </c>
      <c r="CT185" s="223" t="str">
        <f t="shared" ca="1" si="269"/>
        <v>-3,25014119279742+1,25371780445252i</v>
      </c>
      <c r="CU185" s="223" t="str">
        <f t="shared" ca="1" si="270"/>
        <v>2,69283227059806+2,20995033173725i</v>
      </c>
      <c r="CV185" s="223" t="str">
        <f t="shared" ca="1" si="271"/>
        <v>0,595556876486789-3,43227885131572i</v>
      </c>
      <c r="CW185" s="223" t="str">
        <f t="shared" ca="1" si="272"/>
        <v>-3,27993008617711+1,17357775034724i</v>
      </c>
      <c r="CX185" s="223" t="str">
        <f t="shared" ca="1" si="273"/>
        <v>2,63778634374752+2,27537014814271i</v>
      </c>
      <c r="CY185" s="223" t="str">
        <f t="shared" ca="1" si="274"/>
        <v>0,679609845532737-3,41662941569244i</v>
      </c>
      <c r="CZ185" s="223" t="str">
        <f t="shared" ca="1" si="275"/>
        <v>-3,30774327231852+1,09273077688489i</v>
      </c>
      <c r="DA185" s="223" t="str">
        <f t="shared" ca="1" si="276"/>
        <v>2,58115151303657+2,33941936665253i</v>
      </c>
      <c r="DB185" s="223" t="str">
        <f t="shared" ca="1" si="277"/>
        <v>0,763253443023387-3,39892193026448i</v>
      </c>
      <c r="DC185" s="223" t="str">
        <f t="shared" ca="1" si="278"/>
        <v>-3,3335639975971+1,01122558326236i</v>
      </c>
      <c r="DD185" s="223" t="str">
        <f t="shared" ca="1" si="279"/>
        <v>2,52296189317205+2,40205940640976i</v>
      </c>
      <c r="DE185" s="223" t="str">
        <f t="shared" ca="1" si="280"/>
        <v>0,846437285179921-3,37916706135952i</v>
      </c>
      <c r="DF185" s="223" t="str">
        <f t="shared" ca="1" si="281"/>
        <v>-3,35737670857253+0,929111265163948i</v>
      </c>
      <c r="DG185" s="223" t="str">
        <f t="shared" ca="1" si="282"/>
        <v>2,46325253540032+2,46325253540188i</v>
      </c>
      <c r="DH185" s="223" t="str">
        <f t="shared" ca="1" si="283"/>
        <v>0,929111265162743-3,35737670857287i</v>
      </c>
      <c r="DI185" s="223" t="str">
        <f t="shared" ca="1" si="284"/>
        <v>-3,37916706136008+0,846437285177678i</v>
      </c>
      <c r="DJ185" s="223" t="str">
        <f t="shared" ca="1" si="285"/>
        <v>2,40205940641067+2,52296189317118i</v>
      </c>
      <c r="DK185" s="223" t="str">
        <f t="shared" ca="1" si="286"/>
        <v>1,01122558326448-3,33356399759646i</v>
      </c>
      <c r="DL185" s="223" t="str">
        <f t="shared" ca="1" si="287"/>
        <v>-3,39892193026421+0,763253443024606i</v>
      </c>
      <c r="DM185" s="223" t="str">
        <f t="shared" ca="1" si="288"/>
        <v>2,33941936665088+2,58115151303806i</v>
      </c>
      <c r="DN185" s="223" t="str">
        <f t="shared" ca="1" si="289"/>
        <v>1,09273077688371-3,30774327231891i</v>
      </c>
      <c r="DO185" s="223" t="str">
        <f t="shared" ca="1" si="290"/>
        <v>-3,4166294156922+0,679609845533964i</v>
      </c>
      <c r="DP185" s="223" t="str">
        <f t="shared" ca="1" si="291"/>
        <v>2,27537014814366+2,6377863437467i</v>
      </c>
      <c r="DQ185" s="223" t="str">
        <f t="shared" ca="1" si="292"/>
        <v>1,17357775034607-3,27993008617753i</v>
      </c>
      <c r="DR185" s="223" t="str">
        <f t="shared" ca="1" si="293"/>
        <v>-3,4322788513161+0,595556876484608i</v>
      </c>
      <c r="DS185" s="223" t="str">
        <f t="shared" ca="1" si="294"/>
        <v>2,20995033173822+2,69283227059727i</v>
      </c>
      <c r="DT185" s="223" t="str">
        <f t="shared" ca="1" si="295"/>
        <v>1,25371780445459-3,25014119279662i</v>
      </c>
      <c r="DU185" s="223" t="str">
        <f t="shared" ca="1" si="296"/>
        <v>-3,44586081050057+0,511145166245578i</v>
      </c>
      <c r="DV185" s="223" t="str">
        <f t="shared" ca="1" si="297"/>
        <v>2,14319932388826+2,74625613597945i</v>
      </c>
      <c r="DW185" s="223" t="str">
        <f t="shared" ca="1" si="298"/>
        <v>1,33310266583391-3,21839453589307i</v>
      </c>
      <c r="DX185" s="223" t="str">
        <f t="shared" ca="1" si="299"/>
        <v>-3,45736711198237+0,42642556126783i</v>
      </c>
      <c r="DY185" s="223" t="str">
        <f t="shared" ca="1" si="300"/>
        <v>2,07515733290772+2,79802575935234i</v>
      </c>
      <c r="DZ185" s="223" t="str">
        <f t="shared" ca="1" si="301"/>
        <v>1,41168451601847-3,18470923846332i</v>
      </c>
      <c r="EA185" s="223" t="str">
        <f t="shared" ca="1" si="302"/>
        <v>-3,46679082479476+0,341449093480589i</v>
      </c>
      <c r="EB185" s="223" t="str">
        <f t="shared" ca="1" si="303"/>
        <v>2,00586534474211+2,84810995663484i</v>
      </c>
      <c r="EC185" s="223" t="str">
        <f t="shared" ca="1" si="304"/>
        <v>1,4894160202337-3,14910559127367i</v>
      </c>
      <c r="ED185" s="223" t="str">
        <f t="shared" ca="1" si="305"/>
        <v>-3,47412627244632+0,256266949523594i</v>
      </c>
      <c r="EE185" s="223" t="str">
        <f t="shared" ca="1" si="306"/>
        <v>1,93536509829988+2,89647855897512i</v>
      </c>
      <c r="EF185" s="223" t="str">
        <f t="shared" ca="1" si="307"/>
        <v>1,56625035593432-3,11160504062702i</v>
      </c>
      <c r="EG185" s="223" t="str">
        <f t="shared" ca="1" si="308"/>
        <v>-3,47936903633706+0,1709304399421i</v>
      </c>
      <c r="EH185" s="223" t="str">
        <f t="shared" ca="1" si="309"/>
        <v>1,86369906028761+2,94310243093966i</v>
      </c>
      <c r="EI185" s="223" t="str">
        <f t="shared" ca="1" si="310"/>
        <v>1,64214124098332-3,07223017545587i</v>
      </c>
      <c r="EJ185" s="223" t="str">
        <f t="shared" ca="1" si="311"/>
        <v>-3,48251595842249+0,0854909682515275i</v>
      </c>
      <c r="EK185" s="223" t="str">
        <f t="shared" ca="1" si="312"/>
        <v>1,79091039964942+2,98795348804955i</v>
      </c>
      <c r="EL185" s="223" t="str">
        <f t="shared" ca="1" si="313"/>
        <v>1,71704296155552-3,03100471370345i</v>
      </c>
      <c r="EM185" s="223" t="str">
        <f t="shared" ca="1" si="314"/>
        <v>-3,48356514311415-1,41002517622531E-12i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-2,14933132532399E-27+6,0634694739099E-28i</v>
      </c>
      <c r="G186" s="229" t="str">
        <f t="shared" si="184"/>
        <v>-8,63988940938258+9,90707318950917i</v>
      </c>
      <c r="H186" s="229" t="str">
        <f t="shared" si="180"/>
        <v>2,0000000000429E-11-5,64219168494756E-12i</v>
      </c>
      <c r="I186" s="229" t="str">
        <f t="shared" si="317"/>
        <v>-2,0000000000429E-11+5,64219168494756E-12i</v>
      </c>
      <c r="J186" s="255" t="str">
        <f ca="1">IMPRODUCT(1/N_FFT2,CW100)</f>
        <v>0,0116766432881296+0,0000180585649909252i</v>
      </c>
      <c r="K186" s="254" t="str">
        <f t="shared" ca="1" si="318"/>
        <v>-2,33634755652835E-13+6,55206883685573E-14i</v>
      </c>
      <c r="N186" s="246">
        <f t="shared" ca="1" si="185"/>
        <v>11.484281778277124</v>
      </c>
      <c r="O186" s="223">
        <f t="shared" ca="1" si="186"/>
        <v>3.4842817782771238</v>
      </c>
      <c r="P186" s="223" t="str">
        <f t="shared" ca="1" si="187"/>
        <v>-1,7912788237547-2,98856816653092i</v>
      </c>
      <c r="Q186" s="223" t="str">
        <f t="shared" ca="1" si="188"/>
        <v>-1,64247906046214+3,07286219124409i</v>
      </c>
      <c r="R186" s="223" t="str">
        <f t="shared" ca="1" si="189"/>
        <v>3,48008480828167-0,17096560356147i</v>
      </c>
      <c r="S186" s="223" t="str">
        <f t="shared" ca="1" si="190"/>
        <v>-1,93576323946338-2,8970744193369i</v>
      </c>
      <c r="T186" s="223" t="str">
        <f t="shared" ca="1" si="191"/>
        <v>-1,48972242124874+3,14975342178761i</v>
      </c>
      <c r="U186" s="223" t="str">
        <f t="shared" ca="1" si="192"/>
        <v>3,46750400916362-0,341519336009277i</v>
      </c>
      <c r="V186" s="223" t="str">
        <f t="shared" ca="1" si="193"/>
        <v>-2,07558423197535-2,79860136611295i</v>
      </c>
      <c r="W186" s="223" t="str">
        <f t="shared" ca="1" si="194"/>
        <v>-1,33337691023836+3,21905662045221i</v>
      </c>
      <c r="X186" s="223" t="str">
        <f t="shared" ca="1" si="195"/>
        <v>3,44656968917004-0,511250318462838i</v>
      </c>
      <c r="Y186" s="223" t="str">
        <f t="shared" ca="1" si="196"/>
        <v>-2,21040496027271-2,69338623706957i</v>
      </c>
      <c r="Z186" s="223" t="str">
        <f t="shared" ca="1" si="197"/>
        <v>-1,17381917746085+3,28060482976221i</v>
      </c>
      <c r="AA186" s="223" t="str">
        <f t="shared" ca="1" si="198"/>
        <v>3,4173322809114-0,679749654118983i</v>
      </c>
      <c r="AB186" s="223" t="str">
        <f t="shared" ca="1" si="199"/>
        <v>-2,33990062941242-2,5816825046681i</v>
      </c>
      <c r="AC186" s="223" t="str">
        <f t="shared" ca="1" si="200"/>
        <v>-1,01143361147075+3,33424977469014i</v>
      </c>
      <c r="AD186" s="223" t="str">
        <f t="shared" ca="1" si="201"/>
        <v>3,3798622198651-0,846611413319318i</v>
      </c>
      <c r="AE186" s="223" t="str">
        <f t="shared" ca="1" si="202"/>
        <v>-2,46375927298454-2,46375927298441i</v>
      </c>
      <c r="AF186" s="223" t="str">
        <f t="shared" ca="1" si="203"/>
        <v>-0,846611413319513+3,37986221986506i</v>
      </c>
      <c r="AG186" s="223" t="str">
        <f t="shared" ca="1" si="204"/>
        <v>3,33424977469009-1,0114336114709i</v>
      </c>
      <c r="AH186" s="223" t="str">
        <f t="shared" ca="1" si="205"/>
        <v>-2,5816825046682-2,33990062941231i</v>
      </c>
      <c r="AI186" s="223" t="str">
        <f t="shared" ca="1" si="206"/>
        <v>-0,679749654119168+3,41733228091137i</v>
      </c>
      <c r="AJ186" s="223" t="str">
        <f t="shared" ca="1" si="207"/>
        <v>3,28060482976215-1,17381917746101i</v>
      </c>
      <c r="AK186" s="223" t="str">
        <f t="shared" ca="1" si="208"/>
        <v>-2,69338623706946-2,21040496027285i</v>
      </c>
      <c r="AL186" s="223" t="str">
        <f t="shared" ca="1" si="209"/>
        <v>-0,511250318462695+3,44656968917006i</v>
      </c>
      <c r="AM186" s="223" t="str">
        <f t="shared" ca="1" si="210"/>
        <v>3,21905662045229-1,33337691023817i</v>
      </c>
      <c r="AN186" s="223" t="str">
        <f t="shared" ca="1" si="211"/>
        <v>-2,79860136611304-2,07558423197523i</v>
      </c>
      <c r="AO186" s="223" t="str">
        <f t="shared" ca="1" si="212"/>
        <v>-0,34151933600912+3,46750400916364i</v>
      </c>
      <c r="AP186" s="223" t="str">
        <f t="shared" ca="1" si="213"/>
        <v>3,14975342178769-1,48972242124858i</v>
      </c>
      <c r="AQ186" s="223" t="str">
        <f t="shared" ca="1" si="214"/>
        <v>-2,89707441933694-1,93576323946333i</v>
      </c>
      <c r="AR186" s="223" t="str">
        <f t="shared" ca="1" si="215"/>
        <v>-2,89707441933694-1,93576323946333i</v>
      </c>
      <c r="AS186" s="223" t="str">
        <f t="shared" ca="1" si="216"/>
        <v>3,07286219124405-1,64247906046221i</v>
      </c>
      <c r="AT186" s="223" t="str">
        <f t="shared" ca="1" si="217"/>
        <v>-2,98856816653089-1,79127882375475i</v>
      </c>
      <c r="AU186" s="223" t="str">
        <f t="shared" ca="1" si="218"/>
        <v>1,82691321544634E-13+3,48428177827712i</v>
      </c>
      <c r="AV186" s="223" t="str">
        <f t="shared" ca="1" si="219"/>
        <v>2,98856816653091-1,79127882375472i</v>
      </c>
      <c r="AW186" s="223" t="str">
        <f t="shared" ca="1" si="220"/>
        <v>-3,07286219124402-1,64247906046225i</v>
      </c>
      <c r="AX186" s="223" t="str">
        <f t="shared" ca="1" si="221"/>
        <v>0,170965603561535+3,48008480828166i</v>
      </c>
      <c r="AY186" s="223" t="str">
        <f t="shared" ca="1" si="222"/>
        <v>2,89707441933695-1,9357632394633i</v>
      </c>
      <c r="AZ186" s="223" t="str">
        <f t="shared" ca="1" si="223"/>
        <v>-3,14975342178769-1,48972242124858i</v>
      </c>
      <c r="BA186" s="223" t="str">
        <f t="shared" ca="1" si="224"/>
        <v>0,34151933600909+3,46750400916364i</v>
      </c>
      <c r="BB186" s="223" t="str">
        <f t="shared" ca="1" si="225"/>
        <v>2,79860136611287-2,07558423197546i</v>
      </c>
      <c r="BC186" s="223" t="str">
        <f t="shared" ca="1" si="226"/>
        <v>-3,21905662045228-1,3333769102382i</v>
      </c>
      <c r="BD186" s="223" t="str">
        <f t="shared" ca="1" si="227"/>
        <v>0,511250318462639+3,44656968917007i</v>
      </c>
      <c r="BE186" s="223" t="str">
        <f t="shared" ca="1" si="228"/>
        <v>2,69338623706946-2,21040496027284i</v>
      </c>
      <c r="BF186" s="223" t="str">
        <f t="shared" ca="1" si="229"/>
        <v>-3,28060482976214-1,17381917746104i</v>
      </c>
      <c r="BG186" s="223" t="str">
        <f t="shared" ca="1" si="230"/>
        <v>0,679749654118823+3,41733228091143i</v>
      </c>
      <c r="BH186" s="223" t="str">
        <f t="shared" ca="1" si="231"/>
        <v>2,58168250466822-2,33990062941228i</v>
      </c>
      <c r="BI186" s="223" t="str">
        <f t="shared" ca="1" si="232"/>
        <v>-3,33424977469008-1,01143361147096i</v>
      </c>
      <c r="BJ186" s="223" t="str">
        <f t="shared" ca="1" si="233"/>
        <v>0,846611413319485+3,37986221986506i</v>
      </c>
      <c r="BK186" s="223" t="str">
        <f t="shared" ca="1" si="234"/>
        <v>2,46375927298407-2,46375927298488i</v>
      </c>
      <c r="BL186" s="223" t="str">
        <f t="shared" ca="1" si="235"/>
        <v>-3,37986221986466-0,846611413321067i</v>
      </c>
      <c r="BM186" s="223" t="str">
        <f t="shared" ca="1" si="236"/>
        <v>1,01143361147039+3,33424977469025i</v>
      </c>
      <c r="BN186" s="223" t="str">
        <f t="shared" ca="1" si="237"/>
        <v>2,33990062941166-2,58168250466879i</v>
      </c>
      <c r="BO186" s="223" t="str">
        <f t="shared" ca="1" si="238"/>
        <v>-3,41733228091113-0,679749654120373i</v>
      </c>
      <c r="BP186" s="223" t="str">
        <f t="shared" ca="1" si="239"/>
        <v>1,17381917746081+3,28060482976222i</v>
      </c>
      <c r="BQ186" s="223" t="str">
        <f t="shared" ca="1" si="240"/>
        <v>2,21040496027192-2,69338623707022i</v>
      </c>
      <c r="BR186" s="223" t="str">
        <f t="shared" ca="1" si="241"/>
        <v>-3,44656968916988-0,511250318463907i</v>
      </c>
      <c r="BS186" s="223" t="str">
        <f t="shared" ca="1" si="242"/>
        <v>1,33337691023834+3,21905662045222i</v>
      </c>
      <c r="BT186" s="223" t="str">
        <f t="shared" ca="1" si="243"/>
        <v>2,07558423197426-2,79860136611376i</v>
      </c>
      <c r="BU186" s="223" t="str">
        <f t="shared" ca="1" si="244"/>
        <v>-3,46750400916355-0,341519336010022i</v>
      </c>
      <c r="BV186" s="223" t="str">
        <f t="shared" ca="1" si="245"/>
        <v>1,48972242124903+3,14975342178748i</v>
      </c>
      <c r="BW186" s="223" t="str">
        <f t="shared" ca="1" si="246"/>
        <v>1,93576323946206-2,89707441933778i</v>
      </c>
      <c r="BX186" s="223" t="str">
        <f t="shared" ca="1" si="247"/>
        <v>-3,48008480828164-0,170965603562125i</v>
      </c>
      <c r="BY186" s="223" t="str">
        <f t="shared" ca="1" si="248"/>
        <v>1,64247906046265+3,07286219124381i</v>
      </c>
      <c r="BZ186" s="223" t="str">
        <f t="shared" ca="1" si="249"/>
        <v>1,79127882375608-2,98856816653009i</v>
      </c>
      <c r="CA186" s="223" t="str">
        <f t="shared" ca="1" si="250"/>
        <v>-3,48428177827712-4,26851311117484E-13i</v>
      </c>
      <c r="CB186" s="223" t="str">
        <f t="shared" ca="1" si="251"/>
        <v>1,79127882375543+2,98856816653048i</v>
      </c>
      <c r="CC186" s="223" t="str">
        <f t="shared" ca="1" si="252"/>
        <v>1,64247906046332-3,07286219124346i</v>
      </c>
      <c r="CD186" s="223" t="str">
        <f t="shared" ca="1" si="253"/>
        <v>-3,48008480828167+0,170965603561371i</v>
      </c>
      <c r="CE186" s="223" t="str">
        <f t="shared" ca="1" si="254"/>
        <v>1,93576323946427+2,8970744193363i</v>
      </c>
      <c r="CF186" s="223" t="str">
        <f t="shared" ca="1" si="255"/>
        <v>1,48972242124972-3,14975342178715i</v>
      </c>
      <c r="CG186" s="223" t="str">
        <f t="shared" ca="1" si="256"/>
        <v>-3,46750400916362+0,341519336009271i</v>
      </c>
      <c r="CH186" s="223" t="str">
        <f t="shared" ca="1" si="257"/>
        <v>2,07558423197648+2,79860136611211i</v>
      </c>
      <c r="CI186" s="223" t="str">
        <f t="shared" ca="1" si="258"/>
        <v>1,33337691023904-3,21905662045193i</v>
      </c>
      <c r="CJ186" s="223" t="str">
        <f t="shared" ca="1" si="259"/>
        <v>-3,44656968916999+0,511250318463161i</v>
      </c>
      <c r="CK186" s="223" t="str">
        <f t="shared" ca="1" si="260"/>
        <v>2,21040496027406+2,69338623706847i</v>
      </c>
      <c r="CL186" s="223" t="str">
        <f t="shared" ca="1" si="261"/>
        <v>1,17381917746156-3,28060482976195i</v>
      </c>
      <c r="CM186" s="223" t="str">
        <f t="shared" ca="1" si="262"/>
        <v>-3,41733228091127+0,679749654119631i</v>
      </c>
      <c r="CN186" s="223" t="str">
        <f t="shared" ca="1" si="263"/>
        <v>2,33990062941113+2,58168250466926i</v>
      </c>
      <c r="CO186" s="223" t="str">
        <f t="shared" ca="1" si="264"/>
        <v>1,01143361147116-3,33424977469001i</v>
      </c>
      <c r="CP186" s="223" t="str">
        <f t="shared" ca="1" si="265"/>
        <v>-3,37986221986486+0,846611413320287i</v>
      </c>
      <c r="CQ186" s="223" t="str">
        <f t="shared" ca="1" si="266"/>
        <v>2,46375927298354+2,46375927298542i</v>
      </c>
      <c r="CR186" s="223" t="str">
        <f t="shared" ca="1" si="267"/>
        <v>0,846611413319496-3,37986221986506i</v>
      </c>
      <c r="CS186" s="223" t="str">
        <f t="shared" ca="1" si="268"/>
        <v>-3,3342497746898+1,01143361147184i</v>
      </c>
      <c r="CT186" s="223" t="str">
        <f t="shared" ca="1" si="269"/>
        <v>2,58168250466748+2,3399006294131i</v>
      </c>
      <c r="CU186" s="223" t="str">
        <f t="shared" ca="1" si="270"/>
        <v>0,679749654118833-3,41733228091143i</v>
      </c>
      <c r="CV186" s="223" t="str">
        <f t="shared" ca="1" si="271"/>
        <v>-3,28060482976171+1,17381917746224i</v>
      </c>
      <c r="CW186" s="223" t="str">
        <f t="shared" ca="1" si="272"/>
        <v>2,69338623706899+2,21040496027342i</v>
      </c>
      <c r="CX186" s="223" t="str">
        <f t="shared" ca="1" si="273"/>
        <v>0,511250318462357-3,44656968917011i</v>
      </c>
      <c r="CY186" s="223" t="str">
        <f t="shared" ca="1" si="274"/>
        <v>-3,21905662045298+1,3333769102365i</v>
      </c>
      <c r="CZ186" s="223" t="str">
        <f t="shared" ca="1" si="275"/>
        <v>2,7986013661126+2,07558423197583i</v>
      </c>
      <c r="DA186" s="223" t="str">
        <f t="shared" ca="1" si="276"/>
        <v>0,341519336008461-3,4675040091637i</v>
      </c>
      <c r="DB186" s="223" t="str">
        <f t="shared" ca="1" si="277"/>
        <v>-3,14975342178829+1,48972242124732i</v>
      </c>
      <c r="DC186" s="223" t="str">
        <f t="shared" ca="1" si="278"/>
        <v>2,8970744193367+1,93576323946368i</v>
      </c>
      <c r="DD186" s="223" t="str">
        <f t="shared" ca="1" si="279"/>
        <v>0,170965603560558-3,48008480828171i</v>
      </c>
      <c r="DE186" s="223" t="str">
        <f t="shared" ca="1" si="280"/>
        <v>-3,07286219124471+1,64247906046098i</v>
      </c>
      <c r="DF186" s="223" t="str">
        <f t="shared" ca="1" si="281"/>
        <v>2,9885681665309+1,79127882375473i</v>
      </c>
      <c r="DG186" s="223" t="str">
        <f t="shared" ca="1" si="282"/>
        <v>-1,14224943028897E-12-3,48428177827712i</v>
      </c>
      <c r="DH186" s="223" t="str">
        <f t="shared" ca="1" si="283"/>
        <v>-2,98856816653146+1,7912788237538i</v>
      </c>
      <c r="DI186" s="223" t="str">
        <f t="shared" ca="1" si="284"/>
        <v>3,0728621912442+1,64247906046193i</v>
      </c>
      <c r="DJ186" s="223" t="str">
        <f t="shared" ca="1" si="285"/>
        <v>-0,170965603562839-3,4800848082816i</v>
      </c>
      <c r="DK186" s="223" t="str">
        <f t="shared" ca="1" si="286"/>
        <v>-2,89707441933736+1,9357632394627i</v>
      </c>
      <c r="DL186" s="223" t="str">
        <f t="shared" ca="1" si="287"/>
        <v>3,14975342178783+1,4897224212483i</v>
      </c>
      <c r="DM186" s="223" t="str">
        <f t="shared" ca="1" si="288"/>
        <v>-0,341519336010833-3,46750400916347i</v>
      </c>
      <c r="DN186" s="223" t="str">
        <f t="shared" ca="1" si="289"/>
        <v>-2,7986013661133+2,07558423197488i</v>
      </c>
      <c r="DO186" s="223" t="str">
        <f t="shared" ca="1" si="290"/>
        <v>3,21905662045253+1,33337691023759i</v>
      </c>
      <c r="DP186" s="223" t="str">
        <f t="shared" ca="1" si="291"/>
        <v>-0,511250318461287-3,44656968917027i</v>
      </c>
      <c r="DQ186" s="223" t="str">
        <f t="shared" ca="1" si="292"/>
        <v>-2,69338623706974+2,21040496027251i</v>
      </c>
      <c r="DR186" s="223" t="str">
        <f t="shared" ca="1" si="293"/>
        <v>3,28060482976248+1,17381917746009i</v>
      </c>
      <c r="DS186" s="223" t="str">
        <f t="shared" ca="1" si="294"/>
        <v>-0,679749654117771-3,41733228091164i</v>
      </c>
      <c r="DT186" s="223" t="str">
        <f t="shared" ca="1" si="295"/>
        <v>-2,58168250466828+2,33990062941223i</v>
      </c>
      <c r="DU186" s="223" t="str">
        <f t="shared" ca="1" si="296"/>
        <v>3,33424977469047+1,01143361146966i</v>
      </c>
      <c r="DV186" s="223" t="str">
        <f t="shared" ca="1" si="297"/>
        <v>-0,846611413318447-3,37986221986532i</v>
      </c>
      <c r="DW186" s="223" t="str">
        <f t="shared" ca="1" si="298"/>
        <v>-2,4637592729843+2,46375927298465i</v>
      </c>
      <c r="DX186" s="223" t="str">
        <f t="shared" ca="1" si="299"/>
        <v>3,37986221986541+0,846611413318071i</v>
      </c>
      <c r="DY186" s="223" t="str">
        <f t="shared" ca="1" si="300"/>
        <v>-1,01143361147003-3,33424977469036i</v>
      </c>
      <c r="DZ186" s="223" t="str">
        <f t="shared" ca="1" si="301"/>
        <v>-2,33990062941194+2,58168250466854i</v>
      </c>
      <c r="EA186" s="223" t="str">
        <f t="shared" ca="1" si="302"/>
        <v>3,41733228091174+0,679749654117293i</v>
      </c>
      <c r="EB186" s="223" t="str">
        <f t="shared" ca="1" si="303"/>
        <v>-1,17381917746045-3,28060482976235i</v>
      </c>
      <c r="EC186" s="223" t="str">
        <f t="shared" ca="1" si="304"/>
        <v>-2,21040496027221+2,69338623706998i</v>
      </c>
      <c r="ED186" s="223" t="str">
        <f t="shared" ca="1" si="305"/>
        <v>3,44656968916982+0,511250318464329i</v>
      </c>
      <c r="EE186" s="223" t="str">
        <f t="shared" ca="1" si="306"/>
        <v>-1,33337691023795-3,21905662045238i</v>
      </c>
      <c r="EF186" s="223" t="str">
        <f t="shared" ca="1" si="307"/>
        <v>-2,07558423197457+2,79860136611354i</v>
      </c>
      <c r="EG186" s="223" t="str">
        <f t="shared" ca="1" si="308"/>
        <v>3,4675040091635+0,341519336010447i</v>
      </c>
      <c r="EH186" s="223" t="str">
        <f t="shared" ca="1" si="309"/>
        <v>-1,48972242124865-3,14975342178766i</v>
      </c>
      <c r="EI186" s="223" t="str">
        <f t="shared" ca="1" si="310"/>
        <v>-1,93576323946237+2,89707441933757i</v>
      </c>
      <c r="EJ186" s="223" t="str">
        <f t="shared" ca="1" si="311"/>
        <v>3,48008480828162+0,170965603562551i</v>
      </c>
      <c r="EK186" s="223" t="str">
        <f t="shared" ca="1" si="312"/>
        <v>-1,64247906046227-3,07286219124401i</v>
      </c>
      <c r="EL186" s="223" t="str">
        <f t="shared" ca="1" si="313"/>
        <v>-1,79127882375347+2,98856816653166i</v>
      </c>
      <c r="EM186" s="223" t="str">
        <f t="shared" ca="1" si="314"/>
        <v>3,48428177827712+8,53702622234964E-13i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-2,100205374718E-27+5,85677838931216E-28i</v>
      </c>
      <c r="G187" s="229" t="str">
        <f t="shared" si="184"/>
        <v>-8,52660300133176+9,89085948162763i</v>
      </c>
      <c r="H187" s="229" t="str">
        <f t="shared" si="180"/>
        <v>2,00000000004192E-11-5,57733890695967E-12i</v>
      </c>
      <c r="I187" s="229" t="str">
        <f t="shared" si="317"/>
        <v>-2,00000000004192E-11+5,57733890695967E-12i</v>
      </c>
      <c r="J187" s="255" t="str">
        <f ca="1">IMPRODUCT(1/N_FFT2,CX100)</f>
        <v>0,0260845747106844+0,000978003648545066i</v>
      </c>
      <c r="K187" s="254" t="str">
        <f t="shared" ca="1" si="318"/>
        <v>-5,27146152024801E-13+1,25922440434085E-13i</v>
      </c>
      <c r="N187" s="246">
        <f t="shared" ca="1" si="185"/>
        <v>11.484932324860823</v>
      </c>
      <c r="O187" s="223">
        <f t="shared" ca="1" si="186"/>
        <v>3.4849323248608237</v>
      </c>
      <c r="P187" s="223" t="str">
        <f t="shared" ca="1" si="187"/>
        <v>-1,86443049926814-2,94425749931262i</v>
      </c>
      <c r="Q187" s="223" t="str">
        <f t="shared" ca="1" si="188"/>
        <v>-1,4900005657541+3,15034150893397i</v>
      </c>
      <c r="R187" s="223" t="str">
        <f t="shared" ca="1" si="189"/>
        <v>3,45872401188587-0,426592918909794i</v>
      </c>
      <c r="S187" s="223" t="str">
        <f t="shared" ca="1" si="190"/>
        <v>-2,2108176626565-2,69388911637913i</v>
      </c>
      <c r="T187" s="223" t="str">
        <f t="shared" ca="1" si="191"/>
        <v>-1,09315963683457+3,309041449915i</v>
      </c>
      <c r="U187" s="223" t="str">
        <f t="shared" ca="1" si="192"/>
        <v>3,3804932703829-0,846769483245467i</v>
      </c>
      <c r="V187" s="223" t="str">
        <f t="shared" ca="1" si="193"/>
        <v>-2,52395207056375-2,40300213365631i</v>
      </c>
      <c r="W187" s="223" t="str">
        <f t="shared" ca="1" si="194"/>
        <v>-0,679876569461519+3,4179703274249i</v>
      </c>
      <c r="X187" s="223" t="str">
        <f t="shared" ca="1" si="195"/>
        <v>3,25141676352157-1,25420984637771i</v>
      </c>
      <c r="Y187" s="223" t="str">
        <f t="shared" ca="1" si="196"/>
        <v>-2,79912389002852-2,07597176212286i</v>
      </c>
      <c r="Z187" s="223" t="str">
        <f t="shared" ca="1" si="197"/>
        <v>-0,256367525652896+3,47548974975477i</v>
      </c>
      <c r="AA187" s="223" t="str">
        <f t="shared" ca="1" si="198"/>
        <v>3,0734359221098-1,64278572599867i</v>
      </c>
      <c r="AB187" s="223" t="str">
        <f t="shared" ca="1" si="199"/>
        <v>-3,03219428075571-1,71771684296693i</v>
      </c>
      <c r="AC187" s="223" t="str">
        <f t="shared" ca="1" si="200"/>
        <v>0,170997524369444+3,48073457125351i</v>
      </c>
      <c r="AD187" s="223" t="str">
        <f t="shared" ca="1" si="201"/>
        <v>2,84922774366722-2,00665257919173i</v>
      </c>
      <c r="AE187" s="223" t="str">
        <f t="shared" ca="1" si="202"/>
        <v>-3,21965764712588-1,3336258636378i</v>
      </c>
      <c r="AF187" s="223" t="str">
        <f t="shared" ca="1" si="203"/>
        <v>0,595790612459988+3,43362590492389i</v>
      </c>
      <c r="AG187" s="223" t="str">
        <f t="shared" ca="1" si="204"/>
        <v>2,58216452789156-2,34033750979606i</v>
      </c>
      <c r="AH187" s="223" t="str">
        <f t="shared" ca="1" si="205"/>
        <v>-3,35869436561768-0,929475909977177i</v>
      </c>
      <c r="AI187" s="223" t="str">
        <f t="shared" ca="1" si="206"/>
        <v>1,01162245517603+3,3348723089563i</v>
      </c>
      <c r="AJ187" s="223" t="str">
        <f t="shared" ca="1" si="207"/>
        <v>2,27626315413076-2,63882158586111i</v>
      </c>
      <c r="AK187" s="223" t="str">
        <f t="shared" ca="1" si="208"/>
        <v>-3,44721319456929-0,51134577347158i</v>
      </c>
      <c r="AL187" s="223" t="str">
        <f t="shared" ca="1" si="209"/>
        <v>1,4122385545451+3,18595912935433i</v>
      </c>
      <c r="AM187" s="223" t="str">
        <f t="shared" ca="1" si="210"/>
        <v>1,93612466378049-2,89761532905263i</v>
      </c>
      <c r="AN187" s="223" t="str">
        <f t="shared" ca="1" si="211"/>
        <v>-3,48388272839958-0,0855245205713468i</v>
      </c>
      <c r="AO187" s="223" t="str">
        <f t="shared" ca="1" si="212"/>
        <v>1,79161327153854+2,98912615894794i</v>
      </c>
      <c r="AP187" s="223" t="str">
        <f t="shared" ca="1" si="213"/>
        <v>1,56686505633713-3,1128262405874i</v>
      </c>
      <c r="AQ187" s="223" t="str">
        <f t="shared" ca="1" si="214"/>
        <v>-3,46815142318774+0,341583100724724i</v>
      </c>
      <c r="AR187" s="223" t="str">
        <f t="shared" ca="1" si="215"/>
        <v>-3,46815142318774+0,341583100724724i</v>
      </c>
      <c r="AS187" s="223" t="str">
        <f t="shared" ca="1" si="216"/>
        <v>1,17403834000408-3,28121734803721i</v>
      </c>
      <c r="AT187" s="223" t="str">
        <f t="shared" ca="1" si="217"/>
        <v>-3,40025589240682+0,763552994239805i</v>
      </c>
      <c r="AU187" s="223" t="str">
        <f t="shared" ca="1" si="218"/>
        <v>2,46421927888527+2,46421927888531i</v>
      </c>
      <c r="AV187" s="223" t="str">
        <f t="shared" ca="1" si="219"/>
        <v>0,763552994239805-3,40025589240682i</v>
      </c>
      <c r="AW187" s="223" t="str">
        <f t="shared" ca="1" si="220"/>
        <v>-3,28121734803721+1,17403834000408i</v>
      </c>
      <c r="AX187" s="223" t="str">
        <f t="shared" ca="1" si="221"/>
        <v>2,74733394882442+2,14404045729009i</v>
      </c>
      <c r="AY187" s="223" t="str">
        <f t="shared" ca="1" si="222"/>
        <v>0,341583100725069-3,46815142318771i</v>
      </c>
      <c r="AZ187" s="223" t="str">
        <f t="shared" ca="1" si="223"/>
        <v>-3,11282624058741+1,5668650563371i</v>
      </c>
      <c r="BA187" s="223" t="str">
        <f t="shared" ca="1" si="224"/>
        <v>2,98912615894792+1,79161327153856i</v>
      </c>
      <c r="BB187" s="223" t="str">
        <f t="shared" ca="1" si="225"/>
        <v>-0,0855245205713468-3,48388272839958i</v>
      </c>
      <c r="BC187" s="223" t="str">
        <f t="shared" ca="1" si="226"/>
        <v>-2,89761532905264+1,93612466378047i</v>
      </c>
      <c r="BD187" s="223" t="str">
        <f t="shared" ca="1" si="227"/>
        <v>3,18595912935432+1,41223855454512i</v>
      </c>
      <c r="BE187" s="223" t="str">
        <f t="shared" ca="1" si="228"/>
        <v>-0,51134577347158-3,44721319456929i</v>
      </c>
      <c r="BF187" s="223" t="str">
        <f t="shared" ca="1" si="229"/>
        <v>-2,63882158586111+2,27626315413076i</v>
      </c>
      <c r="BG187" s="223" t="str">
        <f t="shared" ca="1" si="230"/>
        <v>3,33487230895629+1,01162245517605i</v>
      </c>
      <c r="BH187" s="223" t="str">
        <f t="shared" ca="1" si="231"/>
        <v>-0,929475909977128-3,3586943656177i</v>
      </c>
      <c r="BI187" s="223" t="str">
        <f t="shared" ca="1" si="232"/>
        <v>-2,34033750979606+2,58216452789156i</v>
      </c>
      <c r="BJ187" s="223" t="str">
        <f t="shared" ca="1" si="233"/>
        <v>3,43362590492377+0,595790612460695i</v>
      </c>
      <c r="BK187" s="223" t="str">
        <f t="shared" ca="1" si="234"/>
        <v>-1,33362586363776-3,2196576471259i</v>
      </c>
      <c r="BL187" s="223" t="str">
        <f t="shared" ca="1" si="235"/>
        <v>-2,00665257919117+2,84922774366762i</v>
      </c>
      <c r="BM187" s="223" t="str">
        <f t="shared" ca="1" si="236"/>
        <v>3,48073457125358+0,170997524368084i</v>
      </c>
      <c r="BN187" s="223" t="str">
        <f t="shared" ca="1" si="237"/>
        <v>-1,71771684296569-3,03219428075641i</v>
      </c>
      <c r="BO187" s="223" t="str">
        <f t="shared" ca="1" si="238"/>
        <v>-1,6427857259996+3,0734359221093i</v>
      </c>
      <c r="BP187" s="223" t="str">
        <f t="shared" ca="1" si="239"/>
        <v>3,4754897497548-0,256367525652526i</v>
      </c>
      <c r="BQ187" s="223" t="str">
        <f t="shared" ca="1" si="240"/>
        <v>-2,07597176212311-2,79912389002833i</v>
      </c>
      <c r="BR187" s="223" t="str">
        <f t="shared" ca="1" si="241"/>
        <v>-1,25420984637674+3,25141676352194i</v>
      </c>
      <c r="BS187" s="223" t="str">
        <f t="shared" ca="1" si="242"/>
        <v>3,41797032742525-0,679876569459794i</v>
      </c>
      <c r="BT187" s="223" t="str">
        <f t="shared" ca="1" si="243"/>
        <v>-2,40300213365554-2,5239520705645i</v>
      </c>
      <c r="BU187" s="223" t="str">
        <f t="shared" ca="1" si="244"/>
        <v>-0,846769483245805+3,38049327038282i</v>
      </c>
      <c r="BV187" s="223" t="str">
        <f t="shared" ca="1" si="245"/>
        <v>3,3090414499149-1,09315963683489i</v>
      </c>
      <c r="BW187" s="223" t="str">
        <f t="shared" ca="1" si="246"/>
        <v>-2,69388911637968-2,21081766265582i</v>
      </c>
      <c r="BX187" s="223" t="str">
        <f t="shared" ca="1" si="247"/>
        <v>-0,426592918908281+3,45872401188606i</v>
      </c>
      <c r="BY187" s="223" t="str">
        <f t="shared" ca="1" si="248"/>
        <v>3,15034150893454-1,49000056575289i</v>
      </c>
      <c r="BZ187" s="223" t="str">
        <f t="shared" ca="1" si="249"/>
        <v>-2,94425749931225-1,86443049926873i</v>
      </c>
      <c r="CA187" s="223" t="str">
        <f t="shared" ca="1" si="250"/>
        <v>-4,95250004722674E-14+3,48493232486082i</v>
      </c>
      <c r="CB187" s="223" t="str">
        <f t="shared" ca="1" si="251"/>
        <v>2,9442574993123-1,86443049926864i</v>
      </c>
      <c r="CC187" s="223" t="str">
        <f t="shared" ca="1" si="252"/>
        <v>-3,15034150893454-1,49000056575289i</v>
      </c>
      <c r="CD187" s="223" t="str">
        <f t="shared" ca="1" si="253"/>
        <v>0,426592918908281+3,45872401188606i</v>
      </c>
      <c r="CE187" s="223" t="str">
        <f t="shared" ca="1" si="254"/>
        <v>2,69388911637968-2,21081766265582i</v>
      </c>
      <c r="CF187" s="223" t="str">
        <f t="shared" ca="1" si="255"/>
        <v>-3,30904144991488-1,09315963683493i</v>
      </c>
      <c r="CG187" s="223" t="str">
        <f t="shared" ca="1" si="256"/>
        <v>0,846769483245756+3,38049327038283i</v>
      </c>
      <c r="CH187" s="223" t="str">
        <f t="shared" ca="1" si="257"/>
        <v>2,40300213365561-2,52395207056443i</v>
      </c>
      <c r="CI187" s="223" t="str">
        <f t="shared" ca="1" si="258"/>
        <v>-3,41797032742455-0,679876569463293i</v>
      </c>
      <c r="CJ187" s="223" t="str">
        <f t="shared" ca="1" si="259"/>
        <v>1,25420984637674+3,25141676352194i</v>
      </c>
      <c r="CK187" s="223" t="str">
        <f t="shared" ca="1" si="260"/>
        <v>2,07597176212315-2,7991238900283i</v>
      </c>
      <c r="CL187" s="223" t="str">
        <f t="shared" ca="1" si="261"/>
        <v>-3,47548974975479-0,256367525652575i</v>
      </c>
      <c r="CM187" s="223" t="str">
        <f t="shared" ca="1" si="262"/>
        <v>1,64278572599955+3,07343592210932i</v>
      </c>
      <c r="CN187" s="223" t="str">
        <f t="shared" ca="1" si="263"/>
        <v>1,71771684296577-3,03219428075636i</v>
      </c>
      <c r="CO187" s="223" t="str">
        <f t="shared" ca="1" si="264"/>
        <v>-3,48073457125359+0,170997524367985i</v>
      </c>
      <c r="CP187" s="223" t="str">
        <f t="shared" ca="1" si="265"/>
        <v>2,00665257919117+2,84922774366762i</v>
      </c>
      <c r="CQ187" s="223" t="str">
        <f t="shared" ca="1" si="266"/>
        <v>1,3336258636378-3,21965764712588i</v>
      </c>
      <c r="CR187" s="223" t="str">
        <f t="shared" ca="1" si="267"/>
        <v>-3,43362590492378+0,595790612460647i</v>
      </c>
      <c r="CS187" s="223" t="str">
        <f t="shared" ca="1" si="268"/>
        <v>2,34033750979705+2,58216452789066i</v>
      </c>
      <c r="CT187" s="223" t="str">
        <f t="shared" ca="1" si="269"/>
        <v>0,92947590997856-3,3586943656173i</v>
      </c>
      <c r="CU187" s="223" t="str">
        <f t="shared" ca="1" si="270"/>
        <v>-3,33487230895662+1,01162245517496i</v>
      </c>
      <c r="CV187" s="223" t="str">
        <f t="shared" ca="1" si="271"/>
        <v>2,63882158586089+2,27626315413102i</v>
      </c>
      <c r="CW187" s="223" t="str">
        <f t="shared" ca="1" si="272"/>
        <v>0,511345773471238-3,44721319456934i</v>
      </c>
      <c r="CX187" s="223" t="str">
        <f t="shared" ca="1" si="273"/>
        <v>-3,18595912935392+1,41223855454603i</v>
      </c>
      <c r="CY187" s="223" t="str">
        <f t="shared" ca="1" si="274"/>
        <v>2,89761532905165+1,93612466378195i</v>
      </c>
      <c r="CZ187" s="223" t="str">
        <f t="shared" ca="1" si="275"/>
        <v>0,0855245205724362-3,48388272839955i</v>
      </c>
      <c r="DA187" s="223" t="str">
        <f t="shared" ca="1" si="276"/>
        <v>-2,98912615894815+1,79161327153818i</v>
      </c>
      <c r="DB187" s="223" t="str">
        <f t="shared" ca="1" si="277"/>
        <v>3,11282624058757+1,56686505633679i</v>
      </c>
      <c r="DC187" s="223" t="str">
        <f t="shared" ca="1" si="278"/>
        <v>-0,341583100725758-3,46815142318764i</v>
      </c>
      <c r="DD187" s="223" t="str">
        <f t="shared" ca="1" si="279"/>
        <v>-2,7473339488236+2,14404045729114i</v>
      </c>
      <c r="DE187" s="223" t="str">
        <f t="shared" ca="1" si="280"/>
        <v>3,28121734803672+1,17403834000544i</v>
      </c>
      <c r="DF187" s="223" t="str">
        <f t="shared" ca="1" si="281"/>
        <v>-0,763552994239081-3,40025589240698i</v>
      </c>
      <c r="DG187" s="223" t="str">
        <f t="shared" ca="1" si="282"/>
        <v>-2,46421927888534+2,46421927888523i</v>
      </c>
      <c r="DH187" s="223" t="str">
        <f t="shared" ca="1" si="283"/>
        <v>3,40025589240697+0,763552994239126i</v>
      </c>
      <c r="DI187" s="223" t="str">
        <f t="shared" ca="1" si="284"/>
        <v>-1,17403834000539-3,28121734803674i</v>
      </c>
      <c r="DJ187" s="223" t="str">
        <f t="shared" ca="1" si="285"/>
        <v>-2,14404045729118+2,74733394882357i</v>
      </c>
      <c r="DK187" s="223" t="str">
        <f t="shared" ca="1" si="286"/>
        <v>3,46815142318763+0,341583100725808i</v>
      </c>
      <c r="DL187" s="223" t="str">
        <f t="shared" ca="1" si="287"/>
        <v>-1,56686505633675-3,1128262405876i</v>
      </c>
      <c r="DM187" s="223" t="str">
        <f t="shared" ca="1" si="288"/>
        <v>-1,7916132715383+2,98912615894808i</v>
      </c>
      <c r="DN187" s="223" t="str">
        <f t="shared" ca="1" si="289"/>
        <v>3,48388272839955-0,0855245205723864i</v>
      </c>
      <c r="DO187" s="223" t="str">
        <f t="shared" ca="1" si="290"/>
        <v>-1,93612466378191-2,89761532905168i</v>
      </c>
      <c r="DP187" s="223" t="str">
        <f t="shared" ca="1" si="291"/>
        <v>-1,41223855454608+3,1859591293539i</v>
      </c>
      <c r="DQ187" s="223" t="str">
        <f t="shared" ca="1" si="292"/>
        <v>3,44721319456935-0,511345773471189i</v>
      </c>
      <c r="DR187" s="223" t="str">
        <f t="shared" ca="1" si="293"/>
        <v>-2,27626315413098-2,63882158586092i</v>
      </c>
      <c r="DS187" s="223" t="str">
        <f t="shared" ca="1" si="294"/>
        <v>-1,01162245517511+3,33487230895657i</v>
      </c>
      <c r="DT187" s="223" t="str">
        <f t="shared" ca="1" si="295"/>
        <v>3,35869436561731-0,929475909978512i</v>
      </c>
      <c r="DU187" s="223" t="str">
        <f t="shared" ca="1" si="296"/>
        <v>-2,58216452789063-2,34033750979709i</v>
      </c>
      <c r="DV187" s="223" t="str">
        <f t="shared" ca="1" si="297"/>
        <v>-0,595790612460695+3,43362590492377i</v>
      </c>
      <c r="DW187" s="223" t="str">
        <f t="shared" ca="1" si="298"/>
        <v>3,2196576471259-1,33362586363776i</v>
      </c>
      <c r="DX187" s="223" t="str">
        <f t="shared" ca="1" si="299"/>
        <v>-2,84922774366759-2,00665257919121i</v>
      </c>
      <c r="DY187" s="223" t="str">
        <f t="shared" ca="1" si="300"/>
        <v>-0,170997524368134+3,48073457125358i</v>
      </c>
      <c r="DZ187" s="223" t="str">
        <f t="shared" ca="1" si="301"/>
        <v>3,03219428075643-1,71771684296564i</v>
      </c>
      <c r="EA187" s="223" t="str">
        <f t="shared" ca="1" si="302"/>
        <v>-3,0734359221093-1,6427857259996i</v>
      </c>
      <c r="EB187" s="223" t="str">
        <f t="shared" ca="1" si="303"/>
        <v>0,256367525652526+3,4754897497548i</v>
      </c>
      <c r="EC187" s="223" t="str">
        <f t="shared" ca="1" si="304"/>
        <v>2,79912389002833-2,07597176212311i</v>
      </c>
      <c r="ED187" s="223" t="str">
        <f t="shared" ca="1" si="305"/>
        <v>-3,25141676352192-1,25420984637679i</v>
      </c>
      <c r="EE187" s="223" t="str">
        <f t="shared" ca="1" si="306"/>
        <v>0,679876569463244+3,41797032742456i</v>
      </c>
      <c r="EF187" s="223" t="str">
        <f t="shared" ca="1" si="307"/>
        <v>2,52395207056446-2,40300213365557i</v>
      </c>
      <c r="EG187" s="223" t="str">
        <f t="shared" ca="1" si="308"/>
        <v>-3,38049327038279-0,846769483245902i</v>
      </c>
      <c r="EH187" s="223" t="str">
        <f t="shared" ca="1" si="309"/>
        <v>1,09315963683489+3,3090414499149i</v>
      </c>
      <c r="EI187" s="223" t="str">
        <f t="shared" ca="1" si="310"/>
        <v>2,21081766265594-2,69388911637959i</v>
      </c>
      <c r="EJ187" s="223" t="str">
        <f t="shared" ca="1" si="311"/>
        <v>-3,45872401188605-0,426592918908334i</v>
      </c>
      <c r="EK187" s="223" t="str">
        <f t="shared" ca="1" si="312"/>
        <v>1,49000056575285+3,15034150893456i</v>
      </c>
      <c r="EL187" s="223" t="str">
        <f t="shared" ca="1" si="313"/>
        <v>1,86443049926869-2,94425749931228i</v>
      </c>
      <c r="EM187" s="223" t="str">
        <f t="shared" ca="1" si="314"/>
        <v>-3,48493232486082-9,90500009445352E-14i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-2,0527446384832E-27+5,65937579195803E-28i</v>
      </c>
      <c r="G188" s="229" t="str">
        <f t="shared" si="184"/>
        <v>-8,41498990198006+9,87358815173844i</v>
      </c>
      <c r="H188" s="229" t="str">
        <f t="shared" si="180"/>
        <v>2,00000000004096E-11-5,51396005574421E-12i</v>
      </c>
      <c r="I188" s="229" t="str">
        <f t="shared" si="317"/>
        <v>-2,00000000004096E-11+5,51396005574421E-12i</v>
      </c>
      <c r="J188" s="255" t="str">
        <f ca="1">IMPRODUCT(1/N_FFT2,CY100)</f>
        <v>0,0155920796423048-0,0000171987696025913i</v>
      </c>
      <c r="K188" s="254" t="str">
        <f t="shared" ca="1" si="318"/>
        <v>-3,11746759523886E-13+8,631807972571E-14i</v>
      </c>
      <c r="N188" s="246">
        <f t="shared" ca="1" si="185"/>
        <v>11.485524974779151</v>
      </c>
      <c r="O188" s="223">
        <f t="shared" ca="1" si="186"/>
        <v>3.485524974779151</v>
      </c>
      <c r="P188" s="223" t="str">
        <f t="shared" ca="1" si="187"/>
        <v>-1,93645392243369-2,89810809945047i</v>
      </c>
      <c r="Q188" s="223" t="str">
        <f t="shared" ca="1" si="188"/>
        <v>-1,33385266094271+3,22020518425538i</v>
      </c>
      <c r="R188" s="223" t="str">
        <f t="shared" ca="1" si="189"/>
        <v>3,41855158974123-0,679992189724928i</v>
      </c>
      <c r="S188" s="223" t="str">
        <f t="shared" ca="1" si="190"/>
        <v>-2,46463834566141-2,46463834566141i</v>
      </c>
      <c r="T188" s="223" t="str">
        <f t="shared" ca="1" si="191"/>
        <v>-0,67999218972497+3,41855158974122i</v>
      </c>
      <c r="U188" s="223" t="str">
        <f t="shared" ca="1" si="192"/>
        <v>3,22020518425537-1,33385266094274i</v>
      </c>
      <c r="V188" s="223" t="str">
        <f t="shared" ca="1" si="193"/>
        <v>-2,8981080994505-1,93645392243364i</v>
      </c>
      <c r="W188" s="223" t="str">
        <f t="shared" ca="1" si="194"/>
        <v>1,27673601639268E-13+3,48552497477915i</v>
      </c>
      <c r="X188" s="223" t="str">
        <f t="shared" ca="1" si="195"/>
        <v>2,89810809945055-1,93645392243356i</v>
      </c>
      <c r="Y188" s="223" t="str">
        <f t="shared" ca="1" si="196"/>
        <v>-3,22020518425534-1,33385266094282i</v>
      </c>
      <c r="Z188" s="223" t="str">
        <f t="shared" ca="1" si="197"/>
        <v>0,679992189724886+3,41855158974124i</v>
      </c>
      <c r="AA188" s="223" t="str">
        <f t="shared" ca="1" si="198"/>
        <v>2,46463834566139-2,46463834566142i</v>
      </c>
      <c r="AB188" s="223" t="str">
        <f t="shared" ca="1" si="199"/>
        <v>-3,41855158974125-0,679992189724837i</v>
      </c>
      <c r="AC188" s="223" t="str">
        <f t="shared" ca="1" si="200"/>
        <v>1,33385266094285+3,22020518425533i</v>
      </c>
      <c r="AD188" s="223" t="str">
        <f t="shared" ca="1" si="201"/>
        <v>1,93645392243381-2,89810809945038i</v>
      </c>
      <c r="AE188" s="223" t="str">
        <f t="shared" ca="1" si="202"/>
        <v>-3,48552497477915-9,13788198810264E-14i</v>
      </c>
      <c r="AF188" s="223" t="str">
        <f t="shared" ca="1" si="203"/>
        <v>1,93645392243368+2,89810809945047i</v>
      </c>
      <c r="AG188" s="223" t="str">
        <f t="shared" ca="1" si="204"/>
        <v>1,3338526609427-3,22020518425539i</v>
      </c>
      <c r="AH188" s="223" t="str">
        <f t="shared" ca="1" si="205"/>
        <v>-3,41855158974122+0,679992189724998i</v>
      </c>
      <c r="AI188" s="223" t="str">
        <f t="shared" ca="1" si="206"/>
        <v>2,46463834566151+2,4646383456613i</v>
      </c>
      <c r="AJ188" s="223" t="str">
        <f t="shared" ca="1" si="207"/>
        <v>0,679992189725064-3,4185515897412i</v>
      </c>
      <c r="AK188" s="223" t="str">
        <f t="shared" ca="1" si="208"/>
        <v>-3,22020518425541+1,33385266094266i</v>
      </c>
      <c r="AL188" s="223" t="str">
        <f t="shared" ca="1" si="209"/>
        <v>2,89810809945044+1,93645392243372i</v>
      </c>
      <c r="AM188" s="223" t="str">
        <f t="shared" ca="1" si="210"/>
        <v>-4,86778540139403E-14-3,48552497477915i</v>
      </c>
      <c r="AN188" s="223" t="str">
        <f t="shared" ca="1" si="211"/>
        <v>-2,89810809945041+1,93645392243378i</v>
      </c>
      <c r="AO188" s="223" t="str">
        <f t="shared" ca="1" si="212"/>
        <v>3,22020518425544+1,33385266094257i</v>
      </c>
      <c r="AP188" s="223" t="str">
        <f t="shared" ca="1" si="213"/>
        <v>-0,679992189724795-3,41855158974126i</v>
      </c>
      <c r="AQ188" s="223" t="str">
        <f t="shared" ca="1" si="214"/>
        <v>-2,46463834566147+2,46463834566135i</v>
      </c>
      <c r="AR188" s="223" t="str">
        <f t="shared" ca="1" si="215"/>
        <v>-2,46463834566147+2,46463834566135i</v>
      </c>
      <c r="AS188" s="223" t="str">
        <f t="shared" ca="1" si="216"/>
        <v>-1,33385266094279-3,22020518425535i</v>
      </c>
      <c r="AT188" s="223" t="str">
        <f t="shared" ca="1" si="217"/>
        <v>-1,9364539224336+2,89810809945052i</v>
      </c>
      <c r="AU188" s="223" t="str">
        <f t="shared" ca="1" si="218"/>
        <v>3,48552497477915+1,82757639762053E-13i</v>
      </c>
      <c r="AV188" s="223" t="str">
        <f t="shared" ca="1" si="219"/>
        <v>-1,93645392243358-2,89810809945054i</v>
      </c>
      <c r="AW188" s="223" t="str">
        <f t="shared" ca="1" si="220"/>
        <v>-1,33385266094276+3,22020518425536i</v>
      </c>
      <c r="AX188" s="223" t="str">
        <f t="shared" ca="1" si="221"/>
        <v>3,41855158974123-0,679992189724935i</v>
      </c>
      <c r="AY188" s="223" t="str">
        <f t="shared" ca="1" si="222"/>
        <v>-2,46463834566145-2,46463834566136i</v>
      </c>
      <c r="AZ188" s="223" t="str">
        <f t="shared" ca="1" si="223"/>
        <v>-0,679992189724816+3,41855158974126i</v>
      </c>
      <c r="BA188" s="223" t="str">
        <f t="shared" ca="1" si="224"/>
        <v>3,22020518425545-1,33385266094255i</v>
      </c>
      <c r="BB188" s="223" t="str">
        <f t="shared" ca="1" si="225"/>
        <v>-2,89810809945041-1,93645392243377i</v>
      </c>
      <c r="BC188" s="223" t="str">
        <f t="shared" ca="1" si="226"/>
        <v>-4,2700965867086E-14+3,48552497477915i</v>
      </c>
      <c r="BD188" s="223" t="str">
        <f t="shared" ca="1" si="227"/>
        <v>2,89810809945046-1,9364539224337i</v>
      </c>
      <c r="BE188" s="223" t="str">
        <f t="shared" ca="1" si="228"/>
        <v>-3,2202051842554-1,33385266094268i</v>
      </c>
      <c r="BF188" s="223" t="str">
        <f t="shared" ca="1" si="229"/>
        <v>0,679992189724733+3,41855158974127i</v>
      </c>
      <c r="BG188" s="223" t="str">
        <f t="shared" ca="1" si="230"/>
        <v>2,46463834566151-2,4646383456613i</v>
      </c>
      <c r="BH188" s="223" t="str">
        <f t="shared" ca="1" si="231"/>
        <v>-3,41855158974121-0,679992189725019i</v>
      </c>
      <c r="BI188" s="223" t="str">
        <f t="shared" ca="1" si="232"/>
        <v>1,33385266094268+3,22020518425539i</v>
      </c>
      <c r="BJ188" s="223" t="str">
        <f t="shared" ca="1" si="233"/>
        <v>1,93645392243427-2,89810809945008i</v>
      </c>
      <c r="BK188" s="223" t="str">
        <f t="shared" ca="1" si="234"/>
        <v>-3,48552497477915-5,96096338291244E-13i</v>
      </c>
      <c r="BL188" s="223" t="str">
        <f t="shared" ca="1" si="235"/>
        <v>1,93645392243324+2,89810809945076i</v>
      </c>
      <c r="BM188" s="223" t="str">
        <f t="shared" ca="1" si="236"/>
        <v>1,33385266094319-3,22020518425519i</v>
      </c>
      <c r="BN188" s="223" t="str">
        <f t="shared" ca="1" si="237"/>
        <v>-3,41855158974132+0,679992189724478i</v>
      </c>
      <c r="BO188" s="223" t="str">
        <f t="shared" ca="1" si="238"/>
        <v>2,46463834566116+2,46463834566166i</v>
      </c>
      <c r="BP188" s="223" t="str">
        <f t="shared" ca="1" si="239"/>
        <v>0,679992189725221-3,41855158974117i</v>
      </c>
      <c r="BQ188" s="223" t="str">
        <f t="shared" ca="1" si="240"/>
        <v>-3,22020518425548+1,33385266094249i</v>
      </c>
      <c r="BR188" s="223" t="str">
        <f t="shared" ca="1" si="241"/>
        <v>2,89810809945034+1,93645392243387i</v>
      </c>
      <c r="BS188" s="223" t="str">
        <f t="shared" ca="1" si="242"/>
        <v>1,58845930259509E-13-3,48552497477915i</v>
      </c>
      <c r="BT188" s="223" t="str">
        <f t="shared" ca="1" si="243"/>
        <v>-2,89810809945049+1,93645392243365i</v>
      </c>
      <c r="BU188" s="223" t="str">
        <f t="shared" ca="1" si="244"/>
        <v>3,22020518425537+1,33385266094274i</v>
      </c>
      <c r="BV188" s="223" t="str">
        <f t="shared" ca="1" si="245"/>
        <v>-0,679992189724956-3,41855158974122i</v>
      </c>
      <c r="BW188" s="223" t="str">
        <f t="shared" ca="1" si="246"/>
        <v>-2,46463834566131+2,4646383456615i</v>
      </c>
      <c r="BX188" s="223" t="str">
        <f t="shared" ca="1" si="247"/>
        <v>3,41855158974126+0,679992189724792i</v>
      </c>
      <c r="BY188" s="223" t="str">
        <f t="shared" ca="1" si="248"/>
        <v>-1,33385266094294-3,22020518425529i</v>
      </c>
      <c r="BZ188" s="223" t="str">
        <f t="shared" ca="1" si="249"/>
        <v>-1,93645392243342+2,89810809945064i</v>
      </c>
      <c r="CA188" s="223" t="str">
        <f t="shared" ca="1" si="250"/>
        <v>3,48552497477915-3,2793676679502E-13i</v>
      </c>
      <c r="CB188" s="223" t="str">
        <f t="shared" ca="1" si="251"/>
        <v>-1,93645392243405-2,89810809945022i</v>
      </c>
      <c r="CC188" s="223" t="str">
        <f t="shared" ca="1" si="252"/>
        <v>-1,33385266094234+3,22020518425554i</v>
      </c>
      <c r="CD188" s="223" t="str">
        <f t="shared" ca="1" si="253"/>
        <v>3,41855158974113-0,679992189725433i</v>
      </c>
      <c r="CE188" s="223" t="str">
        <f t="shared" ca="1" si="254"/>
        <v>-2,46463834566185-2,46463834566097i</v>
      </c>
      <c r="CF188" s="223" t="str">
        <f t="shared" ca="1" si="255"/>
        <v>-0,679992189724315+3,41855158974135i</v>
      </c>
      <c r="CG188" s="223" t="str">
        <f t="shared" ca="1" si="256"/>
        <v>3,2202051842551-1,33385266094339i</v>
      </c>
      <c r="CH188" s="223" t="str">
        <f t="shared" ca="1" si="257"/>
        <v>-2,89810809945086-1,9364539224331i</v>
      </c>
      <c r="CI188" s="223" t="str">
        <f t="shared" ca="1" si="258"/>
        <v>8,14719463849548E-13+3,48552497477915i</v>
      </c>
      <c r="CJ188" s="223" t="str">
        <f t="shared" ca="1" si="259"/>
        <v>2,89810809944995-1,93645392243446i</v>
      </c>
      <c r="CK188" s="223" t="str">
        <f t="shared" ca="1" si="260"/>
        <v>-3,22020518425573-1,33385266094189i</v>
      </c>
      <c r="CL188" s="223" t="str">
        <f t="shared" ca="1" si="261"/>
        <v>0,679992189725911+3,41855158974104i</v>
      </c>
      <c r="CM188" s="223" t="str">
        <f t="shared" ca="1" si="262"/>
        <v>2,46463834566069-2,46463834566212i</v>
      </c>
      <c r="CN188" s="223" t="str">
        <f t="shared" ca="1" si="263"/>
        <v>-3,41855158974145-0,679992189723837i</v>
      </c>
      <c r="CO188" s="223" t="str">
        <f t="shared" ca="1" si="264"/>
        <v>1,33385266094384+3,22020518425492i</v>
      </c>
      <c r="CP188" s="223" t="str">
        <f t="shared" ca="1" si="265"/>
        <v>1,93645392243269-2,89810809945113i</v>
      </c>
      <c r="CQ188" s="223" t="str">
        <f t="shared" ca="1" si="266"/>
        <v>-3,48552497477915+1,30150216090408E-12i</v>
      </c>
      <c r="CR188" s="223" t="str">
        <f t="shared" ca="1" si="267"/>
        <v>1,93645392243486+2,89810809944968i</v>
      </c>
      <c r="CS188" s="223" t="str">
        <f t="shared" ca="1" si="268"/>
        <v>1,33385266094144-3,22020518425591i</v>
      </c>
      <c r="CT188" s="223" t="str">
        <f t="shared" ca="1" si="269"/>
        <v>-3,41855158974094+0,679992189726388i</v>
      </c>
      <c r="CU188" s="223" t="str">
        <f t="shared" ca="1" si="270"/>
        <v>2,46463834566247+2,46463834566035i</v>
      </c>
      <c r="CV188" s="223" t="str">
        <f t="shared" ca="1" si="271"/>
        <v>0,67999218972336-3,41855158974154i</v>
      </c>
      <c r="CW188" s="223" t="str">
        <f t="shared" ca="1" si="272"/>
        <v>-3,2202051842561+1,333852660941i</v>
      </c>
      <c r="CX188" s="223" t="str">
        <f t="shared" ca="1" si="273"/>
        <v>2,89810809944947+1,93645392243517i</v>
      </c>
      <c r="CY188" s="223" t="str">
        <f t="shared" ca="1" si="274"/>
        <v>1,67897537363702E-12-3,48552497477915i</v>
      </c>
      <c r="CZ188" s="223" t="str">
        <f t="shared" ca="1" si="275"/>
        <v>-2,89810809945139+1,9364539224323i</v>
      </c>
      <c r="DA188" s="223" t="str">
        <f t="shared" ca="1" si="276"/>
        <v>3,22020518425477+1,33385266094419i</v>
      </c>
      <c r="DB188" s="223" t="str">
        <f t="shared" ca="1" si="277"/>
        <v>-0,679992189723468-3,41855158974152i</v>
      </c>
      <c r="DC188" s="223" t="str">
        <f t="shared" ca="1" si="278"/>
        <v>-2,46463834566246+2,46463834566036i</v>
      </c>
      <c r="DD188" s="223" t="str">
        <f t="shared" ca="1" si="279"/>
        <v>3,41855158974096+0,679992189726284i</v>
      </c>
      <c r="DE188" s="223" t="str">
        <f t="shared" ca="1" si="280"/>
        <v>-1,33385266094145-3,22020518425591i</v>
      </c>
      <c r="DF188" s="223" t="str">
        <f t="shared" ca="1" si="281"/>
        <v>-1,93645392243477+2,89810809944974i</v>
      </c>
      <c r="DG188" s="223" t="str">
        <f t="shared" ca="1" si="282"/>
        <v>3,48552497477915+1,19219267658249E-12i</v>
      </c>
      <c r="DH188" s="223" t="str">
        <f t="shared" ca="1" si="283"/>
        <v>-1,93645392243271-2,89810809945112i</v>
      </c>
      <c r="DI188" s="223" t="str">
        <f t="shared" ca="1" si="284"/>
        <v>-1,33385266094374+3,22020518425496i</v>
      </c>
      <c r="DJ188" s="223" t="str">
        <f t="shared" ca="1" si="285"/>
        <v>3,41855158974145-0,679992189723847i</v>
      </c>
      <c r="DK188" s="223" t="str">
        <f t="shared" ca="1" si="286"/>
        <v>-2,4646383456607-2,46463834566211i</v>
      </c>
      <c r="DL188" s="223" t="str">
        <f t="shared" ca="1" si="287"/>
        <v>-0,679992189725806+3,41855158974106i</v>
      </c>
      <c r="DM188" s="223" t="str">
        <f t="shared" ca="1" si="288"/>
        <v>3,22020518425572-1,3338526609419i</v>
      </c>
      <c r="DN188" s="223" t="str">
        <f t="shared" ca="1" si="289"/>
        <v>-2,89810809945001-1,93645392243436i</v>
      </c>
      <c r="DO188" s="223" t="str">
        <f t="shared" ca="1" si="290"/>
        <v>-7,05409979527959E-13+3,48552497477915i</v>
      </c>
      <c r="DP188" s="223" t="str">
        <f t="shared" ca="1" si="291"/>
        <v>2,89810809945085-1,93645392243311i</v>
      </c>
      <c r="DQ188" s="223" t="str">
        <f t="shared" ca="1" si="292"/>
        <v>-3,22020518425514-1,33385266094329i</v>
      </c>
      <c r="DR188" s="223" t="str">
        <f t="shared" ca="1" si="293"/>
        <v>0,679992189724325+3,41855158974135i</v>
      </c>
      <c r="DS188" s="223" t="str">
        <f t="shared" ca="1" si="294"/>
        <v>2,46463834566177-2,46463834566105i</v>
      </c>
      <c r="DT188" s="223" t="str">
        <f t="shared" ca="1" si="295"/>
        <v>-3,41855158974115-0,679992189725329i</v>
      </c>
      <c r="DU188" s="223" t="str">
        <f t="shared" ca="1" si="296"/>
        <v>1,33385266094235+3,22020518425553i</v>
      </c>
      <c r="DV188" s="223" t="str">
        <f t="shared" ca="1" si="297"/>
        <v>1,93645392243396-2,89810809945028i</v>
      </c>
      <c r="DW188" s="223" t="str">
        <f t="shared" ca="1" si="298"/>
        <v>-3,48552497477915-3,17691860519019E-13i</v>
      </c>
      <c r="DX188" s="223" t="str">
        <f t="shared" ca="1" si="299"/>
        <v>1,93645392243351+2,89810809945058i</v>
      </c>
      <c r="DY188" s="223" t="str">
        <f t="shared" ca="1" si="300"/>
        <v>1,33385266094284-3,22020518425533i</v>
      </c>
      <c r="DZ188" s="223" t="str">
        <f t="shared" ca="1" si="301"/>
        <v>-3,41855158974126+0,679992189724802i</v>
      </c>
      <c r="EA188" s="223" t="str">
        <f t="shared" ca="1" si="302"/>
        <v>2,46463834566139+2,46463834566143i</v>
      </c>
      <c r="EB188" s="223" t="str">
        <f t="shared" ca="1" si="303"/>
        <v>0,679992189724949-3,41855158974123i</v>
      </c>
      <c r="EC188" s="223" t="str">
        <f t="shared" ca="1" si="304"/>
        <v>-3,22020518425535+1,3338526609428i</v>
      </c>
      <c r="ED188" s="223" t="str">
        <f t="shared" ca="1" si="305"/>
        <v>2,8981080994505+1,93645392243364i</v>
      </c>
      <c r="EE188" s="223" t="str">
        <f t="shared" ca="1" si="306"/>
        <v>-2,681554145811E-13-3,48552497477915i</v>
      </c>
      <c r="EF188" s="223" t="str">
        <f t="shared" ca="1" si="307"/>
        <v>-2,89810809945031+1,93645392243392i</v>
      </c>
      <c r="EG188" s="223" t="str">
        <f t="shared" ca="1" si="308"/>
        <v>3,22020518425548+1,33385266094248i</v>
      </c>
      <c r="EH188" s="223" t="str">
        <f t="shared" ca="1" si="309"/>
        <v>-0,679992189725378-3,41855158974114i</v>
      </c>
      <c r="EI188" s="223" t="str">
        <f t="shared" ca="1" si="310"/>
        <v>-2,46463834566108+2,46463834566173i</v>
      </c>
      <c r="EJ188" s="223" t="str">
        <f t="shared" ca="1" si="311"/>
        <v>3,41855158974132+0,679992189724471i</v>
      </c>
      <c r="EK188" s="223" t="str">
        <f t="shared" ca="1" si="312"/>
        <v>-1,33385266094334-3,22020518425512i</v>
      </c>
      <c r="EL188" s="223" t="str">
        <f t="shared" ca="1" si="313"/>
        <v>-1,93645392243315+2,89810809945082i</v>
      </c>
      <c r="EM188" s="223" t="str">
        <f t="shared" ca="1" si="314"/>
        <v>3,48552497477915-6,55873533590039E-13i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-2,00687469759058E-27+5,47074572030433E-28i</v>
      </c>
      <c r="G189" s="229" t="str">
        <f t="shared" si="184"/>
        <v>-8,30503469655772+9,85530783999611i</v>
      </c>
      <c r="H189" s="229" t="str">
        <f t="shared" si="180"/>
        <v>2,00000000004006E-11-5,45200544837629E-12i</v>
      </c>
      <c r="I189" s="229" t="str">
        <f t="shared" si="317"/>
        <v>-2,00000000004006E-11+5,45200544837629E-12i</v>
      </c>
      <c r="J189" s="255" t="str">
        <f ca="1">IMPRODUCT(1/N_FFT2,CZ100)</f>
        <v>0,00191870319876855-0,000978021291001555i</v>
      </c>
      <c r="K189" s="254" t="str">
        <f t="shared" ca="1" si="318"/>
        <v>-3,30418865689711E-14+3,0021206113926E-14i</v>
      </c>
      <c r="N189" s="246">
        <f t="shared" ca="1" si="185"/>
        <v>11.486066606000273</v>
      </c>
      <c r="O189" s="223">
        <f t="shared" ca="1" si="186"/>
        <v>3.4860666060002736</v>
      </c>
      <c r="P189" s="223" t="str">
        <f t="shared" ca="1" si="187"/>
        <v>-2,00730570756316-2,85015511470071i</v>
      </c>
      <c r="Q189" s="223" t="str">
        <f t="shared" ca="1" si="188"/>
        <v>-1,17442046781094+3,28228532371228i</v>
      </c>
      <c r="R189" s="223" t="str">
        <f t="shared" ca="1" si="189"/>
        <v>3,35978755863181-0,929778437227495i</v>
      </c>
      <c r="S189" s="223" t="str">
        <f t="shared" ca="1" si="190"/>
        <v>-2,69476592755697-2,21153724299373i</v>
      </c>
      <c r="T189" s="223" t="str">
        <f t="shared" ca="1" si="191"/>
        <v>-0,256450968549664+3,47662095751035i</v>
      </c>
      <c r="U189" s="223" t="str">
        <f t="shared" ca="1" si="192"/>
        <v>2,99009906433301-1,79219640858504i</v>
      </c>
      <c r="V189" s="223" t="str">
        <f t="shared" ca="1" si="193"/>
        <v>-3,18699610023779-1,41269821212438i</v>
      </c>
      <c r="W189" s="223" t="str">
        <f t="shared" ca="1" si="194"/>
        <v>0,68009785673418+3,41908281367033i</v>
      </c>
      <c r="X189" s="223" t="str">
        <f t="shared" ca="1" si="195"/>
        <v>2,40378426649107-2,52477357037027i</v>
      </c>
      <c r="Y189" s="223" t="str">
        <f t="shared" ca="1" si="196"/>
        <v>-3,4483351988281-0,511512207081518i</v>
      </c>
      <c r="Z189" s="223" t="str">
        <f t="shared" ca="1" si="197"/>
        <v>1,56737504198835+3,11383940806559i</v>
      </c>
      <c r="AA189" s="223" t="str">
        <f t="shared" ca="1" si="198"/>
        <v>1,64332042242672-3,07443626876628i</v>
      </c>
      <c r="AB189" s="223" t="str">
        <f t="shared" ca="1" si="199"/>
        <v>-3,45984976270325+0,426731767029961i</v>
      </c>
      <c r="AC189" s="223" t="str">
        <f t="shared" ca="1" si="200"/>
        <v>2,34109924645253+2,58300497477835i</v>
      </c>
      <c r="AD189" s="223" t="str">
        <f t="shared" ca="1" si="201"/>
        <v>0,76380151664409-3,40136261293066i</v>
      </c>
      <c r="AE189" s="223" t="str">
        <f t="shared" ca="1" si="202"/>
        <v>-3,22070558625467+1,33405993423767i</v>
      </c>
      <c r="AF189" s="223" t="str">
        <f t="shared" ca="1" si="203"/>
        <v>2,94521580077727+1,86503733697805i</v>
      </c>
      <c r="AG189" s="223" t="str">
        <f t="shared" ca="1" si="204"/>
        <v>-0,171053180907051-3,48186748610165i</v>
      </c>
      <c r="AH189" s="223" t="str">
        <f t="shared" ca="1" si="205"/>
        <v>-2,74822815530874+2,14473830287954i</v>
      </c>
      <c r="AI189" s="223" t="str">
        <f t="shared" ca="1" si="206"/>
        <v>3,33595774833078+1,01195171961022i</v>
      </c>
      <c r="AJ189" s="223" t="str">
        <f t="shared" ca="1" si="207"/>
        <v>-1,09351544011657-3,3101184818216i</v>
      </c>
      <c r="AK189" s="223" t="str">
        <f t="shared" ca="1" si="208"/>
        <v>-2,07664745260858+2,80003495318265i</v>
      </c>
      <c r="AL189" s="223" t="str">
        <f t="shared" ca="1" si="209"/>
        <v>3,48501666791476+0,0855523572240112i</v>
      </c>
      <c r="AM189" s="223" t="str">
        <f t="shared" ca="1" si="210"/>
        <v>-1,9367548366175-2,89855844935185i</v>
      </c>
      <c r="AN189" s="223" t="str">
        <f t="shared" ca="1" si="211"/>
        <v>-1,25461806852996+3,25247503965648i</v>
      </c>
      <c r="AO189" s="223" t="str">
        <f t="shared" ca="1" si="212"/>
        <v>3,38159355853808-0,847045091080763i</v>
      </c>
      <c r="AP189" s="223" t="str">
        <f t="shared" ca="1" si="213"/>
        <v>-2,63968047357417-2,2770040357675i</v>
      </c>
      <c r="AQ189" s="223" t="str">
        <f t="shared" ca="1" si="214"/>
        <v>-0,341694279718475+3,46928024245346i</v>
      </c>
      <c r="AR189" s="223" t="str">
        <f t="shared" ca="1" si="215"/>
        <v>-0,341694279718475+3,46928024245346i</v>
      </c>
      <c r="AS189" s="223" t="str">
        <f t="shared" ca="1" si="216"/>
        <v>-3,15136688693944-1,4904855334326i</v>
      </c>
      <c r="AT189" s="223" t="str">
        <f t="shared" ca="1" si="217"/>
        <v>0,595984531305872+3,43474348677079i</v>
      </c>
      <c r="AU189" s="223" t="str">
        <f t="shared" ca="1" si="218"/>
        <v>2,46502133677076-2,46502133677077i</v>
      </c>
      <c r="AV189" s="223" t="str">
        <f t="shared" ca="1" si="219"/>
        <v>-3,43474348677079-0,595984531305858i</v>
      </c>
      <c r="AW189" s="223" t="str">
        <f t="shared" ca="1" si="220"/>
        <v>1,49048553343261+3,15136688693944i</v>
      </c>
      <c r="AX189" s="223" t="str">
        <f t="shared" ca="1" si="221"/>
        <v>1,71827592809004-3,0331812040194i</v>
      </c>
      <c r="AY189" s="223" t="str">
        <f t="shared" ca="1" si="222"/>
        <v>-3,46928024245346+0,341694279718463i</v>
      </c>
      <c r="AZ189" s="223" t="str">
        <f t="shared" ca="1" si="223"/>
        <v>2,27700403576753+2,63968047357415i</v>
      </c>
      <c r="BA189" s="223" t="str">
        <f t="shared" ca="1" si="224"/>
        <v>0,847045091080753-3,38159355853809i</v>
      </c>
      <c r="BB189" s="223" t="str">
        <f t="shared" ca="1" si="225"/>
        <v>-3,25247503965647+1,25461806852997i</v>
      </c>
      <c r="BC189" s="223" t="str">
        <f t="shared" ca="1" si="226"/>
        <v>2,89855844935185+1,93675483661749i</v>
      </c>
      <c r="BD189" s="223" t="str">
        <f t="shared" ca="1" si="227"/>
        <v>-0,0855523572240234-3,48501666791476i</v>
      </c>
      <c r="BE189" s="223" t="str">
        <f t="shared" ca="1" si="228"/>
        <v>-2,80003495318266+2,07664745260857i</v>
      </c>
      <c r="BF189" s="223" t="str">
        <f t="shared" ca="1" si="229"/>
        <v>3,3101184818216+1,09351544011658i</v>
      </c>
      <c r="BG189" s="223" t="str">
        <f t="shared" ca="1" si="230"/>
        <v>-1,01195171961021-3,33595774833079i</v>
      </c>
      <c r="BH189" s="223" t="str">
        <f t="shared" ca="1" si="231"/>
        <v>-2,14473830287951+2,74822815530876i</v>
      </c>
      <c r="BI189" s="223" t="str">
        <f t="shared" ca="1" si="232"/>
        <v>3,48186748610166+0,17105318090704i</v>
      </c>
      <c r="BJ189" s="223" t="str">
        <f t="shared" ca="1" si="233"/>
        <v>-1,86503733697747-2,94521580077764i</v>
      </c>
      <c r="BK189" s="223" t="str">
        <f t="shared" ca="1" si="234"/>
        <v>-1,33405993423862+3,22070558625428i</v>
      </c>
      <c r="BL189" s="223" t="str">
        <f t="shared" ca="1" si="235"/>
        <v>3,40136261293103-0,763801516642409i</v>
      </c>
      <c r="BM189" s="223" t="str">
        <f t="shared" ca="1" si="236"/>
        <v>-2,58300497477904-2,34109924645176i</v>
      </c>
      <c r="BN189" s="223" t="str">
        <f t="shared" ca="1" si="237"/>
        <v>-0,426731767029288+3,45984976270334i</v>
      </c>
      <c r="BO189" s="223" t="str">
        <f t="shared" ca="1" si="238"/>
        <v>3,07443626876629-1,64332042242671i</v>
      </c>
      <c r="BP189" s="223" t="str">
        <f t="shared" ca="1" si="239"/>
        <v>-3,11383940806543-1,56737504198868i</v>
      </c>
      <c r="BQ189" s="223" t="str">
        <f t="shared" ca="1" si="240"/>
        <v>0,511512207080465+3,44833519882826i</v>
      </c>
      <c r="BR189" s="223" t="str">
        <f t="shared" ca="1" si="241"/>
        <v>2,52477357037122-2,40378426649008i</v>
      </c>
      <c r="BS189" s="223" t="str">
        <f t="shared" ca="1" si="242"/>
        <v>-3,4190828136706-0,68009785673281i</v>
      </c>
      <c r="BT189" s="223" t="str">
        <f t="shared" ca="1" si="243"/>
        <v>1,41269821212533+3,18699610023736i</v>
      </c>
      <c r="BU189" s="223" t="str">
        <f t="shared" ca="1" si="244"/>
        <v>1,79219640858474-2,99009906433319i</v>
      </c>
      <c r="BV189" s="223" t="str">
        <f t="shared" ca="1" si="245"/>
        <v>-3,47662095751035+0,256450968549707i</v>
      </c>
      <c r="BW189" s="223" t="str">
        <f t="shared" ca="1" si="246"/>
        <v>2,21153724299325+2,69476592755736i</v>
      </c>
      <c r="BX189" s="223" t="str">
        <f t="shared" ca="1" si="247"/>
        <v>0,929778437228604-3,3597875586315i</v>
      </c>
      <c r="BY189" s="223" t="str">
        <f t="shared" ca="1" si="248"/>
        <v>-3,28228532371284+1,17442046780936i</v>
      </c>
      <c r="BZ189" s="223" t="str">
        <f t="shared" ca="1" si="249"/>
        <v>2,85015511470142+2,00730570756215i</v>
      </c>
      <c r="CA189" s="223" t="str">
        <f t="shared" ca="1" si="250"/>
        <v>-7,05516572639867E-13-3,48606660600027i</v>
      </c>
      <c r="CB189" s="223" t="str">
        <f t="shared" ca="1" si="251"/>
        <v>-2,85015511470061+2,0073057075633i</v>
      </c>
      <c r="CC189" s="223" t="str">
        <f t="shared" ca="1" si="252"/>
        <v>3,28228532371215+1,17442046781129i</v>
      </c>
      <c r="CD189" s="223" t="str">
        <f t="shared" ca="1" si="253"/>
        <v>-0,92977843722662-3,35978755863205i</v>
      </c>
      <c r="CE189" s="223" t="str">
        <f t="shared" ca="1" si="254"/>
        <v>-2,21153724299484+2,69476592755605i</v>
      </c>
      <c r="CF189" s="223" t="str">
        <f t="shared" ca="1" si="255"/>
        <v>3,47662095751045+0,2564509685483i</v>
      </c>
      <c r="CG189" s="223" t="str">
        <f t="shared" ca="1" si="256"/>
        <v>-1,79219640858591-2,99009906433249i</v>
      </c>
      <c r="CH189" s="223" t="str">
        <f t="shared" ca="1" si="257"/>
        <v>-1,41269821212409+3,18699610023792i</v>
      </c>
      <c r="CI189" s="223" t="str">
        <f t="shared" ca="1" si="258"/>
        <v>3,41908281367034-0,680097856734145i</v>
      </c>
      <c r="CJ189" s="223" t="str">
        <f t="shared" ca="1" si="259"/>
        <v>-2,52477357036976-2,4037842664916i</v>
      </c>
      <c r="CK189" s="223" t="str">
        <f t="shared" ca="1" si="260"/>
        <v>-0,511512207082595+3,44833519882795i</v>
      </c>
      <c r="CL189" s="223" t="str">
        <f t="shared" ca="1" si="261"/>
        <v>3,1138394080664-1,56737504198675i</v>
      </c>
      <c r="CM189" s="223" t="str">
        <f t="shared" ca="1" si="262"/>
        <v>-3,07443626876695-1,64332042242547i</v>
      </c>
      <c r="CN189" s="223" t="str">
        <f t="shared" ca="1" si="263"/>
        <v>0,426731767030686+3,45984976270316i</v>
      </c>
      <c r="CO189" s="223" t="str">
        <f t="shared" ca="1" si="264"/>
        <v>2,5830049747781-2,3410992464528i</v>
      </c>
      <c r="CP189" s="223" t="str">
        <f t="shared" ca="1" si="265"/>
        <v>-3,40136261293058-0,763801516644417i</v>
      </c>
      <c r="CQ189" s="223" t="str">
        <f t="shared" ca="1" si="266"/>
        <v>1,33405993423672+3,22070558625507i</v>
      </c>
      <c r="CR189" s="223" t="str">
        <f t="shared" ca="1" si="267"/>
        <v>1,86503733697921-2,94521580077653i</v>
      </c>
      <c r="CS189" s="223" t="str">
        <f t="shared" ca="1" si="268"/>
        <v>-3,48186748610159+0,171053180908449i</v>
      </c>
      <c r="CT189" s="223" t="str">
        <f t="shared" ca="1" si="269"/>
        <v>2,14473830288035+2,74822815530811i</v>
      </c>
      <c r="CU189" s="223" t="str">
        <f t="shared" ca="1" si="270"/>
        <v>1,0119517196099-3,33595774833088i</v>
      </c>
      <c r="CV189" s="223" t="str">
        <f t="shared" ca="1" si="271"/>
        <v>-3,3101184818216+1,09351544011656i</v>
      </c>
      <c r="CW189" s="223" t="str">
        <f t="shared" ca="1" si="272"/>
        <v>2,80003495318223+2,07664745260915i</v>
      </c>
      <c r="CX189" s="223" t="str">
        <f t="shared" ca="1" si="273"/>
        <v>0,0855523572250891-3,48501666791473i</v>
      </c>
      <c r="CY189" s="223" t="str">
        <f t="shared" ca="1" si="274"/>
        <v>-2,89855844935283+1,93675483661603i</v>
      </c>
      <c r="CZ189" s="223" t="str">
        <f t="shared" ca="1" si="275"/>
        <v>3,252475039657+1,25461806852861i</v>
      </c>
      <c r="DA189" s="223" t="str">
        <f t="shared" ca="1" si="276"/>
        <v>-0,847045091081495-3,3815935585379i</v>
      </c>
      <c r="DB189" s="223" t="str">
        <f t="shared" ca="1" si="277"/>
        <v>-2,27700403576721+2,63968047357442i</v>
      </c>
      <c r="DC189" s="223" t="str">
        <f t="shared" ca="1" si="278"/>
        <v>3,46928024245343+0,341694279718784i</v>
      </c>
      <c r="DD189" s="223" t="str">
        <f t="shared" ca="1" si="279"/>
        <v>-1,71827592808946-3,03318120401973i</v>
      </c>
      <c r="DE189" s="223" t="str">
        <f t="shared" ca="1" si="280"/>
        <v>-1,49048553343384+3,15136688693886i</v>
      </c>
      <c r="DF189" s="223" t="str">
        <f t="shared" ca="1" si="281"/>
        <v>3,43474348677049-0,595984531307591i</v>
      </c>
      <c r="DG189" s="223" t="str">
        <f t="shared" ca="1" si="282"/>
        <v>-2,46502133677151-2,46502133677002i</v>
      </c>
      <c r="DH189" s="223" t="str">
        <f t="shared" ca="1" si="283"/>
        <v>-0,595984531305506+3,43474348677086i</v>
      </c>
      <c r="DI189" s="223" t="str">
        <f t="shared" ca="1" si="284"/>
        <v>3,15136688693943-1,49048553343262i</v>
      </c>
      <c r="DJ189" s="223" t="str">
        <f t="shared" ca="1" si="285"/>
        <v>-3,03318120401906-1,71827592809063i</v>
      </c>
      <c r="DK189" s="223" t="str">
        <f t="shared" ca="1" si="286"/>
        <v>0,341694279717439+3,46928024245356i</v>
      </c>
      <c r="DL189" s="223" t="str">
        <f t="shared" ca="1" si="287"/>
        <v>2,6396804735753-2,27700403576619i</v>
      </c>
      <c r="DM189" s="223" t="str">
        <f t="shared" ca="1" si="288"/>
        <v>-3,38159355853841-0,847045091079442i</v>
      </c>
      <c r="DN189" s="223" t="str">
        <f t="shared" ca="1" si="289"/>
        <v>1,25461806853058+3,25247503965624i</v>
      </c>
      <c r="DO189" s="223" t="str">
        <f t="shared" ca="1" si="290"/>
        <v>1,93675483661723-2,89855844935203i</v>
      </c>
      <c r="DP189" s="223" t="str">
        <f t="shared" ca="1" si="291"/>
        <v>-3,48501666791477+0,0855523572236389i</v>
      </c>
      <c r="DQ189" s="223" t="str">
        <f t="shared" ca="1" si="292"/>
        <v>2,07664745260798+2,80003495318309i</v>
      </c>
      <c r="DR189" s="223" t="str">
        <f t="shared" ca="1" si="293"/>
        <v>1,09351544011794-3,31011848182115i</v>
      </c>
      <c r="DS189" s="223" t="str">
        <f t="shared" ca="1" si="294"/>
        <v>-3,33595774833027+1,01195171961193i</v>
      </c>
      <c r="DT189" s="223" t="str">
        <f t="shared" ca="1" si="295"/>
        <v>2,74822815530941+2,14473830287868i</v>
      </c>
      <c r="DU189" s="223" t="str">
        <f t="shared" ca="1" si="296"/>
        <v>0,171053180906335-3,48186748610169i</v>
      </c>
      <c r="DV189" s="223" t="str">
        <f t="shared" ca="1" si="297"/>
        <v>-2,94521580077726+1,86503733697807i</v>
      </c>
      <c r="DW189" s="223" t="str">
        <f t="shared" ca="1" si="298"/>
        <v>3,22070558625455+1,33405993423796i</v>
      </c>
      <c r="DX189" s="223" t="str">
        <f t="shared" ca="1" si="299"/>
        <v>-0,7638015166431-3,40136261293088i</v>
      </c>
      <c r="DY189" s="223" t="str">
        <f t="shared" ca="1" si="300"/>
        <v>-2,3410992464538+2,58300497477719i</v>
      </c>
      <c r="DZ189" s="223" t="str">
        <f t="shared" ca="1" si="301"/>
        <v>3,45984976270342+0,426731767028587i</v>
      </c>
      <c r="EA189" s="223" t="str">
        <f t="shared" ca="1" si="302"/>
        <v>-1,64332042242733-3,07443626876595i</v>
      </c>
      <c r="EB189" s="223" t="str">
        <f t="shared" ca="1" si="303"/>
        <v>-1,56737504198805+3,11383940806574i</v>
      </c>
      <c r="EC189" s="223" t="str">
        <f t="shared" ca="1" si="304"/>
        <v>3,44833519882814-0,51151220708126i</v>
      </c>
      <c r="ED189" s="223" t="str">
        <f t="shared" ca="1" si="305"/>
        <v>-2,40378426649062-2,5247735703707i</v>
      </c>
      <c r="EE189" s="223" t="str">
        <f t="shared" ca="1" si="306"/>
        <v>-0,68009785673547+3,41908281367008i</v>
      </c>
      <c r="EF189" s="223" t="str">
        <f t="shared" ca="1" si="307"/>
        <v>3,1869961002371-1,41269821212593i</v>
      </c>
      <c r="EG189" s="223" t="str">
        <f t="shared" ca="1" si="308"/>
        <v>-2,99009906433353-1,79219640858418i</v>
      </c>
      <c r="EH189" s="223" t="str">
        <f t="shared" ca="1" si="309"/>
        <v>0,256450968550312+3,47662095751031i</v>
      </c>
      <c r="EI189" s="223" t="str">
        <f t="shared" ca="1" si="310"/>
        <v>2,69476592755697-2,21153724299372i</v>
      </c>
      <c r="EJ189" s="223" t="str">
        <f t="shared" ca="1" si="311"/>
        <v>-3,35978755863166-0,929778437228018i</v>
      </c>
      <c r="EK189" s="223" t="str">
        <f t="shared" ca="1" si="312"/>
        <v>1,17442046780993+3,28228532371264i</v>
      </c>
      <c r="EL189" s="223" t="str">
        <f t="shared" ca="1" si="313"/>
        <v>2,00730570756449-2,85015511469978i</v>
      </c>
      <c r="EM189" s="223" t="str">
        <f t="shared" ca="1" si="314"/>
        <v>-3,48606660600027+1,41103314527973E-12i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-1,96252524430155E-27+5,29040622729384E-28i</v>
      </c>
      <c r="G190" s="229" t="str">
        <f t="shared" si="184"/>
        <v>-8,19672131144417+9,83606557381304i</v>
      </c>
      <c r="H190" s="229" t="str">
        <f t="shared" si="180"/>
        <v>2,00000000003916E-11-5,39142761006101E-12i</v>
      </c>
      <c r="I190" s="229" t="str">
        <f t="shared" si="317"/>
        <v>-2,00000000003916E-11+5,39142761006101E-12i</v>
      </c>
      <c r="J190" s="255" t="str">
        <f ca="1">IMPRODUCT(1/N_FFT2,DA100)</f>
        <v>0,0116766029513168+0,0000163389542999961i</v>
      </c>
      <c r="K190" s="254" t="str">
        <f t="shared" ca="1" si="318"/>
        <v>-2,33620149320241E-13+6,2626780457443E-14i</v>
      </c>
      <c r="N190" s="246">
        <f t="shared" ca="1" si="185"/>
        <v>11.486563034961744</v>
      </c>
      <c r="O190" s="223">
        <f t="shared" ca="1" si="186"/>
        <v>3.4865630349617449</v>
      </c>
      <c r="P190" s="223" t="str">
        <f t="shared" ca="1" si="187"/>
        <v>-2,07694317499573-2,8004336886633i</v>
      </c>
      <c r="Q190" s="223" t="str">
        <f t="shared" ca="1" si="188"/>
        <v>-1,0120958253312+3,33643280122781i</v>
      </c>
      <c r="R190" s="223" t="str">
        <f t="shared" ca="1" si="189"/>
        <v>3,28275273345473-1,174587709691i</v>
      </c>
      <c r="S190" s="223" t="str">
        <f t="shared" ca="1" si="190"/>
        <v>-2,89897121494802-1,93703063777124i</v>
      </c>
      <c r="T190" s="223" t="str">
        <f t="shared" ca="1" si="191"/>
        <v>0,171077539521459+3,48236331709271i</v>
      </c>
      <c r="U190" s="223" t="str">
        <f t="shared" ca="1" si="192"/>
        <v>2,69514967233363-2,21185217419284i</v>
      </c>
      <c r="V190" s="223" t="str">
        <f t="shared" ca="1" si="193"/>
        <v>-3,38207511014575-0,847165713478953i</v>
      </c>
      <c r="W190" s="223" t="str">
        <f t="shared" ca="1" si="194"/>
        <v>1,33424990937645+3,22116422681157i</v>
      </c>
      <c r="X190" s="223" t="str">
        <f t="shared" ca="1" si="195"/>
        <v>1,79245162407651-2,99052486565605i</v>
      </c>
      <c r="Y190" s="223" t="str">
        <f t="shared" ca="1" si="196"/>
        <v>-3,4697742809738+0,341742938265589i</v>
      </c>
      <c r="Z190" s="223" t="str">
        <f t="shared" ca="1" si="197"/>
        <v>2,34143262776727+2,58337280437581i</v>
      </c>
      <c r="AA190" s="223" t="str">
        <f t="shared" ca="1" si="198"/>
        <v>0,680194705220149-3,41956970388851i</v>
      </c>
      <c r="AB190" s="223" t="str">
        <f t="shared" ca="1" si="199"/>
        <v>-3,1518156534054+1,49069778416362i</v>
      </c>
      <c r="AC190" s="223" t="str">
        <f t="shared" ca="1" si="200"/>
        <v>3,07487408002365+1,6435544374192i</v>
      </c>
      <c r="AD190" s="223" t="str">
        <f t="shared" ca="1" si="201"/>
        <v>-0,511585048338296-3,4488262546957i</v>
      </c>
      <c r="AE190" s="223" t="str">
        <f t="shared" ca="1" si="202"/>
        <v>-2,46537236505573+2,46537236505587i</v>
      </c>
      <c r="AF190" s="223" t="str">
        <f t="shared" ca="1" si="203"/>
        <v>3,44882625469568+0,511585048338446i</v>
      </c>
      <c r="AG190" s="223" t="str">
        <f t="shared" ca="1" si="204"/>
        <v>-1,64355443741906-3,07487408002373i</v>
      </c>
      <c r="AH190" s="223" t="str">
        <f t="shared" ca="1" si="205"/>
        <v>-1,49069778416377+3,15181565340533i</v>
      </c>
      <c r="AI190" s="223" t="str">
        <f t="shared" ca="1" si="206"/>
        <v>3,41956970388847-0,68019470522033i</v>
      </c>
      <c r="AJ190" s="223" t="str">
        <f t="shared" ca="1" si="207"/>
        <v>-2,58337280437593-2,34143262776713i</v>
      </c>
      <c r="AK190" s="223" t="str">
        <f t="shared" ca="1" si="208"/>
        <v>-0,341742938265752+3,46977428097378i</v>
      </c>
      <c r="AL190" s="223" t="str">
        <f t="shared" ca="1" si="209"/>
        <v>2,99052486565613-1,79245162407637i</v>
      </c>
      <c r="AM190" s="223" t="str">
        <f t="shared" ca="1" si="210"/>
        <v>-3,22116422681164-1,33424990937628i</v>
      </c>
      <c r="AN190" s="223" t="str">
        <f t="shared" ca="1" si="211"/>
        <v>0,847165713479124+3,3820751101457i</v>
      </c>
      <c r="AO190" s="223" t="str">
        <f t="shared" ca="1" si="212"/>
        <v>2,21185217419297-2,69514967233352i</v>
      </c>
      <c r="AP190" s="223" t="str">
        <f t="shared" ca="1" si="213"/>
        <v>-3,4823633170927-0,17107753952163i</v>
      </c>
      <c r="AQ190" s="223" t="str">
        <f t="shared" ca="1" si="214"/>
        <v>1,93703063777135+2,89897121494794i</v>
      </c>
      <c r="AR190" s="223" t="str">
        <f t="shared" ca="1" si="215"/>
        <v>1,93703063777135+2,89897121494794i</v>
      </c>
      <c r="AS190" s="223" t="str">
        <f t="shared" ca="1" si="216"/>
        <v>-3,3364328012278+1,01209582533122i</v>
      </c>
      <c r="AT190" s="223" t="str">
        <f t="shared" ca="1" si="217"/>
        <v>2,80043368866325+2,07694317499579i</v>
      </c>
      <c r="AU190" s="223" t="str">
        <f t="shared" ca="1" si="218"/>
        <v>1,52058746101807E-13-3,48656303496174i</v>
      </c>
      <c r="AV190" s="223" t="str">
        <f t="shared" ca="1" si="219"/>
        <v>-2,80043368866322+2,07694317499583i</v>
      </c>
      <c r="AW190" s="223" t="str">
        <f t="shared" ca="1" si="220"/>
        <v>3,33643280122781+1,01209582533118i</v>
      </c>
      <c r="AX190" s="223" t="str">
        <f t="shared" ca="1" si="221"/>
        <v>-1,17458770969095-3,28275273345475i</v>
      </c>
      <c r="AY190" s="223" t="str">
        <f t="shared" ca="1" si="222"/>
        <v>-1,93703063777134+2,89897121494795i</v>
      </c>
      <c r="AZ190" s="223" t="str">
        <f t="shared" ca="1" si="223"/>
        <v>3,4823633170927-0,171077539521648i</v>
      </c>
      <c r="BA190" s="223" t="str">
        <f t="shared" ca="1" si="224"/>
        <v>-2,21185217419299-2,69514967233351i</v>
      </c>
      <c r="BB190" s="223" t="str">
        <f t="shared" ca="1" si="225"/>
        <v>-0,847165713479106+3,38207511014571i</v>
      </c>
      <c r="BC190" s="223" t="str">
        <f t="shared" ca="1" si="226"/>
        <v>3,22116422681164-1,3342499093763i</v>
      </c>
      <c r="BD190" s="223" t="str">
        <f t="shared" ca="1" si="227"/>
        <v>-2,99052486565597-1,79245162407665i</v>
      </c>
      <c r="BE190" s="223" t="str">
        <f t="shared" ca="1" si="228"/>
        <v>0,341742938265771+3,46977428097378i</v>
      </c>
      <c r="BF190" s="223" t="str">
        <f t="shared" ca="1" si="229"/>
        <v>2,58337280437592-2,34143262776715i</v>
      </c>
      <c r="BG190" s="223" t="str">
        <f t="shared" ca="1" si="230"/>
        <v>-3,41956970388847-0,680194705220313i</v>
      </c>
      <c r="BH190" s="223" t="str">
        <f t="shared" ca="1" si="231"/>
        <v>1,49069778416379+3,15181565340532i</v>
      </c>
      <c r="BI190" s="223" t="str">
        <f t="shared" ca="1" si="232"/>
        <v>1,64355443741873-3,0748740800239i</v>
      </c>
      <c r="BJ190" s="223" t="str">
        <f t="shared" ca="1" si="233"/>
        <v>-3,44882625469577+0,51158504833778i</v>
      </c>
      <c r="BK190" s="223" t="str">
        <f t="shared" ca="1" si="234"/>
        <v>2,46537236505697+2,46537236505463i</v>
      </c>
      <c r="BL190" s="223" t="str">
        <f t="shared" ca="1" si="235"/>
        <v>0,511585048337937-3,44882625469575i</v>
      </c>
      <c r="BM190" s="223" t="str">
        <f t="shared" ca="1" si="236"/>
        <v>-3,07487408002398+1,64355443741859i</v>
      </c>
      <c r="BN190" s="223" t="str">
        <f t="shared" ca="1" si="237"/>
        <v>3,15181565340466+1,49069778416518i</v>
      </c>
      <c r="BO190" s="223" t="str">
        <f t="shared" ca="1" si="238"/>
        <v>-0,680194705220836-3,41956970388837i</v>
      </c>
      <c r="BP190" s="223" t="str">
        <f t="shared" ca="1" si="239"/>
        <v>-2,34143262776752+2,58337280437558i</v>
      </c>
      <c r="BQ190" s="223" t="str">
        <f t="shared" ca="1" si="240"/>
        <v>3,46977428097363+0,341742938267309i</v>
      </c>
      <c r="BR190" s="223" t="str">
        <f t="shared" ca="1" si="241"/>
        <v>-1,79245162407711-2,99052486565569i</v>
      </c>
      <c r="BS190" s="223" t="str">
        <f t="shared" ca="1" si="242"/>
        <v>-1,33424990937676+3,22116422681144i</v>
      </c>
      <c r="BT190" s="223" t="str">
        <f t="shared" ca="1" si="243"/>
        <v>3,38207511014608-0,847165713477607i</v>
      </c>
      <c r="BU190" s="223" t="str">
        <f t="shared" ca="1" si="244"/>
        <v>-2,6951496723341-2,21185217419227i</v>
      </c>
      <c r="BV190" s="223" t="str">
        <f t="shared" ca="1" si="245"/>
        <v>-0,171077539521806+3,48236331709269i</v>
      </c>
      <c r="BW190" s="223" t="str">
        <f t="shared" ca="1" si="246"/>
        <v>2,89897121494878-1,93703063777009i</v>
      </c>
      <c r="BX190" s="223" t="str">
        <f t="shared" ca="1" si="247"/>
        <v>-3,28275273345505-1,17458770969012i</v>
      </c>
      <c r="BY190" s="223" t="str">
        <f t="shared" ca="1" si="248"/>
        <v>1,01209582533108+3,33643280122784i</v>
      </c>
      <c r="BZ190" s="223" t="str">
        <f t="shared" ca="1" si="249"/>
        <v>2,07694317499679-2,80043368866251i</v>
      </c>
      <c r="CA190" s="223" t="str">
        <f t="shared" ca="1" si="250"/>
        <v>-3,48656303496174+1,08319964866297E-12i</v>
      </c>
      <c r="CB190" s="223" t="str">
        <f t="shared" ca="1" si="251"/>
        <v>2,07694317499567+2,80043368866334i</v>
      </c>
      <c r="CC190" s="223" t="str">
        <f t="shared" ca="1" si="252"/>
        <v>1,01209582533232-3,33643280122746i</v>
      </c>
      <c r="CD190" s="223" t="str">
        <f t="shared" ca="1" si="253"/>
        <v>-3,28275273345435+1,17458770969206i</v>
      </c>
      <c r="CE190" s="223" t="str">
        <f t="shared" ca="1" si="254"/>
        <v>2,89897121494806+1,93703063777118i</v>
      </c>
      <c r="CF190" s="223" t="str">
        <f t="shared" ca="1" si="255"/>
        <v>-0,171077539520407-3,48236331709276i</v>
      </c>
      <c r="CG190" s="223" t="str">
        <f t="shared" ca="1" si="256"/>
        <v>-2,69514967233272+2,21185217419394i</v>
      </c>
      <c r="CH190" s="223" t="str">
        <f t="shared" ca="1" si="257"/>
        <v>3,38207511014574+0,847165713478967i</v>
      </c>
      <c r="CI190" s="223" t="str">
        <f t="shared" ca="1" si="258"/>
        <v>-1,33424990937552-3,22116422681196i</v>
      </c>
      <c r="CJ190" s="223" t="str">
        <f t="shared" ca="1" si="259"/>
        <v>-1,79245162407533+2,99052486565675i</v>
      </c>
      <c r="CK190" s="223" t="str">
        <f t="shared" ca="1" si="260"/>
        <v>3,46977428097376-0,341742938265964i</v>
      </c>
      <c r="CL190" s="223" t="str">
        <f t="shared" ca="1" si="261"/>
        <v>-2,34143262776648-2,58337280437652i</v>
      </c>
      <c r="CM190" s="223" t="str">
        <f t="shared" ca="1" si="262"/>
        <v>-0,680194705218761+3,41956970388878i</v>
      </c>
      <c r="CN190" s="223" t="str">
        <f t="shared" ca="1" si="263"/>
        <v>3,15181565340526-1,49069778416392i</v>
      </c>
      <c r="CO190" s="223" t="str">
        <f t="shared" ca="1" si="264"/>
        <v>-3,07487408002334-1,64355443741978i</v>
      </c>
      <c r="CP190" s="223" t="str">
        <f t="shared" ca="1" si="265"/>
        <v>0,51158504833998+3,44882625469545i</v>
      </c>
      <c r="CQ190" s="223" t="str">
        <f t="shared" ca="1" si="266"/>
        <v>2,46537236505547-2,46537236505613i</v>
      </c>
      <c r="CR190" s="223" t="str">
        <f t="shared" ca="1" si="267"/>
        <v>-3,44882625469557-0,511585048339165i</v>
      </c>
      <c r="CS190" s="223" t="str">
        <f t="shared" ca="1" si="268"/>
        <v>1,64355443741754+3,07487408002454i</v>
      </c>
      <c r="CT190" s="223" t="str">
        <f t="shared" ca="1" si="269"/>
        <v>1,49069778416317-3,15181565340561i</v>
      </c>
      <c r="CU190" s="223" t="str">
        <f t="shared" ca="1" si="270"/>
        <v>-3,4195697038886+0,680194705219668i</v>
      </c>
      <c r="CV190" s="223" t="str">
        <f t="shared" ca="1" si="271"/>
        <v>2,58337280437474+2,34143262776844i</v>
      </c>
      <c r="CW190" s="223" t="str">
        <f t="shared" ca="1" si="272"/>
        <v>0,341742938265044-3,46977428097385i</v>
      </c>
      <c r="CX190" s="223" t="str">
        <f t="shared" ca="1" si="273"/>
        <v>-2,99052486565633+1,79245162407604i</v>
      </c>
      <c r="CY190" s="223" t="str">
        <f t="shared" ca="1" si="274"/>
        <v>3,22116422681098+1,33424990937787i</v>
      </c>
      <c r="CZ190" s="223" t="str">
        <f t="shared" ca="1" si="275"/>
        <v>-0,847165713479863-3,38207511014552i</v>
      </c>
      <c r="DA190" s="223" t="str">
        <f t="shared" ca="1" si="276"/>
        <v>-2,21185217419323+2,69514967233331i</v>
      </c>
      <c r="DB190" s="223" t="str">
        <f t="shared" ca="1" si="277"/>
        <v>3,48236331709263+0,171077539523047i</v>
      </c>
      <c r="DC190" s="223" t="str">
        <f t="shared" ca="1" si="278"/>
        <v>-1,93703063777195-2,89897121494755i</v>
      </c>
      <c r="DD190" s="223" t="str">
        <f t="shared" ca="1" si="279"/>
        <v>-1,17458770969119+3,28275273345466i</v>
      </c>
      <c r="DE190" s="223" t="str">
        <f t="shared" ca="1" si="280"/>
        <v>3,3364328012282-1,01209582532989i</v>
      </c>
      <c r="DF190" s="223" t="str">
        <f t="shared" ca="1" si="281"/>
        <v>-2,80043368866389-2,07694317499493i</v>
      </c>
      <c r="DG190" s="223" t="str">
        <f t="shared" ca="1" si="282"/>
        <v>-1,5889399383401E-13+3,48656303496174i</v>
      </c>
      <c r="DH190" s="223" t="str">
        <f t="shared" ca="1" si="283"/>
        <v>2,80043368866402-2,07694317499475i</v>
      </c>
      <c r="DI190" s="223" t="str">
        <f t="shared" ca="1" si="284"/>
        <v>-3,33643280122811-1,01209582533019i</v>
      </c>
      <c r="DJ190" s="223" t="str">
        <f t="shared" ca="1" si="285"/>
        <v>1,17458770969099+3,28275273345474i</v>
      </c>
      <c r="DK190" s="223" t="str">
        <f t="shared" ca="1" si="286"/>
        <v>1,93703063777221-2,89897121494737i</v>
      </c>
      <c r="DL190" s="223" t="str">
        <f t="shared" ca="1" si="287"/>
        <v>-3,48236331709265+0,17107753952273i</v>
      </c>
      <c r="DM190" s="223" t="str">
        <f t="shared" ca="1" si="288"/>
        <v>2,21185217419298+2,69514967233351i</v>
      </c>
      <c r="DN190" s="223" t="str">
        <f t="shared" ca="1" si="289"/>
        <v>0,847165713480076-3,38207511014546i</v>
      </c>
      <c r="DO190" s="223" t="str">
        <f t="shared" ca="1" si="290"/>
        <v>-3,22116422681111+1,33424990937757i</v>
      </c>
      <c r="DP190" s="223" t="str">
        <f t="shared" ca="1" si="291"/>
        <v>2,99052486565616+1,79245162407632i</v>
      </c>
      <c r="DQ190" s="223" t="str">
        <f t="shared" ca="1" si="292"/>
        <v>-0,341742938264728-3,46977428097388i</v>
      </c>
      <c r="DR190" s="223" t="str">
        <f t="shared" ca="1" si="293"/>
        <v>-2,58337280437496+2,34143262776821i</v>
      </c>
      <c r="DS190" s="223" t="str">
        <f t="shared" ca="1" si="294"/>
        <v>3,41956970388854+0,680194705219978i</v>
      </c>
      <c r="DT190" s="223" t="str">
        <f t="shared" ca="1" si="295"/>
        <v>-1,49069778416289-3,15181565340575i</v>
      </c>
      <c r="DU190" s="223" t="str">
        <f t="shared" ca="1" si="296"/>
        <v>-1,64355443741782+3,07487408002439i</v>
      </c>
      <c r="DV190" s="223" t="str">
        <f t="shared" ca="1" si="297"/>
        <v>3,44882625469561-0,511585048338851i</v>
      </c>
      <c r="DW190" s="223" t="str">
        <f t="shared" ca="1" si="298"/>
        <v>-2,46537236505525-2,46537236505635i</v>
      </c>
      <c r="DX190" s="223" t="str">
        <f t="shared" ca="1" si="299"/>
        <v>-0,511585048336867+3,44882625469591i</v>
      </c>
      <c r="DY190" s="223" t="str">
        <f t="shared" ca="1" si="300"/>
        <v>3,07487408002349-1,64355443741951i</v>
      </c>
      <c r="DZ190" s="223" t="str">
        <f t="shared" ca="1" si="301"/>
        <v>-3,15181565340513-1,4906977841642i</v>
      </c>
      <c r="EA190" s="223" t="str">
        <f t="shared" ca="1" si="302"/>
        <v>0,680194705221948+3,41956970388815i</v>
      </c>
      <c r="EB190" s="223" t="str">
        <f t="shared" ca="1" si="303"/>
        <v>2,34143262776679-2,58337280437624i</v>
      </c>
      <c r="EC190" s="223" t="str">
        <f t="shared" ca="1" si="304"/>
        <v>-3,46977428097373-0,341742938266281i</v>
      </c>
      <c r="ED190" s="223" t="str">
        <f t="shared" ca="1" si="305"/>
        <v>1,79245162407506+2,99052486565692i</v>
      </c>
      <c r="EE190" s="223" t="str">
        <f t="shared" ca="1" si="306"/>
        <v>1,33424990937581-3,22116422681184i</v>
      </c>
      <c r="EF190" s="223" t="str">
        <f t="shared" ca="1" si="307"/>
        <v>-3,38207511014582+0,847165713478657i</v>
      </c>
      <c r="EG190" s="223" t="str">
        <f t="shared" ca="1" si="308"/>
        <v>2,69514967233259+2,21185217419411i</v>
      </c>
      <c r="EH190" s="223" t="str">
        <f t="shared" ca="1" si="309"/>
        <v>0,171077539520724-3,48236331709275i</v>
      </c>
      <c r="EI190" s="223" t="str">
        <f t="shared" ca="1" si="310"/>
        <v>-2,89897121494818+1,937030637771i</v>
      </c>
      <c r="EJ190" s="223" t="str">
        <f t="shared" ca="1" si="311"/>
        <v>3,28275273345421+1,17458770969246i</v>
      </c>
      <c r="EK190" s="223" t="str">
        <f t="shared" ca="1" si="312"/>
        <v>-1,01209582533211-3,33643280122753i</v>
      </c>
      <c r="EL190" s="223" t="str">
        <f t="shared" ca="1" si="313"/>
        <v>-2,076943174996+2,80043368866309i</v>
      </c>
      <c r="EM190" s="223" t="str">
        <f t="shared" ca="1" si="314"/>
        <v>3,48656303496174+1,40098763633099E-12i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-1,91962981259459E-27+5,11790679272066E-28i</v>
      </c>
      <c r="G191" s="229" t="str">
        <f t="shared" si="184"/>
        <v>-8,09003307921556+9,81590680286068i</v>
      </c>
      <c r="H191" s="229" t="str">
        <f t="shared" si="180"/>
        <v>2,00000000003831E-11-5,33218115280758E-12i</v>
      </c>
      <c r="I191" s="229" t="str">
        <f t="shared" si="317"/>
        <v>-2,00000000003831E-11+5,33218115280758E-12i</v>
      </c>
      <c r="J191" s="255" t="str">
        <f ca="1">IMPRODUCT(1/N_FFT2,DB100)</f>
        <v>0,0246368936475739+0,000978038051491191i</v>
      </c>
      <c r="K191" s="254" t="str">
        <f t="shared" ca="1" si="318"/>
        <v>-4,97952949025806E-13+1,1180761894112E-13i</v>
      </c>
      <c r="N191" s="246">
        <f t="shared" ca="1" si="185"/>
        <v>11.487019212914316</v>
      </c>
      <c r="O191" s="223">
        <f t="shared" ca="1" si="186"/>
        <v>3.4870192129143152</v>
      </c>
      <c r="P191" s="223" t="str">
        <f t="shared" ca="1" si="187"/>
        <v>-2,14532437674647-2,74897913956635i</v>
      </c>
      <c r="Q191" s="223" t="str">
        <f t="shared" ca="1" si="188"/>
        <v>-0,847276555680051+3,38251761701673i</v>
      </c>
      <c r="R191" s="223" t="str">
        <f t="shared" ca="1" si="189"/>
        <v>3,18786698277192-1,41308424780204i</v>
      </c>
      <c r="S191" s="223" t="str">
        <f t="shared" ca="1" si="190"/>
        <v>-3,07527639306039-1,64376947821738i</v>
      </c>
      <c r="T191" s="223" t="str">
        <f t="shared" ca="1" si="191"/>
        <v>0,596147390783401+3,43568206906514i</v>
      </c>
      <c r="U191" s="223" t="str">
        <f t="shared" ca="1" si="192"/>
        <v>2,34173897815611-2,58371080994331i</v>
      </c>
      <c r="V191" s="223" t="str">
        <f t="shared" ca="1" si="193"/>
        <v>-3,4775709832947-0,256521046661541i</v>
      </c>
      <c r="W191" s="223" t="str">
        <f t="shared" ca="1" si="194"/>
        <v>1,93728407666249+2,89935051305349i</v>
      </c>
      <c r="X191" s="223" t="str">
        <f t="shared" ca="1" si="195"/>
        <v>1,09381425551148-3,31102300893144i</v>
      </c>
      <c r="Y191" s="223" t="str">
        <f t="shared" ca="1" si="196"/>
        <v>-3,28318224509868+1,17474139141444i</v>
      </c>
      <c r="Z191" s="223" t="str">
        <f t="shared" ca="1" si="197"/>
        <v>2,94602061412483+1,86554697940982i</v>
      </c>
      <c r="AA191" s="223" t="str">
        <f t="shared" ca="1" si="198"/>
        <v>-0,341787651524011-3,47022826230484i</v>
      </c>
      <c r="AB191" s="223" t="str">
        <f t="shared" ca="1" si="199"/>
        <v>-2,52546349314895+2,40444112758151i</v>
      </c>
      <c r="AC191" s="223" t="str">
        <f t="shared" ca="1" si="200"/>
        <v>3,44927749521072+0,511651983545912i</v>
      </c>
      <c r="AD191" s="223" t="str">
        <f t="shared" ca="1" si="201"/>
        <v>-1,71874546631598-3,03401005490289i</v>
      </c>
      <c r="AE191" s="223" t="str">
        <f t="shared" ca="1" si="202"/>
        <v>-1,33442448112105+3,22158568028516i</v>
      </c>
      <c r="AF191" s="223" t="str">
        <f t="shared" ca="1" si="203"/>
        <v>3,36070565837566-0,930032509644346i</v>
      </c>
      <c r="AG191" s="223" t="str">
        <f t="shared" ca="1" si="204"/>
        <v>-2,80080009423052-2,07721491988477i</v>
      </c>
      <c r="AH191" s="223" t="str">
        <f t="shared" ca="1" si="205"/>
        <v>0,0855757353679871+3,48596898792141i</v>
      </c>
      <c r="AI191" s="223" t="str">
        <f t="shared" ca="1" si="206"/>
        <v>2,69550230265941-2,21214157042252i</v>
      </c>
      <c r="AJ191" s="223" t="str">
        <f t="shared" ca="1" si="207"/>
        <v>-3,4022920735258-0,764010234000237i</v>
      </c>
      <c r="AK191" s="223" t="str">
        <f t="shared" ca="1" si="208"/>
        <v>1,4908928253709+3,15222803339021i</v>
      </c>
      <c r="AL191" s="223" t="str">
        <f t="shared" ca="1" si="209"/>
        <v>1,56780334484974-3,11469029971064i</v>
      </c>
      <c r="AM191" s="223" t="str">
        <f t="shared" ca="1" si="210"/>
        <v>-3,42001711650965+0,680283701123712i</v>
      </c>
      <c r="AN191" s="223" t="str">
        <f t="shared" ca="1" si="211"/>
        <v>2,6404017959567+2,27762625273379i</v>
      </c>
      <c r="AO191" s="223" t="str">
        <f t="shared" ca="1" si="212"/>
        <v>0,171099923112848-3,48281894555895i</v>
      </c>
      <c r="AP191" s="223" t="str">
        <f t="shared" ca="1" si="213"/>
        <v>-2,85093395164659+2,00785422642739i</v>
      </c>
      <c r="AQ191" s="223" t="str">
        <f t="shared" ca="1" si="214"/>
        <v>3,33686933631087+1,01222824680101i</v>
      </c>
      <c r="AR191" s="223" t="str">
        <f t="shared" ca="1" si="215"/>
        <v>3,33686933631087+1,01222824680101i</v>
      </c>
      <c r="AS191" s="223" t="str">
        <f t="shared" ca="1" si="216"/>
        <v>-1,79268614641375+2,99091614253723i</v>
      </c>
      <c r="AT191" s="223" t="str">
        <f t="shared" ca="1" si="217"/>
        <v>3,46079520556996-0,42684837628549i</v>
      </c>
      <c r="AU191" s="223" t="str">
        <f t="shared" ca="1" si="218"/>
        <v>-2,46569493157952-2,46569493157946i</v>
      </c>
      <c r="AV191" s="223" t="str">
        <f t="shared" ca="1" si="219"/>
        <v>-0,426848376285466+3,46079520556996i</v>
      </c>
      <c r="AW191" s="223" t="str">
        <f t="shared" ca="1" si="220"/>
        <v>2,99091614253722-1,79268614641377i</v>
      </c>
      <c r="AX191" s="223" t="str">
        <f t="shared" ca="1" si="221"/>
        <v>-3,25336381504746-1,25496090702994i</v>
      </c>
      <c r="AY191" s="223" t="str">
        <f t="shared" ca="1" si="222"/>
        <v>1,01222824680103+3,33686933631086i</v>
      </c>
      <c r="AZ191" s="223" t="str">
        <f t="shared" ca="1" si="223"/>
        <v>2,00785422642738-2,8509339516466i</v>
      </c>
      <c r="BA191" s="223" t="str">
        <f t="shared" ca="1" si="224"/>
        <v>-3,48281894555895+0,171099923112872i</v>
      </c>
      <c r="BB191" s="223" t="str">
        <f t="shared" ca="1" si="225"/>
        <v>2,27762625273355+2,64040179595691i</v>
      </c>
      <c r="BC191" s="223" t="str">
        <f t="shared" ca="1" si="226"/>
        <v>0,680283701124029-3,42001711650959i</v>
      </c>
      <c r="BD191" s="223" t="str">
        <f t="shared" ca="1" si="227"/>
        <v>-3,11469029971078+1,56780334484945i</v>
      </c>
      <c r="BE191" s="223" t="str">
        <f t="shared" ca="1" si="228"/>
        <v>3,15222803339023+1,49089282537086i</v>
      </c>
      <c r="BF191" s="223" t="str">
        <f t="shared" ca="1" si="229"/>
        <v>-0,764010234000286-3,40229207352579i</v>
      </c>
      <c r="BG191" s="223" t="str">
        <f t="shared" ca="1" si="230"/>
        <v>-2,21214157042248+2,69550230265944i</v>
      </c>
      <c r="BH191" s="223" t="str">
        <f t="shared" ca="1" si="231"/>
        <v>3,48596898792139+0,0855757353686817i</v>
      </c>
      <c r="BI191" s="223" t="str">
        <f t="shared" ca="1" si="232"/>
        <v>-2,07721491988565-2,80080009422987i</v>
      </c>
      <c r="BJ191" s="223" t="str">
        <f t="shared" ca="1" si="233"/>
        <v>-0,930032509645016+3,36070565837548i</v>
      </c>
      <c r="BK191" s="223" t="str">
        <f t="shared" ca="1" si="234"/>
        <v>3,22158568028475-1,33442448112203i</v>
      </c>
      <c r="BL191" s="223" t="str">
        <f t="shared" ca="1" si="235"/>
        <v>-3,03401005490256-1,71874546631657i</v>
      </c>
      <c r="BM191" s="223" t="str">
        <f t="shared" ca="1" si="236"/>
        <v>0,511651983546965+3,44927749521056i</v>
      </c>
      <c r="BN191" s="223" t="str">
        <f t="shared" ca="1" si="237"/>
        <v>2,404441127582-2,52546349314849i</v>
      </c>
      <c r="BO191" s="223" t="str">
        <f t="shared" ca="1" si="238"/>
        <v>-3,47022826230494-0,341787651522952i</v>
      </c>
      <c r="BP191" s="223" t="str">
        <f t="shared" ca="1" si="239"/>
        <v>1,86554697940927+2,94602061412519i</v>
      </c>
      <c r="BQ191" s="223" t="str">
        <f t="shared" ca="1" si="240"/>
        <v>1,17474139141343-3,28318224509905i</v>
      </c>
      <c r="BR191" s="223" t="str">
        <f t="shared" ca="1" si="241"/>
        <v>-3,31102300893165+1,09381425551086i</v>
      </c>
      <c r="BS191" s="223" t="str">
        <f t="shared" ca="1" si="242"/>
        <v>2,89935051305409+1,93728407666159i</v>
      </c>
      <c r="BT191" s="223" t="str">
        <f t="shared" ca="1" si="243"/>
        <v>-0,256521046661244-3,47757098329472i</v>
      </c>
      <c r="BU191" s="223" t="str">
        <f t="shared" ca="1" si="244"/>
        <v>-2,58371080994235+2,34173897815718i</v>
      </c>
      <c r="BV191" s="223" t="str">
        <f t="shared" ca="1" si="245"/>
        <v>3,43568206906509+0,596147390783687i</v>
      </c>
      <c r="BW191" s="223" t="str">
        <f t="shared" ca="1" si="246"/>
        <v>-1,64376947821856-3,07527639305976i</v>
      </c>
      <c r="BX191" s="223" t="str">
        <f t="shared" ca="1" si="247"/>
        <v>-1,41308424780236+3,18786698277177i</v>
      </c>
      <c r="BY191" s="223" t="str">
        <f t="shared" ca="1" si="248"/>
        <v>3,38251761701638-0,847276555681425i</v>
      </c>
      <c r="BZ191" s="223" t="str">
        <f t="shared" ca="1" si="249"/>
        <v>-2,74897913956615-2,14532437674672i</v>
      </c>
      <c r="CA191" s="223" t="str">
        <f t="shared" ca="1" si="250"/>
        <v>1,46097338357305E-12+3,48701921291432i</v>
      </c>
      <c r="CB191" s="223" t="str">
        <f t="shared" ca="1" si="251"/>
        <v>2,74897913956655-2,1453243767462i</v>
      </c>
      <c r="CC191" s="223" t="str">
        <f t="shared" ca="1" si="252"/>
        <v>-3,38251761701709-0,84727655567859i</v>
      </c>
      <c r="CD191" s="223" t="str">
        <f t="shared" ca="1" si="253"/>
        <v>1,41308424780177+3,18786698277203i</v>
      </c>
      <c r="CE191" s="223" t="str">
        <f t="shared" ca="1" si="254"/>
        <v>1,64376947821607-3,07527639306109i</v>
      </c>
      <c r="CF191" s="223" t="str">
        <f t="shared" ca="1" si="255"/>
        <v>-3,4356820690652+0,596147390783052i</v>
      </c>
      <c r="CG191" s="223" t="str">
        <f t="shared" ca="1" si="256"/>
        <v>2,58371080994424+2,34173897815509i</v>
      </c>
      <c r="CH191" s="223" t="str">
        <f t="shared" ca="1" si="257"/>
        <v>0,256521046661888-3,47757098329467i</v>
      </c>
      <c r="CI191" s="223" t="str">
        <f t="shared" ca="1" si="258"/>
        <v>-2,89935051305252+1,93728407666394i</v>
      </c>
      <c r="CJ191" s="223" t="str">
        <f t="shared" ca="1" si="259"/>
        <v>3,31102300893145+1,09381425551147i</v>
      </c>
      <c r="CK191" s="223" t="str">
        <f t="shared" ca="1" si="260"/>
        <v>-1,17474139141609-3,2831822450981i</v>
      </c>
      <c r="CL191" s="223" t="str">
        <f t="shared" ca="1" si="261"/>
        <v>-1,86554697940981+2,94602061412484i</v>
      </c>
      <c r="CM191" s="223" t="str">
        <f t="shared" ca="1" si="262"/>
        <v>3,47022826230467-0,341787651525761i</v>
      </c>
      <c r="CN191" s="223" t="str">
        <f t="shared" ca="1" si="263"/>
        <v>-2,40444112758153-2,52546349314894i</v>
      </c>
      <c r="CO191" s="223" t="str">
        <f t="shared" ca="1" si="264"/>
        <v>-0,511651983547603+3,44927749521047i</v>
      </c>
      <c r="CP191" s="223" t="str">
        <f t="shared" ca="1" si="265"/>
        <v>3,03401005490288-1,718745466316i</v>
      </c>
      <c r="CQ191" s="223" t="str">
        <f t="shared" ca="1" si="266"/>
        <v>-3,2215856802845-1,33442448112263i</v>
      </c>
      <c r="CR191" s="223" t="str">
        <f t="shared" ca="1" si="267"/>
        <v>0,930032509644392+3,36070565837565i</v>
      </c>
      <c r="CS191" s="223" t="str">
        <f t="shared" ca="1" si="268"/>
        <v>2,07721491988613-2,80080009422951i</v>
      </c>
      <c r="CT191" s="223" t="str">
        <f t="shared" ca="1" si="269"/>
        <v>-3,4859689879214+0,0855757353680359i</v>
      </c>
      <c r="CU191" s="223" t="str">
        <f t="shared" ca="1" si="270"/>
        <v>2,21214157042121+2,69550230266048i</v>
      </c>
      <c r="CV191" s="223" t="str">
        <f t="shared" ca="1" si="271"/>
        <v>0,764010234000192-3,40229207352581i</v>
      </c>
      <c r="CW191" s="223" t="str">
        <f t="shared" ca="1" si="272"/>
        <v>-3,15222803339094+1,49089282536938i</v>
      </c>
      <c r="CX191" s="223" t="str">
        <f t="shared" ca="1" si="273"/>
        <v>3,11469029971083+1,56780334484936i</v>
      </c>
      <c r="CY191" s="223" t="str">
        <f t="shared" ca="1" si="274"/>
        <v>-0,680283701122425-3,42001711650991i</v>
      </c>
      <c r="CZ191" s="223" t="str">
        <f t="shared" ca="1" si="275"/>
        <v>-2,27762625273348+2,64040179595698i</v>
      </c>
      <c r="DA191" s="223" t="str">
        <f t="shared" ca="1" si="276"/>
        <v>3,48281894555888+0,171099923114259i</v>
      </c>
      <c r="DB191" s="223" t="str">
        <f t="shared" ca="1" si="277"/>
        <v>-2,00785422642766-2,8509339516464i</v>
      </c>
      <c r="DC191" s="223" t="str">
        <f t="shared" ca="1" si="278"/>
        <v>-1,01222824680236+3,33686933631046i</v>
      </c>
      <c r="DD191" s="223" t="str">
        <f t="shared" ca="1" si="279"/>
        <v>3,25336381504733-1,25496090703026i</v>
      </c>
      <c r="DE191" s="223" t="str">
        <f t="shared" ca="1" si="280"/>
        <v>-2,99091614253651-1,79268614641496i</v>
      </c>
      <c r="DF191" s="223" t="str">
        <f t="shared" ca="1" si="281"/>
        <v>0,426848376285811+3,46079520556992i</v>
      </c>
      <c r="DG191" s="223" t="str">
        <f t="shared" ca="1" si="282"/>
        <v>2,46569493158046-2,46569493157852i</v>
      </c>
      <c r="DH191" s="223" t="str">
        <f t="shared" ca="1" si="283"/>
        <v>-3,46079520557001-0,4268483762851i</v>
      </c>
      <c r="DI191" s="223" t="str">
        <f t="shared" ca="1" si="284"/>
        <v>1,7926861464126+2,99091614253792i</v>
      </c>
      <c r="DJ191" s="223" t="str">
        <f t="shared" ca="1" si="285"/>
        <v>1,2549609070296-3,25336381504759i</v>
      </c>
      <c r="DK191" s="223" t="str">
        <f t="shared" ca="1" si="286"/>
        <v>-3,33686933631126+1,01222824679972i</v>
      </c>
      <c r="DL191" s="223" t="str">
        <f t="shared" ca="1" si="287"/>
        <v>2,85093395164681+2,00785422642707i</v>
      </c>
      <c r="DM191" s="223" t="str">
        <f t="shared" ca="1" si="288"/>
        <v>-0,17109992311151-3,48281894555902i</v>
      </c>
      <c r="DN191" s="223" t="str">
        <f t="shared" ca="1" si="289"/>
        <v>-2,64040179595645+2,27762625273409i</v>
      </c>
      <c r="DO191" s="223" t="str">
        <f t="shared" ca="1" si="290"/>
        <v>3,42001711650939+0,680283701125026i</v>
      </c>
      <c r="DP191" s="223" t="str">
        <f t="shared" ca="1" si="291"/>
        <v>-1,56780334485009-3,11469029971046i</v>
      </c>
      <c r="DQ191" s="223" t="str">
        <f t="shared" ca="1" si="292"/>
        <v>-1,49089282537178+3,1522280333898i</v>
      </c>
      <c r="DR191" s="223" t="str">
        <f t="shared" ca="1" si="293"/>
        <v>3,40229207352563-0,764010234000987i</v>
      </c>
      <c r="DS191" s="223" t="str">
        <f t="shared" ca="1" si="294"/>
        <v>-2,69550230265879-2,21214157042327i</v>
      </c>
      <c r="DT191" s="223" t="str">
        <f t="shared" ca="1" si="295"/>
        <v>-0,085575735367221+3,48596898792143i</v>
      </c>
      <c r="DU191" s="223" t="str">
        <f t="shared" ca="1" si="296"/>
        <v>2,80080009423109-2,077214919884i</v>
      </c>
      <c r="DV191" s="223" t="str">
        <f t="shared" ca="1" si="297"/>
        <v>-3,36070565837587-0,930032509643607i</v>
      </c>
      <c r="DW191" s="223" t="str">
        <f t="shared" ca="1" si="298"/>
        <v>1,33442448112018+3,22158568028552i</v>
      </c>
      <c r="DX191" s="223" t="str">
        <f t="shared" ca="1" si="299"/>
        <v>1,7187454663153-3,03401005490328i</v>
      </c>
      <c r="DY191" s="223" t="str">
        <f t="shared" ca="1" si="300"/>
        <v>-3,44927749521085+0,511651983544981i</v>
      </c>
      <c r="DZ191" s="223" t="str">
        <f t="shared" ca="1" si="301"/>
        <v>2,5254634931495+2,40444112758094i</v>
      </c>
      <c r="EA191" s="223" t="str">
        <f t="shared" ca="1" si="302"/>
        <v>0,341787651525049-3,47022826230474i</v>
      </c>
      <c r="EB191" s="223" t="str">
        <f t="shared" ca="1" si="303"/>
        <v>-2,94602061412446+1,86554697941042i</v>
      </c>
      <c r="EC191" s="223" t="str">
        <f t="shared" ca="1" si="304"/>
        <v>3,28318224509837+1,17474139141532i</v>
      </c>
      <c r="ED191" s="223" t="str">
        <f t="shared" ca="1" si="305"/>
        <v>-1,09381425551224-3,31102300893119i</v>
      </c>
      <c r="EE191" s="223" t="str">
        <f t="shared" ca="1" si="306"/>
        <v>-1,93728407666335+2,89935051305292i</v>
      </c>
      <c r="EF191" s="223" t="str">
        <f t="shared" ca="1" si="307"/>
        <v>3,47757098329462-0,256521046662602i</v>
      </c>
      <c r="EG191" s="223" t="str">
        <f t="shared" ca="1" si="308"/>
        <v>-2,34173897815569-2,5837108099437i</v>
      </c>
      <c r="EH191" s="223" t="str">
        <f t="shared" ca="1" si="309"/>
        <v>-0,596147390782247+3,43568206906534i</v>
      </c>
      <c r="EI191" s="223" t="str">
        <f t="shared" ca="1" si="310"/>
        <v>3,07527639306075-1,64376947821671i</v>
      </c>
      <c r="EJ191" s="223" t="str">
        <f t="shared" ca="1" si="311"/>
        <v>-3,18786698277232-1,41308424780112i</v>
      </c>
      <c r="EK191" s="223" t="str">
        <f t="shared" ca="1" si="312"/>
        <v>0,847276555679476+3,38251761701687i</v>
      </c>
      <c r="EL191" s="223" t="str">
        <f t="shared" ca="1" si="313"/>
        <v>2,14532437674556-2,74897913956705i</v>
      </c>
      <c r="EM191" s="223" t="str">
        <f t="shared" ca="1" si="314"/>
        <v>-3,48701921291432-6,45906919370623E-13i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-1,87812552899017E-27+4,95282595814665E-28i</v>
      </c>
      <c r="G192" s="229" t="str">
        <f t="shared" si="184"/>
        <v>-7,98495280002632+9,79487543477728i</v>
      </c>
      <c r="H192" s="229" t="str">
        <f t="shared" si="180"/>
        <v>2,0000000000375E-11-5,27422266201625E-12i</v>
      </c>
      <c r="I192" s="229" t="str">
        <f t="shared" si="317"/>
        <v>-2,0000000000375E-11+5,27422266201625E-12i</v>
      </c>
      <c r="J192" s="255" t="str">
        <f ca="1">IMPRODUCT(1/N_FFT2,DC100)</f>
        <v>0,0155921179627024-0,0000154791200393002i</v>
      </c>
      <c r="K192" s="254" t="str">
        <f t="shared" ca="1" si="318"/>
        <v>-3,11760718934196E-13+8,25458843085075E-14i</v>
      </c>
      <c r="N192" s="246">
        <f t="shared" ca="1" si="185"/>
        <v>11.487439380203476</v>
      </c>
      <c r="O192" s="223">
        <f t="shared" ca="1" si="186"/>
        <v>3.4874393802034764</v>
      </c>
      <c r="P192" s="223" t="str">
        <f t="shared" ca="1" si="187"/>
        <v>-2,2124081217289-2,69582709636616i</v>
      </c>
      <c r="Q192" s="223" t="str">
        <f t="shared" ca="1" si="188"/>
        <v>-0,680365671695615+3,42042921040214i</v>
      </c>
      <c r="R192" s="223" t="str">
        <f t="shared" ca="1" si="189"/>
        <v>3,0756469475273-1,64396754370639i</v>
      </c>
      <c r="S192" s="223" t="str">
        <f t="shared" ca="1" si="190"/>
        <v>-3,22197386424383-1,33458527218147i</v>
      </c>
      <c r="T192" s="223" t="str">
        <f t="shared" ca="1" si="191"/>
        <v>1,0123502149268+3,33727141133766i</v>
      </c>
      <c r="U192" s="223" t="str">
        <f t="shared" ca="1" si="192"/>
        <v>1,93751750910133-2,89969986938645i</v>
      </c>
      <c r="V192" s="223" t="str">
        <f t="shared" ca="1" si="193"/>
        <v>-3,47064640637367+0,341828835120076i</v>
      </c>
      <c r="W192" s="223" t="str">
        <f t="shared" ca="1" si="194"/>
        <v>2,46599203471886+2,46599203471892i</v>
      </c>
      <c r="X192" s="223" t="str">
        <f t="shared" ca="1" si="195"/>
        <v>0,341828835120149-3,47064640637366i</v>
      </c>
      <c r="Y192" s="223" t="str">
        <f t="shared" ca="1" si="196"/>
        <v>-2,89969986938649+1,93751750910127i</v>
      </c>
      <c r="Z192" s="223" t="str">
        <f t="shared" ca="1" si="197"/>
        <v>3,33727141133764+1,01235021492688i</v>
      </c>
      <c r="AA192" s="223" t="str">
        <f t="shared" ca="1" si="198"/>
        <v>-1,33458527218156-3,22197386424379i</v>
      </c>
      <c r="AB192" s="223" t="str">
        <f t="shared" ca="1" si="199"/>
        <v>-1,64396754370649+3,07564694752724i</v>
      </c>
      <c r="AC192" s="223" t="str">
        <f t="shared" ca="1" si="200"/>
        <v>3,42042921040213-0,680365671695639i</v>
      </c>
      <c r="AD192" s="223" t="str">
        <f t="shared" ca="1" si="201"/>
        <v>-2,69582709636625-2,21240812172879i</v>
      </c>
      <c r="AE192" s="223" t="str">
        <f t="shared" ca="1" si="202"/>
        <v>-8,54477039487172E-14+3,48743938020348i</v>
      </c>
      <c r="AF192" s="223" t="str">
        <f t="shared" ca="1" si="203"/>
        <v>2,69582709636612-2,21240812172895i</v>
      </c>
      <c r="AG192" s="223" t="str">
        <f t="shared" ca="1" si="204"/>
        <v>-3,4204292104021-0,680365671695782i</v>
      </c>
      <c r="AH192" s="223" t="str">
        <f t="shared" ca="1" si="205"/>
        <v>1,64396754370635+3,07564694752732i</v>
      </c>
      <c r="AI192" s="223" t="str">
        <f t="shared" ca="1" si="206"/>
        <v>1,33458527218138-3,22197386424387i</v>
      </c>
      <c r="AJ192" s="223" t="str">
        <f t="shared" ca="1" si="207"/>
        <v>-3,33727141133768+1,01235021492674i</v>
      </c>
      <c r="AK192" s="223" t="str">
        <f t="shared" ca="1" si="208"/>
        <v>2,8996998693864+1,9375175091014i</v>
      </c>
      <c r="AL192" s="223" t="str">
        <f t="shared" ca="1" si="209"/>
        <v>-0,341828835120349-3,47064640637364i</v>
      </c>
      <c r="AM192" s="223" t="str">
        <f t="shared" ca="1" si="210"/>
        <v>-2,46599203471898+2,4659920347188i</v>
      </c>
      <c r="AN192" s="223" t="str">
        <f t="shared" ca="1" si="211"/>
        <v>3,47064640637365+0,341828835120234i</v>
      </c>
      <c r="AO192" s="223" t="str">
        <f t="shared" ca="1" si="212"/>
        <v>-1,9375175091015-2,89969986938634i</v>
      </c>
      <c r="AP192" s="223" t="str">
        <f t="shared" ca="1" si="213"/>
        <v>-1,01235021492696+3,33727141133761i</v>
      </c>
      <c r="AQ192" s="223" t="str">
        <f t="shared" ca="1" si="214"/>
        <v>3,22197386424383-1,33458527218148i</v>
      </c>
      <c r="AR192" s="223" t="str">
        <f t="shared" ca="1" si="215"/>
        <v>3,22197386424383-1,33458527218148i</v>
      </c>
      <c r="AS192" s="223" t="str">
        <f t="shared" ca="1" si="216"/>
        <v>0,68036567169558+3,42042921040214i</v>
      </c>
      <c r="AT192" s="223" t="str">
        <f t="shared" ca="1" si="217"/>
        <v>2,21240812172884-2,69582709636621i</v>
      </c>
      <c r="AU192" s="223" t="str">
        <f t="shared" ca="1" si="218"/>
        <v>-3,48743938020348-1,70895407897434E-13i</v>
      </c>
      <c r="AV192" s="223" t="str">
        <f t="shared" ca="1" si="219"/>
        <v>2,21240812172888+2,69582709636618i</v>
      </c>
      <c r="AW192" s="223" t="str">
        <f t="shared" ca="1" si="220"/>
        <v>0,680365671695528-3,42042921040215i</v>
      </c>
      <c r="AX192" s="223" t="str">
        <f t="shared" ca="1" si="221"/>
        <v>-3,07564694752735+1,6439675437063i</v>
      </c>
      <c r="AY192" s="223" t="str">
        <f t="shared" ca="1" si="222"/>
        <v>3,22197386424385+1,33458527218143i</v>
      </c>
      <c r="AZ192" s="223" t="str">
        <f t="shared" ca="1" si="223"/>
        <v>-1,01235021492697-3,33727141133761i</v>
      </c>
      <c r="BA192" s="223" t="str">
        <f t="shared" ca="1" si="224"/>
        <v>-1,93751750910147+2,89969986938635i</v>
      </c>
      <c r="BB192" s="223" t="str">
        <f t="shared" ca="1" si="225"/>
        <v>3,47064640637365-0,341828835120264i</v>
      </c>
      <c r="BC192" s="223" t="str">
        <f t="shared" ca="1" si="226"/>
        <v>-2,465992034719-2,46599203471878i</v>
      </c>
      <c r="BD192" s="223" t="str">
        <f t="shared" ca="1" si="227"/>
        <v>-0,341828835120294+3,47064640637365i</v>
      </c>
      <c r="BE192" s="223" t="str">
        <f t="shared" ca="1" si="228"/>
        <v>2,89969986938637-1,93751750910145i</v>
      </c>
      <c r="BF192" s="223" t="str">
        <f t="shared" ca="1" si="229"/>
        <v>-3,33727141133759-1,01235021492705i</v>
      </c>
      <c r="BG192" s="223" t="str">
        <f t="shared" ca="1" si="230"/>
        <v>1,3345852721814+3,22197386424386i</v>
      </c>
      <c r="BH192" s="223" t="str">
        <f t="shared" ca="1" si="231"/>
        <v>1,64396754370602-3,0756469475275i</v>
      </c>
      <c r="BI192" s="223" t="str">
        <f t="shared" ca="1" si="232"/>
        <v>-3,42042921040182+0,680365671697198i</v>
      </c>
      <c r="BJ192" s="223" t="str">
        <f t="shared" ca="1" si="233"/>
        <v>2,69582709636572+2,21240812172944i</v>
      </c>
      <c r="BK192" s="223" t="str">
        <f t="shared" ca="1" si="234"/>
        <v>-4,87049303556036E-13-3,48743938020348i</v>
      </c>
      <c r="BL192" s="223" t="str">
        <f t="shared" ca="1" si="235"/>
        <v>-2,69582709636513+2,21240812173016i</v>
      </c>
      <c r="BM192" s="223" t="str">
        <f t="shared" ca="1" si="236"/>
        <v>3,420429210402+0,680365671696292i</v>
      </c>
      <c r="BN192" s="223" t="str">
        <f t="shared" ca="1" si="237"/>
        <v>-1,64396754370683-3,07564694752706i</v>
      </c>
      <c r="BO192" s="223" t="str">
        <f t="shared" ca="1" si="238"/>
        <v>-1,33458527217991+3,22197386424448i</v>
      </c>
      <c r="BP192" s="223" t="str">
        <f t="shared" ca="1" si="239"/>
        <v>3,33727141133782-1,01235021492627i</v>
      </c>
      <c r="BQ192" s="223" t="str">
        <f t="shared" ca="1" si="240"/>
        <v>-2,89969986938669-1,93751750910097i</v>
      </c>
      <c r="BR192" s="223" t="str">
        <f t="shared" ca="1" si="241"/>
        <v>0,341828835121905+3,47064640637349i</v>
      </c>
      <c r="BS192" s="223" t="str">
        <f t="shared" ca="1" si="242"/>
        <v>2,46599203471933-2,46599203471845i</v>
      </c>
      <c r="BT192" s="223" t="str">
        <f t="shared" ca="1" si="243"/>
        <v>-3,4706464063737-0,341828835119738i</v>
      </c>
      <c r="BU192" s="223" t="str">
        <f t="shared" ca="1" si="244"/>
        <v>1,93751750910282+2,89969986938545i</v>
      </c>
      <c r="BV192" s="223" t="str">
        <f t="shared" ca="1" si="245"/>
        <v>1,01235021492746-3,33727141133746i</v>
      </c>
      <c r="BW192" s="223" t="str">
        <f t="shared" ca="1" si="246"/>
        <v>-3,22197386424361+1,33458527218201i</v>
      </c>
      <c r="BX192" s="223" t="str">
        <f t="shared" ca="1" si="247"/>
        <v>3,07564694752647+1,64396754370793i</v>
      </c>
      <c r="BY192" s="223" t="str">
        <f t="shared" ca="1" si="248"/>
        <v>-0,680365671695026-3,42042921040226i</v>
      </c>
      <c r="BZ192" s="223" t="str">
        <f t="shared" ca="1" si="249"/>
        <v>-2,21240812172844+2,69582709636654i</v>
      </c>
      <c r="CA192" s="223" t="str">
        <f t="shared" ca="1" si="250"/>
        <v>3,48743938020348+1,72945665787895E-12i</v>
      </c>
      <c r="CB192" s="223" t="str">
        <f t="shared" ca="1" si="251"/>
        <v>-2,21240812172852-2,69582709636647i</v>
      </c>
      <c r="CC192" s="223" t="str">
        <f t="shared" ca="1" si="252"/>
        <v>-0,680365671695015+3,42042921040226i</v>
      </c>
      <c r="CD192" s="223" t="str">
        <f t="shared" ca="1" si="253"/>
        <v>3,07564694752811-1,64396754370488i</v>
      </c>
      <c r="CE192" s="223" t="str">
        <f t="shared" ca="1" si="254"/>
        <v>-3,22197386424365-1,33458527218191i</v>
      </c>
      <c r="CF192" s="223" t="str">
        <f t="shared" ca="1" si="255"/>
        <v>1,01235021492747+3,33727141133746i</v>
      </c>
      <c r="CG192" s="223" t="str">
        <f t="shared" ca="1" si="256"/>
        <v>1,93751750910273-2,89969986938551i</v>
      </c>
      <c r="CH192" s="223" t="str">
        <f t="shared" ca="1" si="257"/>
        <v>-3,4706464063737+0,341828835119749i</v>
      </c>
      <c r="CI192" s="223" t="str">
        <f t="shared" ca="1" si="258"/>
        <v>2,46599203471941+2,46599203471837i</v>
      </c>
      <c r="CJ192" s="223" t="str">
        <f t="shared" ca="1" si="259"/>
        <v>0,341828835121846-3,4706464063735i</v>
      </c>
      <c r="CK192" s="223" t="str">
        <f t="shared" ca="1" si="260"/>
        <v>-2,89969986938668+1,93751750910098i</v>
      </c>
      <c r="CL192" s="223" t="str">
        <f t="shared" ca="1" si="261"/>
        <v>3,33727141133785+1,01235021492616i</v>
      </c>
      <c r="CM192" s="223" t="str">
        <f t="shared" ca="1" si="262"/>
        <v>-1,33458527217996-3,22197386424445i</v>
      </c>
      <c r="CN192" s="223" t="str">
        <f t="shared" ca="1" si="263"/>
        <v>-1,64396754370674+3,07564694752711i</v>
      </c>
      <c r="CO192" s="223" t="str">
        <f t="shared" ca="1" si="264"/>
        <v>3,42042921040199-0,680365671696351i</v>
      </c>
      <c r="CP192" s="223" t="str">
        <f t="shared" ca="1" si="265"/>
        <v>-2,69582709636514-2,21240812173015i</v>
      </c>
      <c r="CQ192" s="223" t="str">
        <f t="shared" ca="1" si="266"/>
        <v>-3,77679025383441E-13+3,48743938020348i</v>
      </c>
      <c r="CR192" s="223" t="str">
        <f t="shared" ca="1" si="267"/>
        <v>2,69582709636568-2,21240812172949i</v>
      </c>
      <c r="CS192" s="223" t="str">
        <f t="shared" ca="1" si="268"/>
        <v>-3,42042921040184-0,68036567169709i</v>
      </c>
      <c r="CT192" s="223" t="str">
        <f t="shared" ca="1" si="269"/>
        <v>1,64396754370607+3,07564694752747i</v>
      </c>
      <c r="CU192" s="223" t="str">
        <f t="shared" ca="1" si="270"/>
        <v>1,33458527218066-3,22197386424416i</v>
      </c>
      <c r="CV192" s="223" t="str">
        <f t="shared" ca="1" si="271"/>
        <v>-3,33727141133807+1,01235021492544i</v>
      </c>
      <c r="CW192" s="223" t="str">
        <f t="shared" ca="1" si="272"/>
        <v>2,89969986938621+1,93751750910169i</v>
      </c>
      <c r="CX192" s="223" t="str">
        <f t="shared" ca="1" si="273"/>
        <v>-0,341828835121094-3,47064640637357i</v>
      </c>
      <c r="CY192" s="223" t="str">
        <f t="shared" ca="1" si="274"/>
        <v>-2,46599203471994+2,46599203471784i</v>
      </c>
      <c r="CZ192" s="223" t="str">
        <f t="shared" ca="1" si="275"/>
        <v>3,47064640637362+0,3418288351205i</v>
      </c>
      <c r="DA192" s="223" t="str">
        <f t="shared" ca="1" si="276"/>
        <v>-1,9375175091021-2,89969986938593i</v>
      </c>
      <c r="DB192" s="223" t="str">
        <f t="shared" ca="1" si="277"/>
        <v>-1,01235021492829+3,33727141133721i</v>
      </c>
      <c r="DC192" s="223" t="str">
        <f t="shared" ca="1" si="278"/>
        <v>3,22197386424394-1,33458527218121i</v>
      </c>
      <c r="DD192" s="223" t="str">
        <f t="shared" ca="1" si="279"/>
        <v>-3,0756469475277-1,64396754370563i</v>
      </c>
      <c r="DE192" s="223" t="str">
        <f t="shared" ca="1" si="280"/>
        <v>0,680365671694272+3,4204292104024i</v>
      </c>
      <c r="DF192" s="223" t="str">
        <f t="shared" ca="1" si="281"/>
        <v>2,21240812172911-2,69582709636599i</v>
      </c>
      <c r="DG192" s="223" t="str">
        <f t="shared" ca="1" si="282"/>
        <v>-3,48743938020348+9,74098607112069E-13i</v>
      </c>
      <c r="DH192" s="223" t="str">
        <f t="shared" ca="1" si="283"/>
        <v>2,21240812172785+2,69582709636702i</v>
      </c>
      <c r="DI192" s="223" t="str">
        <f t="shared" ca="1" si="284"/>
        <v>0,680365671695863-3,42042921040209i</v>
      </c>
      <c r="DJ192" s="223" t="str">
        <f t="shared" ca="1" si="285"/>
        <v>-3,07564694752683+1,64396754370726i</v>
      </c>
      <c r="DK192" s="223" t="str">
        <f t="shared" ca="1" si="286"/>
        <v>3,22197386424332+1,33458527218271i</v>
      </c>
      <c r="DL192" s="223" t="str">
        <f t="shared" ca="1" si="287"/>
        <v>-1,01235021492673-3,33727141133768i</v>
      </c>
      <c r="DM192" s="223" t="str">
        <f t="shared" ca="1" si="288"/>
        <v>-1,93751750910056+2,89969986938696i</v>
      </c>
      <c r="DN192" s="223" t="str">
        <f t="shared" ca="1" si="289"/>
        <v>3,47064640637379-0,341828835118888i</v>
      </c>
      <c r="DO192" s="223" t="str">
        <f t="shared" ca="1" si="290"/>
        <v>-2,46599203471879-2,46599203471898i</v>
      </c>
      <c r="DP192" s="223" t="str">
        <f t="shared" ca="1" si="291"/>
        <v>-0,341828835119254+3,47064640637375i</v>
      </c>
      <c r="DQ192" s="223" t="str">
        <f t="shared" ca="1" si="292"/>
        <v>2,89969986938711-1,93751750910034i</v>
      </c>
      <c r="DR192" s="223" t="str">
        <f t="shared" ca="1" si="293"/>
        <v>-3,3372714113376-1,01235021492699i</v>
      </c>
      <c r="DS192" s="223" t="str">
        <f t="shared" ca="1" si="294"/>
        <v>1,33458527218237+3,22197386424346i</v>
      </c>
      <c r="DT192" s="223" t="str">
        <f t="shared" ca="1" si="295"/>
        <v>1,6439675437075-3,0756469475267i</v>
      </c>
      <c r="DU192" s="223" t="str">
        <f t="shared" ca="1" si="296"/>
        <v>-3,42042921040216+0,680365671695503i</v>
      </c>
      <c r="DV192" s="223" t="str">
        <f t="shared" ca="1" si="297"/>
        <v>2,69582709636685+2,21240812172806i</v>
      </c>
      <c r="DW192" s="223" t="str">
        <f t="shared" ca="1" si="298"/>
        <v>1,24240735432291E-12-3,48743938020348i</v>
      </c>
      <c r="DX192" s="223" t="str">
        <f t="shared" ca="1" si="299"/>
        <v>-2,69582709636623+2,21240812172882i</v>
      </c>
      <c r="DY192" s="223" t="str">
        <f t="shared" ca="1" si="300"/>
        <v>3,42042921040233+0,680365671694635i</v>
      </c>
      <c r="DZ192" s="223" t="str">
        <f t="shared" ca="1" si="301"/>
        <v>-1,6439675437054-3,07564694752783i</v>
      </c>
      <c r="EA192" s="223" t="str">
        <f t="shared" ca="1" si="302"/>
        <v>-1,33458527218155+3,2219738642438i</v>
      </c>
      <c r="EB192" s="223" t="str">
        <f t="shared" ca="1" si="303"/>
        <v>3,33727141133732-1,01235021492793i</v>
      </c>
      <c r="EC192" s="223" t="str">
        <f t="shared" ca="1" si="304"/>
        <v>-2,89969986938573-1,93751750910241i</v>
      </c>
      <c r="ED192" s="223" t="str">
        <f t="shared" ca="1" si="305"/>
        <v>0,341828835120233+3,47064640637365i</v>
      </c>
      <c r="EE192" s="223" t="str">
        <f t="shared" ca="1" si="306"/>
        <v>2,46599203471803-2,46599203471975i</v>
      </c>
      <c r="EF192" s="223" t="str">
        <f t="shared" ca="1" si="307"/>
        <v>-3,47064640637354-0,341828835121361i</v>
      </c>
      <c r="EG192" s="223" t="str">
        <f t="shared" ca="1" si="308"/>
        <v>1,93751750910147+2,89969986938636i</v>
      </c>
      <c r="EH192" s="223" t="str">
        <f t="shared" ca="1" si="309"/>
        <v>1,01235021492579-3,33727141133797i</v>
      </c>
      <c r="EI192" s="223" t="str">
        <f t="shared" ca="1" si="310"/>
        <v>-3,22197386424431+1,33458527218032i</v>
      </c>
      <c r="EJ192" s="223" t="str">
        <f t="shared" ca="1" si="311"/>
        <v>3,0756469475273+1,64396754370639i</v>
      </c>
      <c r="EK192" s="223" t="str">
        <f t="shared" ca="1" si="312"/>
        <v>-0,680365671696829-3,4204292104019i</v>
      </c>
      <c r="EL192" s="223" t="str">
        <f t="shared" ca="1" si="313"/>
        <v>-2,21240812172977+2,69582709636544i</v>
      </c>
      <c r="EM192" s="223" t="str">
        <f t="shared" ca="1" si="314"/>
        <v>3,48743938020348-1,09370278172595E-13i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-1,83795291534008E-24+4,79476788619035E-25i</v>
      </c>
      <c r="G193" s="229" t="str">
        <f t="shared" si="184"/>
        <v>-7,88146279919518+9,77301387177662i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2,00000000036684E-10-5,21751057772602E-11i</v>
      </c>
      <c r="I193" s="229" t="str">
        <f t="shared" si="317"/>
        <v>-2,00000000036684E-10+5,21751057772602E-11i</v>
      </c>
      <c r="J193" s="255" t="str">
        <f ca="1">IMPRODUCT(1/N_FFT2,DD100)</f>
        <v>0,00332521681603821-0,000978053929962727i</v>
      </c>
      <c r="K193" s="254" t="str">
        <f t="shared" ca="1" si="318"/>
        <v>-6,14013296077954E-13+3,69104325137542E-13i</v>
      </c>
      <c r="N193" s="246">
        <f t="shared" ca="1" si="185"/>
        <v>11.487827188635077</v>
      </c>
      <c r="O193" s="223">
        <f t="shared" ca="1" si="186"/>
        <v>3.4878271886350762</v>
      </c>
      <c r="P193" s="223" t="str">
        <f t="shared" ca="1" si="187"/>
        <v>-2,27815400053224-2,64101360232033i</v>
      </c>
      <c r="Q193" s="223" t="str">
        <f t="shared" ca="1" si="188"/>
        <v>-0,511770538206729+3,45007672581432i</v>
      </c>
      <c r="R193" s="223" t="str">
        <f t="shared" ca="1" si="189"/>
        <v>2,94670323529321-1,86597924449726i</v>
      </c>
      <c r="S193" s="223" t="str">
        <f t="shared" ca="1" si="190"/>
        <v>-3,33764252086838-1,01246278977226i</v>
      </c>
      <c r="T193" s="223" t="str">
        <f t="shared" ca="1" si="191"/>
        <v>1,4134116729449+3,18860564205816i</v>
      </c>
      <c r="U193" s="223" t="str">
        <f t="shared" ca="1" si="192"/>
        <v>1,49123827950556-3,15295843479094i</v>
      </c>
      <c r="V193" s="223" t="str">
        <f t="shared" ca="1" si="193"/>
        <v>-3,36148436603712+0,93024800707665i</v>
      </c>
      <c r="W193" s="223" t="str">
        <f t="shared" ca="1" si="194"/>
        <v>2,90002232031273+1,93773296392202i</v>
      </c>
      <c r="X193" s="223" t="str">
        <f t="shared" ca="1" si="195"/>
        <v>-0,426947281138979-3,46159710493727i</v>
      </c>
      <c r="Y193" s="223" t="str">
        <f t="shared" ca="1" si="196"/>
        <v>-2,34228158148689+2,58430948046269i</v>
      </c>
      <c r="Z193" s="223" t="str">
        <f t="shared" ca="1" si="197"/>
        <v>3,48677672029499+0,0855955640846333i</v>
      </c>
      <c r="AA193" s="223" t="str">
        <f t="shared" ca="1" si="198"/>
        <v>-2,21265414479344-2,6961268763377i</v>
      </c>
      <c r="AB193" s="223" t="str">
        <f t="shared" ca="1" si="199"/>
        <v>-0,59628552383873+3,43647814947839i</v>
      </c>
      <c r="AC193" s="223" t="str">
        <f t="shared" ca="1" si="200"/>
        <v>2,99160916642908-1,79310152894909i</v>
      </c>
      <c r="AD193" s="223" t="str">
        <f t="shared" ca="1" si="201"/>
        <v>-3,31179020464758-1,09406770274166i</v>
      </c>
      <c r="AE193" s="223" t="str">
        <f t="shared" ca="1" si="202"/>
        <v>1,334733680043+3,22233215251639i</v>
      </c>
      <c r="AF193" s="223" t="str">
        <f t="shared" ca="1" si="203"/>
        <v>1,56816661988764-3,11541200325932i</v>
      </c>
      <c r="AG193" s="223" t="str">
        <f t="shared" ca="1" si="204"/>
        <v>-3,3833013787177+0,847472877765994i</v>
      </c>
      <c r="AH193" s="223" t="str">
        <f t="shared" ca="1" si="205"/>
        <v>2,85159454032512+2,0083194654661i</v>
      </c>
      <c r="AI193" s="223" t="str">
        <f t="shared" ca="1" si="206"/>
        <v>-0,341866846993762-3,47103234740165i</v>
      </c>
      <c r="AJ193" s="223" t="str">
        <f t="shared" ca="1" si="207"/>
        <v>-2,40499825960023+2,52604866720772i</v>
      </c>
      <c r="AK193" s="223" t="str">
        <f t="shared" ca="1" si="208"/>
        <v>3,48362594803757+0,171139568602433i</v>
      </c>
      <c r="AL193" s="223" t="str">
        <f t="shared" ca="1" si="209"/>
        <v>-2,14582146893435-2,74961610433939i</v>
      </c>
      <c r="AM193" s="223" t="str">
        <f t="shared" ca="1" si="210"/>
        <v>-0,680441329367483+3,42080956720345i</v>
      </c>
      <c r="AN193" s="223" t="str">
        <f t="shared" ca="1" si="211"/>
        <v>3,03471306406657-1,71914371608826i</v>
      </c>
      <c r="AO193" s="223" t="str">
        <f t="shared" ca="1" si="212"/>
        <v>-3,28394298984335-1,17501359023662i</v>
      </c>
      <c r="AP193" s="223" t="str">
        <f t="shared" ca="1" si="213"/>
        <v>1,25525169348147+3,25411765057657i</v>
      </c>
      <c r="AQ193" s="223" t="str">
        <f t="shared" ca="1" si="214"/>
        <v>1,64415035533542-3,07598896402969i</v>
      </c>
      <c r="AR193" s="223" t="str">
        <f t="shared" ca="1" si="215"/>
        <v>1,64415035533542-3,07598896402969i</v>
      </c>
      <c r="AS193" s="223" t="str">
        <f t="shared" ca="1" si="216"/>
        <v>2,80144906641462+2,07769623045977i</v>
      </c>
      <c r="AT193" s="223" t="str">
        <f t="shared" ca="1" si="217"/>
        <v>-0,256580485043117-3,47837676977022i</v>
      </c>
      <c r="AU193" s="223" t="str">
        <f t="shared" ca="1" si="218"/>
        <v>-2,46626625669066+2,46626625669069i</v>
      </c>
      <c r="AV193" s="223" t="str">
        <f t="shared" ca="1" si="219"/>
        <v>3,47837676977022+0,256580485043081i</v>
      </c>
      <c r="AW193" s="223" t="str">
        <f t="shared" ca="1" si="220"/>
        <v>-2,07769623045984-2,80144906641456i</v>
      </c>
      <c r="AX193" s="223" t="str">
        <f t="shared" ca="1" si="221"/>
        <v>-0,764187262482791+3,40308041715754i</v>
      </c>
      <c r="AY193" s="223" t="str">
        <f t="shared" ca="1" si="222"/>
        <v>3,07598896402966-1,64415035533548i</v>
      </c>
      <c r="AZ193" s="223" t="str">
        <f t="shared" ca="1" si="223"/>
        <v>-3,25411765057659-1,25525169348142i</v>
      </c>
      <c r="BA193" s="223" t="str">
        <f t="shared" ca="1" si="224"/>
        <v>1,17501359023666+3,28394298984334i</v>
      </c>
      <c r="BB193" s="223" t="str">
        <f t="shared" ca="1" si="225"/>
        <v>1,71914371608822-3,03471306406659i</v>
      </c>
      <c r="BC193" s="223" t="str">
        <f t="shared" ca="1" si="226"/>
        <v>-3,42080956720344+0,680441329367542i</v>
      </c>
      <c r="BD193" s="223" t="str">
        <f t="shared" ca="1" si="227"/>
        <v>2,74961610433942+2,1458214689343i</v>
      </c>
      <c r="BE193" s="223" t="str">
        <f t="shared" ca="1" si="228"/>
        <v>-0,171139568602122-3,48362594803758i</v>
      </c>
      <c r="BF193" s="223" t="str">
        <f t="shared" ca="1" si="229"/>
        <v>-2,5260486672077+2,40499825960026i</v>
      </c>
      <c r="BG193" s="223" t="str">
        <f t="shared" ca="1" si="230"/>
        <v>3,47103234740176+0,341866846992665i</v>
      </c>
      <c r="BH193" s="223" t="str">
        <f t="shared" ca="1" si="231"/>
        <v>-2,00831946546728-2,85159454032429i</v>
      </c>
      <c r="BI193" s="223" t="str">
        <f t="shared" ca="1" si="232"/>
        <v>-0,847472877767305+3,38330137871737i</v>
      </c>
      <c r="BJ193" s="223" t="str">
        <f t="shared" ca="1" si="233"/>
        <v>3,1154120032596-1,56816661988707i</v>
      </c>
      <c r="BK193" s="223" t="str">
        <f t="shared" ca="1" si="234"/>
        <v>-3,22233215251628-1,33473368004326i</v>
      </c>
      <c r="BL193" s="223" t="str">
        <f t="shared" ca="1" si="235"/>
        <v>1,09406770274202+3,31179020464746i</v>
      </c>
      <c r="BM193" s="223" t="str">
        <f t="shared" ca="1" si="236"/>
        <v>1,79310152894816-2,99160916642964i</v>
      </c>
      <c r="BN193" s="223" t="str">
        <f t="shared" ca="1" si="237"/>
        <v>-3,43647814947814+0,596285523840156i</v>
      </c>
      <c r="BO193" s="223" t="str">
        <f t="shared" ca="1" si="238"/>
        <v>2,69612687633683+2,21265414479449i</v>
      </c>
      <c r="BP193" s="223" t="str">
        <f t="shared" ca="1" si="239"/>
        <v>-0,0855955640839755-3,48677672029501i</v>
      </c>
      <c r="BQ193" s="223" t="str">
        <f t="shared" ca="1" si="240"/>
        <v>-2,58430948046289+2,34228158148667i</v>
      </c>
      <c r="BR193" s="223" t="str">
        <f t="shared" ca="1" si="241"/>
        <v>3,46159710493732+0,426947281138574i</v>
      </c>
      <c r="BS193" s="223" t="str">
        <f t="shared" ca="1" si="242"/>
        <v>-1,93773296392294-2,90002232031211i</v>
      </c>
      <c r="BT193" s="223" t="str">
        <f t="shared" ca="1" si="243"/>
        <v>-0,930248007075279+3,3614843660375i</v>
      </c>
      <c r="BU193" s="223" t="str">
        <f t="shared" ca="1" si="244"/>
        <v>3,15295843479151-1,49123827950436i</v>
      </c>
      <c r="BV193" s="223" t="str">
        <f t="shared" ca="1" si="245"/>
        <v>-3,18860564205791-1,41341167294547i</v>
      </c>
      <c r="BW193" s="223" t="str">
        <f t="shared" ca="1" si="246"/>
        <v>1,01246278977214+3,33764252086841i</v>
      </c>
      <c r="BX193" s="223" t="str">
        <f t="shared" ca="1" si="247"/>
        <v>1,86597924449689-2,94670323529345i</v>
      </c>
      <c r="BY193" s="223" t="str">
        <f t="shared" ca="1" si="248"/>
        <v>-3,45007672581418+0,511770538207664i</v>
      </c>
      <c r="BZ193" s="223" t="str">
        <f t="shared" ca="1" si="249"/>
        <v>2,64101360232132+2,27815400053109i</v>
      </c>
      <c r="CA193" s="223" t="str">
        <f t="shared" ca="1" si="250"/>
        <v>1,35192946477711E-12-3,48782718863508i</v>
      </c>
      <c r="CB193" s="223" t="str">
        <f t="shared" ca="1" si="251"/>
        <v>-2,64101360232082+2,27815400053167i</v>
      </c>
      <c r="CC193" s="223" t="str">
        <f t="shared" ca="1" si="252"/>
        <v>3,45007672581429+0,511770538206907i</v>
      </c>
      <c r="CD193" s="223" t="str">
        <f t="shared" ca="1" si="253"/>
        <v>-1,86597924449762-2,94670323529298i</v>
      </c>
      <c r="CE193" s="223" t="str">
        <f t="shared" ca="1" si="254"/>
        <v>-1,01246278977131+3,33764252086867i</v>
      </c>
      <c r="CF193" s="223" t="str">
        <f t="shared" ca="1" si="255"/>
        <v>3,18860564205756-1,41341167294627i</v>
      </c>
      <c r="CG193" s="223" t="str">
        <f t="shared" ca="1" si="256"/>
        <v>-3,15295843479036-1,4912382795068i</v>
      </c>
      <c r="CH193" s="223" t="str">
        <f t="shared" ca="1" si="257"/>
        <v>0,930248007076015+3,3614843660373i</v>
      </c>
      <c r="CI193" s="223" t="str">
        <f t="shared" ca="1" si="258"/>
        <v>1,93773296392227-2,90002232031257i</v>
      </c>
      <c r="CJ193" s="223" t="str">
        <f t="shared" ca="1" si="259"/>
        <v>-3,46159710493722+0,426947281139383i</v>
      </c>
      <c r="CK193" s="223" t="str">
        <f t="shared" ca="1" si="260"/>
        <v>2,58430948046343+2,34228158148607i</v>
      </c>
      <c r="CL193" s="223" t="str">
        <f t="shared" ca="1" si="261"/>
        <v>0,0855955640831608-3,48677672029503i</v>
      </c>
      <c r="CM193" s="223" t="str">
        <f t="shared" ca="1" si="262"/>
        <v>-2,69612687633858+2,21265414479236i</v>
      </c>
      <c r="CN193" s="223" t="str">
        <f t="shared" ca="1" si="263"/>
        <v>3,43647814947828+0,596285523839403i</v>
      </c>
      <c r="CO193" s="223" t="str">
        <f t="shared" ca="1" si="264"/>
        <v>-1,79310152894881-2,99160916642925i</v>
      </c>
      <c r="CP193" s="223" t="str">
        <f t="shared" ca="1" si="265"/>
        <v>-1,09406770274129+3,3117902046477i</v>
      </c>
      <c r="CQ193" s="223" t="str">
        <f t="shared" ca="1" si="266"/>
        <v>3,22233215251597-1,33473368004402i</v>
      </c>
      <c r="CR193" s="223" t="str">
        <f t="shared" ca="1" si="267"/>
        <v>-3,11541200325997-1,56816661988634i</v>
      </c>
      <c r="CS193" s="223" t="str">
        <f t="shared" ca="1" si="268"/>
        <v>0,847472877764731+3,38330137871801i</v>
      </c>
      <c r="CT193" s="223" t="str">
        <f t="shared" ca="1" si="269"/>
        <v>2,00831946546666-2,85159454032472i</v>
      </c>
      <c r="CU193" s="223" t="str">
        <f t="shared" ca="1" si="270"/>
        <v>-3,47103234740168+0,341866846993427i</v>
      </c>
      <c r="CV193" s="223" t="str">
        <f t="shared" ca="1" si="271"/>
        <v>2,52604866720799+2,40499825959996i</v>
      </c>
      <c r="CW193" s="223" t="str">
        <f t="shared" ca="1" si="272"/>
        <v>0,171139568601358-3,48362594803762i</v>
      </c>
      <c r="CX193" s="223" t="str">
        <f t="shared" ca="1" si="273"/>
        <v>-2,74961610433849+2,14582146893549i</v>
      </c>
      <c r="CY193" s="223" t="str">
        <f t="shared" ca="1" si="274"/>
        <v>3,42080956720319+0,680441329368787i</v>
      </c>
      <c r="CZ193" s="223" t="str">
        <f t="shared" ca="1" si="275"/>
        <v>-1,71914371608742-3,03471306406704i</v>
      </c>
      <c r="DA193" s="223" t="str">
        <f t="shared" ca="1" si="276"/>
        <v>-1,17501359023687+3,28394298984326i</v>
      </c>
      <c r="DB193" s="223" t="str">
        <f t="shared" ca="1" si="277"/>
        <v>3,25411765057644-1,25525169348181i</v>
      </c>
      <c r="DC193" s="223" t="str">
        <f t="shared" ca="1" si="278"/>
        <v>-3,07598896403003-1,6441503553348i</v>
      </c>
      <c r="DD193" s="223" t="str">
        <f t="shared" ca="1" si="279"/>
        <v>0,764187262484218+3,40308041715722i</v>
      </c>
      <c r="DE193" s="223" t="str">
        <f t="shared" ca="1" si="280"/>
        <v>2,07769623046086-2,80144906641381i</v>
      </c>
      <c r="DF193" s="223" t="str">
        <f t="shared" ca="1" si="281"/>
        <v>-3,47837676977029+0,256580485042164i</v>
      </c>
      <c r="DG193" s="223" t="str">
        <f t="shared" ca="1" si="282"/>
        <v>2,4662662566905+2,46626625669085i</v>
      </c>
      <c r="DH193" s="223" t="str">
        <f t="shared" ca="1" si="283"/>
        <v>0,25658048504265-3,47837676977025i</v>
      </c>
      <c r="DI193" s="223" t="str">
        <f t="shared" ca="1" si="284"/>
        <v>-2,80144906641416+2,07769623046039i</v>
      </c>
      <c r="DJ193" s="223" t="str">
        <f t="shared" ca="1" si="285"/>
        <v>3,40308041715785+0,764187262481403i</v>
      </c>
      <c r="DK193" s="223" t="str">
        <f t="shared" ca="1" si="286"/>
        <v>-1,64415035533429-3,0759889640303i</v>
      </c>
      <c r="DL193" s="223" t="str">
        <f t="shared" ca="1" si="287"/>
        <v>-1,25525169348235+3,25411765057623i</v>
      </c>
      <c r="DM193" s="223" t="str">
        <f t="shared" ca="1" si="288"/>
        <v>3,28394298984343-1,17501359023641i</v>
      </c>
      <c r="DN193" s="223" t="str">
        <f t="shared" ca="1" si="289"/>
        <v>-3,0347130640668-1,71914371608785i</v>
      </c>
      <c r="DO193" s="223" t="str">
        <f t="shared" ca="1" si="290"/>
        <v>0,680441329368309+3,42080956720329i</v>
      </c>
      <c r="DP193" s="223" t="str">
        <f t="shared" ca="1" si="291"/>
        <v>2,14582146893314-2,74961610434033i</v>
      </c>
      <c r="DQ193" s="223" t="str">
        <f t="shared" ca="1" si="292"/>
        <v>-3,48362594803765+0,171139568600772i</v>
      </c>
      <c r="DR193" s="223" t="str">
        <f t="shared" ca="1" si="293"/>
        <v>2,40499825959953+2,52604866720839i</v>
      </c>
      <c r="DS193" s="223" t="str">
        <f t="shared" ca="1" si="294"/>
        <v>0,341866846994011-3,47103234740162i</v>
      </c>
      <c r="DT193" s="223" t="str">
        <f t="shared" ca="1" si="295"/>
        <v>-2,85159454032506+2,00831946546618i</v>
      </c>
      <c r="DU193" s="223" t="str">
        <f t="shared" ca="1" si="296"/>
        <v>3,3833013787179+0,847472877765206i</v>
      </c>
      <c r="DV193" s="223" t="str">
        <f t="shared" ca="1" si="297"/>
        <v>-1,56816661988901-3,11541200325863i</v>
      </c>
      <c r="DW193" s="223" t="str">
        <f t="shared" ca="1" si="298"/>
        <v>-1,33473368004456+3,22233215251575i</v>
      </c>
      <c r="DX193" s="223" t="str">
        <f t="shared" ca="1" si="299"/>
        <v>3,31179020464788-1,09406770274074i</v>
      </c>
      <c r="DY193" s="223" t="str">
        <f t="shared" ca="1" si="300"/>
        <v>-2,99160916642899-1,79310152894923i</v>
      </c>
      <c r="DZ193" s="223" t="str">
        <f t="shared" ca="1" si="301"/>
        <v>0,596285523838824+3,43647814947837i</v>
      </c>
      <c r="EA193" s="223" t="str">
        <f t="shared" ca="1" si="302"/>
        <v>2,21265414479289-2,69612687633815i</v>
      </c>
      <c r="EB193" s="223" t="str">
        <f t="shared" ca="1" si="303"/>
        <v>-3,48677672029495+0,0855955640861421i</v>
      </c>
      <c r="EC193" s="223" t="str">
        <f t="shared" ca="1" si="304"/>
        <v>2,34228158148571+2,58430948046376i</v>
      </c>
      <c r="ED193" s="223" t="str">
        <f t="shared" ca="1" si="305"/>
        <v>0,426947281139966-3,46159710493715i</v>
      </c>
      <c r="EE193" s="223" t="str">
        <f t="shared" ca="1" si="306"/>
        <v>-2,90002232031284+1,93773296392186i</v>
      </c>
      <c r="EF193" s="223" t="str">
        <f t="shared" ca="1" si="307"/>
        <v>3,36148436603714+0,93024800707658i</v>
      </c>
      <c r="EG193" s="223" t="str">
        <f t="shared" ca="1" si="308"/>
        <v>-1,49123827950636-3,15295843479056i</v>
      </c>
      <c r="EH193" s="223" t="str">
        <f t="shared" ca="1" si="309"/>
        <v>-1,41341167294354+3,18860564205877i</v>
      </c>
      <c r="EI193" s="223" t="str">
        <f t="shared" ca="1" si="310"/>
        <v>3,33764252086881-1,01246278977084i</v>
      </c>
      <c r="EJ193" s="223" t="str">
        <f t="shared" ca="1" si="311"/>
        <v>-2,94670323529267-1,86597924449812i</v>
      </c>
      <c r="EK193" s="223" t="str">
        <f t="shared" ca="1" si="312"/>
        <v>0,511770538206426+3,45007672581436i</v>
      </c>
      <c r="EL193" s="223" t="str">
        <f t="shared" ca="1" si="313"/>
        <v>2,27815400053212-2,64101360232044i</v>
      </c>
      <c r="EM193" s="223" t="str">
        <f t="shared" ca="1" si="314"/>
        <v>-3,48782718863508+8,64821462804352E-13i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-1,79905550882703E-27+4,64336676326207E-28i</v>
      </c>
      <c r="G194" s="229" t="str">
        <f t="shared" si="184"/>
        <v>-7,77954498302824+9,750363045472i</v>
      </c>
      <c r="H194" s="229" t="str">
        <f t="shared" si="319"/>
        <v>2,00000000003591E-11-5,16200515856903E-12i</v>
      </c>
      <c r="I194" s="229" t="str">
        <f t="shared" si="317"/>
        <v>-2,00000000003591E-11+5,16200515856903E-12i</v>
      </c>
      <c r="J194" s="255" t="str">
        <f ca="1">IMPRODUCT(1/N_FFT2,DE100)</f>
        <v>0,0116765666474273+0,0000146192678066488i</v>
      </c>
      <c r="K194" s="254" t="str">
        <f t="shared" ca="1" si="318"/>
        <v>-2,33606797688571E-13+5,99821119122566E-14i</v>
      </c>
      <c r="N194" s="246">
        <f t="shared" ca="1" si="185"/>
        <v>11.488185799368148</v>
      </c>
      <c r="O194" s="223">
        <f t="shared" ca="1" si="186"/>
        <v>3.4881857993681478</v>
      </c>
      <c r="P194" s="223" t="str">
        <f t="shared" ca="1" si="187"/>
        <v>-2,34252240973587-2,58457519348903i</v>
      </c>
      <c r="Q194" s="223" t="str">
        <f t="shared" ca="1" si="188"/>
        <v>-0,341901996992245+3,47138923132603i</v>
      </c>
      <c r="R194" s="223" t="str">
        <f t="shared" ca="1" si="189"/>
        <v>2,80173710525634-2,07790985462398i</v>
      </c>
      <c r="S194" s="223" t="str">
        <f t="shared" ca="1" si="190"/>
        <v>-3,42116128733186-0,68051129085081i</v>
      </c>
      <c r="T194" s="223" t="str">
        <f t="shared" ca="1" si="191"/>
        <v>1,79328589171093+2,99191675711477i</v>
      </c>
      <c r="U194" s="223" t="str">
        <f t="shared" ca="1" si="192"/>
        <v>1,01256688897327-3,33798568994365i</v>
      </c>
      <c r="V194" s="223" t="str">
        <f t="shared" ca="1" si="193"/>
        <v>-3,15328261505409+1,49139160535093i</v>
      </c>
      <c r="W194" s="223" t="str">
        <f t="shared" ca="1" si="194"/>
        <v>3,22266346563271+1,33487091442948i</v>
      </c>
      <c r="X194" s="223" t="str">
        <f t="shared" ca="1" si="195"/>
        <v>-1,17513440255382-3,28428063765082i</v>
      </c>
      <c r="Y194" s="223" t="str">
        <f t="shared" ca="1" si="196"/>
        <v>-1,64431940326506+3,07630523046066i</v>
      </c>
      <c r="Z194" s="223" t="str">
        <f t="shared" ca="1" si="197"/>
        <v>3,38364924233654-0,847560013066316i</v>
      </c>
      <c r="AA194" s="223" t="str">
        <f t="shared" ca="1" si="198"/>
        <v>-2,90032049423997-1,93793219737049i</v>
      </c>
      <c r="AB194" s="223" t="str">
        <f t="shared" ca="1" si="199"/>
        <v>0,511823157329884+3,45043145512767i</v>
      </c>
      <c r="AC194" s="223" t="str">
        <f t="shared" ca="1" si="200"/>
        <v>2,21288164503406-2,69640408618311i</v>
      </c>
      <c r="AD194" s="223" t="str">
        <f t="shared" ca="1" si="201"/>
        <v>-3,48398412680831+0,171157164797045i</v>
      </c>
      <c r="AE194" s="223" t="str">
        <f t="shared" ca="1" si="202"/>
        <v>2,46651983277191+2,46651983277176i</v>
      </c>
      <c r="AF194" s="223" t="str">
        <f t="shared" ca="1" si="203"/>
        <v>0,171157164796839-3,48398412680832i</v>
      </c>
      <c r="AG194" s="223" t="str">
        <f t="shared" ca="1" si="204"/>
        <v>-2,69640408618299+2,2128816450342i</v>
      </c>
      <c r="AH194" s="223" t="str">
        <f t="shared" ca="1" si="205"/>
        <v>3,4504314551277+0,511823157329682i</v>
      </c>
      <c r="AI194" s="223" t="str">
        <f t="shared" ca="1" si="206"/>
        <v>-1,93793219737066-2,90032049423985i</v>
      </c>
      <c r="AJ194" s="223" t="str">
        <f t="shared" ca="1" si="207"/>
        <v>-0,847560013066462+3,3836492423365i</v>
      </c>
      <c r="AK194" s="223" t="str">
        <f t="shared" ca="1" si="208"/>
        <v>3,07630523046073-1,64431940326493i</v>
      </c>
      <c r="AL194" s="223" t="str">
        <f t="shared" ca="1" si="209"/>
        <v>-3,28428063765077-1,17513440255396i</v>
      </c>
      <c r="AM194" s="223" t="str">
        <f t="shared" ca="1" si="210"/>
        <v>1,33487091442935+3,22266346563276i</v>
      </c>
      <c r="AN194" s="223" t="str">
        <f t="shared" ca="1" si="211"/>
        <v>1,49139160535107-3,15328261505403i</v>
      </c>
      <c r="AO194" s="223" t="str">
        <f t="shared" ca="1" si="212"/>
        <v>-3,3379856899437+1,01256688897312i</v>
      </c>
      <c r="AP194" s="223" t="str">
        <f t="shared" ca="1" si="213"/>
        <v>2,9919167571147+1,79328589171104i</v>
      </c>
      <c r="AQ194" s="223" t="str">
        <f t="shared" ca="1" si="214"/>
        <v>-0,680511290850716-3,42116128733187i</v>
      </c>
      <c r="AR194" s="223" t="str">
        <f t="shared" ca="1" si="215"/>
        <v>-0,680511290850716-3,42116128733187i</v>
      </c>
      <c r="AS194" s="223" t="str">
        <f t="shared" ca="1" si="216"/>
        <v>3,47138923132604-0,341901996992151i</v>
      </c>
      <c r="AT194" s="223" t="str">
        <f t="shared" ca="1" si="217"/>
        <v>-2,58457519348892-2,34252240973599i</v>
      </c>
      <c r="AU194" s="223" t="str">
        <f t="shared" ca="1" si="218"/>
        <v>-1,40164348527881E-13+3,48818579936815i</v>
      </c>
      <c r="AV194" s="223" t="str">
        <f t="shared" ca="1" si="219"/>
        <v>2,58457519348911-2,34252240973578i</v>
      </c>
      <c r="AW194" s="223" t="str">
        <f t="shared" ca="1" si="220"/>
        <v>-3,47138923132604-0,341901996992085i</v>
      </c>
      <c r="AX194" s="223" t="str">
        <f t="shared" ca="1" si="221"/>
        <v>2,07790985462384+2,80173710525644i</v>
      </c>
      <c r="AY194" s="223" t="str">
        <f t="shared" ca="1" si="222"/>
        <v>0,680511290850698-3,42116128733188i</v>
      </c>
      <c r="AZ194" s="223" t="str">
        <f t="shared" ca="1" si="223"/>
        <v>-2,99191675711467+1,7932858917111i</v>
      </c>
      <c r="BA194" s="223" t="str">
        <f t="shared" ca="1" si="224"/>
        <v>3,33798568994371+1,01256688897306i</v>
      </c>
      <c r="BB194" s="223" t="str">
        <f t="shared" ca="1" si="225"/>
        <v>-1,4913916053511-3,15328261505401i</v>
      </c>
      <c r="BC194" s="223" t="str">
        <f t="shared" ca="1" si="226"/>
        <v>-1,33487091442929+3,22266346563279i</v>
      </c>
      <c r="BD194" s="223" t="str">
        <f t="shared" ca="1" si="227"/>
        <v>3,28428063765074-1,17513440255404i</v>
      </c>
      <c r="BE194" s="223" t="str">
        <f t="shared" ca="1" si="228"/>
        <v>-3,07630523046076-1,64431940326489i</v>
      </c>
      <c r="BF194" s="223" t="str">
        <f t="shared" ca="1" si="229"/>
        <v>0,847560013066529+3,38364924233649i</v>
      </c>
      <c r="BG194" s="223" t="str">
        <f t="shared" ca="1" si="230"/>
        <v>1,93793219737121-2,90032049423949i</v>
      </c>
      <c r="BH194" s="223" t="str">
        <f t="shared" ca="1" si="231"/>
        <v>-3,4504314551278+0,511823157329061i</v>
      </c>
      <c r="BI194" s="223" t="str">
        <f t="shared" ca="1" si="232"/>
        <v>2,6964040861826+2,21288164503468i</v>
      </c>
      <c r="BJ194" s="223" t="str">
        <f t="shared" ca="1" si="233"/>
        <v>-0,171157164796187-3,48398412680835i</v>
      </c>
      <c r="BK194" s="223" t="str">
        <f t="shared" ca="1" si="234"/>
        <v>-2,46651983277235+2,46651983277132i</v>
      </c>
      <c r="BL194" s="223" t="str">
        <f t="shared" ca="1" si="235"/>
        <v>3,48398412680827+0,171157164797697i</v>
      </c>
      <c r="BM194" s="223" t="str">
        <f t="shared" ca="1" si="236"/>
        <v>-2,21288164503355-2,69640408618353i</v>
      </c>
      <c r="BN194" s="223" t="str">
        <f t="shared" ca="1" si="237"/>
        <v>-0,511823157330505+3,45043145512758i</v>
      </c>
      <c r="BO194" s="223" t="str">
        <f t="shared" ca="1" si="238"/>
        <v>2,90032049424033-1,93793219736995i</v>
      </c>
      <c r="BP194" s="223" t="str">
        <f t="shared" ca="1" si="239"/>
        <v>-3,3836492423363-0,847560013067272i</v>
      </c>
      <c r="BQ194" s="223" t="str">
        <f t="shared" ca="1" si="240"/>
        <v>1,64431940326421+3,07630523046111i</v>
      </c>
      <c r="BR194" s="223" t="str">
        <f t="shared" ca="1" si="241"/>
        <v>1,17513440255476-3,28428063765048i</v>
      </c>
      <c r="BS194" s="223" t="str">
        <f t="shared" ca="1" si="242"/>
        <v>-3,2226634656331+1,33487091442853i</v>
      </c>
      <c r="BT194" s="223" t="str">
        <f t="shared" ca="1" si="243"/>
        <v>3,15328261505368+1,4913916053518i</v>
      </c>
      <c r="BU194" s="223" t="str">
        <f t="shared" ca="1" si="244"/>
        <v>-1,01256688897233-3,33798568994394i</v>
      </c>
      <c r="BV194" s="223" t="str">
        <f t="shared" ca="1" si="245"/>
        <v>-1,7932858917118+2,99191675711424i</v>
      </c>
      <c r="BW194" s="223" t="str">
        <f t="shared" ca="1" si="246"/>
        <v>3,42116128733203-0,680511290849945i</v>
      </c>
      <c r="BX194" s="223" t="str">
        <f t="shared" ca="1" si="247"/>
        <v>-2,80173710525577-2,07790985462474i</v>
      </c>
      <c r="BY194" s="223" t="str">
        <f t="shared" ca="1" si="248"/>
        <v>0,341901996991272+3,47138923132612i</v>
      </c>
      <c r="BZ194" s="223" t="str">
        <f t="shared" ca="1" si="249"/>
        <v>2,34252240973657-2,58457519348839i</v>
      </c>
      <c r="CA194" s="223" t="str">
        <f t="shared" ca="1" si="250"/>
        <v>-3,48818579936815-9,74310119658083E-13i</v>
      </c>
      <c r="CB194" s="223" t="str">
        <f t="shared" ca="1" si="251"/>
        <v>2,34252240973513+2,5845751934897i</v>
      </c>
      <c r="CC194" s="223" t="str">
        <f t="shared" ca="1" si="252"/>
        <v>0,341901996993211-3,47138923132593i</v>
      </c>
      <c r="CD194" s="223" t="str">
        <f t="shared" ca="1" si="253"/>
        <v>-2,80173710525693+2,07790985462317i</v>
      </c>
      <c r="CE194" s="223" t="str">
        <f t="shared" ca="1" si="254"/>
        <v>3,42116128733165+0,680511290851856i</v>
      </c>
      <c r="CF194" s="223" t="str">
        <f t="shared" ca="1" si="255"/>
        <v>-1,79328589171004-2,9919167571153i</v>
      </c>
      <c r="CG194" s="223" t="str">
        <f t="shared" ca="1" si="256"/>
        <v>-1,01256688897419+3,33798568994337i</v>
      </c>
      <c r="CH194" s="223" t="str">
        <f t="shared" ca="1" si="257"/>
        <v>3,15328261505451-1,49139160535004i</v>
      </c>
      <c r="CI194" s="223" t="str">
        <f t="shared" ca="1" si="258"/>
        <v>-3,22266346563231-1,33487091443042i</v>
      </c>
      <c r="CJ194" s="223" t="str">
        <f t="shared" ca="1" si="259"/>
        <v>1,17513440255293+3,28428063765114i</v>
      </c>
      <c r="CK194" s="223" t="str">
        <f t="shared" ca="1" si="260"/>
        <v>1,64431940326593-3,0763052304602i</v>
      </c>
      <c r="CL194" s="223" t="str">
        <f t="shared" ca="1" si="261"/>
        <v>-3,38364924233679+0,847560013065332i</v>
      </c>
      <c r="CM194" s="223" t="str">
        <f t="shared" ca="1" si="262"/>
        <v>2,90032049423925+1,93793219737157i</v>
      </c>
      <c r="CN194" s="223" t="str">
        <f t="shared" ca="1" si="263"/>
        <v>-0,511823157328579-3,45043145512787i</v>
      </c>
      <c r="CO194" s="223" t="str">
        <f t="shared" ca="1" si="264"/>
        <v>-2,2128816450351+2,69640408618225i</v>
      </c>
      <c r="CP194" s="223" t="str">
        <f t="shared" ca="1" si="265"/>
        <v>3,48398412680837-0,17115716479575i</v>
      </c>
      <c r="CQ194" s="223" t="str">
        <f t="shared" ca="1" si="266"/>
        <v>-2,46651983277098-2,4665198327727i</v>
      </c>
      <c r="CR194" s="223" t="str">
        <f t="shared" ca="1" si="267"/>
        <v>-0,171157164798183+3,48398412680825i</v>
      </c>
      <c r="CS194" s="223" t="str">
        <f t="shared" ca="1" si="268"/>
        <v>2,69640408618386-2,21288164503314i</v>
      </c>
      <c r="CT194" s="223" t="str">
        <f t="shared" ca="1" si="269"/>
        <v>-3,45043145512751-0,511823157330986i</v>
      </c>
      <c r="CU194" s="223" t="str">
        <f t="shared" ca="1" si="270"/>
        <v>1,93793219736955+2,9003204942406i</v>
      </c>
      <c r="CV194" s="223" t="str">
        <f t="shared" ca="1" si="271"/>
        <v>0,847560013067791-3,38364924233617i</v>
      </c>
      <c r="CW194" s="223" t="str">
        <f t="shared" ca="1" si="272"/>
        <v>-3,07630523046134+1,64431940326379i</v>
      </c>
      <c r="CX194" s="223" t="str">
        <f t="shared" ca="1" si="273"/>
        <v>3,28428063765032+1,17513440255523i</v>
      </c>
      <c r="CY194" s="223" t="str">
        <f t="shared" ca="1" si="274"/>
        <v>-1,33487091442808-3,22266346563328i</v>
      </c>
      <c r="CZ194" s="223" t="str">
        <f t="shared" ca="1" si="275"/>
        <v>-1,49139160535224+3,15328261505348i</v>
      </c>
      <c r="DA194" s="223" t="str">
        <f t="shared" ca="1" si="276"/>
        <v>3,33798568994408-1,01256688897186i</v>
      </c>
      <c r="DB194" s="223" t="str">
        <f t="shared" ca="1" si="277"/>
        <v>-2,991916757114-1,79328589171222i</v>
      </c>
      <c r="DC194" s="223" t="str">
        <f t="shared" ca="1" si="278"/>
        <v>0,680511290849467+3,42116128733212i</v>
      </c>
      <c r="DD194" s="223" t="str">
        <f t="shared" ca="1" si="279"/>
        <v>2,07790985462513-2,80173710525548i</v>
      </c>
      <c r="DE194" s="223" t="str">
        <f t="shared" ca="1" si="280"/>
        <v>-3,47138923132617+0,341901996990787i</v>
      </c>
      <c r="DF194" s="223" t="str">
        <f t="shared" ca="1" si="281"/>
        <v>2,58457519348807+2,34252240973693i</v>
      </c>
      <c r="DG194" s="223" t="str">
        <f t="shared" ca="1" si="282"/>
        <v>1,46146517948713E-12-3,48818579936815i</v>
      </c>
      <c r="DH194" s="223" t="str">
        <f t="shared" ca="1" si="283"/>
        <v>-2,58457519349003+2,34252240973477i</v>
      </c>
      <c r="DI194" s="223" t="str">
        <f t="shared" ca="1" si="284"/>
        <v>3,47138923132588+0,341901996993795i</v>
      </c>
      <c r="DJ194" s="223" t="str">
        <f t="shared" ca="1" si="285"/>
        <v>-2,07790985462278-2,80173710525722i</v>
      </c>
      <c r="DK194" s="223" t="str">
        <f t="shared" ca="1" si="286"/>
        <v>-0,680511290852334+3,42116128733155i</v>
      </c>
      <c r="DL194" s="223" t="str">
        <f t="shared" ca="1" si="287"/>
        <v>2,99191675711555-1,79328589170963i</v>
      </c>
      <c r="DM194" s="223" t="str">
        <f t="shared" ca="1" si="288"/>
        <v>-3,33798568994323-1,01256688897466i</v>
      </c>
      <c r="DN194" s="223" t="str">
        <f t="shared" ca="1" si="289"/>
        <v>1,4913916053496+3,15328261505472i</v>
      </c>
      <c r="DO194" s="223" t="str">
        <f t="shared" ca="1" si="290"/>
        <v>1,33487091443087-3,22266346563213i</v>
      </c>
      <c r="DP194" s="223" t="str">
        <f t="shared" ca="1" si="291"/>
        <v>-3,2842806376513+1,17513440255247i</v>
      </c>
      <c r="DQ194" s="223" t="str">
        <f t="shared" ca="1" si="292"/>
        <v>3,07630523045997+1,64431940326636i</v>
      </c>
      <c r="DR194" s="223" t="str">
        <f t="shared" ca="1" si="293"/>
        <v>-0,847560013064861-3,3836492423369i</v>
      </c>
      <c r="DS194" s="223" t="str">
        <f t="shared" ca="1" si="294"/>
        <v>-1,93793219737197+2,90032049423898i</v>
      </c>
      <c r="DT194" s="223" t="str">
        <f t="shared" ca="1" si="295"/>
        <v>3,45043145512794-0,511823157328095i</v>
      </c>
      <c r="DU194" s="223" t="str">
        <f t="shared" ca="1" si="296"/>
        <v>-2,69640408618195-2,21288164503547i</v>
      </c>
      <c r="DV194" s="223" t="str">
        <f t="shared" ca="1" si="297"/>
        <v>0,171157164795165+3,4839841268084i</v>
      </c>
      <c r="DW194" s="223" t="str">
        <f t="shared" ca="1" si="298"/>
        <v>2,46651983277311-2,46651983277056i</v>
      </c>
      <c r="DX194" s="223" t="str">
        <f t="shared" ca="1" si="299"/>
        <v>-3,48398412680823-0,171157164798571i</v>
      </c>
      <c r="DY194" s="223" t="str">
        <f t="shared" ca="1" si="300"/>
        <v>2,21288164503284+2,69640408618411i</v>
      </c>
      <c r="DZ194" s="223" t="str">
        <f t="shared" ca="1" si="301"/>
        <v>0,511823157328136-3,45043145512793i</v>
      </c>
      <c r="EA194" s="223" t="str">
        <f t="shared" ca="1" si="302"/>
        <v>-2,90032049423889+1,93793219737211i</v>
      </c>
      <c r="EB194" s="223" t="str">
        <f t="shared" ca="1" si="303"/>
        <v>3,38364924233692+0,847560013064802i</v>
      </c>
      <c r="EC194" s="223" t="str">
        <f t="shared" ca="1" si="304"/>
        <v>-1,64431940326327-3,07630523046162i</v>
      </c>
      <c r="ED194" s="223" t="str">
        <f t="shared" ca="1" si="305"/>
        <v>-1,17513440255578+3,28428063765012i</v>
      </c>
      <c r="EE194" s="223" t="str">
        <f t="shared" ca="1" si="306"/>
        <v>3,22266346563343-1,33487091442773i</v>
      </c>
      <c r="EF194" s="223" t="str">
        <f t="shared" ca="1" si="307"/>
        <v>-3,15328261505471-1,49139160534963i</v>
      </c>
      <c r="EG194" s="223" t="str">
        <f t="shared" ca="1" si="308"/>
        <v>1,01256688897481+3,33798568994318i</v>
      </c>
      <c r="EH194" s="223" t="str">
        <f t="shared" ca="1" si="309"/>
        <v>1,79328589170957-2,99191675711558i</v>
      </c>
      <c r="EI194" s="223" t="str">
        <f t="shared" ca="1" si="310"/>
        <v>-3,42116128733154+0,680511290852393i</v>
      </c>
      <c r="EJ194" s="223" t="str">
        <f t="shared" ca="1" si="311"/>
        <v>2,80173710525726+2,07790985462273i</v>
      </c>
      <c r="EK194" s="223" t="str">
        <f t="shared" ca="1" si="312"/>
        <v>-0,341901996993756-3,47138923132588i</v>
      </c>
      <c r="EL194" s="223" t="str">
        <f t="shared" ca="1" si="313"/>
        <v>-2,3425224097348+2,58457519349i</v>
      </c>
      <c r="EM194" s="223" t="str">
        <f t="shared" ca="1" si="314"/>
        <v>3,48818579936815-1,42214667046654E-12i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-1,76137999726753E-27+4,49827221425545E-28i</v>
      </c>
      <c r="G195" s="229" t="str">
        <f t="shared" si="184"/>
        <v>-7,67918088734272+9,72696245737663i</v>
      </c>
      <c r="H195" s="229" t="str">
        <f t="shared" si="319"/>
        <v>2,00000000003516E-11-5,10766826216308E-12i</v>
      </c>
      <c r="I195" s="229" t="str">
        <f t="shared" si="317"/>
        <v>-2,00000000003516E-11+5,10766826216308E-12i</v>
      </c>
      <c r="J195" s="255" t="str">
        <f ca="1">IMPRODUCT(1/N_FFT2,DF100)</f>
        <v>0,0232681318494815+0,000978068926383625i</v>
      </c>
      <c r="K195" s="254" t="str">
        <f t="shared" ca="1" si="318"/>
        <v>-4,70358288611309E-13+9,92845200394062E-14i</v>
      </c>
      <c r="N195" s="246">
        <f t="shared" ca="1" si="185"/>
        <v>11.488517961857349</v>
      </c>
      <c r="O195" s="223">
        <f t="shared" ca="1" si="186"/>
        <v>3.4885179618573492</v>
      </c>
      <c r="P195" s="223" t="str">
        <f t="shared" ca="1" si="187"/>
        <v>-2,40547457574415-2,52654895769899i</v>
      </c>
      <c r="Q195" s="223" t="str">
        <f t="shared" ca="1" si="188"/>
        <v>-0,171173463237761+3,48431588919325i</v>
      </c>
      <c r="R195" s="223" t="str">
        <f t="shared" ca="1" si="189"/>
        <v>2,64153666191516-2,27860519484167i</v>
      </c>
      <c r="S195" s="223" t="str">
        <f t="shared" ca="1" si="190"/>
        <v>-3,47171979436206-0,341934554609559i</v>
      </c>
      <c r="T195" s="223" t="str">
        <f t="shared" ca="1" si="191"/>
        <v>2,14624645444266+2,75016067294143i</v>
      </c>
      <c r="U195" s="223" t="str">
        <f t="shared" ca="1" si="192"/>
        <v>0,511871895689545-3,45076002245948i</v>
      </c>
      <c r="V195" s="223" t="str">
        <f t="shared" ca="1" si="193"/>
        <v>-2,85215930602113+2,00871721834569i</v>
      </c>
      <c r="W195" s="223" t="str">
        <f t="shared" ca="1" si="194"/>
        <v>3,42148706741197+0,680576092537786i</v>
      </c>
      <c r="X195" s="223" t="str">
        <f t="shared" ca="1" si="195"/>
        <v>-1,86634880652715-2,94728683751277i</v>
      </c>
      <c r="Y195" s="223" t="str">
        <f t="shared" ca="1" si="196"/>
        <v>-0,847640721968024+3,38397145033212i</v>
      </c>
      <c r="Z195" s="223" t="str">
        <f t="shared" ca="1" si="197"/>
        <v>3,03531409686119-1,71948419696055i</v>
      </c>
      <c r="AA195" s="223" t="str">
        <f t="shared" ca="1" si="198"/>
        <v>-3,33830354962762-1,01266331065414i</v>
      </c>
      <c r="AB195" s="223" t="str">
        <f t="shared" ca="1" si="199"/>
        <v>1,56847719935475+3,11602901868799i</v>
      </c>
      <c r="AC195" s="223" t="str">
        <f t="shared" ca="1" si="200"/>
        <v>1,17524630472639-3,2845933832711i</v>
      </c>
      <c r="AD195" s="223" t="str">
        <f t="shared" ca="1" si="201"/>
        <v>-3,18923715367701+1,41369160279303i</v>
      </c>
      <c r="AE195" s="223" t="str">
        <f t="shared" ca="1" si="202"/>
        <v>3,222970343758+1,33499802751081i</v>
      </c>
      <c r="AF195" s="223" t="str">
        <f t="shared" ca="1" si="203"/>
        <v>-1,25550029933572-3,25476213701851i</v>
      </c>
      <c r="AG195" s="223" t="str">
        <f t="shared" ca="1" si="204"/>
        <v>-1,49153362311527+3,1535828863878i</v>
      </c>
      <c r="AH195" s="223" t="str">
        <f t="shared" ca="1" si="205"/>
        <v>3,31244611328856-1,09428438568815i</v>
      </c>
      <c r="AI195" s="223" t="str">
        <f t="shared" ca="1" si="206"/>
        <v>-3,07659817162319-1,64447598357841i</v>
      </c>
      <c r="AJ195" s="223" t="str">
        <f t="shared" ca="1" si="207"/>
        <v>0,930432245107793+3,36215011673557i</v>
      </c>
      <c r="AK195" s="223" t="str">
        <f t="shared" ca="1" si="208"/>
        <v>1,79345665735833-2,99220166238481i</v>
      </c>
      <c r="AL195" s="223" t="str">
        <f t="shared" ca="1" si="209"/>
        <v>-3,40375440606189+0,764338611752399i</v>
      </c>
      <c r="AM195" s="223" t="str">
        <f t="shared" ca="1" si="210"/>
        <v>2,90059667725601+1,93811673696214i</v>
      </c>
      <c r="AN195" s="223" t="str">
        <f t="shared" ca="1" si="211"/>
        <v>-0,59640361973348-3,43715875289027i</v>
      </c>
      <c r="AO195" s="223" t="str">
        <f t="shared" ca="1" si="212"/>
        <v>-2,0781077235879+2,80200390066924i</v>
      </c>
      <c r="AP195" s="223" t="str">
        <f t="shared" ca="1" si="213"/>
        <v>3,46228268322343-0,427031839155488i</v>
      </c>
      <c r="AQ195" s="223" t="str">
        <f t="shared" ca="1" si="214"/>
        <v>-2,69666085125943-2,21309236668651i</v>
      </c>
      <c r="AR195" s="223" t="str">
        <f t="shared" ca="1" si="215"/>
        <v>-2,69666085125943-2,21309236668651i</v>
      </c>
      <c r="AS195" s="223" t="str">
        <f t="shared" ca="1" si="216"/>
        <v>2,34274547643007-2,58482130965911i</v>
      </c>
      <c r="AT195" s="223" t="str">
        <f t="shared" ca="1" si="217"/>
        <v>-3,48746728546928+0,0856125165081627i</v>
      </c>
      <c r="AU195" s="223" t="str">
        <f t="shared" ca="1" si="218"/>
        <v>2,46675470712044+2,46675470712037i</v>
      </c>
      <c r="AV195" s="223" t="str">
        <f t="shared" ca="1" si="219"/>
        <v>0,0856125165081149-3,48746728546928i</v>
      </c>
      <c r="AW195" s="223" t="str">
        <f t="shared" ca="1" si="220"/>
        <v>-2,58482130965927+2,34274547642988i</v>
      </c>
      <c r="AX195" s="223" t="str">
        <f t="shared" ca="1" si="221"/>
        <v>3,47906567131252+0,2566313014737i</v>
      </c>
      <c r="AY195" s="223" t="str">
        <f t="shared" ca="1" si="222"/>
        <v>-2,21309236668659-2,69666085125937i</v>
      </c>
      <c r="AZ195" s="223" t="str">
        <f t="shared" ca="1" si="223"/>
        <v>-0,427031839155443+3,46228268322344i</v>
      </c>
      <c r="BA195" s="223" t="str">
        <f t="shared" ca="1" si="224"/>
        <v>2,80200390066941-2,07810772358769i</v>
      </c>
      <c r="BB195" s="223" t="str">
        <f t="shared" ca="1" si="225"/>
        <v>-3,43715875289027-0,596403619733431i</v>
      </c>
      <c r="BC195" s="223" t="str">
        <f t="shared" ca="1" si="226"/>
        <v>1,9381167369622+2,90059667725597i</v>
      </c>
      <c r="BD195" s="223" t="str">
        <f t="shared" ca="1" si="227"/>
        <v>0,764338611752354-3,4037544060619i</v>
      </c>
      <c r="BE195" s="223" t="str">
        <f t="shared" ca="1" si="228"/>
        <v>-2,99220166238495+1,7934566573581i</v>
      </c>
      <c r="BF195" s="223" t="str">
        <f t="shared" ca="1" si="229"/>
        <v>3,36215011673606+0,930432245106028i</v>
      </c>
      <c r="BG195" s="223" t="str">
        <f t="shared" ca="1" si="230"/>
        <v>-1,64447598357939-3,07659817162267i</v>
      </c>
      <c r="BH195" s="223" t="str">
        <f t="shared" ca="1" si="231"/>
        <v>-1,09428438568773+3,3124461132887i</v>
      </c>
      <c r="BI195" s="223" t="str">
        <f t="shared" ca="1" si="232"/>
        <v>3,15358288638792-1,49153362311502i</v>
      </c>
      <c r="BJ195" s="223" t="str">
        <f t="shared" ca="1" si="233"/>
        <v>-3,25476213701829-1,25550029933627i</v>
      </c>
      <c r="BK195" s="223" t="str">
        <f t="shared" ca="1" si="234"/>
        <v>1,3349980275096+3,22297034375851i</v>
      </c>
      <c r="BL195" s="223" t="str">
        <f t="shared" ca="1" si="235"/>
        <v>1,41369160279167-3,18923715367761i</v>
      </c>
      <c r="BM195" s="223" t="str">
        <f t="shared" ca="1" si="236"/>
        <v>-3,28459338327084+1,17524630472711i</v>
      </c>
      <c r="BN195" s="223" t="str">
        <f t="shared" ca="1" si="237"/>
        <v>3,11602901868818+1,56847719935436i</v>
      </c>
      <c r="BO195" s="223" t="str">
        <f t="shared" ca="1" si="238"/>
        <v>-1,01266331065387-3,3383035496277i</v>
      </c>
      <c r="BP195" s="223" t="str">
        <f t="shared" ca="1" si="239"/>
        <v>-1,71948419696139+3,03531409686072i</v>
      </c>
      <c r="BQ195" s="223" t="str">
        <f t="shared" ca="1" si="240"/>
        <v>3,38397145033253-0,847640721966398i</v>
      </c>
      <c r="BR195" s="223" t="str">
        <f t="shared" ca="1" si="241"/>
        <v>-2,94728683751356-1,86634880652591i</v>
      </c>
      <c r="BS195" s="223" t="str">
        <f t="shared" ca="1" si="242"/>
        <v>0,680576092538575+3,42148706741181i</v>
      </c>
      <c r="BT195" s="223" t="str">
        <f t="shared" ca="1" si="243"/>
        <v>2,00871721834566-2,85215930602115i</v>
      </c>
      <c r="BU195" s="223" t="str">
        <f t="shared" ca="1" si="244"/>
        <v>-3,45076002245957+0,511871895688914i</v>
      </c>
      <c r="BV195" s="223" t="str">
        <f t="shared" ca="1" si="245"/>
        <v>2,75016067294084+2,14624645444341i</v>
      </c>
      <c r="BW195" s="223" t="str">
        <f t="shared" ca="1" si="246"/>
        <v>-0,341934554607935-3,47171979436222i</v>
      </c>
      <c r="BX195" s="223" t="str">
        <f t="shared" ca="1" si="247"/>
        <v>-2,27860519484073+2,64153666191597i</v>
      </c>
      <c r="BY195" s="223" t="str">
        <f t="shared" ca="1" si="248"/>
        <v>3,48431588919322-0,171173463238332i</v>
      </c>
      <c r="BZ195" s="223" t="str">
        <f t="shared" ca="1" si="249"/>
        <v>-2,52654895769897-2,40547457574417i</v>
      </c>
      <c r="CA195" s="223" t="str">
        <f t="shared" ca="1" si="250"/>
        <v>-5,9660857876191E-13+3,48851796185735i</v>
      </c>
      <c r="CB195" s="223" t="str">
        <f t="shared" ca="1" si="251"/>
        <v>2,52654895769986-2,40547457574323i</v>
      </c>
      <c r="CC195" s="223" t="str">
        <f t="shared" ca="1" si="252"/>
        <v>-3,48431588919333-0,171173463236157i</v>
      </c>
      <c r="CD195" s="223" t="str">
        <f t="shared" ca="1" si="253"/>
        <v>2,27860519484246+2,64153666191448i</v>
      </c>
      <c r="CE195" s="223" t="str">
        <f t="shared" ca="1" si="254"/>
        <v>0,341934554609122-3,4717197943621i</v>
      </c>
      <c r="CF195" s="223" t="str">
        <f t="shared" ca="1" si="255"/>
        <v>-2,75016067294158+2,14624645444248i</v>
      </c>
      <c r="CG195" s="223" t="str">
        <f t="shared" ca="1" si="256"/>
        <v>3,45076002245938+0,511871895690191i</v>
      </c>
      <c r="CH195" s="223" t="str">
        <f t="shared" ca="1" si="257"/>
        <v>-2,0087172183446-2,85215930602189i</v>
      </c>
      <c r="CI195" s="223" t="str">
        <f t="shared" ca="1" si="258"/>
        <v>-0,680576092536342+3,42148706741225i</v>
      </c>
      <c r="CJ195" s="223" t="str">
        <f t="shared" ca="1" si="259"/>
        <v>2,94728683751234-1,86634880652783i</v>
      </c>
      <c r="CK195" s="223" t="str">
        <f t="shared" ca="1" si="260"/>
        <v>-3,38397145033221-0,84764072196765i</v>
      </c>
      <c r="CL195" s="223" t="str">
        <f t="shared" ca="1" si="261"/>
        <v>1,7194841969603+3,03531409686134i</v>
      </c>
      <c r="CM195" s="223" t="str">
        <f t="shared" ca="1" si="262"/>
        <v>1,01266331065506-3,33830354962734i</v>
      </c>
      <c r="CN195" s="223" t="str">
        <f t="shared" ca="1" si="263"/>
        <v>-3,11602901868872+1,5684771993533i</v>
      </c>
      <c r="CO195" s="223" t="str">
        <f t="shared" ca="1" si="264"/>
        <v>3,28459338327158+1,17524630472506i</v>
      </c>
      <c r="CP195" s="223" t="str">
        <f t="shared" ca="1" si="265"/>
        <v>-1,4136916027937-3,18923715367671i</v>
      </c>
      <c r="CQ195" s="223" t="str">
        <f t="shared" ca="1" si="266"/>
        <v>-1,33499802751075+3,22297034375803i</v>
      </c>
      <c r="CR195" s="223" t="str">
        <f t="shared" ca="1" si="267"/>
        <v>3,25476213701872-1,25550029933516i</v>
      </c>
      <c r="CS195" s="223" t="str">
        <f t="shared" ca="1" si="268"/>
        <v>-3,15358288638736-1,49153362311619i</v>
      </c>
      <c r="CT195" s="223" t="str">
        <f t="shared" ca="1" si="269"/>
        <v>1,09428438568984+3,312446113288i</v>
      </c>
      <c r="CU195" s="223" t="str">
        <f t="shared" ca="1" si="270"/>
        <v>1,64447598357743-3,07659817162372i</v>
      </c>
      <c r="CV195" s="223" t="str">
        <f t="shared" ca="1" si="271"/>
        <v>-3,36215011673545+0,930432245108222i</v>
      </c>
      <c r="CW195" s="223" t="str">
        <f t="shared" ca="1" si="272"/>
        <v>2,99220166238487+1,79345665735823i</v>
      </c>
      <c r="CX195" s="223" t="str">
        <f t="shared" ca="1" si="273"/>
        <v>-0,764338611751771-3,40375440606204i</v>
      </c>
      <c r="CY195" s="223" t="str">
        <f t="shared" ca="1" si="274"/>
        <v>-1,93811673696323+2,90059667725528i</v>
      </c>
      <c r="CZ195" s="223" t="str">
        <f t="shared" ca="1" si="275"/>
        <v>3,43715875289001-0,596403619734941i</v>
      </c>
      <c r="DA195" s="223" t="str">
        <f t="shared" ca="1" si="276"/>
        <v>-2,80200390066994-2,07810772358697i</v>
      </c>
      <c r="DB195" s="223" t="str">
        <f t="shared" ca="1" si="277"/>
        <v>0,427031839155882+3,46228268322338i</v>
      </c>
      <c r="DC195" s="223" t="str">
        <f t="shared" ca="1" si="278"/>
        <v>2,21309236668674-2,69666085125924i</v>
      </c>
      <c r="DD195" s="223" t="str">
        <f t="shared" ca="1" si="279"/>
        <v>-3,47906567131259+0,256631301472806i</v>
      </c>
      <c r="DE195" s="223" t="str">
        <f t="shared" ca="1" si="280"/>
        <v>2,58482130965824+2,34274547643102i</v>
      </c>
      <c r="DF195" s="223" t="str">
        <f t="shared" ca="1" si="281"/>
        <v>-0,0856125165095982-3,48746728546925i</v>
      </c>
      <c r="DG195" s="223" t="str">
        <f t="shared" ca="1" si="282"/>
        <v>-2,46675470711985+2,46675470712097i</v>
      </c>
      <c r="DH195" s="223" t="str">
        <f t="shared" ca="1" si="283"/>
        <v>3,48746728546929+0,0856125165080175i</v>
      </c>
      <c r="DI195" s="223" t="str">
        <f t="shared" ca="1" si="284"/>
        <v>-2,3427454764297-2,58482130965944i</v>
      </c>
      <c r="DJ195" s="223" t="str">
        <f t="shared" ca="1" si="285"/>
        <v>-0,25663130147469+3,47906567131245i</v>
      </c>
      <c r="DK195" s="223" t="str">
        <f t="shared" ca="1" si="286"/>
        <v>2,69666085126044-2,21309236668528i</v>
      </c>
      <c r="DL195" s="223" t="str">
        <f t="shared" ca="1" si="287"/>
        <v>-3,46228268322358-0,427031839154313i</v>
      </c>
      <c r="DM195" s="223" t="str">
        <f t="shared" ca="1" si="288"/>
        <v>2,07810772358832+2,80200390066893i</v>
      </c>
      <c r="DN195" s="223" t="str">
        <f t="shared" ca="1" si="289"/>
        <v>0,596403619733382-3,43715875289028i</v>
      </c>
      <c r="DO195" s="223" t="str">
        <f t="shared" ca="1" si="290"/>
        <v>-2,90059667725633+1,93811673696166i</v>
      </c>
      <c r="DP195" s="223" t="str">
        <f t="shared" ca="1" si="291"/>
        <v>3,40375440606162+0,764338611753613i</v>
      </c>
      <c r="DQ195" s="223" t="str">
        <f t="shared" ca="1" si="292"/>
        <v>-1,79345665735967-2,99220166238401i</v>
      </c>
      <c r="DR195" s="223" t="str">
        <f t="shared" ca="1" si="293"/>
        <v>-0,930432245106603+3,3621501167359i</v>
      </c>
      <c r="DS195" s="223" t="str">
        <f t="shared" ca="1" si="294"/>
        <v>3,07659817162297-1,64447598357883i</v>
      </c>
      <c r="DT195" s="223" t="str">
        <f t="shared" ca="1" si="295"/>
        <v>-3,31244611328849-1,09428438568834i</v>
      </c>
      <c r="DU195" s="223" t="str">
        <f t="shared" ca="1" si="296"/>
        <v>1,49153362311439+3,15358288638821i</v>
      </c>
      <c r="DV195" s="223" t="str">
        <f t="shared" ca="1" si="297"/>
        <v>1,25550029933692-3,25476213701804i</v>
      </c>
      <c r="DW195" s="223" t="str">
        <f t="shared" ca="1" si="298"/>
        <v>-3,22297034375739+1,3349980275123i</v>
      </c>
      <c r="DX195" s="223" t="str">
        <f t="shared" ca="1" si="299"/>
        <v>3,18923715367739+1,41369160279217i</v>
      </c>
      <c r="DY195" s="223" t="str">
        <f t="shared" ca="1" si="300"/>
        <v>-1,17524630472645-3,28459338327108i</v>
      </c>
      <c r="DZ195" s="223" t="str">
        <f t="shared" ca="1" si="301"/>
        <v>-1,56847719935498+3,11602901868787i</v>
      </c>
      <c r="EA195" s="223" t="str">
        <f t="shared" ca="1" si="302"/>
        <v>3,33830354962789-1,01266331065325i</v>
      </c>
      <c r="EB195" s="223" t="str">
        <f t="shared" ca="1" si="303"/>
        <v>-3,0353140968604-1,71948419696195i</v>
      </c>
      <c r="EC195" s="223" t="str">
        <f t="shared" ca="1" si="304"/>
        <v>0,847640721969091+3,38397145033185i</v>
      </c>
      <c r="ED195" s="223" t="str">
        <f t="shared" ca="1" si="305"/>
        <v>1,8663488065265-2,94728683751319i</v>
      </c>
      <c r="EE195" s="223" t="str">
        <f t="shared" ca="1" si="306"/>
        <v>-3,42148706741195+0,680576092537891i</v>
      </c>
      <c r="EF195" s="223" t="str">
        <f t="shared" ca="1" si="307"/>
        <v>2,8521593060208+2,00871721834614i</v>
      </c>
      <c r="EG195" s="223" t="str">
        <f t="shared" ca="1" si="308"/>
        <v>-0,511871895688324-3,45076002245966i</v>
      </c>
      <c r="EH195" s="223" t="str">
        <f t="shared" ca="1" si="309"/>
        <v>-2,14624645444389+2,75016067294047i</v>
      </c>
      <c r="EI195" s="223" t="str">
        <f t="shared" ca="1" si="310"/>
        <v>3,47171979436194-0,341934554610696i</v>
      </c>
      <c r="EJ195" s="223" t="str">
        <f t="shared" ca="1" si="311"/>
        <v>-2,64153666191552-2,27860519484126i</v>
      </c>
      <c r="EK195" s="223" t="str">
        <f t="shared" ca="1" si="312"/>
        <v>0,171173463237737+3,48431588919325i</v>
      </c>
      <c r="EL195" s="223" t="str">
        <f t="shared" ca="1" si="313"/>
        <v>2,4054745757446-2,52654895769856i</v>
      </c>
      <c r="EM195" s="223" t="str">
        <f t="shared" ca="1" si="314"/>
        <v>-3,48851796185735-1,19321715752382E-12i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-1,72487570255031E-27+4,35916040456957E-28i</v>
      </c>
      <c r="G196" s="229" t="str">
        <f t="shared" si="184"/>
        <v>-7,5803517282913+9,70285021228789i</v>
      </c>
      <c r="H196" s="229" t="str">
        <f t="shared" si="319"/>
        <v>2,00000000003443E-11-5,05446338443221E-12i</v>
      </c>
      <c r="I196" s="229" t="str">
        <f t="shared" si="317"/>
        <v>-2,00000000003443E-11+5,05446338443221E-12i</v>
      </c>
      <c r="J196" s="255" t="str">
        <f ca="1">IMPRODUCT(1/N_FFT2,DG100)</f>
        <v>0,0155921522499391-0,000013759398641601i</v>
      </c>
      <c r="K196" s="254" t="str">
        <f t="shared" ca="1" si="318"/>
        <v>-3,11773498627525E-13+7,90851506046462E-14i</v>
      </c>
      <c r="N196" s="246">
        <f t="shared" ca="1" si="185"/>
        <v>11.488826077988106</v>
      </c>
      <c r="O196" s="223">
        <f t="shared" ca="1" si="186"/>
        <v>3.4888260779881062</v>
      </c>
      <c r="P196" s="223" t="str">
        <f t="shared" ca="1" si="187"/>
        <v>-2,46697257812584-2,46697257812587i</v>
      </c>
      <c r="Q196" s="223" t="str">
        <f t="shared" ca="1" si="188"/>
        <v>-6,41149481833804E-16+3,48882607798811i</v>
      </c>
      <c r="R196" s="223" t="str">
        <f t="shared" ca="1" si="189"/>
        <v>2,46697257812587-2,46697257812584i</v>
      </c>
      <c r="S196" s="223" t="str">
        <f t="shared" ca="1" si="190"/>
        <v>-3,48882607798811-1,28229896366761E-15i</v>
      </c>
      <c r="T196" s="223" t="str">
        <f t="shared" ca="1" si="191"/>
        <v>2,4669725781258+2,46697257812592i</v>
      </c>
      <c r="U196" s="223" t="str">
        <f t="shared" ca="1" si="192"/>
        <v>-1,03432352661405E-13-3,48882607798811i</v>
      </c>
      <c r="V196" s="223" t="str">
        <f t="shared" ca="1" si="193"/>
        <v>-2,46697257812589+2,46697257812582i</v>
      </c>
      <c r="W196" s="223" t="str">
        <f t="shared" ca="1" si="194"/>
        <v>3,48882607798811-1,46173003635356E-13i</v>
      </c>
      <c r="X196" s="223" t="str">
        <f t="shared" ca="1" si="195"/>
        <v>-2,46697257812584-2,46697257812587i</v>
      </c>
      <c r="Y196" s="223" t="str">
        <f t="shared" ca="1" si="196"/>
        <v>-1,70535549167196E-13+3,48882607798811i</v>
      </c>
      <c r="Z196" s="223" t="str">
        <f t="shared" ca="1" si="197"/>
        <v>2,46697257812584-2,46697257812587i</v>
      </c>
      <c r="AA196" s="223" t="str">
        <f t="shared" ca="1" si="198"/>
        <v>-3,48882607798811-1,4018969832347E-13i</v>
      </c>
      <c r="AB196" s="223" t="str">
        <f t="shared" ca="1" si="199"/>
        <v>2,4669725781259+2,46697257812582i</v>
      </c>
      <c r="AC196" s="223" t="str">
        <f t="shared" ca="1" si="200"/>
        <v>9,74490473495185E-14-3,48882607798811i</v>
      </c>
      <c r="AD196" s="223" t="str">
        <f t="shared" ca="1" si="201"/>
        <v>-2,46697257812579+2,46697257812592i</v>
      </c>
      <c r="AE196" s="223" t="str">
        <f t="shared" ca="1" si="202"/>
        <v>3,48882607798811+5,47083963755673E-14i</v>
      </c>
      <c r="AF196" s="223" t="str">
        <f t="shared" ca="1" si="203"/>
        <v>-2,46697257812594-2,46697257812577i</v>
      </c>
      <c r="AG196" s="223" t="str">
        <f t="shared" ca="1" si="204"/>
        <v>-3,67573456620649E-14+3,48882607798811i</v>
      </c>
      <c r="AH196" s="223" t="str">
        <f t="shared" ca="1" si="205"/>
        <v>2,46697257812599-2,46697257812572i</v>
      </c>
      <c r="AI196" s="223" t="str">
        <f t="shared" ca="1" si="206"/>
        <v>-3,48882607798811+5,9833053118862E-15i</v>
      </c>
      <c r="AJ196" s="223" t="str">
        <f t="shared" ca="1" si="207"/>
        <v>2,46697257812575+2,46697257812596i</v>
      </c>
      <c r="AK196" s="223" t="str">
        <f t="shared" ca="1" si="208"/>
        <v>-4,87239562858372E-14-3,48882607798811i</v>
      </c>
      <c r="AL196" s="223" t="str">
        <f t="shared" ca="1" si="209"/>
        <v>-2,46697257812595+2,46697257812576i</v>
      </c>
      <c r="AM196" s="223" t="str">
        <f t="shared" ca="1" si="210"/>
        <v>3,48882607798811-6,66750069993399E-14i</v>
      </c>
      <c r="AN196" s="223" t="str">
        <f t="shared" ca="1" si="211"/>
        <v>-2,4669725781258-2,46697257812592i</v>
      </c>
      <c r="AO196" s="223" t="str">
        <f t="shared" ca="1" si="212"/>
        <v>1,09415657973291E-13+3,48882607798811i</v>
      </c>
      <c r="AP196" s="223" t="str">
        <f t="shared" ca="1" si="213"/>
        <v>2,46697257812589-2,46697257812583i</v>
      </c>
      <c r="AQ196" s="223" t="str">
        <f t="shared" ca="1" si="214"/>
        <v>-3,48882607798811+1,52156308947242E-13i</v>
      </c>
      <c r="AR196" s="223" t="str">
        <f t="shared" ca="1" si="215"/>
        <v>-3,48882607798811+1,52156308947242E-13i</v>
      </c>
      <c r="AS196" s="223" t="str">
        <f t="shared" ca="1" si="216"/>
        <v>1,52157443725086E-13-3,48882607798811i</v>
      </c>
      <c r="AT196" s="223" t="str">
        <f t="shared" ca="1" si="217"/>
        <v>-2,46697257812584+2,46697257812587i</v>
      </c>
      <c r="AU196" s="223" t="str">
        <f t="shared" ca="1" si="218"/>
        <v>3,48882607798811+1,09416792751135E-13i</v>
      </c>
      <c r="AV196" s="223" t="str">
        <f t="shared" ca="1" si="219"/>
        <v>-2,4669725781259-2,46697257812581i</v>
      </c>
      <c r="AW196" s="223" t="str">
        <f t="shared" ca="1" si="220"/>
        <v>-1,16255342298081E-13+3,48882607798811i</v>
      </c>
      <c r="AX196" s="223" t="str">
        <f t="shared" ca="1" si="221"/>
        <v>2,46697257812579-2,46697257812593i</v>
      </c>
      <c r="AY196" s="223" t="str">
        <f t="shared" ca="1" si="222"/>
        <v>-3,48882607798811-7,35146913241298E-14i</v>
      </c>
      <c r="AZ196" s="223" t="str">
        <f t="shared" ca="1" si="223"/>
        <v>2,46697257812596+2,46697257812575i</v>
      </c>
      <c r="BA196" s="223" t="str">
        <f t="shared" ca="1" si="224"/>
        <v>3,07740403501787E-14-3,48882607798811i</v>
      </c>
      <c r="BB196" s="223" t="str">
        <f t="shared" ca="1" si="225"/>
        <v>-2,46697257812597+2,46697257812574i</v>
      </c>
      <c r="BC196" s="223" t="str">
        <f t="shared" ca="1" si="226"/>
        <v>3,48882607798811-1,19666106237724E-14i</v>
      </c>
      <c r="BD196" s="223" t="str">
        <f t="shared" ca="1" si="227"/>
        <v>-2,46697257812574-2,46697257812597i</v>
      </c>
      <c r="BE196" s="223" t="str">
        <f t="shared" ca="1" si="228"/>
        <v>5,47072615977235E-14+3,48882607798811i</v>
      </c>
      <c r="BF196" s="223" t="str">
        <f t="shared" ca="1" si="229"/>
        <v>2,46697257812545-2,46697257812626i</v>
      </c>
      <c r="BG196" s="223" t="str">
        <f t="shared" ca="1" si="230"/>
        <v>-3,48882607798811-5,96660894720883E-13i</v>
      </c>
      <c r="BH196" s="223" t="str">
        <f t="shared" ca="1" si="231"/>
        <v>2,46697257812703+2,46697257812469i</v>
      </c>
      <c r="BI196" s="223" t="str">
        <f t="shared" ca="1" si="232"/>
        <v>-4,87242967191906E-13-3,48882607798811i</v>
      </c>
      <c r="BJ196" s="223" t="str">
        <f t="shared" ca="1" si="233"/>
        <v>-2,46697257812637+2,46697257812534i</v>
      </c>
      <c r="BK196" s="223" t="str">
        <f t="shared" ca="1" si="234"/>
        <v>3,48882607798811-1,57114682910469E-12i</v>
      </c>
      <c r="BL196" s="223" t="str">
        <f t="shared" ca="1" si="235"/>
        <v>-2,46697257812611-2,46697257812561i</v>
      </c>
      <c r="BM196" s="223" t="str">
        <f t="shared" ca="1" si="236"/>
        <v>-8,65072545966207E-13+3,48882607798811i</v>
      </c>
      <c r="BN196" s="223" t="str">
        <f t="shared" ca="1" si="237"/>
        <v>2,46697257812484-2,46697257812687i</v>
      </c>
      <c r="BO196" s="223" t="str">
        <f t="shared" ca="1" si="238"/>
        <v>-3,48882607798811+2,18831315946582E-13i</v>
      </c>
      <c r="BP196" s="223" t="str">
        <f t="shared" ca="1" si="239"/>
        <v>2,46697257812515+2,46697257812656i</v>
      </c>
      <c r="BQ196" s="223" t="str">
        <f t="shared" ca="1" si="240"/>
        <v>-1,30273517785937E-12-3,48882607798811i</v>
      </c>
      <c r="BR196" s="223" t="str">
        <f t="shared" ca="1" si="241"/>
        <v>-2,46697257812576+2,46697257812595i</v>
      </c>
      <c r="BS196" s="223" t="str">
        <f t="shared" ca="1" si="242"/>
        <v>3,48882607798811+1,08390499669063E-12i</v>
      </c>
      <c r="BT196" s="223" t="str">
        <f t="shared" ca="1" si="243"/>
        <v>-2,46697257812668-2,46697257812503i</v>
      </c>
      <c r="BU196" s="223" t="str">
        <f t="shared" ca="1" si="244"/>
        <v>-4,95803352987408E-14+3,48882607798811i</v>
      </c>
      <c r="BV196" s="223" t="str">
        <f t="shared" ca="1" si="245"/>
        <v>2,46697257812675-2,46697257812496i</v>
      </c>
      <c r="BW196" s="223" t="str">
        <f t="shared" ca="1" si="246"/>
        <v>-3,48882607798811+1,08390272713494E-12i</v>
      </c>
      <c r="BX196" s="223" t="str">
        <f t="shared" ca="1" si="247"/>
        <v>2,46697257812576+2,46697257812595i</v>
      </c>
      <c r="BY196" s="223" t="str">
        <f t="shared" ca="1" si="248"/>
        <v>1,35231664793595E-12-3,48882607798811i</v>
      </c>
      <c r="BZ196" s="223" t="str">
        <f t="shared" ca="1" si="249"/>
        <v>-2,46697257812522+2,46697257812649i</v>
      </c>
      <c r="CA196" s="223" t="str">
        <f t="shared" ca="1" si="250"/>
        <v>3,48882607798811+2,1883358550227E-13i</v>
      </c>
      <c r="CB196" s="223" t="str">
        <f t="shared" ca="1" si="251"/>
        <v>-2,46697257812484-2,46697257812687i</v>
      </c>
      <c r="CC196" s="223" t="str">
        <f t="shared" ca="1" si="252"/>
        <v>8,15491075889621E-13+3,48882607798811i</v>
      </c>
      <c r="CD196" s="223" t="str">
        <f t="shared" ca="1" si="253"/>
        <v>2,46697257812614-2,46697257812557i</v>
      </c>
      <c r="CE196" s="223" t="str">
        <f t="shared" ca="1" si="254"/>
        <v>-3,48882607798811-1,62072829918128E-12i</v>
      </c>
      <c r="CF196" s="223" t="str">
        <f t="shared" ca="1" si="255"/>
        <v>2,46697257812637+2,46697257812534i</v>
      </c>
      <c r="CG196" s="223" t="str">
        <f t="shared" ca="1" si="256"/>
        <v>4,87245236747592E-13-3,48882607798811i</v>
      </c>
      <c r="CH196" s="223" t="str">
        <f t="shared" ca="1" si="257"/>
        <v>-2,46697257812706+2,46697257812465i</v>
      </c>
      <c r="CI196" s="223" t="str">
        <f t="shared" ca="1" si="258"/>
        <v>3,48882607798811-5,47079424644297E-13i</v>
      </c>
      <c r="CJ196" s="223" t="str">
        <f t="shared" ca="1" si="259"/>
        <v>-2,46697257812538-2,46697257812633i</v>
      </c>
      <c r="CK196" s="223" t="str">
        <f t="shared" ca="1" si="260"/>
        <v>1,68056248707798E-12+3,48882607798811i</v>
      </c>
      <c r="CL196" s="223" t="str">
        <f t="shared" ca="1" si="261"/>
        <v>2,46697257812553-2,46697257812618i</v>
      </c>
      <c r="CM196" s="223" t="str">
        <f t="shared" ca="1" si="262"/>
        <v>-3,48882607798811-7,55656887992916E-13i</v>
      </c>
      <c r="CN196" s="223" t="str">
        <f t="shared" ca="1" si="263"/>
        <v>2,46697257812692+2,4669725781248i</v>
      </c>
      <c r="CO196" s="223" t="str">
        <f t="shared" ca="1" si="264"/>
        <v>-3,7782617444077E-13-3,48882607798811i</v>
      </c>
      <c r="CP196" s="223" t="str">
        <f t="shared" ca="1" si="265"/>
        <v>-2,46697257812645+2,46697257812526i</v>
      </c>
      <c r="CQ196" s="223" t="str">
        <f t="shared" ca="1" si="266"/>
        <v>3,48882607798811-1,41215083583266E-12i</v>
      </c>
      <c r="CR196" s="223" t="str">
        <f t="shared" ca="1" si="267"/>
        <v>-2,46697257812599-2,46697257812572i</v>
      </c>
      <c r="CS196" s="223" t="str">
        <f t="shared" ca="1" si="268"/>
        <v>-1,02406853923824E-12+3,48882607798811i</v>
      </c>
      <c r="CT196" s="223" t="str">
        <f t="shared" ca="1" si="269"/>
        <v>2,46697257812492-2,4669725781268i</v>
      </c>
      <c r="CU196" s="223" t="str">
        <f t="shared" ca="1" si="270"/>
        <v>-3,48882607798811+1,09414523195447E-13i</v>
      </c>
      <c r="CV196" s="223" t="str">
        <f t="shared" ca="1" si="271"/>
        <v>2,46697257812507+2,46697257812664i</v>
      </c>
      <c r="CW196" s="223" t="str">
        <f t="shared" ca="1" si="272"/>
        <v>-1,14373918458734E-12-3,48882607798811i</v>
      </c>
      <c r="CX196" s="223" t="str">
        <f t="shared" ca="1" si="273"/>
        <v>-2,46697257812591+2,4669725781258i</v>
      </c>
      <c r="CY196" s="223" t="str">
        <f t="shared" ca="1" si="274"/>
        <v>3,48882607798811+1,19332178944177E-12i</v>
      </c>
      <c r="CZ196" s="223" t="str">
        <f t="shared" ca="1" si="275"/>
        <v>-2,4669725781266-2,46697257812511i</v>
      </c>
      <c r="DA196" s="223" t="str">
        <f t="shared" ca="1" si="276"/>
        <v>-1,58997128049876E-13+3,48882607798811i</v>
      </c>
      <c r="DB196" s="223" t="str">
        <f t="shared" ca="1" si="277"/>
        <v>2,46697257812683-2,46697257812488i</v>
      </c>
      <c r="DC196" s="223" t="str">
        <f t="shared" ca="1" si="278"/>
        <v>-3,48882607798811+9,74485934383809E-13i</v>
      </c>
      <c r="DD196" s="223" t="str">
        <f t="shared" ca="1" si="279"/>
        <v>2,46697257812568+2,46697257812603i</v>
      </c>
      <c r="DE196" s="223" t="str">
        <f t="shared" ca="1" si="280"/>
        <v>1,46173344068709E-12-3,48882607798811i</v>
      </c>
      <c r="DF196" s="223" t="str">
        <f t="shared" ca="1" si="281"/>
        <v>-2,4669725781253+2,46697257812642i</v>
      </c>
      <c r="DG196" s="223" t="str">
        <f t="shared" ca="1" si="282"/>
        <v>3,48882607798811+4,27408779295198E-13i</v>
      </c>
      <c r="DH196" s="223" t="str">
        <f t="shared" ca="1" si="283"/>
        <v>-2,46697257812469-2,46697257812702i</v>
      </c>
      <c r="DI196" s="223" t="str">
        <f t="shared" ca="1" si="284"/>
        <v>7,06074283138485E-13+3,48882607798811i</v>
      </c>
      <c r="DJ196" s="223" t="str">
        <f t="shared" ca="1" si="285"/>
        <v>2,46697257812622-2,4669725781255i</v>
      </c>
      <c r="DK196" s="223" t="str">
        <f t="shared" ca="1" si="286"/>
        <v>-3,48882607798811-1,73014509193241E-12i</v>
      </c>
      <c r="DL196" s="223" t="str">
        <f t="shared" ca="1" si="287"/>
        <v>2,46697257812622+2,46697257812549i</v>
      </c>
      <c r="DM196" s="223" t="str">
        <f t="shared" ca="1" si="288"/>
        <v>5,96662029498728E-13-3,48882607798811i</v>
      </c>
      <c r="DN196" s="223" t="str">
        <f t="shared" ca="1" si="289"/>
        <v>-2,46697257812469+2,46697257812703i</v>
      </c>
      <c r="DO196" s="223" t="str">
        <f t="shared" ca="1" si="290"/>
        <v>3,48882607798811-4,37662631893164E-13i</v>
      </c>
      <c r="DP196" s="223" t="str">
        <f t="shared" ca="1" si="291"/>
        <v>-2,4669725781253-2,46697257812641i</v>
      </c>
      <c r="DQ196" s="223" t="str">
        <f t="shared" ca="1" si="292"/>
        <v>1,57114569432685E-12+3,48882607798811i</v>
      </c>
      <c r="DR196" s="223" t="str">
        <f t="shared" ca="1" si="293"/>
        <v>2,46697257812561-2,46697257812611i</v>
      </c>
      <c r="DS196" s="223" t="str">
        <f t="shared" ca="1" si="294"/>
        <v>-3,48882607798811-8,65073680744049E-13i</v>
      </c>
      <c r="DT196" s="223" t="str">
        <f t="shared" ca="1" si="295"/>
        <v>2,46697257812684+2,46697257812487i</v>
      </c>
      <c r="DU196" s="223" t="str">
        <f t="shared" ca="1" si="296"/>
        <v>-2,68409381689635E-13-3,48882607798811i</v>
      </c>
      <c r="DV196" s="223" t="str">
        <f t="shared" ca="1" si="297"/>
        <v>-2,4669725781266+2,46697257812512i</v>
      </c>
      <c r="DW196" s="223" t="str">
        <f t="shared" ca="1" si="298"/>
        <v>3,48882607798811-1,20357564203973E-12i</v>
      </c>
      <c r="DX196" s="223" t="str">
        <f t="shared" ca="1" si="299"/>
        <v>-2,46697257812592-2,4669725781258i</v>
      </c>
      <c r="DY196" s="223" t="str">
        <f t="shared" ca="1" si="300"/>
        <v>-1,03432693094758E-12+3,48882607798811i</v>
      </c>
      <c r="DZ196" s="223" t="str">
        <f t="shared" ca="1" si="301"/>
        <v>2,466972578125-2,46697257812672i</v>
      </c>
      <c r="EA196" s="223" t="str">
        <f t="shared" ca="1" si="302"/>
        <v>-3,48882607798811-9,91606705974819E-14i</v>
      </c>
      <c r="EB196" s="223" t="str">
        <f t="shared" ca="1" si="303"/>
        <v>2,466972578125+2,46697257812672i</v>
      </c>
      <c r="EC196" s="223" t="str">
        <f t="shared" ca="1" si="304"/>
        <v>-1,0343223918362E-12-3,48882607798811i</v>
      </c>
      <c r="ED196" s="223" t="str">
        <f t="shared" ca="1" si="305"/>
        <v>-2,46697257812592+2,4669725781258i</v>
      </c>
      <c r="EE196" s="223" t="str">
        <f t="shared" ca="1" si="306"/>
        <v>3,48882607798811+1,4018969832347E-12i</v>
      </c>
      <c r="EF196" s="223" t="str">
        <f t="shared" ca="1" si="307"/>
        <v>-2,46697257812646-2,46697257812525i</v>
      </c>
      <c r="EG196" s="223" t="str">
        <f t="shared" ca="1" si="308"/>
        <v>-2,68413920801011E-13+3,48882607798811i</v>
      </c>
      <c r="EH196" s="223" t="str">
        <f t="shared" ca="1" si="309"/>
        <v>2,46697257812698-2,46697257812473i</v>
      </c>
      <c r="EI196" s="223" t="str">
        <f t="shared" ca="1" si="310"/>
        <v>-3,48882607798811+8,65069141632673E-13i</v>
      </c>
      <c r="EJ196" s="223" t="str">
        <f t="shared" ca="1" si="311"/>
        <v>2,46697257812554+2,46697257812618i</v>
      </c>
      <c r="EK196" s="223" t="str">
        <f t="shared" ca="1" si="312"/>
        <v>1,57115023343822E-12-3,48882607798811i</v>
      </c>
      <c r="EL196" s="223" t="str">
        <f t="shared" ca="1" si="313"/>
        <v>-2,46697257812537+2,46697257812634i</v>
      </c>
      <c r="EM196" s="223" t="str">
        <f t="shared" ca="1" si="314"/>
        <v>3,48882607798811+4,3766717100454E-13i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-1,68949457690374E-27+4,22572612501658E-28i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-7,48303844616013+9,67806305710801i</v>
      </c>
      <c r="H197" s="229" t="str">
        <f t="shared" si="319"/>
        <v>2,00000000003372E-11-5,00235551448963E-12i</v>
      </c>
      <c r="I197" s="229" t="str">
        <f t="shared" si="317"/>
        <v>-2,00000000003372E-11+5,00235551448963E-12i</v>
      </c>
      <c r="J197" s="255" t="str">
        <f ca="1">IMPRODUCT(1/N_FFT2,DH100)</f>
        <v>0,0046593961481075-0,000978083040839367i</v>
      </c>
      <c r="K197" s="254" t="str">
        <f t="shared" ca="1" si="318"/>
        <v>-8,82952038707496E-14+4,28696168327944E-14i</v>
      </c>
      <c r="N197" s="246">
        <f t="shared" ca="1" si="185"/>
        <v>11.489112254543166</v>
      </c>
      <c r="O197" s="223">
        <f t="shared" ca="1" si="186"/>
        <v>3.4891122545431656</v>
      </c>
      <c r="P197" s="223" t="str">
        <f t="shared" ca="1" si="187"/>
        <v>-2,52697937244311-2,40588436464646i</v>
      </c>
      <c r="Q197" s="223" t="str">
        <f t="shared" ca="1" si="188"/>
        <v>0,171202623797726+3,4849094660275i</v>
      </c>
      <c r="R197" s="223" t="str">
        <f t="shared" ca="1" si="189"/>
        <v>2,27899337068481-2,64198666559428i</v>
      </c>
      <c r="S197" s="223" t="str">
        <f t="shared" ca="1" si="190"/>
        <v>-3,47231122536615+0,341992805479145i</v>
      </c>
      <c r="T197" s="223" t="str">
        <f t="shared" ca="1" si="191"/>
        <v>2,75062918145737+2,14661208207688i</v>
      </c>
      <c r="U197" s="223" t="str">
        <f t="shared" ca="1" si="192"/>
        <v>-0,511959096537168-3,45134788282435i</v>
      </c>
      <c r="V197" s="223" t="str">
        <f t="shared" ca="1" si="193"/>
        <v>-2,00905941694236+2,85264519069556i</v>
      </c>
      <c r="W197" s="223" t="str">
        <f t="shared" ca="1" si="194"/>
        <v>3,42206994093048-0,680692033289168i</v>
      </c>
      <c r="X197" s="223" t="str">
        <f t="shared" ca="1" si="195"/>
        <v>-2,94778892780717-1,8666667516996i</v>
      </c>
      <c r="Y197" s="223" t="str">
        <f t="shared" ca="1" si="196"/>
        <v>0,847785123311742+3,38454793281091i</v>
      </c>
      <c r="Z197" s="223" t="str">
        <f t="shared" ca="1" si="197"/>
        <v>1,71977712275101-3,03583118319605i</v>
      </c>
      <c r="AA197" s="223" t="str">
        <f t="shared" ca="1" si="198"/>
        <v>-3,33887225226988+1,01283582471472i</v>
      </c>
      <c r="AB197" s="223" t="str">
        <f t="shared" ca="1" si="199"/>
        <v>3,11655985535703+1,56874440007933i</v>
      </c>
      <c r="AC197" s="223" t="str">
        <f t="shared" ca="1" si="200"/>
        <v>-1,175446515902-3,28515293602248i</v>
      </c>
      <c r="AD197" s="223" t="str">
        <f t="shared" ca="1" si="201"/>
        <v>-1,41393243474207+3,18978046184807i</v>
      </c>
      <c r="AE197" s="223" t="str">
        <f t="shared" ca="1" si="202"/>
        <v>3,2235193986068-1,33522545347553i</v>
      </c>
      <c r="AF197" s="223" t="str">
        <f t="shared" ca="1" si="203"/>
        <v>-3,25531660781487-1,25571418232335i</v>
      </c>
      <c r="AG197" s="223" t="str">
        <f t="shared" ca="1" si="204"/>
        <v>1,49178771598004+3,15412012061278i</v>
      </c>
      <c r="AH197" s="223" t="str">
        <f t="shared" ca="1" si="205"/>
        <v>1,09447080445217-3,31301041094125i</v>
      </c>
      <c r="AI197" s="223" t="str">
        <f t="shared" ca="1" si="206"/>
        <v>-3,07712229098006+1,64475613121124i</v>
      </c>
      <c r="AJ197" s="223" t="str">
        <f t="shared" ca="1" si="207"/>
        <v>3,36272288180226+0,930590750548722i</v>
      </c>
      <c r="AK197" s="223" t="str">
        <f t="shared" ca="1" si="208"/>
        <v>-1,79376218485873-2,99271140422429i</v>
      </c>
      <c r="AL197" s="223" t="str">
        <f t="shared" ca="1" si="209"/>
        <v>-0,764468822017104+3,40433425870126i</v>
      </c>
      <c r="AM197" s="223" t="str">
        <f t="shared" ca="1" si="210"/>
        <v>2,90109081356499-1,93844690828821i</v>
      </c>
      <c r="AN197" s="223" t="str">
        <f t="shared" ca="1" si="211"/>
        <v>-3,43774429618666-0,596505221133349i</v>
      </c>
      <c r="AO197" s="223" t="str">
        <f t="shared" ca="1" si="212"/>
        <v>2,07846174332741+2,80248124103047i</v>
      </c>
      <c r="AP197" s="223" t="str">
        <f t="shared" ca="1" si="213"/>
        <v>0,427104586924512-3,46287250655165i</v>
      </c>
      <c r="AQ197" s="223" t="str">
        <f t="shared" ca="1" si="214"/>
        <v>-2,69712024571795+2,21346938197519i</v>
      </c>
      <c r="AR197" s="223" t="str">
        <f t="shared" ca="1" si="215"/>
        <v>-2,69712024571795+2,21346938197519i</v>
      </c>
      <c r="AS197" s="223" t="str">
        <f t="shared" ca="1" si="216"/>
        <v>-2,3431445790048-2,58526165149366i</v>
      </c>
      <c r="AT197" s="223" t="str">
        <f t="shared" ca="1" si="217"/>
        <v>-0,0856271011807388+3,48806139916526i</v>
      </c>
      <c r="AU197" s="223" t="str">
        <f t="shared" ca="1" si="218"/>
        <v>2,46717493550853-2,46717493550858i</v>
      </c>
      <c r="AV197" s="223" t="str">
        <f t="shared" ca="1" si="219"/>
        <v>-3,48806139916525+0,0856271011808484i</v>
      </c>
      <c r="AW197" s="223" t="str">
        <f t="shared" ca="1" si="220"/>
        <v>2,5852616514935+2,34314457900498i</v>
      </c>
      <c r="AX197" s="223" t="str">
        <f t="shared" ca="1" si="221"/>
        <v>-0,256675020355593-3,47965835373658i</v>
      </c>
      <c r="AY197" s="223" t="str">
        <f t="shared" ca="1" si="222"/>
        <v>-2,21346938197537+2,6971202457178i</v>
      </c>
      <c r="AZ197" s="223" t="str">
        <f t="shared" ca="1" si="223"/>
        <v>3,46287250655164-0,42710458692462i</v>
      </c>
      <c r="BA197" s="223" t="str">
        <f t="shared" ca="1" si="224"/>
        <v>-2,80248124103052-2,07846174332734i</v>
      </c>
      <c r="BB197" s="223" t="str">
        <f t="shared" ca="1" si="225"/>
        <v>0,596505221133457+3,43774429618665i</v>
      </c>
      <c r="BC197" s="223" t="str">
        <f t="shared" ca="1" si="226"/>
        <v>1,93844690828812-2,90109081356505i</v>
      </c>
      <c r="BD197" s="223" t="str">
        <f t="shared" ca="1" si="227"/>
        <v>-3,40433425870132+0,76446882201685i</v>
      </c>
      <c r="BE197" s="223" t="str">
        <f t="shared" ca="1" si="228"/>
        <v>2,99271140422417+1,79376218485894i</v>
      </c>
      <c r="BF197" s="223" t="str">
        <f t="shared" ca="1" si="229"/>
        <v>-0,930590750548156-3,36272288180241i</v>
      </c>
      <c r="BG197" s="223" t="str">
        <f t="shared" ca="1" si="230"/>
        <v>-1,64475613121024+3,07712229098059i</v>
      </c>
      <c r="BH197" s="223" t="str">
        <f t="shared" ca="1" si="231"/>
        <v>3,31301041094143-1,09447080445162i</v>
      </c>
      <c r="BI197" s="223" t="str">
        <f t="shared" ca="1" si="232"/>
        <v>-3,15412012061327-1,491787715979i</v>
      </c>
      <c r="BJ197" s="223" t="str">
        <f t="shared" ca="1" si="233"/>
        <v>1,25571418232278+3,25531660781509i</v>
      </c>
      <c r="BK197" s="223" t="str">
        <f t="shared" ca="1" si="234"/>
        <v>1,33522545347479-3,22351939860711i</v>
      </c>
      <c r="BL197" s="223" t="str">
        <f t="shared" ca="1" si="235"/>
        <v>-3,18978046184845+1,41393243474121i</v>
      </c>
      <c r="BM197" s="223" t="str">
        <f t="shared" ca="1" si="236"/>
        <v>3,28515293602274+1,17544651590127i</v>
      </c>
      <c r="BN197" s="223" t="str">
        <f t="shared" ca="1" si="237"/>
        <v>-1,56874440007846-3,11655985535747i</v>
      </c>
      <c r="BO197" s="223" t="str">
        <f t="shared" ca="1" si="238"/>
        <v>-1,01283582471395+3,33887225227011i</v>
      </c>
      <c r="BP197" s="223" t="str">
        <f t="shared" ca="1" si="239"/>
        <v>3,03583118319652-1,71977712275018i</v>
      </c>
      <c r="BQ197" s="223" t="str">
        <f t="shared" ca="1" si="240"/>
        <v>-3,3845479328111-0,847785123310953i</v>
      </c>
      <c r="BR197" s="223" t="str">
        <f t="shared" ca="1" si="241"/>
        <v>1,86666675169848+2,94778892780788i</v>
      </c>
      <c r="BS197" s="223" t="str">
        <f t="shared" ca="1" si="242"/>
        <v>0,680692033288746-3,42206994093057i</v>
      </c>
      <c r="BT197" s="223" t="str">
        <f t="shared" ca="1" si="243"/>
        <v>-2,85264519069629+2,00905941694132i</v>
      </c>
      <c r="BU197" s="223" t="str">
        <f t="shared" ca="1" si="244"/>
        <v>3,45134788282441+0,511959096536767i</v>
      </c>
      <c r="BV197" s="223" t="str">
        <f t="shared" ca="1" si="245"/>
        <v>-2,14661208207586-2,75062918145817i</v>
      </c>
      <c r="BW197" s="223" t="str">
        <f t="shared" ca="1" si="246"/>
        <v>-0,341992805478814+3,47231122536618i</v>
      </c>
      <c r="BX197" s="223" t="str">
        <f t="shared" ca="1" si="247"/>
        <v>2,64198666559526-2,27899337068367i</v>
      </c>
      <c r="BY197" s="223" t="str">
        <f t="shared" ca="1" si="248"/>
        <v>-3,48490946602751-0,17120262379753i</v>
      </c>
      <c r="BZ197" s="223" t="str">
        <f t="shared" ca="1" si="249"/>
        <v>2,40588436464534+2,52697937244418i</v>
      </c>
      <c r="CA197" s="223" t="str">
        <f t="shared" ca="1" si="250"/>
        <v>-5,98406090531755E-14-3,48911225454317i</v>
      </c>
      <c r="CB197" s="223" t="str">
        <f t="shared" ca="1" si="251"/>
        <v>-2,4058843646477+2,52697937244194i</v>
      </c>
      <c r="CC197" s="223" t="str">
        <f t="shared" ca="1" si="252"/>
        <v>3,4849094660275-0,171202623797749i</v>
      </c>
      <c r="CD197" s="223" t="str">
        <f t="shared" ca="1" si="253"/>
        <v>-2,64198666559534-2,27899337068358i</v>
      </c>
      <c r="CE197" s="223" t="str">
        <f t="shared" ca="1" si="254"/>
        <v>0,341992805479032+3,47231122536616i</v>
      </c>
      <c r="CF197" s="223" t="str">
        <f t="shared" ca="1" si="255"/>
        <v>2,14661208207569-2,7506291814583i</v>
      </c>
      <c r="CG197" s="223" t="str">
        <f t="shared" ca="1" si="256"/>
        <v>-3,4513478828244+0,511959096536885i</v>
      </c>
      <c r="CH197" s="223" t="str">
        <f t="shared" ca="1" si="257"/>
        <v>2,85264519069642+2,00905941694115i</v>
      </c>
      <c r="CI197" s="223" t="str">
        <f t="shared" ca="1" si="258"/>
        <v>-0,680692033288958-3,42206994093052i</v>
      </c>
      <c r="CJ197" s="223" t="str">
        <f t="shared" ca="1" si="259"/>
        <v>-1,86666675169838+2,94778892780794i</v>
      </c>
      <c r="CK197" s="223" t="str">
        <f t="shared" ca="1" si="260"/>
        <v>3,38454793281105-0,847785123311163i</v>
      </c>
      <c r="CL197" s="223" t="str">
        <f t="shared" ca="1" si="261"/>
        <v>-3,03583118319663-1,71977712274999i</v>
      </c>
      <c r="CM197" s="223" t="str">
        <f t="shared" ca="1" si="262"/>
        <v>1,01283582471411+3,33887225227007i</v>
      </c>
      <c r="CN197" s="223" t="str">
        <f t="shared" ca="1" si="263"/>
        <v>1,56874440007831-3,11655985535754i</v>
      </c>
      <c r="CO197" s="223" t="str">
        <f t="shared" ca="1" si="264"/>
        <v>-3,28515293602267+1,17544651590148i</v>
      </c>
      <c r="CP197" s="223" t="str">
        <f t="shared" ca="1" si="265"/>
        <v>3,18978046184851+1,41393243474106i</v>
      </c>
      <c r="CQ197" s="223" t="str">
        <f t="shared" ca="1" si="266"/>
        <v>-1,33522545347499-3,22351939860703i</v>
      </c>
      <c r="CR197" s="223" t="str">
        <f t="shared" ca="1" si="267"/>
        <v>-1,25571418232258+3,25531660781516i</v>
      </c>
      <c r="CS197" s="223" t="str">
        <f t="shared" ca="1" si="268"/>
        <v>3,1541201206132-1,49178771597915i</v>
      </c>
      <c r="CT197" s="223" t="str">
        <f t="shared" ca="1" si="269"/>
        <v>-3,3130104109415-1,09447080445141i</v>
      </c>
      <c r="CU197" s="223" t="str">
        <f t="shared" ca="1" si="270"/>
        <v>1,64475613121044+3,07712229098048i</v>
      </c>
      <c r="CV197" s="223" t="str">
        <f t="shared" ca="1" si="271"/>
        <v>0,930590750547996-3,36272288180245i</v>
      </c>
      <c r="CW197" s="223" t="str">
        <f t="shared" ca="1" si="272"/>
        <v>-2,99271140422477+1,79376218485793i</v>
      </c>
      <c r="CX197" s="223" t="str">
        <f t="shared" ca="1" si="273"/>
        <v>3,40433425870144+0,764468822016295i</v>
      </c>
      <c r="CY197" s="223" t="str">
        <f t="shared" ca="1" si="274"/>
        <v>-1,9384469082871-2,90109081356573i</v>
      </c>
      <c r="CZ197" s="223" t="str">
        <f t="shared" ca="1" si="275"/>
        <v>-0,596505221132899+3,43774429618674i</v>
      </c>
      <c r="DA197" s="223" t="str">
        <f t="shared" ca="1" si="276"/>
        <v>2,80248124103122-2,0784617433264i</v>
      </c>
      <c r="DB197" s="223" t="str">
        <f t="shared" ca="1" si="277"/>
        <v>-3,46287250655171-0,427104586924107i</v>
      </c>
      <c r="DC197" s="223" t="str">
        <f t="shared" ca="1" si="278"/>
        <v>2,2134693819742+2,69712024571876i</v>
      </c>
      <c r="DD197" s="223" t="str">
        <f t="shared" ca="1" si="279"/>
        <v>0,256675020355375-3,4796583537366i</v>
      </c>
      <c r="DE197" s="223" t="str">
        <f t="shared" ca="1" si="280"/>
        <v>-2,58526165149455+2,34314457900381i</v>
      </c>
      <c r="DF197" s="223" t="str">
        <f t="shared" ca="1" si="281"/>
        <v>3,48806139916526+0,0856271011806296i</v>
      </c>
      <c r="DG197" s="223" t="str">
        <f t="shared" ca="1" si="282"/>
        <v>-2,46717493550739-2,46717493550972i</v>
      </c>
      <c r="DH197" s="223" t="str">
        <f t="shared" ca="1" si="283"/>
        <v>0,0856271011809081+3,48806139916525i</v>
      </c>
      <c r="DI197" s="223" t="str">
        <f t="shared" ca="1" si="284"/>
        <v>2,34314457900618-2,58526165149241i</v>
      </c>
      <c r="DJ197" s="223" t="str">
        <f t="shared" ca="1" si="285"/>
        <v>-3,47965835373657+0,256675020355752i</v>
      </c>
      <c r="DK197" s="223" t="str">
        <f t="shared" ca="1" si="286"/>
        <v>2,69712024571894+2,21346938197399i</v>
      </c>
      <c r="DL197" s="223" t="str">
        <f t="shared" ca="1" si="287"/>
        <v>-0,427104586924383-3,46287250655167i</v>
      </c>
      <c r="DM197" s="223" t="str">
        <f t="shared" ca="1" si="288"/>
        <v>-2,0784617433261+2,80248124103144i</v>
      </c>
      <c r="DN197" s="223" t="str">
        <f t="shared" ca="1" si="289"/>
        <v>3,43774429618669-0,596505221133174i</v>
      </c>
      <c r="DO197" s="223" t="str">
        <f t="shared" ca="1" si="290"/>
        <v>-2,90109081356588-1,93844690828687i</v>
      </c>
      <c r="DP197" s="223" t="str">
        <f t="shared" ca="1" si="291"/>
        <v>0,764468822016665+3,40433425870136i</v>
      </c>
      <c r="DQ197" s="223" t="str">
        <f t="shared" ca="1" si="292"/>
        <v>1,79376218485769-2,99271140422491i</v>
      </c>
      <c r="DR197" s="223" t="str">
        <f t="shared" ca="1" si="293"/>
        <v>-3,36272288180238+0,930590750548265i</v>
      </c>
      <c r="DS197" s="223" t="str">
        <f t="shared" ca="1" si="294"/>
        <v>3,07712229098066+1,6447561312101i</v>
      </c>
      <c r="DT197" s="223" t="str">
        <f t="shared" ca="1" si="295"/>
        <v>-1,09447080445167-3,31301041094142i</v>
      </c>
      <c r="DU197" s="223" t="str">
        <f t="shared" ca="1" si="296"/>
        <v>-1,4917877159789+3,15412012061331i</v>
      </c>
      <c r="DV197" s="223" t="str">
        <f t="shared" ca="1" si="297"/>
        <v>3,25531660781506-1,25571418232284i</v>
      </c>
      <c r="DW197" s="223" t="str">
        <f t="shared" ca="1" si="298"/>
        <v>-3,22351939860713-1,33522545347473i</v>
      </c>
      <c r="DX197" s="223" t="str">
        <f t="shared" ca="1" si="299"/>
        <v>1,41393243474122+3,18978046184844i</v>
      </c>
      <c r="DY197" s="223" t="str">
        <f t="shared" ca="1" si="300"/>
        <v>1,17544651590121-3,28515293602276i</v>
      </c>
      <c r="DZ197" s="223" t="str">
        <f t="shared" ca="1" si="301"/>
        <v>-3,11655985535738+1,56874440007865i</v>
      </c>
      <c r="EA197" s="223" t="str">
        <f t="shared" ca="1" si="302"/>
        <v>3,33887225227012+1,01283582471394i</v>
      </c>
      <c r="EB197" s="223" t="str">
        <f t="shared" ca="1" si="303"/>
        <v>-1,71977712275032-3,03583118319644i</v>
      </c>
      <c r="EC197" s="223" t="str">
        <f t="shared" ca="1" si="304"/>
        <v>-0,847785123310796+3,38454793281114i</v>
      </c>
      <c r="ED197" s="223" t="str">
        <f t="shared" ca="1" si="305"/>
        <v>2,9477889278078-1,86666675169861i</v>
      </c>
      <c r="EE197" s="223" t="str">
        <f t="shared" ca="1" si="306"/>
        <v>-3,4220699409306-0,680692033288589i</v>
      </c>
      <c r="EF197" s="223" t="str">
        <f t="shared" ca="1" si="307"/>
        <v>2,00905941694137+2,85264519069626i</v>
      </c>
      <c r="EG197" s="223" t="str">
        <f t="shared" ca="1" si="308"/>
        <v>0,51195909653661-3,45134788282443i</v>
      </c>
      <c r="EH197" s="223" t="str">
        <f t="shared" ca="1" si="309"/>
        <v>-2,75062918145813+2,14661208207591i</v>
      </c>
      <c r="EI197" s="223" t="str">
        <f t="shared" ca="1" si="310"/>
        <v>3,47231122536619+0,341992805478754i</v>
      </c>
      <c r="EJ197" s="223" t="str">
        <f t="shared" ca="1" si="311"/>
        <v>-2,27899337068372-2,64198666559522i</v>
      </c>
      <c r="EK197" s="223" t="str">
        <f t="shared" ca="1" si="312"/>
        <v>-0,17120262379747+3,48490946602751i</v>
      </c>
      <c r="EL197" s="223" t="str">
        <f t="shared" ca="1" si="313"/>
        <v>2,52697937244407-2,40588436464546i</v>
      </c>
      <c r="EM197" s="223" t="str">
        <f t="shared" ca="1" si="314"/>
        <v>-3,48911225454317+1,19681218106351E-13i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-1,65519103841574E-24+4,09768157042599E-25i</v>
      </c>
      <c r="G198" s="229" t="str">
        <f t="shared" si="321"/>
        <v>-7,38722174769923+9,65263641772878i</v>
      </c>
      <c r="H198" s="229" t="str">
        <f t="shared" si="319"/>
        <v>2,00000000033037E-10-4,9513110584543E-11i</v>
      </c>
      <c r="I198" s="229" t="str">
        <f t="shared" si="317"/>
        <v>-2,00000000033037E-10+4,9513110584543E-11i</v>
      </c>
      <c r="J198" s="255" t="str">
        <f ca="1">IMPRODUCT(1/N_FFT2,DI100)</f>
        <v>0,0116765343769171+0,0000128995135303227i</v>
      </c>
      <c r="K198" s="254" t="str">
        <f t="shared" ca="1" si="318"/>
        <v>-2,33594557080909E-12+5,75561635142024E-13i</v>
      </c>
      <c r="N198" s="246">
        <f t="shared" ca="1" si="185"/>
        <v>11.489378346401395</v>
      </c>
      <c r="O198" s="223">
        <f t="shared" ca="1" si="186"/>
        <v>3.4893783464013945</v>
      </c>
      <c r="P198" s="223" t="str">
        <f t="shared" ca="1" si="187"/>
        <v>-2,58545881255535-2,34332327537513i</v>
      </c>
      <c r="Q198" s="223" t="str">
        <f t="shared" ca="1" si="188"/>
        <v>0,342018887042154+3,47257603591935i</v>
      </c>
      <c r="R198" s="223" t="str">
        <f t="shared" ca="1" si="189"/>
        <v>2,07862025406226-2,80269496801509i</v>
      </c>
      <c r="S198" s="223" t="str">
        <f t="shared" ca="1" si="190"/>
        <v>-3,42233091990825+0,680743945235549i</v>
      </c>
      <c r="T198" s="223" t="str">
        <f t="shared" ca="1" si="191"/>
        <v>2,99293963882387+1,79389898341344i</v>
      </c>
      <c r="U198" s="223" t="str">
        <f t="shared" ca="1" si="192"/>
        <v>-1,0129130671038-3,33912688630206i</v>
      </c>
      <c r="V198" s="223" t="str">
        <f t="shared" ca="1" si="193"/>
        <v>-1,49190148490925+3,15436066480365i</v>
      </c>
      <c r="W198" s="223" t="str">
        <f t="shared" ca="1" si="194"/>
        <v>3,22376523542831-1,33532728242136i</v>
      </c>
      <c r="X198" s="223" t="str">
        <f t="shared" ca="1" si="195"/>
        <v>-3,28540347323241-1,17553615954905i</v>
      </c>
      <c r="Y198" s="223" t="str">
        <f t="shared" ca="1" si="196"/>
        <v>1,64488156604505+3,07735696304802i</v>
      </c>
      <c r="Z198" s="223" t="str">
        <f t="shared" ca="1" si="197"/>
        <v>0,847849778359297-3,38480605022962i</v>
      </c>
      <c r="AA198" s="223" t="str">
        <f t="shared" ca="1" si="198"/>
        <v>-2,90131206085931+1,93859474100371i</v>
      </c>
      <c r="AB198" s="223" t="str">
        <f t="shared" ca="1" si="199"/>
        <v>3,45161109464001+0,511998140321774i</v>
      </c>
      <c r="AC198" s="223" t="str">
        <f t="shared" ca="1" si="200"/>
        <v>-2,2136381888631-2,69732593750586i</v>
      </c>
      <c r="AD198" s="223" t="str">
        <f t="shared" ca="1" si="201"/>
        <v>-0,171215680306298+3,48517523736643i</v>
      </c>
      <c r="AE198" s="223" t="str">
        <f t="shared" ca="1" si="202"/>
        <v>2,46736309086585-2,46736309086601i</v>
      </c>
      <c r="AF198" s="223" t="str">
        <f t="shared" ca="1" si="203"/>
        <v>-3,48517523736642+0,171215680306541i</v>
      </c>
      <c r="AG198" s="223" t="str">
        <f t="shared" ca="1" si="204"/>
        <v>2,69732593750578+2,21363818886319i</v>
      </c>
      <c r="AH198" s="223" t="str">
        <f t="shared" ca="1" si="205"/>
        <v>-0,511998140321673-3,45161109464002i</v>
      </c>
      <c r="AI198" s="223" t="str">
        <f t="shared" ca="1" si="206"/>
        <v>-1,9385947410038+2,90131206085925i</v>
      </c>
      <c r="AJ198" s="223" t="str">
        <f t="shared" ca="1" si="207"/>
        <v>3,38480605022965-0,847849778359172i</v>
      </c>
      <c r="AK198" s="223" t="str">
        <f t="shared" ca="1" si="208"/>
        <v>-3,07735696304813-1,64488156604485i</v>
      </c>
      <c r="AL198" s="223" t="str">
        <f t="shared" ca="1" si="209"/>
        <v>1,17553615954926+3,28540347323234i</v>
      </c>
      <c r="AM198" s="223" t="str">
        <f t="shared" ca="1" si="210"/>
        <v>1,33532728242114-3,22376523542839i</v>
      </c>
      <c r="AN198" s="223" t="str">
        <f t="shared" ca="1" si="211"/>
        <v>-3,1543606648037+1,49190148490913i</v>
      </c>
      <c r="AO198" s="223" t="str">
        <f t="shared" ca="1" si="212"/>
        <v>3,33912688630203+1,0129130671039i</v>
      </c>
      <c r="AP198" s="223" t="str">
        <f t="shared" ca="1" si="213"/>
        <v>-1,79389898341334-2,99293963882393i</v>
      </c>
      <c r="AQ198" s="223" t="str">
        <f t="shared" ca="1" si="214"/>
        <v>-0,680743945235542+3,42233091990825i</v>
      </c>
      <c r="AR198" s="223" t="str">
        <f t="shared" ca="1" si="215"/>
        <v>-0,680743945235542+3,42233091990825i</v>
      </c>
      <c r="AS198" s="223" t="str">
        <f t="shared" ca="1" si="216"/>
        <v>-3,47257603591937-0,342018887042016i</v>
      </c>
      <c r="AT198" s="223" t="str">
        <f t="shared" ca="1" si="217"/>
        <v>2,34332327537501+2,58545881255545i</v>
      </c>
      <c r="AU198" s="223" t="str">
        <f t="shared" ca="1" si="218"/>
        <v>1,28243006626549E-13-3,48937834640139i</v>
      </c>
      <c r="AV198" s="223" t="str">
        <f t="shared" ca="1" si="219"/>
        <v>-2,3433232753752+2,58545881255528i</v>
      </c>
      <c r="AW198" s="223" t="str">
        <f t="shared" ca="1" si="220"/>
        <v>3,47257603591935-0,342018887042156i</v>
      </c>
      <c r="AX198" s="223" t="str">
        <f t="shared" ca="1" si="221"/>
        <v>-2,8026949680151-2,07862025406224i</v>
      </c>
      <c r="AY198" s="223" t="str">
        <f t="shared" ca="1" si="222"/>
        <v>0,680743945235629+3,42233091990824i</v>
      </c>
      <c r="AZ198" s="223" t="str">
        <f t="shared" ca="1" si="223"/>
        <v>1,79389898341326-2,99293963882397i</v>
      </c>
      <c r="BA198" s="223" t="str">
        <f t="shared" ca="1" si="224"/>
        <v>-3,33912688630209+1,0129130671037i</v>
      </c>
      <c r="BB198" s="223" t="str">
        <f t="shared" ca="1" si="225"/>
        <v>3,1543606648036+1,49190148490934i</v>
      </c>
      <c r="BC198" s="223" t="str">
        <f t="shared" ca="1" si="226"/>
        <v>-1,33532728242125-3,22376523542835i</v>
      </c>
      <c r="BD198" s="223" t="str">
        <f t="shared" ca="1" si="227"/>
        <v>-1,17553615954917+3,28540347323237i</v>
      </c>
      <c r="BE198" s="223" t="str">
        <f t="shared" ca="1" si="228"/>
        <v>3,07735696304773-1,64488156604558i</v>
      </c>
      <c r="BF198" s="223" t="str">
        <f t="shared" ca="1" si="229"/>
        <v>-3,38480605022924-0,847849778360794i</v>
      </c>
      <c r="BG198" s="223" t="str">
        <f t="shared" ca="1" si="230"/>
        <v>1,93859474100332+2,90131206085957i</v>
      </c>
      <c r="BH198" s="223" t="str">
        <f t="shared" ca="1" si="231"/>
        <v>0,511998140321216-3,45161109464009i</v>
      </c>
      <c r="BI198" s="223" t="str">
        <f t="shared" ca="1" si="232"/>
        <v>-2,69732593750484+2,21363818886434i</v>
      </c>
      <c r="BJ198" s="223" t="str">
        <f t="shared" ca="1" si="233"/>
        <v>3,48517523736639+0,171215680307144i</v>
      </c>
      <c r="BK198" s="223" t="str">
        <f t="shared" ca="1" si="234"/>
        <v>-2,46736309086618-2,46736309086568i</v>
      </c>
      <c r="BL198" s="223" t="str">
        <f t="shared" ca="1" si="235"/>
        <v>0,1712156803078+3,48517523736636i</v>
      </c>
      <c r="BM198" s="223" t="str">
        <f t="shared" ca="1" si="236"/>
        <v>2,21363818886383-2,69732593750525i</v>
      </c>
      <c r="BN198" s="223" t="str">
        <f t="shared" ca="1" si="237"/>
        <v>-3,45161109463999+0,511998140321865i</v>
      </c>
      <c r="BO198" s="223" t="str">
        <f t="shared" ca="1" si="238"/>
        <v>2,90131206085996+1,93859474100273i</v>
      </c>
      <c r="BP198" s="223" t="str">
        <f t="shared" ca="1" si="239"/>
        <v>-0,847849778358062-3,38480605022993i</v>
      </c>
      <c r="BQ198" s="223" t="str">
        <f t="shared" ca="1" si="240"/>
        <v>-1,64488156604496+3,07735696304807i</v>
      </c>
      <c r="BR198" s="223" t="str">
        <f t="shared" ca="1" si="241"/>
        <v>3,28540347323203-1,17553615955012i</v>
      </c>
      <c r="BS198" s="223" t="str">
        <f t="shared" ca="1" si="242"/>
        <v>-3,2237652354278-1,33532728242257i</v>
      </c>
      <c r="BT198" s="223" t="str">
        <f t="shared" ca="1" si="243"/>
        <v>1,49190148490899+3,15436066480377i</v>
      </c>
      <c r="BU198" s="223" t="str">
        <f t="shared" ca="1" si="244"/>
        <v>1,01291306710298-3,33912688630231i</v>
      </c>
      <c r="BV198" s="223" t="str">
        <f t="shared" ca="1" si="245"/>
        <v>-2,99293963882468+1,79389898341208i</v>
      </c>
      <c r="BW198" s="223" t="str">
        <f t="shared" ca="1" si="246"/>
        <v>3,42233091990817+0,68074394523596i</v>
      </c>
      <c r="BX198" s="223" t="str">
        <f t="shared" ca="1" si="247"/>
        <v>-2,0786202540628-2,80269496801468i</v>
      </c>
      <c r="BY198" s="223" t="str">
        <f t="shared" ca="1" si="248"/>
        <v>-0,342018887043871+3,47257603591919i</v>
      </c>
      <c r="BZ198" s="223" t="str">
        <f t="shared" ca="1" si="249"/>
        <v>2,58545881255577-2,34332327537466i</v>
      </c>
      <c r="CA198" s="223" t="str">
        <f t="shared" ca="1" si="250"/>
        <v>-3,48937834640139+4,3773266892605E-13i</v>
      </c>
      <c r="CB198" s="223" t="str">
        <f t="shared" ca="1" si="251"/>
        <v>2,58545881255636+2,34332327537401i</v>
      </c>
      <c r="CC198" s="223" t="str">
        <f t="shared" ca="1" si="252"/>
        <v>-0,342018887041288-3,47257603591944i</v>
      </c>
      <c r="CD198" s="223" t="str">
        <f t="shared" ca="1" si="253"/>
        <v>-2,07862025406202+2,80269496801526i</v>
      </c>
      <c r="CE198" s="223" t="str">
        <f t="shared" ca="1" si="254"/>
        <v>3,42233091990798-0,680743945236917i</v>
      </c>
      <c r="CF198" s="223" t="str">
        <f t="shared" ca="1" si="255"/>
        <v>-2,9929396388234-1,79389898341422i</v>
      </c>
      <c r="CG198" s="223" t="str">
        <f t="shared" ca="1" si="256"/>
        <v>1,01291306710391+3,33912688630203i</v>
      </c>
      <c r="CH198" s="223" t="str">
        <f t="shared" ca="1" si="257"/>
        <v>1,4919014849082-3,15436066480414i</v>
      </c>
      <c r="CI198" s="223" t="str">
        <f t="shared" ca="1" si="258"/>
        <v>-3,2237652354288+1,33532728242017i</v>
      </c>
      <c r="CJ198" s="223" t="str">
        <f t="shared" ca="1" si="259"/>
        <v>3,28540347323232+1,1755361595493i</v>
      </c>
      <c r="CK198" s="223" t="str">
        <f t="shared" ca="1" si="260"/>
        <v>-1,64488156604573-3,07735696304765i</v>
      </c>
      <c r="CL198" s="223" t="str">
        <f t="shared" ca="1" si="261"/>
        <v>-0,847849778360581+3,38480605022929i</v>
      </c>
      <c r="CM198" s="223" t="str">
        <f t="shared" ca="1" si="262"/>
        <v>2,90131206085942-1,93859474100355i</v>
      </c>
      <c r="CN198" s="223" t="str">
        <f t="shared" ca="1" si="263"/>
        <v>-3,45161109464013-0,511998140320951i</v>
      </c>
      <c r="CO198" s="223" t="str">
        <f t="shared" ca="1" si="264"/>
        <v>2,21363818886186+2,69732593750687i</v>
      </c>
      <c r="CP198" s="223" t="str">
        <f t="shared" ca="1" si="265"/>
        <v>0,171215680306876-3,48517523736641i</v>
      </c>
      <c r="CQ198" s="223" t="str">
        <f t="shared" ca="1" si="266"/>
        <v>-2,46736309086552+2,46736309086633i</v>
      </c>
      <c r="CR198" s="223" t="str">
        <f t="shared" ca="1" si="267"/>
        <v>3,48517523736635-0,171215680308019i</v>
      </c>
      <c r="CS198" s="223" t="str">
        <f t="shared" ca="1" si="268"/>
        <v>-2,69732593750539-2,21363818886366i</v>
      </c>
      <c r="CT198" s="223" t="str">
        <f t="shared" ca="1" si="269"/>
        <v>0,511998140322082+3,45161109463996i</v>
      </c>
      <c r="CU198" s="223" t="str">
        <f t="shared" ca="1" si="270"/>
        <v>1,93859474100251-2,90131206086011i</v>
      </c>
      <c r="CV198" s="223" t="str">
        <f t="shared" ca="1" si="271"/>
        <v>-3,38480605022988+0,847849778358226i</v>
      </c>
      <c r="CW198" s="223" t="str">
        <f t="shared" ca="1" si="272"/>
        <v>3,07735696304819+1,64488156604473i</v>
      </c>
      <c r="CX198" s="223" t="str">
        <f t="shared" ca="1" si="273"/>
        <v>-1,17553615955037-3,28540347323194i</v>
      </c>
      <c r="CY198" s="223" t="str">
        <f t="shared" ca="1" si="274"/>
        <v>-1,33532728242232+3,22376523542791i</v>
      </c>
      <c r="CZ198" s="223" t="str">
        <f t="shared" ca="1" si="275"/>
        <v>3,15436066480365-1,49190148490924i</v>
      </c>
      <c r="DA198" s="223" t="str">
        <f t="shared" ca="1" si="276"/>
        <v>-3,33912688630236-1,01291306710282i</v>
      </c>
      <c r="DB198" s="223" t="str">
        <f t="shared" ca="1" si="277"/>
        <v>1,79389898341223+2,9929396388246i</v>
      </c>
      <c r="DC198" s="223" t="str">
        <f t="shared" ca="1" si="278"/>
        <v>0,680743945235793-3,42233091990821i</v>
      </c>
      <c r="DD198" s="223" t="str">
        <f t="shared" ca="1" si="279"/>
        <v>-2,80269496801458+2,07862025406294i</v>
      </c>
      <c r="DE198" s="223" t="str">
        <f t="shared" ca="1" si="280"/>
        <v>3,4725760359192+0,342018887043702i</v>
      </c>
      <c r="DF198" s="223" t="str">
        <f t="shared" ca="1" si="281"/>
        <v>-2,34332327537486-2,58545881255559i</v>
      </c>
      <c r="DG198" s="223" t="str">
        <f t="shared" ca="1" si="282"/>
        <v>7,06186052116157E-13+3,48937834640139i</v>
      </c>
      <c r="DH198" s="223" t="str">
        <f t="shared" ca="1" si="283"/>
        <v>2,34332327537639-2,58545881255421i</v>
      </c>
      <c r="DI198" s="223" t="str">
        <f t="shared" ca="1" si="284"/>
        <v>-3,47257603591941+0,342018887041555i</v>
      </c>
      <c r="DJ198" s="223" t="str">
        <f t="shared" ca="1" si="285"/>
        <v>2,80269496801536+2,07862025406188i</v>
      </c>
      <c r="DK198" s="223" t="str">
        <f t="shared" ca="1" si="286"/>
        <v>-0,680743945237081-3,42233091990795i</v>
      </c>
      <c r="DL198" s="223" t="str">
        <f t="shared" ca="1" si="287"/>
        <v>-1,79389898341408+2,99293963882349i</v>
      </c>
      <c r="DM198" s="223" t="str">
        <f t="shared" ca="1" si="288"/>
        <v>3,33912688630198-1,01291306710407i</v>
      </c>
      <c r="DN198" s="223" t="str">
        <f t="shared" ca="1" si="289"/>
        <v>-3,15436066480426-1,49190148490796i</v>
      </c>
      <c r="DO198" s="223" t="str">
        <f t="shared" ca="1" si="290"/>
        <v>1,33532728242042+3,22376523542869i</v>
      </c>
      <c r="DP198" s="223" t="str">
        <f t="shared" ca="1" si="291"/>
        <v>1,17553615954904-3,28540347323242i</v>
      </c>
      <c r="DQ198" s="223" t="str">
        <f t="shared" ca="1" si="292"/>
        <v>-3,07735696304752+1,64488156604597i</v>
      </c>
      <c r="DR198" s="223" t="str">
        <f t="shared" ca="1" si="293"/>
        <v>3,38480605022934+0,847849778360417i</v>
      </c>
      <c r="DS198" s="223" t="str">
        <f t="shared" ca="1" si="294"/>
        <v>-1,93859474100369-2,90131206085933i</v>
      </c>
      <c r="DT198" s="223" t="str">
        <f t="shared" ca="1" si="295"/>
        <v>-0,511998140320686+3,45161109464017i</v>
      </c>
      <c r="DU198" s="223" t="str">
        <f t="shared" ca="1" si="296"/>
        <v>2,6973259375067-2,21363818886207i</v>
      </c>
      <c r="DV198" s="223" t="str">
        <f t="shared" ca="1" si="297"/>
        <v>-3,48517523736642-0,171215680306707i</v>
      </c>
      <c r="DW198" s="223" t="str">
        <f t="shared" ca="1" si="298"/>
        <v>2,46736309086652+2,46736309086533i</v>
      </c>
      <c r="DX198" s="223" t="str">
        <f t="shared" ca="1" si="299"/>
        <v>-0,17121568030482-3,48517523736651i</v>
      </c>
      <c r="DY198" s="223" t="str">
        <f t="shared" ca="1" si="300"/>
        <v>-2,21363818886353+2,6973259375055i</v>
      </c>
      <c r="DZ198" s="223" t="str">
        <f t="shared" ca="1" si="301"/>
        <v>3,45161109463992-0,511998140322347i</v>
      </c>
      <c r="EA198" s="223" t="str">
        <f t="shared" ca="1" si="302"/>
        <v>-2,90131206086026-1,93859474100229i</v>
      </c>
      <c r="EB198" s="223" t="str">
        <f t="shared" ca="1" si="303"/>
        <v>0,847849778358582+3,3848060502298i</v>
      </c>
      <c r="EC198" s="223" t="str">
        <f t="shared" ca="1" si="304"/>
        <v>1,64488156604458-3,07735696304827i</v>
      </c>
      <c r="ED198" s="223" t="str">
        <f t="shared" ca="1" si="305"/>
        <v>-3,28540347323185+1,17553615955063i</v>
      </c>
      <c r="EE198" s="223" t="str">
        <f t="shared" ca="1" si="306"/>
        <v>3,22376523542801+1,33532728242207i</v>
      </c>
      <c r="EF198" s="223" t="str">
        <f t="shared" ca="1" si="307"/>
        <v>-1,49190148490939-3,15436066480358i</v>
      </c>
      <c r="EG198" s="223" t="str">
        <f t="shared" ca="1" si="308"/>
        <v>-1,01291306710256+3,33912688630244i</v>
      </c>
      <c r="EH198" s="223" t="str">
        <f t="shared" ca="1" si="309"/>
        <v>2,99293963882446-1,79389898341246i</v>
      </c>
      <c r="EI198" s="223" t="str">
        <f t="shared" ca="1" si="310"/>
        <v>-3,42233091990824-0,680743945235626i</v>
      </c>
      <c r="EJ198" s="223" t="str">
        <f t="shared" ca="1" si="311"/>
        <v>2,07862025406316+2,80269496801442i</v>
      </c>
      <c r="EK198" s="223" t="str">
        <f t="shared" ca="1" si="312"/>
        <v>0,342018887043435-3,47257603591923i</v>
      </c>
      <c r="EL198" s="223" t="str">
        <f t="shared" ca="1" si="313"/>
        <v>-2,58545881255541+2,34332327537506i</v>
      </c>
      <c r="EM198" s="223" t="str">
        <f t="shared" ca="1" si="314"/>
        <v>3,48937834640139-8,75465337852103E-13i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-1,62192168890015E-27+3,97476050134777E-28i</v>
      </c>
      <c r="G199" s="229" t="str">
        <f t="shared" si="321"/>
        <v>-7,2928821469967+9,62660443410841i</v>
      </c>
      <c r="H199" s="229" t="str">
        <f t="shared" si="319"/>
        <v>2,00000000003236E-11-4,90129782732816E-12i</v>
      </c>
      <c r="I199" s="229" t="str">
        <f t="shared" si="317"/>
        <v>-2,00000000003236E-11+4,90129782732816E-12i</v>
      </c>
      <c r="J199" s="255" t="str">
        <f ca="1">IMPRODUCT(1/N_FFT2,DJ100)</f>
        <v>0,0219655843680986+0,00097809627320959i</v>
      </c>
      <c r="K199" s="254" t="str">
        <f t="shared" ca="1" si="318"/>
        <v>-4,4410562850788E-13+8,80979454748467E-14i</v>
      </c>
      <c r="N199" s="246">
        <f t="shared" ca="1" si="185"/>
        <v>11.489625992320505</v>
      </c>
      <c r="O199" s="223">
        <f t="shared" ca="1" si="186"/>
        <v>3.4896259923205042</v>
      </c>
      <c r="P199" s="223" t="str">
        <f t="shared" ca="1" si="187"/>
        <v>-2,64237567238406-2,27932893024937i</v>
      </c>
      <c r="Q199" s="223" t="str">
        <f t="shared" ca="1" si="188"/>
        <v>0,512034477524944+3,45185606016598i</v>
      </c>
      <c r="R199" s="223" t="str">
        <f t="shared" ca="1" si="189"/>
        <v>1,86694160018761-2,94822296100003i</v>
      </c>
      <c r="S199" s="223" t="str">
        <f t="shared" ca="1" si="190"/>
        <v>-3,33936386867103+1,01298495491953i</v>
      </c>
      <c r="T199" s="223" t="str">
        <f t="shared" ca="1" si="191"/>
        <v>3,19025012593605+1,41414062251386i</v>
      </c>
      <c r="U199" s="223" t="str">
        <f t="shared" ca="1" si="192"/>
        <v>-1,49200736718323-3,15458453406306i</v>
      </c>
      <c r="V199" s="223" t="str">
        <f t="shared" ca="1" si="193"/>
        <v>-0,93072777096784+3,36321800997617i</v>
      </c>
      <c r="W199" s="223" t="str">
        <f t="shared" ca="1" si="194"/>
        <v>2,9015179709157-1,93873232570463i</v>
      </c>
      <c r="X199" s="223" t="str">
        <f t="shared" ca="1" si="195"/>
        <v>-3,46338238078182-0,427167473912698i</v>
      </c>
      <c r="Y199" s="223" t="str">
        <f t="shared" ca="1" si="196"/>
        <v>2,34348958420986+2,58564230607769i</v>
      </c>
      <c r="Z199" s="223" t="str">
        <f t="shared" ca="1" si="197"/>
        <v>-0,0856397089369815-3,48857498221438i</v>
      </c>
      <c r="AA199" s="223" t="str">
        <f t="shared" ca="1" si="198"/>
        <v>-2,21379529377094+2,69751737039013i</v>
      </c>
      <c r="AB199" s="223" t="str">
        <f t="shared" ca="1" si="199"/>
        <v>3,43825047053273-0,596593050714066i</v>
      </c>
      <c r="AC199" s="223" t="str">
        <f t="shared" ca="1" si="200"/>
        <v>-2,99315205181393-1,79402629885989i</v>
      </c>
      <c r="AD199" s="223" t="str">
        <f t="shared" ca="1" si="201"/>
        <v>1,09463195461219+3,31349821943829i</v>
      </c>
      <c r="AE199" s="223" t="str">
        <f t="shared" ca="1" si="202"/>
        <v>1,33542205241162-3,22399403042431i</v>
      </c>
      <c r="AF199" s="223" t="str">
        <f t="shared" ca="1" si="203"/>
        <v>-3,11701873842426+1,56897538240435i</v>
      </c>
      <c r="AG199" s="223" t="str">
        <f t="shared" ca="1" si="204"/>
        <v>3,38504627451091+0,847909951409163i</v>
      </c>
      <c r="AH199" s="223" t="str">
        <f t="shared" ca="1" si="205"/>
        <v>-2,0093552313629-2,85306521490018i</v>
      </c>
      <c r="AI199" s="223" t="str">
        <f t="shared" ca="1" si="206"/>
        <v>-0,34204316058701+3,47282248935567i</v>
      </c>
      <c r="AJ199" s="223" t="str">
        <f t="shared" ca="1" si="207"/>
        <v>2,52735144552967-2,40623860767338i</v>
      </c>
      <c r="AK199" s="223" t="str">
        <f t="shared" ca="1" si="208"/>
        <v>-3,48542258498519+0,171227831715575i</v>
      </c>
      <c r="AL199" s="223" t="str">
        <f t="shared" ca="1" si="209"/>
        <v>2,75103418479886+2,14692814978679i</v>
      </c>
      <c r="AM199" s="223" t="str">
        <f t="shared" ca="1" si="210"/>
        <v>-0,680792258557532-3,42257380738049i</v>
      </c>
      <c r="AN199" s="223" t="str">
        <f t="shared" ca="1" si="211"/>
        <v>-1,72003034317283+3,03627817975291i</v>
      </c>
      <c r="AO199" s="223" t="str">
        <f t="shared" ca="1" si="212"/>
        <v>3,28563664277771-1,17561958894672i</v>
      </c>
      <c r="AP199" s="223" t="str">
        <f t="shared" ca="1" si="213"/>
        <v>-3,25579592146155-1,25589907399966i</v>
      </c>
      <c r="AQ199" s="223" t="str">
        <f t="shared" ca="1" si="214"/>
        <v>1,64499830552321+3,0775753672501i</v>
      </c>
      <c r="AR199" s="223" t="str">
        <f t="shared" ca="1" si="215"/>
        <v>1,64499830552321+3,0775753672501i</v>
      </c>
      <c r="AS199" s="223" t="str">
        <f t="shared" ca="1" si="216"/>
        <v>-2,80289387908238+2,07876777656413i</v>
      </c>
      <c r="AT199" s="223" t="str">
        <f t="shared" ca="1" si="217"/>
        <v>3,48017069951914+0,256712813251201i</v>
      </c>
      <c r="AU199" s="223" t="str">
        <f t="shared" ca="1" si="218"/>
        <v>-2,46753820297471-2,46753820297462i</v>
      </c>
      <c r="AV199" s="223" t="str">
        <f t="shared" ca="1" si="219"/>
        <v>0,256712813250976+3,48017069951915i</v>
      </c>
      <c r="AW199" s="223" t="str">
        <f t="shared" ca="1" si="220"/>
        <v>2,07876777656403-2,80289387908245i</v>
      </c>
      <c r="AX199" s="223" t="str">
        <f t="shared" ca="1" si="221"/>
        <v>-3,40483551374497+0,764581382600882i</v>
      </c>
      <c r="AY199" s="223" t="str">
        <f t="shared" ca="1" si="222"/>
        <v>3,07757536725016+1,64499830552311i</v>
      </c>
      <c r="AZ199" s="223" t="str">
        <f t="shared" ca="1" si="223"/>
        <v>-1,25589907399977-3,2557959214615i</v>
      </c>
      <c r="BA199" s="223" t="str">
        <f t="shared" ca="1" si="224"/>
        <v>-1,17561958894658+3,28563664277776i</v>
      </c>
      <c r="BB199" s="223" t="str">
        <f t="shared" ca="1" si="225"/>
        <v>3,03627817975285-1,72003034317293i</v>
      </c>
      <c r="BC199" s="223" t="str">
        <f t="shared" ca="1" si="226"/>
        <v>-3,42257380738045-0,680792258557755i</v>
      </c>
      <c r="BD199" s="223" t="str">
        <f t="shared" ca="1" si="227"/>
        <v>2,14692814978688+2,75103418479879i</v>
      </c>
      <c r="BE199" s="223" t="str">
        <f t="shared" ca="1" si="228"/>
        <v>0,171227831715478-3,48542258498519i</v>
      </c>
      <c r="BF199" s="223" t="str">
        <f t="shared" ca="1" si="229"/>
        <v>-2,40623860767281+2,52735144553022i</v>
      </c>
      <c r="BG199" s="223" t="str">
        <f t="shared" ca="1" si="230"/>
        <v>3,47282248935555-0,342043160588191i</v>
      </c>
      <c r="BH199" s="223" t="str">
        <f t="shared" ca="1" si="231"/>
        <v>-2,85306521490127-2,00935523136136i</v>
      </c>
      <c r="BI199" s="223" t="str">
        <f t="shared" ca="1" si="232"/>
        <v>0,847909951407935+3,38504627451122i</v>
      </c>
      <c r="BJ199" s="223" t="str">
        <f t="shared" ca="1" si="233"/>
        <v>1,56897538240517-3,11701873842385i</v>
      </c>
      <c r="BK199" s="223" t="str">
        <f t="shared" ca="1" si="234"/>
        <v>-3,2239940304244+1,33542205241141i</v>
      </c>
      <c r="BL199" s="223" t="str">
        <f t="shared" ca="1" si="235"/>
        <v>3,31349821943833+1,09463195461208i</v>
      </c>
      <c r="BM199" s="223" t="str">
        <f t="shared" ca="1" si="236"/>
        <v>-1,79402629886059-2,99315205181351i</v>
      </c>
      <c r="BN199" s="223" t="str">
        <f t="shared" ca="1" si="237"/>
        <v>-0,596593050712942+3,43825047053292i</v>
      </c>
      <c r="BO199" s="223" t="str">
        <f t="shared" ca="1" si="238"/>
        <v>2,69751737038894-2,21379529377239i</v>
      </c>
      <c r="BP199" s="223" t="str">
        <f t="shared" ca="1" si="239"/>
        <v>-3,48857498221435-0,085639708938236i</v>
      </c>
      <c r="BQ199" s="223" t="str">
        <f t="shared" ca="1" si="240"/>
        <v>2,58564230607728+2,34348958421031i</v>
      </c>
      <c r="BR199" s="223" t="str">
        <f t="shared" ca="1" si="241"/>
        <v>-0,427167473912474-3,46338238078184i</v>
      </c>
      <c r="BS199" s="223" t="str">
        <f t="shared" ca="1" si="242"/>
        <v>-1,93873232570449+2,9015179709158i</v>
      </c>
      <c r="BT199" s="223" t="str">
        <f t="shared" ca="1" si="243"/>
        <v>3,36321800997596-0,930727770968626i</v>
      </c>
      <c r="BU199" s="223" t="str">
        <f t="shared" ca="1" si="244"/>
        <v>-3,15458453406357-1,49200736718214i</v>
      </c>
      <c r="BV199" s="223" t="str">
        <f t="shared" ca="1" si="245"/>
        <v>1,41414062251237+3,19025012593671i</v>
      </c>
      <c r="BW199" s="223" t="str">
        <f t="shared" ca="1" si="246"/>
        <v>1,01298495492065-3,33936386867069i</v>
      </c>
      <c r="BX199" s="223" t="str">
        <f t="shared" ca="1" si="247"/>
        <v>-2,94822296100041+1,86694160018701i</v>
      </c>
      <c r="BY199" s="223" t="str">
        <f t="shared" ca="1" si="248"/>
        <v>3,45185606016596+0,512034477525122i</v>
      </c>
      <c r="BZ199" s="223" t="str">
        <f t="shared" ca="1" si="249"/>
        <v>-2,27932893024958-2,64237567238388i</v>
      </c>
      <c r="CA199" s="223" t="str">
        <f t="shared" ca="1" si="250"/>
        <v>8,15678050816133E-13+3,4896259923205i</v>
      </c>
      <c r="CB199" s="223" t="str">
        <f t="shared" ca="1" si="251"/>
        <v>2,27932893024835-2,64237567238494i</v>
      </c>
      <c r="CC199" s="223" t="str">
        <f t="shared" ca="1" si="252"/>
        <v>-3,45185606016623+0,5120344775233i</v>
      </c>
      <c r="CD199" s="223" t="str">
        <f t="shared" ca="1" si="253"/>
        <v>2,94822296099942+1,86694160018857i</v>
      </c>
      <c r="CE199" s="223" t="str">
        <f t="shared" ca="1" si="254"/>
        <v>-1,01298495491889-3,33936386867122i</v>
      </c>
      <c r="CF199" s="223" t="str">
        <f t="shared" ca="1" si="255"/>
        <v>-1,41414062251405+3,19025012593596i</v>
      </c>
      <c r="CG199" s="223" t="str">
        <f t="shared" ca="1" si="256"/>
        <v>3,15458453406287-1,49200736718362i</v>
      </c>
      <c r="CH199" s="223" t="str">
        <f t="shared" ca="1" si="257"/>
        <v>-3,36321800997639-0,930727770967055i</v>
      </c>
      <c r="CI199" s="223" t="str">
        <f t="shared" ca="1" si="258"/>
        <v>1,93873232570593+2,90151797091484i</v>
      </c>
      <c r="CJ199" s="223" t="str">
        <f t="shared" ca="1" si="259"/>
        <v>0,427167473914299-3,46338238078162i</v>
      </c>
      <c r="CK199" s="223" t="str">
        <f t="shared" ca="1" si="260"/>
        <v>-2,58564230607852+2,34348958420895i</v>
      </c>
      <c r="CL199" s="223" t="str">
        <f t="shared" ca="1" si="261"/>
        <v>3,48857498221439-0,0856397089363966i</v>
      </c>
      <c r="CM199" s="223" t="str">
        <f t="shared" ca="1" si="262"/>
        <v>-2,69751737039-2,2137952937711i</v>
      </c>
      <c r="CN199" s="223" t="str">
        <f t="shared" ca="1" si="263"/>
        <v>0,596593050714502+3,43825047053266i</v>
      </c>
      <c r="CO199" s="223" t="str">
        <f t="shared" ca="1" si="264"/>
        <v>1,7940262988592-2,99315205181435i</v>
      </c>
      <c r="CP199" s="223" t="str">
        <f t="shared" ca="1" si="265"/>
        <v>-3,31349821943784+1,09463195461358i</v>
      </c>
      <c r="CQ199" s="223" t="str">
        <f t="shared" ca="1" si="266"/>
        <v>3,2239940304237+1,33542205241311i</v>
      </c>
      <c r="CR199" s="223" t="str">
        <f t="shared" ca="1" si="267"/>
        <v>-1,56897538240348-3,1170187384247i</v>
      </c>
      <c r="CS199" s="223" t="str">
        <f t="shared" ca="1" si="268"/>
        <v>-0,847909951409718+3,38504627451077i</v>
      </c>
      <c r="CT199" s="223" t="str">
        <f t="shared" ca="1" si="269"/>
        <v>2,8530652149003-2,00935523136273i</v>
      </c>
      <c r="CU199" s="223" t="str">
        <f t="shared" ca="1" si="270"/>
        <v>-3,47282248935571-0,342043160586568i</v>
      </c>
      <c r="CV199" s="223" t="str">
        <f t="shared" ca="1" si="271"/>
        <v>2,40623860767399+2,52735144552909i</v>
      </c>
      <c r="CW199" s="223" t="str">
        <f t="shared" ca="1" si="272"/>
        <v>-0,171227831717058-3,48542258498512i</v>
      </c>
      <c r="CX199" s="223" t="str">
        <f t="shared" ca="1" si="273"/>
        <v>-2,14692814978806+2,75103418479787i</v>
      </c>
      <c r="CY199" s="223" t="str">
        <f t="shared" ca="1" si="274"/>
        <v>3,42257380738068-0,680792258556583i</v>
      </c>
      <c r="CZ199" s="223" t="str">
        <f t="shared" ca="1" si="275"/>
        <v>-3,03627817975263-1,72003034317332i</v>
      </c>
      <c r="DA199" s="223" t="str">
        <f t="shared" ca="1" si="276"/>
        <v>1,17561958894653+3,28563664277778i</v>
      </c>
      <c r="DB199" s="223" t="str">
        <f t="shared" ca="1" si="277"/>
        <v>1,25589907399923-3,25579592146172i</v>
      </c>
      <c r="DC199" s="223" t="str">
        <f t="shared" ca="1" si="278"/>
        <v>-3,07757536724972+1,64499830552393i</v>
      </c>
      <c r="DD199" s="223" t="str">
        <f t="shared" ca="1" si="279"/>
        <v>3,40483551374524+0,764581382599678i</v>
      </c>
      <c r="DE199" s="223" t="str">
        <f t="shared" ca="1" si="280"/>
        <v>-2,07876777656284-2,80289387908334i</v>
      </c>
      <c r="DF199" s="223" t="str">
        <f t="shared" ca="1" si="281"/>
        <v>-0,256712813252168+3,48017069951907i</v>
      </c>
      <c r="DG199" s="223" t="str">
        <f t="shared" ca="1" si="282"/>
        <v>2,46753820297502-2,4675382029743i</v>
      </c>
      <c r="DH199" s="223" t="str">
        <f t="shared" ca="1" si="283"/>
        <v>-3,48017069951914+0,256712813251146i</v>
      </c>
      <c r="DI199" s="223" t="str">
        <f t="shared" ca="1" si="284"/>
        <v>2,80289387908273+2,07876777656366i</v>
      </c>
      <c r="DJ199" s="223" t="str">
        <f t="shared" ca="1" si="285"/>
        <v>-0,764581382602065-3,4048355137447i</v>
      </c>
      <c r="DK199" s="223" t="str">
        <f t="shared" ca="1" si="286"/>
        <v>-1,64499830552178+3,07757536725087i</v>
      </c>
      <c r="DL199" s="223" t="str">
        <f t="shared" ca="1" si="287"/>
        <v>3,25579592146209-1,25589907399827i</v>
      </c>
      <c r="DM199" s="223" t="str">
        <f t="shared" ca="1" si="288"/>
        <v>-3,28563664277744-1,17561958894749i</v>
      </c>
      <c r="DN199" s="223" t="str">
        <f t="shared" ca="1" si="289"/>
        <v>1,72003034317243+3,03627817975313i</v>
      </c>
      <c r="DO199" s="223" t="str">
        <f t="shared" ca="1" si="290"/>
        <v>0,680792258557685-3,42257380738046i</v>
      </c>
      <c r="DP199" s="223" t="str">
        <f t="shared" ca="1" si="291"/>
        <v>-2,7510341847985+2,14692814978725i</v>
      </c>
      <c r="DQ199" s="223" t="str">
        <f t="shared" ca="1" si="292"/>
        <v>3,48542258498523+0,171227831714713i</v>
      </c>
      <c r="DR199" s="223" t="str">
        <f t="shared" ca="1" si="293"/>
        <v>-2,52735144553085-2,40623860767214i</v>
      </c>
      <c r="DS199" s="223" t="str">
        <f t="shared" ca="1" si="294"/>
        <v>0,34204316058545+3,47282248935583i</v>
      </c>
      <c r="DT199" s="223" t="str">
        <f t="shared" ca="1" si="295"/>
        <v>2,00935523136349-2,85306521489976i</v>
      </c>
      <c r="DU199" s="223" t="str">
        <f t="shared" ca="1" si="296"/>
        <v>-3,38504627451102+0,847909951408723i</v>
      </c>
      <c r="DV199" s="223" t="str">
        <f t="shared" ca="1" si="297"/>
        <v>3,11701873842419+1,56897538240449i</v>
      </c>
      <c r="DW199" s="223" t="str">
        <f t="shared" ca="1" si="298"/>
        <v>-1,33542205241225-3,22399403042405i</v>
      </c>
      <c r="DX199" s="223" t="str">
        <f t="shared" ca="1" si="299"/>
        <v>-1,09463195461126+3,31349821943861i</v>
      </c>
      <c r="DY199" s="223" t="str">
        <f t="shared" ca="1" si="300"/>
        <v>2,99315205181309-1,79402629886129i</v>
      </c>
      <c r="DZ199" s="223" t="str">
        <f t="shared" ca="1" si="301"/>
        <v>-3,43825047053248-0,59659305071551i</v>
      </c>
      <c r="EA199" s="223" t="str">
        <f t="shared" ca="1" si="302"/>
        <v>2,2137952937703+2,69751737039066i</v>
      </c>
      <c r="EB199" s="223" t="str">
        <f t="shared" ca="1" si="303"/>
        <v>0,0856397089375196-3,48857498221437i</v>
      </c>
      <c r="EC199" s="223" t="str">
        <f t="shared" ca="1" si="304"/>
        <v>-2,34348958420963+2,5856423060779i</v>
      </c>
      <c r="ED199" s="223" t="str">
        <f t="shared" ca="1" si="305"/>
        <v>3,46338238078174-0,427167473913284i</v>
      </c>
      <c r="EE199" s="223" t="str">
        <f t="shared" ca="1" si="306"/>
        <v>-2,9015179709162-1,93873232570389i</v>
      </c>
      <c r="EF199" s="223" t="str">
        <f t="shared" ca="1" si="307"/>
        <v>0,930727770969509+3,36321800997571i</v>
      </c>
      <c r="EG199" s="223" t="str">
        <f t="shared" ca="1" si="308"/>
        <v>1,49200736718463-3,15458453406239i</v>
      </c>
      <c r="EH199" s="223" t="str">
        <f t="shared" ca="1" si="309"/>
        <v>-3,19025012593634+1,4141406225132i</v>
      </c>
      <c r="EI199" s="223" t="str">
        <f t="shared" ca="1" si="310"/>
        <v>3,33936386867093+1,01298495491987i</v>
      </c>
      <c r="EJ199" s="223" t="str">
        <f t="shared" ca="1" si="311"/>
        <v>-1,8669416001877-2,94822296099997i</v>
      </c>
      <c r="EK199" s="223" t="str">
        <f t="shared" ca="1" si="312"/>
        <v>-0,512034477524414+3,45185606016606i</v>
      </c>
      <c r="EL199" s="223" t="str">
        <f t="shared" ca="1" si="313"/>
        <v>2,64237567238328-2,27932893025028i</v>
      </c>
      <c r="EM199" s="223" t="str">
        <f t="shared" ca="1" si="314"/>
        <v>-3,4896259923205+1,63135610163227E-12i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-1,58964544723482E-27+3,85670613969722E-28i</v>
      </c>
      <c r="G200" s="229" t="str">
        <f t="shared" si="321"/>
        <v>-7,19999999997257+9,60000000003544i</v>
      </c>
      <c r="H200" s="229" t="str">
        <f t="shared" si="319"/>
        <v>2,00000000003173E-11-4,85228484905491E-12i</v>
      </c>
      <c r="I200" s="229" t="str">
        <f t="shared" si="317"/>
        <v>-2,00000000003173E-11+4,85228484905491E-12i</v>
      </c>
      <c r="J200" s="255" t="str">
        <f ca="1">IMPRODUCT(1/N_FFT2,DK100)</f>
        <v>0,0155921825036686-0,000012039613450577i</v>
      </c>
      <c r="K200" s="254" t="str">
        <f t="shared" ca="1" si="318"/>
        <v>-3,11785230444385E-13+7,58985031952656E-14i</v>
      </c>
      <c r="N200" s="246">
        <f t="shared" ca="1" si="185"/>
        <v>11.489856644744513</v>
      </c>
      <c r="O200" s="223">
        <f t="shared" ca="1" si="186"/>
        <v>3.489856644744513</v>
      </c>
      <c r="P200" s="223" t="str">
        <f t="shared" ca="1" si="187"/>
        <v>-2,69769566712493-2,21394161811978i</v>
      </c>
      <c r="Q200" s="223" t="str">
        <f t="shared" ca="1" si="188"/>
        <v>0,680837256613328+3,42280002788283i</v>
      </c>
      <c r="R200" s="223" t="str">
        <f t="shared" ca="1" si="189"/>
        <v>1,64510703432308-3,07777878452759i</v>
      </c>
      <c r="S200" s="223" t="str">
        <f t="shared" ca="1" si="190"/>
        <v>-3,22420712547797+1,33551031927294i</v>
      </c>
      <c r="T200" s="223" t="str">
        <f t="shared" ca="1" si="191"/>
        <v>3,33958458927906+1,0130519097841i</v>
      </c>
      <c r="U200" s="223" t="str">
        <f t="shared" ca="1" si="192"/>
        <v>-1,93886046932584-2,9017097513971i</v>
      </c>
      <c r="V200" s="223" t="str">
        <f t="shared" ca="1" si="193"/>
        <v>-0,342065768477906+3,47305203112523i</v>
      </c>
      <c r="W200" s="223" t="str">
        <f t="shared" ca="1" si="194"/>
        <v>2,46770129886779-2,46770129886776i</v>
      </c>
      <c r="X200" s="223" t="str">
        <f t="shared" ca="1" si="195"/>
        <v>-3,47305203112523+0,342065768477857i</v>
      </c>
      <c r="Y200" s="223" t="str">
        <f t="shared" ca="1" si="196"/>
        <v>2,90170975139726+1,9388604693256i</v>
      </c>
      <c r="Z200" s="223" t="str">
        <f t="shared" ca="1" si="197"/>
        <v>-1,01305190978405-3,33958458927908i</v>
      </c>
      <c r="AA200" s="223" t="str">
        <f t="shared" ca="1" si="198"/>
        <v>-1,33551031927299+3,22420712547795i</v>
      </c>
      <c r="AB200" s="223" t="str">
        <f t="shared" ca="1" si="199"/>
        <v>3,07777878452765-1,64510703432297i</v>
      </c>
      <c r="AC200" s="223" t="str">
        <f t="shared" ca="1" si="200"/>
        <v>-3,42280002788285-0,680837256613202i</v>
      </c>
      <c r="AD200" s="223" t="str">
        <f t="shared" ca="1" si="201"/>
        <v>2,21394161811983+2,69769566712489i</v>
      </c>
      <c r="AE200" s="223" t="str">
        <f t="shared" ca="1" si="202"/>
        <v>4,87391056311298E-14-3,48985664474451i</v>
      </c>
      <c r="AF200" s="223" t="str">
        <f t="shared" ca="1" si="203"/>
        <v>-2,2139416181199+2,69769566712483i</v>
      </c>
      <c r="AG200" s="223" t="str">
        <f t="shared" ca="1" si="204"/>
        <v>3,4228000278828-0,680837256613446i</v>
      </c>
      <c r="AH200" s="223" t="str">
        <f t="shared" ca="1" si="205"/>
        <v>-3,0777787845276-1,64510703432307i</v>
      </c>
      <c r="AI200" s="223" t="str">
        <f t="shared" ca="1" si="206"/>
        <v>1,33551031927288+3,22420712547799i</v>
      </c>
      <c r="AJ200" s="223" t="str">
        <f t="shared" ca="1" si="207"/>
        <v>1,01305190978415-3,33958458927905i</v>
      </c>
      <c r="AK200" s="223" t="str">
        <f t="shared" ca="1" si="208"/>
        <v>-2,90170975139713+1,9388604693258i</v>
      </c>
      <c r="AL200" s="223" t="str">
        <f t="shared" ca="1" si="209"/>
        <v>3,47305203112522+0,342065768477966i</v>
      </c>
      <c r="AM200" s="223" t="str">
        <f t="shared" ca="1" si="210"/>
        <v>-2,46770129886772-2,46770129886784i</v>
      </c>
      <c r="AN200" s="223" t="str">
        <f t="shared" ca="1" si="211"/>
        <v>0,342065768477797+3,47305203112524i</v>
      </c>
      <c r="AO200" s="223" t="str">
        <f t="shared" ca="1" si="212"/>
        <v>1,93886046932565-2,90170975139723i</v>
      </c>
      <c r="AP200" s="223" t="str">
        <f t="shared" ca="1" si="213"/>
        <v>-3,33958458927909+1,01305190978401i</v>
      </c>
      <c r="AQ200" s="223" t="str">
        <f t="shared" ca="1" si="214"/>
        <v>3,22420712547794+1,33551031927302i</v>
      </c>
      <c r="AR200" s="223" t="str">
        <f t="shared" ca="1" si="215"/>
        <v>3,22420712547794+1,33551031927302i</v>
      </c>
      <c r="AS200" s="223" t="str">
        <f t="shared" ca="1" si="216"/>
        <v>-0,680837256613247+3,42280002788284i</v>
      </c>
      <c r="AT200" s="223" t="str">
        <f t="shared" ca="1" si="217"/>
        <v>2,69769566712492-2,21394161811979i</v>
      </c>
      <c r="AU200" s="223" t="str">
        <f t="shared" ca="1" si="218"/>
        <v>-3,48985664474451-9,747821126226E-14i</v>
      </c>
      <c r="AV200" s="223" t="str">
        <f t="shared" ca="1" si="219"/>
        <v>2,69769566712502+2,21394161811967i</v>
      </c>
      <c r="AW200" s="223" t="str">
        <f t="shared" ca="1" si="220"/>
        <v>-0,680837256613397-3,42280002788281i</v>
      </c>
      <c r="AX200" s="223" t="str">
        <f t="shared" ca="1" si="221"/>
        <v>-1,64510703432311+3,07777878452758i</v>
      </c>
      <c r="AY200" s="223" t="str">
        <f t="shared" ca="1" si="222"/>
        <v>3,22420712547801-1,33551031927284i</v>
      </c>
      <c r="AZ200" s="223" t="str">
        <f t="shared" ca="1" si="223"/>
        <v>-3,33958458927913-1,01305190978387i</v>
      </c>
      <c r="BA200" s="223" t="str">
        <f t="shared" ca="1" si="224"/>
        <v>1,93886046932576+2,90170975139715i</v>
      </c>
      <c r="BB200" s="223" t="str">
        <f t="shared" ca="1" si="225"/>
        <v>0,342065768478015-3,47305203112522i</v>
      </c>
      <c r="BC200" s="223" t="str">
        <f t="shared" ca="1" si="226"/>
        <v>-2,46770129886787+2,46770129886768i</v>
      </c>
      <c r="BD200" s="223" t="str">
        <f t="shared" ca="1" si="227"/>
        <v>3,47305203112524-0,342065768477748i</v>
      </c>
      <c r="BE200" s="223" t="str">
        <f t="shared" ca="1" si="228"/>
        <v>-2,90170975139701-1,93886046932598i</v>
      </c>
      <c r="BF200" s="223" t="str">
        <f t="shared" ca="1" si="229"/>
        <v>1,01305190978361+3,33958458927921i</v>
      </c>
      <c r="BG200" s="223" t="str">
        <f t="shared" ca="1" si="230"/>
        <v>1,33551031927341-3,22420712547778i</v>
      </c>
      <c r="BH200" s="223" t="str">
        <f t="shared" ca="1" si="231"/>
        <v>-3,07777878452787+1,64510703432257i</v>
      </c>
      <c r="BI200" s="223" t="str">
        <f t="shared" ca="1" si="232"/>
        <v>3,42280002788269+0,680837256614001i</v>
      </c>
      <c r="BJ200" s="223" t="str">
        <f t="shared" ca="1" si="233"/>
        <v>-2,21394161811919-2,69769566712541i</v>
      </c>
      <c r="BK200" s="223" t="str">
        <f t="shared" ca="1" si="234"/>
        <v>-8,65328080345917E-13+3,48985664474451i</v>
      </c>
      <c r="BL200" s="223" t="str">
        <f t="shared" ca="1" si="235"/>
        <v>2,21394161812053-2,69769566712431i</v>
      </c>
      <c r="BM200" s="223" t="str">
        <f t="shared" ca="1" si="236"/>
        <v>-3,42280002788303+0,680837256612305i</v>
      </c>
      <c r="BN200" s="223" t="str">
        <f t="shared" ca="1" si="237"/>
        <v>3,07777878452705+1,64510703432409i</v>
      </c>
      <c r="BO200" s="223" t="str">
        <f t="shared" ca="1" si="238"/>
        <v>-1,33551031927181-3,22420712547844i</v>
      </c>
      <c r="BP200" s="223" t="str">
        <f t="shared" ca="1" si="239"/>
        <v>-1,01305190978522+3,33958458927872i</v>
      </c>
      <c r="BQ200" s="223" t="str">
        <f t="shared" ca="1" si="240"/>
        <v>2,90170975139794-1,93886046932458i</v>
      </c>
      <c r="BR200" s="223" t="str">
        <f t="shared" ca="1" si="241"/>
        <v>-3,47305203112508-0,342065768479421i</v>
      </c>
      <c r="BS200" s="223" t="str">
        <f t="shared" ca="1" si="242"/>
        <v>2,46770129886668+2,46770129886887i</v>
      </c>
      <c r="BT200" s="223" t="str">
        <f t="shared" ca="1" si="243"/>
        <v>-0,342065768476342-3,47305203112538i</v>
      </c>
      <c r="BU200" s="223" t="str">
        <f t="shared" ca="1" si="244"/>
        <v>-1,93886046932715+2,90170975139622i</v>
      </c>
      <c r="BV200" s="223" t="str">
        <f t="shared" ca="1" si="245"/>
        <v>3,33958458927862-1,01305190978558i</v>
      </c>
      <c r="BW200" s="223" t="str">
        <f t="shared" ca="1" si="246"/>
        <v>-3,22420712547857-1,33551031927151i</v>
      </c>
      <c r="BX200" s="223" t="str">
        <f t="shared" ca="1" si="247"/>
        <v>1,64510703432438+3,0777787845269i</v>
      </c>
      <c r="BY200" s="223" t="str">
        <f t="shared" ca="1" si="248"/>
        <v>0,68083725661198-3,42280002788309i</v>
      </c>
      <c r="BZ200" s="223" t="str">
        <f t="shared" ca="1" si="249"/>
        <v>-2,6976956671241+2,21394161812079i</v>
      </c>
      <c r="CA200" s="223" t="str">
        <f t="shared" ca="1" si="250"/>
        <v>3,48985664474451-1,19367125862519E-12i</v>
      </c>
      <c r="CB200" s="223" t="str">
        <f t="shared" ca="1" si="251"/>
        <v>-2,69769566712561-2,21394161811894i</v>
      </c>
      <c r="CC200" s="223" t="str">
        <f t="shared" ca="1" si="252"/>
        <v>0,680837256614322+3,42280002788263i</v>
      </c>
      <c r="CD200" s="223" t="str">
        <f t="shared" ca="1" si="253"/>
        <v>1,64510703432228-3,07777878452802i</v>
      </c>
      <c r="CE200" s="223" t="str">
        <f t="shared" ca="1" si="254"/>
        <v>-3,22420712547765+1,33551031927371i</v>
      </c>
      <c r="CF200" s="223" t="str">
        <f t="shared" ca="1" si="255"/>
        <v>3,33958458927931+1,0130519097833i</v>
      </c>
      <c r="CG200" s="223" t="str">
        <f t="shared" ca="1" si="256"/>
        <v>-1,93886046932625-2,90170975139682i</v>
      </c>
      <c r="CH200" s="223" t="str">
        <f t="shared" ca="1" si="257"/>
        <v>-0,342065768477421+3,47305203112527i</v>
      </c>
      <c r="CI200" s="223" t="str">
        <f t="shared" ca="1" si="258"/>
        <v>2,46770129886745-2,4677012988681i</v>
      </c>
      <c r="CJ200" s="223" t="str">
        <f t="shared" ca="1" si="259"/>
        <v>-3,47305203112518+0,342065768478342i</v>
      </c>
      <c r="CK200" s="223" t="str">
        <f t="shared" ca="1" si="260"/>
        <v>2,90170975139734+1,93886046932549i</v>
      </c>
      <c r="CL200" s="223" t="str">
        <f t="shared" ca="1" si="261"/>
        <v>-1,01305190978418-3,33958458927904i</v>
      </c>
      <c r="CM200" s="223" t="str">
        <f t="shared" ca="1" si="262"/>
        <v>-1,33551031927286+3,224207125478i</v>
      </c>
      <c r="CN200" s="223" t="str">
        <f t="shared" ca="1" si="263"/>
        <v>3,07777878452759-1,64510703432309i</v>
      </c>
      <c r="CO200" s="223" t="str">
        <f t="shared" ca="1" si="264"/>
        <v>-3,42280002788281-0,680837256613415i</v>
      </c>
      <c r="CP200" s="223" t="str">
        <f t="shared" ca="1" si="265"/>
        <v>2,21394161811965+2,69769566712503i</v>
      </c>
      <c r="CQ200" s="223" t="str">
        <f t="shared" ca="1" si="266"/>
        <v>2,68492451033323E-13-3,48985664474451i</v>
      </c>
      <c r="CR200" s="223" t="str">
        <f t="shared" ca="1" si="267"/>
        <v>-2,21394161812007+2,69769566712469i</v>
      </c>
      <c r="CS200" s="223" t="str">
        <f t="shared" ca="1" si="268"/>
        <v>3,42280002788291-0,680837256612888i</v>
      </c>
      <c r="CT200" s="223" t="str">
        <f t="shared" ca="1" si="269"/>
        <v>-3,07777878452733-1,64510703432357i</v>
      </c>
      <c r="CU200" s="223" t="str">
        <f t="shared" ca="1" si="270"/>
        <v>1,33551031927236+3,22420712547821i</v>
      </c>
      <c r="CV200" s="223" t="str">
        <f t="shared" ca="1" si="271"/>
        <v>1,0130519097847-3,33958458927889i</v>
      </c>
      <c r="CW200" s="223" t="str">
        <f t="shared" ca="1" si="272"/>
        <v>-2,90170975139763+1,93886046932504i</v>
      </c>
      <c r="CX200" s="223" t="str">
        <f t="shared" ca="1" si="273"/>
        <v>3,47305203112513+0,342065768478876i</v>
      </c>
      <c r="CY200" s="223" t="str">
        <f t="shared" ca="1" si="274"/>
        <v>-2,46770129886707-2,46770129886848i</v>
      </c>
      <c r="CZ200" s="223" t="str">
        <f t="shared" ca="1" si="275"/>
        <v>0,342065768476887+3,47305203112533i</v>
      </c>
      <c r="DA200" s="223" t="str">
        <f t="shared" ca="1" si="276"/>
        <v>1,9388604693267-2,90170975139652i</v>
      </c>
      <c r="DB200" s="223" t="str">
        <f t="shared" ca="1" si="277"/>
        <v>-3,33958458927946+1,01305190978278i</v>
      </c>
      <c r="DC200" s="223" t="str">
        <f t="shared" ca="1" si="278"/>
        <v>3,22420712547745+1,33551031927421i</v>
      </c>
      <c r="DD200" s="223" t="str">
        <f t="shared" ca="1" si="279"/>
        <v>-1,64510703432181-3,07777878452828i</v>
      </c>
      <c r="DE200" s="223" t="str">
        <f t="shared" ca="1" si="280"/>
        <v>-0,680837256614849+3,42280002788252i</v>
      </c>
      <c r="DF200" s="223" t="str">
        <f t="shared" ca="1" si="281"/>
        <v>2,69769566712596-2,21394161811852i</v>
      </c>
      <c r="DG200" s="223" t="str">
        <f t="shared" ca="1" si="282"/>
        <v>-3,48985664474451-1,73065616069183E-12i</v>
      </c>
      <c r="DH200" s="223" t="str">
        <f t="shared" ca="1" si="283"/>
        <v>2,69769566712596+2,21394161811852i</v>
      </c>
      <c r="DI200" s="223" t="str">
        <f t="shared" ca="1" si="284"/>
        <v>-0,68083725661486-3,42280002788252i</v>
      </c>
      <c r="DJ200" s="223" t="str">
        <f t="shared" ca="1" si="285"/>
        <v>-1,64510703432179+3,07777878452828i</v>
      </c>
      <c r="DK200" s="223" t="str">
        <f t="shared" ca="1" si="286"/>
        <v>3,22420712547744-1,33551031927422i</v>
      </c>
      <c r="DL200" s="223" t="str">
        <f t="shared" ca="1" si="287"/>
        <v>-3,33958458927947-1,01305190978277i</v>
      </c>
      <c r="DM200" s="223" t="str">
        <f t="shared" ca="1" si="288"/>
        <v>1,93886046932671+2,90170975139652i</v>
      </c>
      <c r="DN200" s="223" t="str">
        <f t="shared" ca="1" si="289"/>
        <v>0,342065768476877-3,47305203112533i</v>
      </c>
      <c r="DO200" s="223" t="str">
        <f t="shared" ca="1" si="290"/>
        <v>-2,46770129886706+2,46770129886849i</v>
      </c>
      <c r="DP200" s="223" t="str">
        <f t="shared" ca="1" si="291"/>
        <v>3,47305203112513-0,342065768478886i</v>
      </c>
      <c r="DQ200" s="223" t="str">
        <f t="shared" ca="1" si="292"/>
        <v>-2,90170975139764-1,93886046932503i</v>
      </c>
      <c r="DR200" s="223" t="str">
        <f t="shared" ca="1" si="293"/>
        <v>1,01305190978471+3,33958458927888i</v>
      </c>
      <c r="DS200" s="223" t="str">
        <f t="shared" ca="1" si="294"/>
        <v>1,33551031927235-3,22420712547821i</v>
      </c>
      <c r="DT200" s="223" t="str">
        <f t="shared" ca="1" si="295"/>
        <v>-3,07777878452733+1,64510703432357i</v>
      </c>
      <c r="DU200" s="223" t="str">
        <f t="shared" ca="1" si="296"/>
        <v>3,42280002788291+0,680837256612881i</v>
      </c>
      <c r="DV200" s="223" t="str">
        <f t="shared" ca="1" si="297"/>
        <v>-2,21394161812008-2,69769566712468i</v>
      </c>
      <c r="DW200" s="223" t="str">
        <f t="shared" ca="1" si="298"/>
        <v>2,78749332523923E-13+3,48985664474451i</v>
      </c>
      <c r="DX200" s="223" t="str">
        <f t="shared" ca="1" si="299"/>
        <v>2,21394161811965-2,69769566712503i</v>
      </c>
      <c r="DY200" s="223" t="str">
        <f t="shared" ca="1" si="300"/>
        <v>-3,42280002788281+0,680837256613425i</v>
      </c>
      <c r="DZ200" s="223" t="str">
        <f t="shared" ca="1" si="301"/>
        <v>3,07777878452759+1,64510703432308i</v>
      </c>
      <c r="EA200" s="223" t="str">
        <f t="shared" ca="1" si="302"/>
        <v>-1,33551031927287-3,224207125478i</v>
      </c>
      <c r="EB200" s="223" t="str">
        <f t="shared" ca="1" si="303"/>
        <v>-1,01305190978417+3,33958458927904i</v>
      </c>
      <c r="EC200" s="223" t="str">
        <f t="shared" ca="1" si="304"/>
        <v>2,90170975139733-1,93886046932549i</v>
      </c>
      <c r="ED200" s="223" t="str">
        <f t="shared" ca="1" si="305"/>
        <v>-3,47305203112518-0,342065768478332i</v>
      </c>
      <c r="EE200" s="223" t="str">
        <f t="shared" ca="1" si="306"/>
        <v>2,46770129886746+2,4677012988681i</v>
      </c>
      <c r="EF200" s="223" t="str">
        <f t="shared" ca="1" si="307"/>
        <v>-0,342065768477431-3,47305203112527i</v>
      </c>
      <c r="EG200" s="223" t="str">
        <f t="shared" ca="1" si="308"/>
        <v>-1,93886046932625+2,90170975139683i</v>
      </c>
      <c r="EH200" s="223" t="str">
        <f t="shared" ca="1" si="309"/>
        <v>3,3395845892793-1,01305190978331i</v>
      </c>
      <c r="EI200" s="223" t="str">
        <f t="shared" ca="1" si="310"/>
        <v>-3,22420712547766-1,3355103192737i</v>
      </c>
      <c r="EJ200" s="223" t="str">
        <f t="shared" ca="1" si="311"/>
        <v>1,64510703432229+3,07777878452802i</v>
      </c>
      <c r="EK200" s="223" t="str">
        <f t="shared" ca="1" si="312"/>
        <v>0,680837256614312-3,42280002788263i</v>
      </c>
      <c r="EL200" s="223" t="str">
        <f t="shared" ca="1" si="313"/>
        <v>-2,69769566712561+2,21394161811895i</v>
      </c>
      <c r="EM200" s="223" t="str">
        <f t="shared" ca="1" si="314"/>
        <v>3,48985664474451+1,18341437713458E-12i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-1,55832315182851E-27+3,74328098264218E-28i</v>
      </c>
      <c r="G201" s="229" t="str">
        <f t="shared" si="321"/>
        <v>-7,10855554148684+9,57285479594029i</v>
      </c>
      <c r="H201" s="229" t="str">
        <f t="shared" si="319"/>
        <v>2,0000000000311E-11-4,80424242480686E-12i</v>
      </c>
      <c r="I201" s="229" t="str">
        <f t="shared" si="317"/>
        <v>-2,0000000000311E-11+4,80424242480686E-12i</v>
      </c>
      <c r="J201" s="255" t="str">
        <f ca="1">IMPRODUCT(1/N_FFT2,DL100)</f>
        <v>0,00593306806538453-0,000978108623386465i</v>
      </c>
      <c r="K201" s="254" t="str">
        <f t="shared" ca="1" si="318"/>
        <v>-1,13962290364993E-13+4,80660697770206E-14i</v>
      </c>
      <c r="N201" s="246">
        <f t="shared" ca="1" si="185"/>
        <v>11.490071594765366</v>
      </c>
      <c r="O201" s="223">
        <f t="shared" ca="1" si="186"/>
        <v>3.4900715947653658</v>
      </c>
      <c r="P201" s="223" t="str">
        <f t="shared" ca="1" si="187"/>
        <v>-2,75138547389438-2,14720229848775i</v>
      </c>
      <c r="Q201" s="223" t="str">
        <f t="shared" ca="1" si="188"/>
        <v>0,84801822397135+3,38547852280893i</v>
      </c>
      <c r="R201" s="223" t="str">
        <f t="shared" ca="1" si="189"/>
        <v>1,4143211990342-3,19065750003828i</v>
      </c>
      <c r="S201" s="223" t="str">
        <f t="shared" ca="1" si="190"/>
        <v>-3,07796835352176+1,64520836106148i</v>
      </c>
      <c r="T201" s="223" t="str">
        <f t="shared" ca="1" si="191"/>
        <v>3,43868951265904+0,5966692317497i</v>
      </c>
      <c r="U201" s="223" t="str">
        <f t="shared" ca="1" si="192"/>
        <v>-2,34378883252195-2,58597247571072i</v>
      </c>
      <c r="V201" s="223" t="str">
        <f t="shared" ca="1" si="193"/>
        <v>0,256745593800602+3,48061509458487i</v>
      </c>
      <c r="W201" s="223" t="str">
        <f t="shared" ca="1" si="194"/>
        <v>1,9389798891588-2,90188847580775i</v>
      </c>
      <c r="X201" s="223" t="str">
        <f t="shared" ca="1" si="195"/>
        <v>-3,31392133151696+1,09477173196284i</v>
      </c>
      <c r="Y201" s="223" t="str">
        <f t="shared" ca="1" si="196"/>
        <v>3,28605619711521+1,17576970788873i</v>
      </c>
      <c r="Z201" s="223" t="str">
        <f t="shared" ca="1" si="197"/>
        <v>-1,86717999643516-2,94859942981417i</v>
      </c>
      <c r="AA201" s="223" t="str">
        <f t="shared" ca="1" si="198"/>
        <v>-0,342086837264179+3,47326594610298i</v>
      </c>
      <c r="AB201" s="223" t="str">
        <f t="shared" ca="1" si="199"/>
        <v>2,406545868626-2,52767417180047i</v>
      </c>
      <c r="AC201" s="223" t="str">
        <f t="shared" ca="1" si="200"/>
        <v>-3,45229683963725+0,512099860982943i</v>
      </c>
      <c r="AD201" s="223" t="str">
        <f t="shared" ca="1" si="201"/>
        <v>3,03666589264331+1,72024997981249i</v>
      </c>
      <c r="AE201" s="223" t="str">
        <f t="shared" ca="1" si="202"/>
        <v>-1,33559257708459-3,2244057134028i</v>
      </c>
      <c r="AF201" s="223" t="str">
        <f t="shared" ca="1" si="203"/>
        <v>-0,930846618824818+3,36364747094735i</v>
      </c>
      <c r="AG201" s="223" t="str">
        <f t="shared" ca="1" si="204"/>
        <v>2,80325179032228-2,07903322163043i</v>
      </c>
      <c r="AH201" s="223" t="str">
        <f t="shared" ca="1" si="205"/>
        <v>-3,48902045045211-0,0856506445685641i</v>
      </c>
      <c r="AI201" s="223" t="str">
        <f t="shared" ca="1" si="206"/>
        <v>2,69786182573793+2,21407798096952i</v>
      </c>
      <c r="AJ201" s="223" t="str">
        <f t="shared" ca="1" si="207"/>
        <v>-0,76467901464929-3,40527028899955i</v>
      </c>
      <c r="AK201" s="223" t="str">
        <f t="shared" ca="1" si="208"/>
        <v>-1,49219788677833+3,15498735390213i</v>
      </c>
      <c r="AL201" s="223" t="str">
        <f t="shared" ca="1" si="209"/>
        <v>3,11741676135663-1,5691757303122i</v>
      </c>
      <c r="AM201" s="223" t="str">
        <f t="shared" ca="1" si="210"/>
        <v>-3,42301084769929-0,680879191282158i</v>
      </c>
      <c r="AN201" s="223" t="str">
        <f t="shared" ca="1" si="211"/>
        <v>2,2796199856651+2,64271308649735i</v>
      </c>
      <c r="AO201" s="223" t="str">
        <f t="shared" ca="1" si="212"/>
        <v>-0,17124969639131-3,48586765068239i</v>
      </c>
      <c r="AP201" s="223" t="str">
        <f t="shared" ca="1" si="213"/>
        <v>-2,00961181290064+2,8534295326919i</v>
      </c>
      <c r="AQ201" s="223" t="str">
        <f t="shared" ca="1" si="214"/>
        <v>3,33979028362421-1,01311430648145i</v>
      </c>
      <c r="AR201" s="223" t="str">
        <f t="shared" ca="1" si="215"/>
        <v>3,33979028362421-1,01311430648145i</v>
      </c>
      <c r="AS201" s="223" t="str">
        <f t="shared" ca="1" si="216"/>
        <v>1,79425538429974+2,9935342577795i</v>
      </c>
      <c r="AT201" s="223" t="str">
        <f t="shared" ca="1" si="217"/>
        <v>0,42722202040876-3,46382463208892i</v>
      </c>
      <c r="AU201" s="223" t="str">
        <f t="shared" ca="1" si="218"/>
        <v>-2,46785329148507+2,4678532914852i</v>
      </c>
      <c r="AV201" s="223" t="str">
        <f t="shared" ca="1" si="219"/>
        <v>3,46382463208889-0,427222020408941i</v>
      </c>
      <c r="AW201" s="223" t="str">
        <f t="shared" ca="1" si="220"/>
        <v>-2,99353425777957-1,79425538429962i</v>
      </c>
      <c r="AX201" s="223" t="str">
        <f t="shared" ca="1" si="221"/>
        <v>1,25605944410789+3,25621166533372i</v>
      </c>
      <c r="AY201" s="223" t="str">
        <f t="shared" ca="1" si="222"/>
        <v>1,01311430648133-3,33979028362425i</v>
      </c>
      <c r="AZ201" s="223" t="str">
        <f t="shared" ca="1" si="223"/>
        <v>-2,85342953269182+2,00961181290074i</v>
      </c>
      <c r="BA201" s="223" t="str">
        <f t="shared" ca="1" si="224"/>
        <v>3,48586765068238+0,171249696391524i</v>
      </c>
      <c r="BB201" s="223" t="str">
        <f t="shared" ca="1" si="225"/>
        <v>-2,64271308649721-2,27961998566526i</v>
      </c>
      <c r="BC201" s="223" t="str">
        <f t="shared" ca="1" si="226"/>
        <v>0,680879191281949+3,42301084769933i</v>
      </c>
      <c r="BD201" s="223" t="str">
        <f t="shared" ca="1" si="227"/>
        <v>1,56917573031237-3,11741676135654i</v>
      </c>
      <c r="BE201" s="223" t="str">
        <f t="shared" ca="1" si="228"/>
        <v>-3,15498735390251+1,49219788677753i</v>
      </c>
      <c r="BF201" s="223" t="str">
        <f t="shared" ca="1" si="229"/>
        <v>3,4052702889992+0,764679014650829i</v>
      </c>
      <c r="BG201" s="223" t="str">
        <f t="shared" ca="1" si="230"/>
        <v>-2,21407798097044-2,69786182573717i</v>
      </c>
      <c r="BH201" s="223" t="str">
        <f t="shared" ca="1" si="231"/>
        <v>0,0856506445690691+3,4890204504521i</v>
      </c>
      <c r="BI201" s="223" t="str">
        <f t="shared" ca="1" si="232"/>
        <v>2,07903322163058-2,80325179032217i</v>
      </c>
      <c r="BJ201" s="223" t="str">
        <f t="shared" ca="1" si="233"/>
        <v>-3,36364747094759+0,930846618823918i</v>
      </c>
      <c r="BK201" s="223" t="str">
        <f t="shared" ca="1" si="234"/>
        <v>3,22440571340218+1,33559257708607i</v>
      </c>
      <c r="BL201" s="223" t="str">
        <f t="shared" ca="1" si="235"/>
        <v>-1,72024997981352-3,03666589264273i</v>
      </c>
      <c r="BM201" s="223" t="str">
        <f t="shared" ca="1" si="236"/>
        <v>-0,512099860982469+3,45229683963732i</v>
      </c>
      <c r="BN201" s="223" t="str">
        <f t="shared" ca="1" si="237"/>
        <v>2,52767417180061-2,40654586862585i</v>
      </c>
      <c r="BO201" s="223" t="str">
        <f t="shared" ca="1" si="238"/>
        <v>-3,47326594610304+0,342086837263621i</v>
      </c>
      <c r="BP201" s="223" t="str">
        <f t="shared" ca="1" si="239"/>
        <v>2,94859942981348+1,86717999643625i</v>
      </c>
      <c r="BQ201" s="223" t="str">
        <f t="shared" ca="1" si="240"/>
        <v>-1,17576970789018-3,2860561971147i</v>
      </c>
      <c r="BR201" s="223" t="str">
        <f t="shared" ca="1" si="241"/>
        <v>-1,09477173196209+3,31392133151721i</v>
      </c>
      <c r="BS201" s="223" t="str">
        <f t="shared" ca="1" si="242"/>
        <v>2,90188847580766-1,93897988915893i</v>
      </c>
      <c r="BT201" s="223" t="str">
        <f t="shared" ca="1" si="243"/>
        <v>-3,48061509458483-0,256745593801186i</v>
      </c>
      <c r="BU201" s="223" t="str">
        <f t="shared" ca="1" si="244"/>
        <v>2,5859724757099+2,34378883252286i</v>
      </c>
      <c r="BV201" s="223" t="str">
        <f t="shared" ca="1" si="245"/>
        <v>-0,59666923175118-3,43868951265879i</v>
      </c>
      <c r="BW201" s="223" t="str">
        <f t="shared" ca="1" si="246"/>
        <v>-1,64520836106078+3,07796835352213i</v>
      </c>
      <c r="BX201" s="223" t="str">
        <f t="shared" ca="1" si="247"/>
        <v>3,19065750003824-1,41432119903428i</v>
      </c>
      <c r="BY201" s="223" t="str">
        <f t="shared" ca="1" si="248"/>
        <v>-3,3854785228088-0,848018223971887i</v>
      </c>
      <c r="BZ201" s="223" t="str">
        <f t="shared" ca="1" si="249"/>
        <v>2,14720229848676+2,75138547389515i</v>
      </c>
      <c r="CA201" s="223" t="str">
        <f t="shared" ca="1" si="250"/>
        <v>-1,57170735277068E-12-3,49007159476537i</v>
      </c>
      <c r="CB201" s="223" t="str">
        <f t="shared" ca="1" si="251"/>
        <v>-2,14720229848709+2,75138547389489i</v>
      </c>
      <c r="CC201" s="223" t="str">
        <f t="shared" ca="1" si="252"/>
        <v>3,38547852280888-0,848018223971569i</v>
      </c>
      <c r="CD201" s="223" t="str">
        <f t="shared" ca="1" si="253"/>
        <v>-3,19065750003807-1,41432119903468i</v>
      </c>
      <c r="CE201" s="223" t="str">
        <f t="shared" ca="1" si="254"/>
        <v>1,64520836106041+3,07796835352233i</v>
      </c>
      <c r="CF201" s="223" t="str">
        <f t="shared" ca="1" si="255"/>
        <v>0,596669231748182-3,43868951265931i</v>
      </c>
      <c r="CG201" s="223" t="str">
        <f t="shared" ca="1" si="256"/>
        <v>-2,58597247571018+2,34378883252255i</v>
      </c>
      <c r="CH201" s="223" t="str">
        <f t="shared" ca="1" si="257"/>
        <v>3,48061509458486-0,25674559380076i</v>
      </c>
      <c r="CI201" s="223" t="str">
        <f t="shared" ca="1" si="258"/>
        <v>-2,90188847580742-1,93897988915929i</v>
      </c>
      <c r="CJ201" s="223" t="str">
        <f t="shared" ca="1" si="259"/>
        <v>1,09477173196169+3,31392133151734i</v>
      </c>
      <c r="CK201" s="223" t="str">
        <f t="shared" ca="1" si="260"/>
        <v>1,17576970788731-3,28605619711572i</v>
      </c>
      <c r="CL201" s="223" t="str">
        <f t="shared" ca="1" si="261"/>
        <v>-2,94859942981371+1,86717999643589i</v>
      </c>
      <c r="CM201" s="223" t="str">
        <f t="shared" ca="1" si="262"/>
        <v>3,473265946103+0,342086837264046i</v>
      </c>
      <c r="CN201" s="223" t="str">
        <f t="shared" ca="1" si="263"/>
        <v>-2,52767417180035-2,40654586862612i</v>
      </c>
      <c r="CO201" s="223" t="str">
        <f t="shared" ca="1" si="264"/>
        <v>0,512099860982047+3,45229683963738i</v>
      </c>
      <c r="CP201" s="223" t="str">
        <f t="shared" ca="1" si="265"/>
        <v>1,72024997981393-3,03666589264249i</v>
      </c>
      <c r="CQ201" s="223" t="str">
        <f t="shared" ca="1" si="266"/>
        <v>-3,22440571340235+1,33559257708568i</v>
      </c>
      <c r="CR201" s="223" t="str">
        <f t="shared" ca="1" si="267"/>
        <v>3,36364747094747+0,930846618824378i</v>
      </c>
      <c r="CS201" s="223" t="str">
        <f t="shared" ca="1" si="268"/>
        <v>-2,07903322163028-2,80325179032239i</v>
      </c>
      <c r="CT201" s="223" t="str">
        <f t="shared" ca="1" si="269"/>
        <v>-0,0856506445694966+3,48902045045209i</v>
      </c>
      <c r="CU201" s="223" t="str">
        <f t="shared" ca="1" si="270"/>
        <v>2,21407798097074-2,69786182573693i</v>
      </c>
      <c r="CV201" s="223" t="str">
        <f t="shared" ca="1" si="271"/>
        <v>-3,4052702889993+0,764679014650411i</v>
      </c>
      <c r="CW201" s="223" t="str">
        <f t="shared" ca="1" si="272"/>
        <v>3,15498735390235+1,49219788677787i</v>
      </c>
      <c r="CX201" s="223" t="str">
        <f t="shared" ca="1" si="273"/>
        <v>-1,56917573031199-3,11741676135674i</v>
      </c>
      <c r="CY201" s="223" t="str">
        <f t="shared" ca="1" si="274"/>
        <v>-0,680879191283003+3,42301084769912i</v>
      </c>
      <c r="CZ201" s="223" t="str">
        <f t="shared" ca="1" si="275"/>
        <v>2,64271308649839-2,27961998566388i</v>
      </c>
      <c r="DA201" s="223" t="str">
        <f t="shared" ca="1" si="276"/>
        <v>-3,48586765068233+0,171249696392533i</v>
      </c>
      <c r="DB201" s="223" t="str">
        <f t="shared" ca="1" si="277"/>
        <v>2,85342953269217+2,00961181290024i</v>
      </c>
      <c r="DC201" s="223" t="str">
        <f t="shared" ca="1" si="278"/>
        <v>-1,0131143064813-3,33979028362425i</v>
      </c>
      <c r="DD201" s="223" t="str">
        <f t="shared" ca="1" si="279"/>
        <v>-1,25605944410861+3,25621166533345i</v>
      </c>
      <c r="DE201" s="223" t="str">
        <f t="shared" ca="1" si="280"/>
        <v>2,99353425778035-1,79425538429832i</v>
      </c>
      <c r="DF201" s="223" t="str">
        <f t="shared" ca="1" si="281"/>
        <v>-3,46382463208906-0,427222020407594i</v>
      </c>
      <c r="DG201" s="223" t="str">
        <f t="shared" ca="1" si="282"/>
        <v>2,46785329148551+2,46785329148477i</v>
      </c>
      <c r="DH201" s="223" t="str">
        <f t="shared" ca="1" si="283"/>
        <v>-0,427222020408728-3,46382463208892i</v>
      </c>
      <c r="DI201" s="223" t="str">
        <f t="shared" ca="1" si="284"/>
        <v>-1,7942553843004+2,9935342577791i</v>
      </c>
      <c r="DJ201" s="223" t="str">
        <f t="shared" ca="1" si="285"/>
        <v>3,25621166533429-1,25605944410644i</v>
      </c>
      <c r="DK201" s="223" t="str">
        <f t="shared" ca="1" si="286"/>
        <v>-3,33979028362459-1,0131143064802i</v>
      </c>
      <c r="DL201" s="223" t="str">
        <f t="shared" ca="1" si="287"/>
        <v>2,00961181290118+2,85342953269151i</v>
      </c>
      <c r="DM201" s="223" t="str">
        <f t="shared" ca="1" si="288"/>
        <v>0,17124969639139-3,48586765068238i</v>
      </c>
      <c r="DN201" s="223" t="str">
        <f t="shared" ca="1" si="289"/>
        <v>-2,27961998566564+2,64271308649687i</v>
      </c>
      <c r="DO201" s="223" t="str">
        <f t="shared" ca="1" si="290"/>
        <v>3,42301084769958-0,680879191280717i</v>
      </c>
      <c r="DP201" s="223" t="str">
        <f t="shared" ca="1" si="291"/>
        <v>-3,1174167613572-1,56917573031105i</v>
      </c>
      <c r="DQ201" s="223" t="str">
        <f t="shared" ca="1" si="292"/>
        <v>1,4921978867789+3,15498735390186i</v>
      </c>
      <c r="DR201" s="223" t="str">
        <f t="shared" ca="1" si="293"/>
        <v>0,764679014649294-3,40527028899954i</v>
      </c>
      <c r="DS201" s="223" t="str">
        <f t="shared" ca="1" si="294"/>
        <v>-2,69786182573847+2,21407798096886i</v>
      </c>
      <c r="DT201" s="223" t="str">
        <f t="shared" ca="1" si="295"/>
        <v>3,48902045045215-0,0856506445670707i</v>
      </c>
      <c r="DU201" s="223" t="str">
        <f t="shared" ca="1" si="296"/>
        <v>-2,80325179032301-2,07903322162944i</v>
      </c>
      <c r="DV201" s="223" t="str">
        <f t="shared" ca="1" si="297"/>
        <v>0,930846618825387+3,36364747094719i</v>
      </c>
      <c r="DW201" s="223" t="str">
        <f t="shared" ca="1" si="298"/>
        <v>1,33559257708462-3,22440571340278i</v>
      </c>
      <c r="DX201" s="223" t="str">
        <f t="shared" ca="1" si="299"/>
        <v>-3,03666589264364+1,72024997981191i</v>
      </c>
      <c r="DY201" s="223" t="str">
        <f t="shared" ca="1" si="300"/>
        <v>3,45229683963702+0,512099860984444i</v>
      </c>
      <c r="DZ201" s="223" t="str">
        <f t="shared" ca="1" si="301"/>
        <v>-2,40654586862702-2,5276741717995i</v>
      </c>
      <c r="EA201" s="223" t="str">
        <f t="shared" ca="1" si="302"/>
        <v>0,342086837265086+3,4732659461029i</v>
      </c>
      <c r="EB201" s="223" t="str">
        <f t="shared" ca="1" si="303"/>
        <v>1,86717999643492-2,94859942981432i</v>
      </c>
      <c r="EC201" s="223" t="str">
        <f t="shared" ca="1" si="304"/>
        <v>-3,28605619711534+1,17576970788839i</v>
      </c>
      <c r="ED201" s="223" t="str">
        <f t="shared" ca="1" si="305"/>
        <v>3,31392133151658+1,09477173196399i</v>
      </c>
      <c r="EE201" s="223" t="str">
        <f t="shared" ca="1" si="306"/>
        <v>-1,93897988915727-2,90188847580877i</v>
      </c>
      <c r="EF201" s="223" t="str">
        <f t="shared" ca="1" si="307"/>
        <v>-0,25674559379952+3,48061509458495i</v>
      </c>
      <c r="EG201" s="223" t="str">
        <f t="shared" ca="1" si="308"/>
        <v>2,34378883252177-2,58597247571089i</v>
      </c>
      <c r="EH201" s="223" t="str">
        <f t="shared" ca="1" si="309"/>
        <v>-3,43868951265911+0,596669231749309i</v>
      </c>
      <c r="EI201" s="223" t="str">
        <f t="shared" ca="1" si="310"/>
        <v>3,07796835352124+1,64520836106246i</v>
      </c>
      <c r="EJ201" s="223" t="str">
        <f t="shared" ca="1" si="311"/>
        <v>-1,41432119903246-3,19065750003905i</v>
      </c>
      <c r="EK201" s="223" t="str">
        <f t="shared" ca="1" si="312"/>
        <v>-0,848018223970365+3,38547852280918i</v>
      </c>
      <c r="EL201" s="223" t="str">
        <f t="shared" ca="1" si="313"/>
        <v>2,75138547389425-2,14720229848792i</v>
      </c>
      <c r="EM201" s="223" t="str">
        <f t="shared" ca="1" si="314"/>
        <v>-3,49007159476537-4,27562121736854E-13i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-1,52791757701586E-27+3,63426033322139E-28i</v>
      </c>
      <c r="G202" s="229" t="str">
        <f t="shared" si="321"/>
        <v>-7,01852891631238+9,54519932625545i</v>
      </c>
      <c r="H202" s="229" t="str">
        <f t="shared" si="319"/>
        <v>2,00000000003049E-11-4,75714200887736E-12i</v>
      </c>
      <c r="I202" s="229" t="str">
        <f t="shared" si="317"/>
        <v>-2,00000000003049E-11+4,75714200887736E-12i</v>
      </c>
      <c r="J202" s="255" t="str">
        <f ca="1">IMPRODUCT(1/N_FFT2,DM100)</f>
        <v>0,011676506139912+0,0000111796993671684i</v>
      </c>
      <c r="K202" s="254" t="str">
        <f t="shared" ca="1" si="318"/>
        <v>-2,33583306219306E-13+5,5323203887743E-14i</v>
      </c>
      <c r="N202" s="246">
        <f t="shared" ca="1" si="185"/>
        <v>11.490271993129429</v>
      </c>
      <c r="O202" s="223">
        <f t="shared" ca="1" si="186"/>
        <v>3.4902719931294288</v>
      </c>
      <c r="P202" s="223" t="str">
        <f t="shared" ca="1" si="187"/>
        <v>-2,80341275179753-2,07915259879661i</v>
      </c>
      <c r="Q202" s="223" t="str">
        <f t="shared" ca="1" si="188"/>
        <v>1,01317247905585+3,33998205290201i</v>
      </c>
      <c r="R202" s="223" t="str">
        <f t="shared" ca="1" si="189"/>
        <v>1,17583722006434-3,28624488100553i</v>
      </c>
      <c r="S202" s="223" t="str">
        <f t="shared" ca="1" si="190"/>
        <v>-2,90205510095769+1,93909122452481i</v>
      </c>
      <c r="T202" s="223" t="str">
        <f t="shared" ca="1" si="191"/>
        <v>3,48606780765784+0,171259529473096i</v>
      </c>
      <c r="U202" s="223" t="str">
        <f t="shared" ca="1" si="192"/>
        <v>-2,69801673576825-2,21420511234577i</v>
      </c>
      <c r="V202" s="223" t="str">
        <f t="shared" ca="1" si="193"/>
        <v>0,848066916802028+3,38567291548513i</v>
      </c>
      <c r="W202" s="223" t="str">
        <f t="shared" ca="1" si="194"/>
        <v>1,33566926621862-3,22459085734961i</v>
      </c>
      <c r="X202" s="223" t="str">
        <f t="shared" ca="1" si="195"/>
        <v>-2,99370614518978+1,79435840964859i</v>
      </c>
      <c r="Y202" s="223" t="str">
        <f t="shared" ca="1" si="196"/>
        <v>3,47346537949415+0,342106479738781i</v>
      </c>
      <c r="Z202" s="223" t="str">
        <f t="shared" ca="1" si="197"/>
        <v>-2,58612096110407-2,3439234118379i</v>
      </c>
      <c r="AA202" s="223" t="str">
        <f t="shared" ca="1" si="198"/>
        <v>0,680918287063507+3,42320739546499i</v>
      </c>
      <c r="AB202" s="223" t="str">
        <f t="shared" ca="1" si="199"/>
        <v>1,49228356811945-3,15516851187767i</v>
      </c>
      <c r="AC202" s="223" t="str">
        <f t="shared" ca="1" si="200"/>
        <v>-3,07814508910041+1,64530282819629i</v>
      </c>
      <c r="AD202" s="223" t="str">
        <f t="shared" ca="1" si="201"/>
        <v>3,45249506899159+0,512129265530126i</v>
      </c>
      <c r="AE202" s="223" t="str">
        <f t="shared" ca="1" si="202"/>
        <v>-2,46799499452739-2,46799499452722i</v>
      </c>
      <c r="AF202" s="223" t="str">
        <f t="shared" ca="1" si="203"/>
        <v>0,512129265530035+3,4524950689916i</v>
      </c>
      <c r="AG202" s="223" t="str">
        <f t="shared" ca="1" si="204"/>
        <v>1,64530282819637-3,07814508910037i</v>
      </c>
      <c r="AH202" s="223" t="str">
        <f t="shared" ca="1" si="205"/>
        <v>-3,15516851187757+1,49228356811966i</v>
      </c>
      <c r="AI202" s="223" t="str">
        <f t="shared" ca="1" si="206"/>
        <v>3,42320739546497+0,680918287063594i</v>
      </c>
      <c r="AJ202" s="223" t="str">
        <f t="shared" ca="1" si="207"/>
        <v>-2,34392341183784-2,58612096110413i</v>
      </c>
      <c r="AK202" s="223" t="str">
        <f t="shared" ca="1" si="208"/>
        <v>0,342106479739024+3,47346537949412i</v>
      </c>
      <c r="AL202" s="223" t="str">
        <f t="shared" ca="1" si="209"/>
        <v>1,79435840964867-2,99370614518973i</v>
      </c>
      <c r="AM202" s="223" t="str">
        <f t="shared" ca="1" si="210"/>
        <v>-3,22459085734964+1,33566926621853i</v>
      </c>
      <c r="AN202" s="223" t="str">
        <f t="shared" ca="1" si="211"/>
        <v>3,38567291548519+0,84806691680179i</v>
      </c>
      <c r="AO202" s="223" t="str">
        <f t="shared" ca="1" si="212"/>
        <v>-2,21420511234567-2,69801673576832i</v>
      </c>
      <c r="AP202" s="223" t="str">
        <f t="shared" ca="1" si="213"/>
        <v>0,171259529472986+3,48606780765784i</v>
      </c>
      <c r="AQ202" s="223" t="str">
        <f t="shared" ca="1" si="214"/>
        <v>1,9390912245246-2,90205510095783i</v>
      </c>
      <c r="AR202" s="223" t="str">
        <f t="shared" ca="1" si="215"/>
        <v>1,9390912245246-2,90205510095783i</v>
      </c>
      <c r="AS202" s="223" t="str">
        <f t="shared" ca="1" si="216"/>
        <v>3,33998205290201+1,01317247905584i</v>
      </c>
      <c r="AT202" s="223" t="str">
        <f t="shared" ca="1" si="217"/>
        <v>-2,07915259879646-2,80341275179763i</v>
      </c>
      <c r="AU202" s="223" t="str">
        <f t="shared" ca="1" si="218"/>
        <v>-1,16303523364127E-13+3,49027199312943i</v>
      </c>
      <c r="AV202" s="223" t="str">
        <f t="shared" ca="1" si="219"/>
        <v>2,07915259879661-2,80341275179752i</v>
      </c>
      <c r="AW202" s="223" t="str">
        <f t="shared" ca="1" si="220"/>
        <v>-3,33998205290196+1,01317247905599i</v>
      </c>
      <c r="AX202" s="223" t="str">
        <f t="shared" ca="1" si="221"/>
        <v>3,2862448810055+1,17583722006443i</v>
      </c>
      <c r="AY202" s="223" t="str">
        <f t="shared" ca="1" si="222"/>
        <v>-1,93909122452474-2,90205510095774i</v>
      </c>
      <c r="AZ202" s="223" t="str">
        <f t="shared" ca="1" si="223"/>
        <v>-0,171259529472822+3,48606780765785i</v>
      </c>
      <c r="BA202" s="223" t="str">
        <f t="shared" ca="1" si="224"/>
        <v>2,21420511234586-2,69801673576817i</v>
      </c>
      <c r="BB202" s="223" t="str">
        <f t="shared" ca="1" si="225"/>
        <v>-3,38567291548516+0,848066916801926i</v>
      </c>
      <c r="BC202" s="223" t="str">
        <f t="shared" ca="1" si="226"/>
        <v>3,2245908573501+1,33566926621742i</v>
      </c>
      <c r="BD202" s="223" t="str">
        <f t="shared" ca="1" si="227"/>
        <v>-1,79435840964851-2,99370614518983i</v>
      </c>
      <c r="BE202" s="223" t="str">
        <f t="shared" ca="1" si="228"/>
        <v>-0,342106479740242+3,473465379494i</v>
      </c>
      <c r="BF202" s="223" t="str">
        <f t="shared" ca="1" si="229"/>
        <v>2,34392341183718-2,58612096110473i</v>
      </c>
      <c r="BG202" s="223" t="str">
        <f t="shared" ca="1" si="230"/>
        <v>-3,42320739546508+0,68091828706305i</v>
      </c>
      <c r="BH202" s="223" t="str">
        <f t="shared" ca="1" si="231"/>
        <v>3,15516851187689+1,4922835681211i</v>
      </c>
      <c r="BI202" s="223" t="str">
        <f t="shared" ca="1" si="232"/>
        <v>-1,64530282819682-3,07814508910013i</v>
      </c>
      <c r="BJ202" s="223" t="str">
        <f t="shared" ca="1" si="233"/>
        <v>-0,512129265530904+3,45249506899148i</v>
      </c>
      <c r="BK202" s="223" t="str">
        <f t="shared" ca="1" si="234"/>
        <v>2,46799499452629-2,46799499452832i</v>
      </c>
      <c r="BL202" s="223" t="str">
        <f t="shared" ca="1" si="235"/>
        <v>-3,45249506899157+0,512129265530265i</v>
      </c>
      <c r="BM202" s="223" t="str">
        <f t="shared" ca="1" si="236"/>
        <v>3,07814508909982+1,64530282819739i</v>
      </c>
      <c r="BN202" s="223" t="str">
        <f t="shared" ca="1" si="237"/>
        <v>-1,49228356812052-3,15516851187717i</v>
      </c>
      <c r="BO202" s="223" t="str">
        <f t="shared" ca="1" si="238"/>
        <v>-0,680918287063734+3,42320739546494i</v>
      </c>
      <c r="BP202" s="223" t="str">
        <f t="shared" ca="1" si="239"/>
        <v>2,58612096110516-2,3439234118367i</v>
      </c>
      <c r="BQ202" s="223" t="str">
        <f t="shared" ca="1" si="240"/>
        <v>-3,47346537949407+0,342106479739599i</v>
      </c>
      <c r="BR202" s="223" t="str">
        <f t="shared" ca="1" si="241"/>
        <v>2,99370614518949+1,79435840964907i</v>
      </c>
      <c r="BS202" s="223" t="str">
        <f t="shared" ca="1" si="242"/>
        <v>-1,33566926622003-3,22459085734903i</v>
      </c>
      <c r="BT202" s="223" t="str">
        <f t="shared" ca="1" si="243"/>
        <v>-0,848066916801542+3,38567291548525i</v>
      </c>
      <c r="BU202" s="223" t="str">
        <f t="shared" ca="1" si="244"/>
        <v>2,69801673576881-2,21420511234509i</v>
      </c>
      <c r="BV202" s="223" t="str">
        <f t="shared" ca="1" si="245"/>
        <v>-3,48606780765778+0,171259529474306i</v>
      </c>
      <c r="BW202" s="223" t="str">
        <f t="shared" ca="1" si="246"/>
        <v>2,90205510095779+1,93909122452466i</v>
      </c>
      <c r="BX202" s="223" t="str">
        <f t="shared" ca="1" si="247"/>
        <v>-1,17583722006321-3,28624488100593i</v>
      </c>
      <c r="BY202" s="223" t="str">
        <f t="shared" ca="1" si="248"/>
        <v>-1,0131724790549+3,33998205290229i</v>
      </c>
      <c r="BZ202" s="223" t="str">
        <f t="shared" ca="1" si="249"/>
        <v>2,80341275179773-2,07915259879633i</v>
      </c>
      <c r="CA202" s="223" t="str">
        <f t="shared" ca="1" si="250"/>
        <v>-3,49027199312943-1,62139999663348E-12i</v>
      </c>
      <c r="CB202" s="223" t="str">
        <f t="shared" ca="1" si="251"/>
        <v>2,80341275179787+2,07915259879615i</v>
      </c>
      <c r="CC202" s="223" t="str">
        <f t="shared" ca="1" si="252"/>
        <v>-1,01317247905522-3,3399820529022i</v>
      </c>
      <c r="CD202" s="223" t="str">
        <f t="shared" ca="1" si="253"/>
        <v>-1,1758372200629+3,28624488100604i</v>
      </c>
      <c r="CE202" s="223" t="str">
        <f t="shared" ca="1" si="254"/>
        <v>2,90205510095761-1,93909122452493i</v>
      </c>
      <c r="CF202" s="223" t="str">
        <f t="shared" ca="1" si="255"/>
        <v>-3,48606780765779-0,171259529473978i</v>
      </c>
      <c r="CG202" s="223" t="str">
        <f t="shared" ca="1" si="256"/>
        <v>2,69801673576901+2,21420511234483i</v>
      </c>
      <c r="CH202" s="223" t="str">
        <f t="shared" ca="1" si="257"/>
        <v>-0,84806691680186-3,38567291548517i</v>
      </c>
      <c r="CI202" s="223" t="str">
        <f t="shared" ca="1" si="258"/>
        <v>-1,33566926621973+3,22459085734915i</v>
      </c>
      <c r="CJ202" s="223" t="str">
        <f t="shared" ca="1" si="259"/>
        <v>2,99370614518933-1,79435840964935i</v>
      </c>
      <c r="CK202" s="223" t="str">
        <f t="shared" ca="1" si="260"/>
        <v>-3,4734653794941-0,342106479739272i</v>
      </c>
      <c r="CL202" s="223" t="str">
        <f t="shared" ca="1" si="261"/>
        <v>2,58612096110298+2,34392341183911i</v>
      </c>
      <c r="CM202" s="223" t="str">
        <f t="shared" ca="1" si="262"/>
        <v>-0,680918287063957-3,4232073954649i</v>
      </c>
      <c r="CN202" s="223" t="str">
        <f t="shared" ca="1" si="263"/>
        <v>-1,49228356812026+3,15516851187729i</v>
      </c>
      <c r="CO202" s="223" t="str">
        <f t="shared" ca="1" si="264"/>
        <v>3,07814508909969-1,64530282819763i</v>
      </c>
      <c r="CP202" s="223" t="str">
        <f t="shared" ca="1" si="265"/>
        <v>-3,45249506899161-0,512129265529989i</v>
      </c>
      <c r="CQ202" s="223" t="str">
        <f t="shared" ca="1" si="266"/>
        <v>2,46799499452652+2,46799499452809i</v>
      </c>
      <c r="CR202" s="223" t="str">
        <f t="shared" ca="1" si="267"/>
        <v>-0,512129265531229-3,45249506899143i</v>
      </c>
      <c r="CS202" s="223" t="str">
        <f t="shared" ca="1" si="268"/>
        <v>-1,64530282819653+3,07814508910028i</v>
      </c>
      <c r="CT202" s="223" t="str">
        <f t="shared" ca="1" si="269"/>
        <v>3,15516851187823-1,49228356811826i</v>
      </c>
      <c r="CU202" s="223" t="str">
        <f t="shared" ca="1" si="270"/>
        <v>-3,42320739546514-0,680918287062729i</v>
      </c>
      <c r="CV202" s="223" t="str">
        <f t="shared" ca="1" si="271"/>
        <v>2,34392341183746+2,58612096110447i</v>
      </c>
      <c r="CW202" s="223" t="str">
        <f t="shared" ca="1" si="272"/>
        <v>-0,342106479740618-3,47346537949397i</v>
      </c>
      <c r="CX202" s="223" t="str">
        <f t="shared" ca="1" si="273"/>
        <v>-1,79435840964827+2,99370614518997i</v>
      </c>
      <c r="CY202" s="223" t="str">
        <f t="shared" ca="1" si="274"/>
        <v>3,22459085735-1,33566926621768i</v>
      </c>
      <c r="CZ202" s="223" t="str">
        <f t="shared" ca="1" si="275"/>
        <v>-3,38567291548548-0,848066916800645i</v>
      </c>
      <c r="DA202" s="223" t="str">
        <f t="shared" ca="1" si="276"/>
        <v>2,2142051123458+2,69801673576822i</v>
      </c>
      <c r="DB202" s="223" t="str">
        <f t="shared" ca="1" si="277"/>
        <v>-0,171259529471762-3,48606780765791i</v>
      </c>
      <c r="DC202" s="223" t="str">
        <f t="shared" ca="1" si="278"/>
        <v>-1,93909122452389+2,90205510095831i</v>
      </c>
      <c r="DD202" s="223" t="str">
        <f t="shared" ca="1" si="279"/>
        <v>3,28624488100562-1,17583722006408i</v>
      </c>
      <c r="DE202" s="223" t="str">
        <f t="shared" ca="1" si="280"/>
        <v>-3,33998205290156-1,01317247905734i</v>
      </c>
      <c r="DF202" s="223" t="str">
        <f t="shared" ca="1" si="281"/>
        <v>2,07915259879716+2,80341275179712i</v>
      </c>
      <c r="DG202" s="223" t="str">
        <f t="shared" ca="1" si="282"/>
        <v>5,96909311146887E-13-3,49027199312943i</v>
      </c>
      <c r="DH202" s="223" t="str">
        <f t="shared" ca="1" si="283"/>
        <v>-2,07915259879533+2,80341275179848i</v>
      </c>
      <c r="DI202" s="223" t="str">
        <f t="shared" ca="1" si="284"/>
        <v>3,33998205290193-1,0131724790561i</v>
      </c>
      <c r="DJ202" s="223" t="str">
        <f t="shared" ca="1" si="285"/>
        <v>-3,28624488100519-1,1758372200653i</v>
      </c>
      <c r="DK202" s="223" t="str">
        <f t="shared" ca="1" si="286"/>
        <v>1,9390912245257+2,90205510095709i</v>
      </c>
      <c r="DL202" s="223" t="str">
        <f t="shared" ca="1" si="287"/>
        <v>0,171259529473054-3,48606780765784i</v>
      </c>
      <c r="DM202" s="223" t="str">
        <f t="shared" ca="1" si="288"/>
        <v>-2,2142051123468+2,69801673576739i</v>
      </c>
      <c r="DN202" s="223" t="str">
        <f t="shared" ca="1" si="289"/>
        <v>3,38567291548495-0,848066916802761i</v>
      </c>
      <c r="DO202" s="223" t="str">
        <f t="shared" ca="1" si="290"/>
        <v>-3,22459085734947-1,33566926621896i</v>
      </c>
      <c r="DP202" s="223" t="str">
        <f t="shared" ca="1" si="291"/>
        <v>1,79435840964717+2,99370614519064i</v>
      </c>
      <c r="DQ202" s="223" t="str">
        <f t="shared" ca="1" si="292"/>
        <v>0,342106479738351-3,47346537949419i</v>
      </c>
      <c r="DR202" s="223" t="str">
        <f t="shared" ca="1" si="293"/>
        <v>-2,34392341183842+2,5861209611036i</v>
      </c>
      <c r="DS202" s="223" t="str">
        <f t="shared" ca="1" si="294"/>
        <v>3,42320739546472-0,680918287064865i</v>
      </c>
      <c r="DT202" s="223" t="str">
        <f t="shared" ca="1" si="295"/>
        <v>-3,15516851187772-1,49228356811934i</v>
      </c>
      <c r="DU202" s="223" t="str">
        <f t="shared" ca="1" si="296"/>
        <v>1,64530282819539+3,07814508910089i</v>
      </c>
      <c r="DV202" s="223" t="str">
        <f t="shared" ca="1" si="297"/>
        <v>0,512129265529075-3,45249506899175i</v>
      </c>
      <c r="DW202" s="223" t="str">
        <f t="shared" ca="1" si="298"/>
        <v>-2,46799499452737+2,46799499452725i</v>
      </c>
      <c r="DX202" s="223" t="str">
        <f t="shared" ca="1" si="299"/>
        <v>3,4524950689918-0,512129265528709i</v>
      </c>
      <c r="DY202" s="223" t="str">
        <f t="shared" ca="1" si="300"/>
        <v>-3,07814508910072-1,64530282819571i</v>
      </c>
      <c r="DZ202" s="223" t="str">
        <f t="shared" ca="1" si="301"/>
        <v>1,492283568119+3,15516851187788i</v>
      </c>
      <c r="EA202" s="223" t="str">
        <f t="shared" ca="1" si="302"/>
        <v>0,680918287061919-3,4232073954653i</v>
      </c>
      <c r="EB202" s="223" t="str">
        <f t="shared" ca="1" si="303"/>
        <v>-2,58612096110385+2,34392341183815i</v>
      </c>
      <c r="EC202" s="223" t="str">
        <f t="shared" ca="1" si="304"/>
        <v>3,47346537949423-0,342106479737985i</v>
      </c>
      <c r="ED202" s="223" t="str">
        <f t="shared" ca="1" si="305"/>
        <v>-2,99370614519045-1,79435840964748i</v>
      </c>
      <c r="EE202" s="223" t="str">
        <f t="shared" ca="1" si="306"/>
        <v>1,33566926621863+3,22459085734961i</v>
      </c>
      <c r="EF202" s="223" t="str">
        <f t="shared" ca="1" si="307"/>
        <v>0,848066916803117-3,38567291548486i</v>
      </c>
      <c r="EG202" s="223" t="str">
        <f t="shared" ca="1" si="308"/>
        <v>-2,69801673576763+2,21420511234652i</v>
      </c>
      <c r="EH202" s="223" t="str">
        <f t="shared" ca="1" si="309"/>
        <v>3,48606780765785-0,171259529472786i</v>
      </c>
      <c r="EI202" s="223" t="str">
        <f t="shared" ca="1" si="310"/>
        <v>-2,90205510095689-1,93909122452601i</v>
      </c>
      <c r="EJ202" s="223" t="str">
        <f t="shared" ca="1" si="311"/>
        <v>1,17583722006496+3,28624488100531i</v>
      </c>
      <c r="EK202" s="223" t="str">
        <f t="shared" ca="1" si="312"/>
        <v>1,01317247905655-3,33998205290179i</v>
      </c>
      <c r="EL202" s="223" t="str">
        <f t="shared" ca="1" si="313"/>
        <v>-2,80341275179651+2,07915259879798i</v>
      </c>
      <c r="EM202" s="223" t="str">
        <f t="shared" ca="1" si="314"/>
        <v>3,49027199312943-3,28381877917904E-13i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-1,49839329538685E-27+3,52943245632011E-28i</v>
      </c>
      <c r="G203" s="229" t="str">
        <f t="shared" si="321"/>
        <v>-6,92990020941058+9,51706295432712i</v>
      </c>
      <c r="H203" s="229" t="str">
        <f t="shared" si="319"/>
        <v>2,00000000002992E-11-4,71095616413103E-12i</v>
      </c>
      <c r="I203" s="229" t="str">
        <f t="shared" si="317"/>
        <v>-2,00000000002992E-11+4,71095616413103E-12i</v>
      </c>
      <c r="J203" s="255" t="str">
        <f ca="1">IMPRODUCT(1/N_FFT2,DN100)</f>
        <v>0,0207182043292734+0,000978120091733649i</v>
      </c>
      <c r="K203" s="254" t="str">
        <f t="shared" ca="1" si="318"/>
        <v>-4,1897196746708E-13+7,80401505597511E-14i</v>
      </c>
      <c r="N203" s="246">
        <f t="shared" ca="1" si="185"/>
        <v>11.490458867998054</v>
      </c>
      <c r="O203" s="223">
        <f t="shared" ca="1" si="186"/>
        <v>3.4904588679980546</v>
      </c>
      <c r="P203" s="223" t="str">
        <f t="shared" ca="1" si="187"/>
        <v>-2,85374616140549-2,00983480800033i</v>
      </c>
      <c r="Q203" s="223" t="str">
        <f t="shared" ca="1" si="188"/>
        <v>1,17590017631143+3,28642083192902i</v>
      </c>
      <c r="R203" s="223" t="str">
        <f t="shared" ca="1" si="189"/>
        <v>0,930949909536476-3,36402071561997i</v>
      </c>
      <c r="S203" s="223" t="str">
        <f t="shared" ca="1" si="190"/>
        <v>-2,69816119199527+2,21432366450728i</v>
      </c>
      <c r="T203" s="223" t="str">
        <f t="shared" ca="1" si="191"/>
        <v>3,48100131848396-0,256774083386922i</v>
      </c>
      <c r="U203" s="223" t="str">
        <f t="shared" ca="1" si="192"/>
        <v>-2,99386643311106-1,79445448253143i</v>
      </c>
      <c r="V203" s="223" t="str">
        <f t="shared" ca="1" si="193"/>
        <v>1,41447813814803+3,19101154900567i</v>
      </c>
      <c r="W203" s="223" t="str">
        <f t="shared" ca="1" si="194"/>
        <v>0,680954744541773-3,42339067958542i</v>
      </c>
      <c r="X203" s="223" t="str">
        <f t="shared" ca="1" si="195"/>
        <v>-2,52795465330974+2,40681290922163i</v>
      </c>
      <c r="Y203" s="223" t="str">
        <f t="shared" ca="1" si="196"/>
        <v>3,45267992122192-0,512156685768392i</v>
      </c>
      <c r="Z203" s="223" t="str">
        <f t="shared" ca="1" si="197"/>
        <v>-3,11776268321925-1,56934985274533i</v>
      </c>
      <c r="AA203" s="223" t="str">
        <f t="shared" ca="1" si="198"/>
        <v>1,64539092039952+3,07830989802084i</v>
      </c>
      <c r="AB203" s="223" t="str">
        <f t="shared" ca="1" si="199"/>
        <v>0,427269426786653-3,46420899284666i</v>
      </c>
      <c r="AC203" s="223" t="str">
        <f t="shared" ca="1" si="200"/>
        <v>-2,34404890932932+2,58625942624832i</v>
      </c>
      <c r="AD203" s="223" t="str">
        <f t="shared" ca="1" si="201"/>
        <v>3,40564815231761-0,764763866694751i</v>
      </c>
      <c r="AE203" s="223" t="str">
        <f t="shared" ca="1" si="202"/>
        <v>-3,22476350721593-1,33574078013463i</v>
      </c>
      <c r="AF203" s="223" t="str">
        <f t="shared" ca="1" si="203"/>
        <v>1,8673871866927+2,94892661898565i</v>
      </c>
      <c r="AG203" s="223" t="str">
        <f t="shared" ca="1" si="204"/>
        <v>0,171268698988046-3,48625445742751i</v>
      </c>
      <c r="AH203" s="223" t="str">
        <f t="shared" ca="1" si="205"/>
        <v>-2,14744056121468+2,75169077936388i</v>
      </c>
      <c r="AI203" s="223" t="str">
        <f t="shared" ca="1" si="206"/>
        <v>3,34016088100156-1,01322672596667i</v>
      </c>
      <c r="AJ203" s="223" t="str">
        <f t="shared" ca="1" si="207"/>
        <v>-3,31428905836505-1,09489321250429i</v>
      </c>
      <c r="AK203" s="223" t="str">
        <f t="shared" ca="1" si="208"/>
        <v>2,07926392002587+2,80356285109946i</v>
      </c>
      <c r="AL203" s="223" t="str">
        <f t="shared" ca="1" si="209"/>
        <v>-0,0856601487291999-3,48940760704535i</v>
      </c>
      <c r="AM203" s="223" t="str">
        <f t="shared" ca="1" si="210"/>
        <v>-1,93919504663896+2,90221048173236i</v>
      </c>
      <c r="AN203" s="223" t="str">
        <f t="shared" ca="1" si="211"/>
        <v>3,25657298847106-1,25619882182197i</v>
      </c>
      <c r="AO203" s="223" t="str">
        <f t="shared" ca="1" si="212"/>
        <v>-3,3858541899482-0,848112323690953i</v>
      </c>
      <c r="AP203" s="223" t="str">
        <f t="shared" ca="1" si="213"/>
        <v>2,27987294202355+2,64300633321511i</v>
      </c>
      <c r="AQ203" s="223" t="str">
        <f t="shared" ca="1" si="214"/>
        <v>-0,342124796679009-3,4736513545092i</v>
      </c>
      <c r="AR203" s="223" t="str">
        <f t="shared" ca="1" si="215"/>
        <v>-0,342124796679009-3,4736513545092i</v>
      </c>
      <c r="AS203" s="223" t="str">
        <f t="shared" ca="1" si="216"/>
        <v>3,15533744475801-1,49236346742147i</v>
      </c>
      <c r="AT203" s="223" t="str">
        <f t="shared" ca="1" si="217"/>
        <v>-3,43907108431667-0,59673544071325i</v>
      </c>
      <c r="AU203" s="223" t="str">
        <f t="shared" ca="1" si="218"/>
        <v>2,4681271350142+2,46812713501409i</v>
      </c>
      <c r="AV203" s="223" t="str">
        <f t="shared" ca="1" si="219"/>
        <v>-0,596735440713051-3,4390710843167i</v>
      </c>
      <c r="AW203" s="223" t="str">
        <f t="shared" ca="1" si="220"/>
        <v>-1,4923634674216+3,15533744475795i</v>
      </c>
      <c r="AX203" s="223" t="str">
        <f t="shared" ca="1" si="221"/>
        <v>3,03700285404513-1,72044086608868i</v>
      </c>
      <c r="AY203" s="223" t="str">
        <f t="shared" ca="1" si="222"/>
        <v>-3,47365135450918-0,34212479667921i</v>
      </c>
      <c r="AZ203" s="223" t="str">
        <f t="shared" ca="1" si="223"/>
        <v>2,64300633321523+2,2798729420234i</v>
      </c>
      <c r="BA203" s="223" t="str">
        <f t="shared" ca="1" si="224"/>
        <v>-0,848112323691142-3,38585418994816i</v>
      </c>
      <c r="BB203" s="223" t="str">
        <f t="shared" ca="1" si="225"/>
        <v>-1,25619882182215+3,25657298847099i</v>
      </c>
      <c r="BC203" s="223" t="str">
        <f t="shared" ca="1" si="226"/>
        <v>2,90221048173323-1,93919504663766i</v>
      </c>
      <c r="BD203" s="223" t="str">
        <f t="shared" ca="1" si="227"/>
        <v>-3,48940760704534-0,0856601487293769i</v>
      </c>
      <c r="BE203" s="223" t="str">
        <f t="shared" ca="1" si="228"/>
        <v>2,8035628511004+2,07926392002459i</v>
      </c>
      <c r="BF203" s="223" t="str">
        <f t="shared" ca="1" si="229"/>
        <v>-1,0948932125041-3,31428905836512i</v>
      </c>
      <c r="BG203" s="223" t="str">
        <f t="shared" ca="1" si="230"/>
        <v>-1,01322672596552+3,34016088100191i</v>
      </c>
      <c r="BH203" s="223" t="str">
        <f t="shared" ca="1" si="231"/>
        <v>2,75169077936419-2,14744056121429i</v>
      </c>
      <c r="BI203" s="223" t="str">
        <f t="shared" ca="1" si="232"/>
        <v>-3,48625445742746+0,171268698989232i</v>
      </c>
      <c r="BJ203" s="223" t="str">
        <f t="shared" ca="1" si="233"/>
        <v>2,94892661898519+1,86738718669344i</v>
      </c>
      <c r="BK203" s="223" t="str">
        <f t="shared" ca="1" si="234"/>
        <v>-1,33574078013543-3,2247635072156i</v>
      </c>
      <c r="BL203" s="223" t="str">
        <f t="shared" ca="1" si="235"/>
        <v>-0,764763866695962+3,40564815231734i</v>
      </c>
      <c r="BM203" s="223" t="str">
        <f t="shared" ca="1" si="236"/>
        <v>2,58625942624798-2,34404890932969i</v>
      </c>
      <c r="BN203" s="223" t="str">
        <f t="shared" ca="1" si="237"/>
        <v>-3,46420899284681+0,427269426785396i</v>
      </c>
      <c r="BO203" s="223" t="str">
        <f t="shared" ca="1" si="238"/>
        <v>3,07830989802093+1,64539092039936i</v>
      </c>
      <c r="BP203" s="223" t="str">
        <f t="shared" ca="1" si="239"/>
        <v>-1,56934985274391-3,11776268321996i</v>
      </c>
      <c r="BQ203" s="223" t="str">
        <f t="shared" ca="1" si="240"/>
        <v>-0,512156685768186+3,45267992122195i</v>
      </c>
      <c r="BR203" s="223" t="str">
        <f t="shared" ca="1" si="241"/>
        <v>2,4068129092205-2,52795465331082i</v>
      </c>
      <c r="BS203" s="223" t="str">
        <f t="shared" ca="1" si="242"/>
        <v>-3,42339067958546+0,680954744541563i</v>
      </c>
      <c r="BT203" s="223" t="str">
        <f t="shared" ca="1" si="243"/>
        <v>3,19101154900631+1,41447813814659i</v>
      </c>
      <c r="BU203" s="223" t="str">
        <f t="shared" ca="1" si="244"/>
        <v>-1,79445448253097-2,99386643311133i</v>
      </c>
      <c r="BV203" s="223" t="str">
        <f t="shared" ca="1" si="245"/>
        <v>-0,256774083385757+3,48100131848405i</v>
      </c>
      <c r="BW203" s="223" t="str">
        <f t="shared" ca="1" si="246"/>
        <v>2,21432366450794-2,69816119199473i</v>
      </c>
      <c r="BX203" s="223" t="str">
        <f t="shared" ca="1" si="247"/>
        <v>-3,36402071561973+0,930949909537327i</v>
      </c>
      <c r="BY203" s="223" t="str">
        <f t="shared" ca="1" si="248"/>
        <v>3,28642083192867+1,1759001763124i</v>
      </c>
      <c r="BZ203" s="223" t="str">
        <f t="shared" ca="1" si="249"/>
        <v>-2,00983480800088-2,8537461614051i</v>
      </c>
      <c r="CA203" s="223" t="str">
        <f t="shared" ca="1" si="250"/>
        <v>-1,24348229610289E-12+3,49045886799805i</v>
      </c>
      <c r="CB203" s="223" t="str">
        <f t="shared" ca="1" si="251"/>
        <v>2,00983480799999-2,85374616140572i</v>
      </c>
      <c r="CC203" s="223" t="str">
        <f t="shared" ca="1" si="252"/>
        <v>-3,28642083192951+1,17590017631005i</v>
      </c>
      <c r="CD203" s="223" t="str">
        <f t="shared" ca="1" si="253"/>
        <v>3,36402071562+0,930949909536374i</v>
      </c>
      <c r="CE203" s="223" t="str">
        <f t="shared" ca="1" si="254"/>
        <v>-2,21432366450609-2,69816119199624i</v>
      </c>
      <c r="CF203" s="223" t="str">
        <f t="shared" ca="1" si="255"/>
        <v>0,25677408338674+3,48100131848397i</v>
      </c>
      <c r="CG203" s="223" t="str">
        <f t="shared" ca="1" si="256"/>
        <v>1,79445448253013-2,99386643311184i</v>
      </c>
      <c r="CH203" s="223" t="str">
        <f t="shared" ca="1" si="257"/>
        <v>-3,19101154900587+1,41447813814758i</v>
      </c>
      <c r="CI203" s="223" t="str">
        <f t="shared" ca="1" si="258"/>
        <v>3,42339067958565+0,680954744540596i</v>
      </c>
      <c r="CJ203" s="223" t="str">
        <f t="shared" ca="1" si="259"/>
        <v>-2,40681290922121-2,52795465331014i</v>
      </c>
      <c r="CK203" s="223" t="str">
        <f t="shared" ca="1" si="260"/>
        <v>0,512156685769258+3,45267992122179i</v>
      </c>
      <c r="CL203" s="223" t="str">
        <f t="shared" ca="1" si="261"/>
        <v>1,56934985274613-3,11776268321884i</v>
      </c>
      <c r="CM203" s="223" t="str">
        <f t="shared" ca="1" si="262"/>
        <v>-3,07830989802041+1,64539092040032i</v>
      </c>
      <c r="CN203" s="223" t="str">
        <f t="shared" ca="1" si="263"/>
        <v>3,46420899284651+0,427269426787864i</v>
      </c>
      <c r="CO203" s="223" t="str">
        <f t="shared" ca="1" si="264"/>
        <v>-2,58625942624865-2,34404890932896i</v>
      </c>
      <c r="CP203" s="223" t="str">
        <f t="shared" ca="1" si="265"/>
        <v>0,764763866693585+3,40564815231787i</v>
      </c>
      <c r="CQ203" s="223" t="str">
        <f t="shared" ca="1" si="266"/>
        <v>1,33574078013447-3,224763507216i</v>
      </c>
      <c r="CR203" s="223" t="str">
        <f t="shared" ca="1" si="267"/>
        <v>-2,94892661898652+1,86738718669134i</v>
      </c>
      <c r="CS203" s="223" t="str">
        <f t="shared" ca="1" si="268"/>
        <v>3,4862544574275+0,171268698988198i</v>
      </c>
      <c r="CT203" s="223" t="str">
        <f t="shared" ca="1" si="269"/>
        <v>-2,75169077936483-2,14744056121348i</v>
      </c>
      <c r="CU203" s="223" t="str">
        <f t="shared" ca="1" si="270"/>
        <v>1,01322672596646+3,34016088100163i</v>
      </c>
      <c r="CV203" s="223" t="str">
        <f t="shared" ca="1" si="271"/>
        <v>1,09489321250312-3,31428905836544i</v>
      </c>
      <c r="CW203" s="223" t="str">
        <f t="shared" ca="1" si="272"/>
        <v>-2,80356285109979+2,07926392002543i</v>
      </c>
      <c r="CX203" s="223" t="str">
        <f t="shared" ca="1" si="273"/>
        <v>3,48940760704532-0,0856601487304606i</v>
      </c>
      <c r="CY203" s="223" t="str">
        <f t="shared" ca="1" si="274"/>
        <v>-2,90221048173188-1,93919504663969i</v>
      </c>
      <c r="CZ203" s="223" t="str">
        <f t="shared" ca="1" si="275"/>
        <v>1,25619882182275+3,25657298847076i</v>
      </c>
      <c r="DA203" s="223" t="str">
        <f t="shared" ca="1" si="276"/>
        <v>0,848112323692112-3,38585418994791i</v>
      </c>
      <c r="DB203" s="223" t="str">
        <f t="shared" ca="1" si="277"/>
        <v>-2,64300633321479+2,27987294202392i</v>
      </c>
      <c r="DC203" s="223" t="str">
        <f t="shared" ca="1" si="278"/>
        <v>3,47365135450932-0,342124796677771i</v>
      </c>
      <c r="DD203" s="223" t="str">
        <f t="shared" ca="1" si="279"/>
        <v>-3,0370028540453-1,72044086608839i</v>
      </c>
      <c r="DE203" s="223" t="str">
        <f t="shared" ca="1" si="280"/>
        <v>1,49236346742003+3,1553374447587i</v>
      </c>
      <c r="DF203" s="223" t="str">
        <f t="shared" ca="1" si="281"/>
        <v>0,596735440713103-3,4390710843167i</v>
      </c>
      <c r="DG203" s="223" t="str">
        <f t="shared" ca="1" si="282"/>
        <v>-2,46812713501297+2,46812713501532i</v>
      </c>
      <c r="DH203" s="223" t="str">
        <f t="shared" ca="1" si="283"/>
        <v>3,43907108431674-0,596735440712852i</v>
      </c>
      <c r="DI203" s="223" t="str">
        <f t="shared" ca="1" si="284"/>
        <v>-3,15533744475863-1,49236346742017i</v>
      </c>
      <c r="DJ203" s="223" t="str">
        <f t="shared" ca="1" si="285"/>
        <v>1,72044086608825+3,03700285404538i</v>
      </c>
      <c r="DK203" s="223" t="str">
        <f t="shared" ca="1" si="286"/>
        <v>0,342124796678029-3,4736513545093i</v>
      </c>
      <c r="DL203" s="223" t="str">
        <f t="shared" ca="1" si="287"/>
        <v>-2,27987294202404+2,64300633321468i</v>
      </c>
      <c r="DM203" s="223" t="str">
        <f t="shared" ca="1" si="288"/>
        <v>3,38585418994795-0,848112323691959i</v>
      </c>
      <c r="DN203" s="223" t="str">
        <f t="shared" ca="1" si="289"/>
        <v>-3,25657298847067-1,25619882182299i</v>
      </c>
      <c r="DO203" s="223" t="str">
        <f t="shared" ca="1" si="290"/>
        <v>1,93919504663955+2,90221048173197i</v>
      </c>
      <c r="DP203" s="223" t="str">
        <f t="shared" ca="1" si="291"/>
        <v>0,0856601487306198-3,48940760704531i</v>
      </c>
      <c r="DQ203" s="223" t="str">
        <f t="shared" ca="1" si="292"/>
        <v>-2,07926392002555+2,80356285109969i</v>
      </c>
      <c r="DR203" s="223" t="str">
        <f t="shared" ca="1" si="293"/>
        <v>3,31428905836549-1,09489321250297i</v>
      </c>
      <c r="DS203" s="223" t="str">
        <f t="shared" ca="1" si="294"/>
        <v>-3,34016088100158-1,01322672596661i</v>
      </c>
      <c r="DT203" s="223" t="str">
        <f t="shared" ca="1" si="295"/>
        <v>2,14744056121335+2,75169077936493i</v>
      </c>
      <c r="DU203" s="223" t="str">
        <f t="shared" ca="1" si="296"/>
        <v>-0,17126869898794-3,48625445742752i</v>
      </c>
      <c r="DV203" s="223" t="str">
        <f t="shared" ca="1" si="297"/>
        <v>-1,86738718669156+2,94892661898638i</v>
      </c>
      <c r="DW203" s="223" t="str">
        <f t="shared" ca="1" si="298"/>
        <v>3,2247635072161-1,33574078013423i</v>
      </c>
      <c r="DX203" s="223" t="str">
        <f t="shared" ca="1" si="299"/>
        <v>-3,40564815231784-0,764763866693739i</v>
      </c>
      <c r="DY203" s="223" t="str">
        <f t="shared" ca="1" si="300"/>
        <v>2,34404890932877+2,58625942624882i</v>
      </c>
      <c r="DZ203" s="223" t="str">
        <f t="shared" ca="1" si="301"/>
        <v>-0,427269426787707-3,46420899284653i</v>
      </c>
      <c r="EA203" s="223" t="str">
        <f t="shared" ca="1" si="302"/>
        <v>-1,64539092040046+3,07830989802034i</v>
      </c>
      <c r="EB203" s="223" t="str">
        <f t="shared" ca="1" si="303"/>
        <v>3,11776268321892-1,56934985274599i</v>
      </c>
      <c r="EC203" s="223" t="str">
        <f t="shared" ca="1" si="304"/>
        <v>-3,45267992122177-0,512156685769415i</v>
      </c>
      <c r="ED203" s="223" t="str">
        <f t="shared" ca="1" si="305"/>
        <v>2,52795465331003+2,40681290922132i</v>
      </c>
      <c r="EE203" s="223" t="str">
        <f t="shared" ca="1" si="306"/>
        <v>-0,680954744540439-3,42339067958568i</v>
      </c>
      <c r="EF203" s="223" t="str">
        <f t="shared" ca="1" si="307"/>
        <v>-1,41447813814781+3,19101154900576i</v>
      </c>
      <c r="EG203" s="223" t="str">
        <f t="shared" ca="1" si="308"/>
        <v>2,99386643311192-1,79445448252999i</v>
      </c>
      <c r="EH203" s="223" t="str">
        <f t="shared" ca="1" si="309"/>
        <v>-3,48100131848395-0,256774083386997i</v>
      </c>
      <c r="EI203" s="223" t="str">
        <f t="shared" ca="1" si="310"/>
        <v>2,69816119199614+2,21432366450621i</v>
      </c>
      <c r="EJ203" s="223" t="str">
        <f t="shared" ca="1" si="311"/>
        <v>-0,930949909536127-3,36402071562006i</v>
      </c>
      <c r="EK203" s="223" t="str">
        <f t="shared" ca="1" si="312"/>
        <v>-1,1759001763102+3,28642083192945i</v>
      </c>
      <c r="EL203" s="223" t="str">
        <f t="shared" ca="1" si="313"/>
        <v>2,85374616140582-2,00983480799986i</v>
      </c>
      <c r="EM203" s="223" t="str">
        <f t="shared" ca="1" si="314"/>
        <v>-3,49045886799805+1,08440848589486E-12i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-1,46971657454323E-27+3,42859771465465E-28i</v>
      </c>
      <c r="G204" s="229" t="str">
        <f t="shared" si="321"/>
        <v>-6,84264947385017+9,48847393714153i</v>
      </c>
      <c r="H204" s="229" t="str">
        <f t="shared" si="319"/>
        <v>2,00000000002934E-11-4,66565850870663E-12i</v>
      </c>
      <c r="I204" s="229" t="str">
        <f t="shared" si="317"/>
        <v>-2,00000000002934E-11+4,66565850870663E-12i</v>
      </c>
      <c r="J204" s="255" t="str">
        <f ca="1">IMPRODUCT(1/N_FFT2,DO100)</f>
        <v>0,015592208723915-0,0000103197724042655i</v>
      </c>
      <c r="K204" s="254" t="str">
        <f t="shared" ca="1" si="318"/>
        <v>-3,11796025948949E-13+7,29543167503521E-14i</v>
      </c>
      <c r="N204" s="246">
        <f t="shared" ca="1" si="185"/>
        <v>11.490633140028578</v>
      </c>
      <c r="O204" s="223">
        <f t="shared" ca="1" si="186"/>
        <v>3.4906331400285779</v>
      </c>
      <c r="P204" s="223" t="str">
        <f t="shared" ca="1" si="187"/>
        <v>-2,90235538362998-1,93929186699162i</v>
      </c>
      <c r="Q204" s="223" t="str">
        <f t="shared" ca="1" si="188"/>
        <v>1,33580747115345+3,22492451357801i</v>
      </c>
      <c r="R204" s="223" t="str">
        <f t="shared" ca="1" si="189"/>
        <v>0,68098874332835-3,42356160302774i</v>
      </c>
      <c r="S204" s="223" t="str">
        <f t="shared" ca="1" si="190"/>
        <v>-2,46825036394877+2,46825036394863i</v>
      </c>
      <c r="T204" s="223" t="str">
        <f t="shared" ca="1" si="191"/>
        <v>3,42356160302776-0,680988743328225i</v>
      </c>
      <c r="U204" s="223" t="str">
        <f t="shared" ca="1" si="192"/>
        <v>-3,22492451357795-1,3358074711536i</v>
      </c>
      <c r="V204" s="223" t="str">
        <f t="shared" ca="1" si="193"/>
        <v>1,93929186699148+2,90235538363007i</v>
      </c>
      <c r="W204" s="223" t="str">
        <f t="shared" ca="1" si="194"/>
        <v>-1,5223549783437E-13-3,49063314002858i</v>
      </c>
      <c r="X204" s="223" t="str">
        <f t="shared" ca="1" si="195"/>
        <v>-1,93929186699151+2,90235538363005i</v>
      </c>
      <c r="Y204" s="223" t="str">
        <f t="shared" ca="1" si="196"/>
        <v>3,22492451357797-1,33580747115356i</v>
      </c>
      <c r="Z204" s="223" t="str">
        <f t="shared" ca="1" si="197"/>
        <v>-3,42356160302775-0,680988743328259i</v>
      </c>
      <c r="AA204" s="223" t="str">
        <f t="shared" ca="1" si="198"/>
        <v>2,46825036394874+2,46825036394866i</v>
      </c>
      <c r="AB204" s="223" t="str">
        <f t="shared" ca="1" si="199"/>
        <v>-0,680988743328368-3,42356160302773i</v>
      </c>
      <c r="AC204" s="223" t="str">
        <f t="shared" ca="1" si="200"/>
        <v>-1,33580747115345+3,22492451357802i</v>
      </c>
      <c r="AD204" s="223" t="str">
        <f t="shared" ca="1" si="201"/>
        <v>2,90235538362998-1,93929186699161i</v>
      </c>
      <c r="AE204" s="223" t="str">
        <f t="shared" ca="1" si="202"/>
        <v>-3,49063314002858-4,27631672503681E-14i</v>
      </c>
      <c r="AF204" s="223" t="str">
        <f t="shared" ca="1" si="203"/>
        <v>2,90235538362994+1,93929186699168i</v>
      </c>
      <c r="AG204" s="223" t="str">
        <f t="shared" ca="1" si="204"/>
        <v>-1,33580747115339-3,22492451357804i</v>
      </c>
      <c r="AH204" s="223" t="str">
        <f t="shared" ca="1" si="205"/>
        <v>-0,680988743328451+3,42356160302772i</v>
      </c>
      <c r="AI204" s="223" t="str">
        <f t="shared" ca="1" si="206"/>
        <v>2,4682503639488-2,4682503639486i</v>
      </c>
      <c r="AJ204" s="223" t="str">
        <f t="shared" ca="1" si="207"/>
        <v>-3,42356160302777+0,680988743328176i</v>
      </c>
      <c r="AK204" s="223" t="str">
        <f t="shared" ca="1" si="208"/>
        <v>3,22492451357794+1,33580747115363i</v>
      </c>
      <c r="AL204" s="223" t="str">
        <f t="shared" ca="1" si="209"/>
        <v>-1,93929186699174-2,9023553836299i</v>
      </c>
      <c r="AM204" s="223" t="str">
        <f t="shared" ca="1" si="210"/>
        <v>1,09472330584002E-13+3,49063314002858i</v>
      </c>
      <c r="AN204" s="223" t="str">
        <f t="shared" ca="1" si="211"/>
        <v>1,93929186699156-2,90235538363002i</v>
      </c>
      <c r="AO204" s="223" t="str">
        <f t="shared" ca="1" si="212"/>
        <v>-3,22492451357799+1,33580747115351i</v>
      </c>
      <c r="AP204" s="223" t="str">
        <f t="shared" ca="1" si="213"/>
        <v>3,42356160302775+0,680988743328301i</v>
      </c>
      <c r="AQ204" s="223" t="str">
        <f t="shared" ca="1" si="214"/>
        <v>-2,46825036394873-2,46825036394867i</v>
      </c>
      <c r="AR204" s="223" t="str">
        <f t="shared" ca="1" si="215"/>
        <v>-2,46825036394873-2,46825036394867i</v>
      </c>
      <c r="AS204" s="223" t="str">
        <f t="shared" ca="1" si="216"/>
        <v>1,33580747115349-3,224924513578i</v>
      </c>
      <c r="AT204" s="223" t="str">
        <f t="shared" ca="1" si="217"/>
        <v>-2,90235538363002+1,93929186699156i</v>
      </c>
      <c r="AU204" s="223" t="str">
        <f t="shared" ca="1" si="218"/>
        <v>3,49063314002858+8,55263345007362E-14i</v>
      </c>
      <c r="AV204" s="223" t="str">
        <f t="shared" ca="1" si="219"/>
        <v>-2,90235538362993-1,9392918669917i</v>
      </c>
      <c r="AW204" s="223" t="str">
        <f t="shared" ca="1" si="220"/>
        <v>1,33580747115333+3,22492451357806i</v>
      </c>
      <c r="AX204" s="223" t="str">
        <f t="shared" ca="1" si="221"/>
        <v>0,680988743328493-3,42356160302771i</v>
      </c>
      <c r="AY204" s="223" t="str">
        <f t="shared" ca="1" si="222"/>
        <v>-2,46825036394881+2,46825036394859i</v>
      </c>
      <c r="AZ204" s="223" t="str">
        <f t="shared" ca="1" si="223"/>
        <v>3,42356160302771-0,680988743328476i</v>
      </c>
      <c r="BA204" s="223" t="str">
        <f t="shared" ca="1" si="224"/>
        <v>-3,22492451357806-1,33580747115335i</v>
      </c>
      <c r="BB204" s="223" t="str">
        <f t="shared" ca="1" si="225"/>
        <v>1,93929186699168+2,90235538362994i</v>
      </c>
      <c r="BC204" s="223" t="str">
        <f t="shared" ca="1" si="226"/>
        <v>9,74993325423692E-13-3,49063314002858i</v>
      </c>
      <c r="BD204" s="223" t="str">
        <f t="shared" ca="1" si="227"/>
        <v>-1,93929186699157+2,90235538363001i</v>
      </c>
      <c r="BE204" s="223" t="str">
        <f t="shared" ca="1" si="228"/>
        <v>3,22492451357761-1,33580747115443i</v>
      </c>
      <c r="BF204" s="223" t="str">
        <f t="shared" ca="1" si="229"/>
        <v>-3,42356160302747-0,680988743329708i</v>
      </c>
      <c r="BG204" s="223" t="str">
        <f t="shared" ca="1" si="230"/>
        <v>2,46825036394845+2,46825036394895i</v>
      </c>
      <c r="BH204" s="223" t="str">
        <f t="shared" ca="1" si="231"/>
        <v>-0,680988743328965-3,42356160302761i</v>
      </c>
      <c r="BI204" s="223" t="str">
        <f t="shared" ca="1" si="232"/>
        <v>-1,33580747115193+3,22492451357865i</v>
      </c>
      <c r="BJ204" s="223" t="str">
        <f t="shared" ca="1" si="233"/>
        <v>2,90235538363043-1,93929186699094i</v>
      </c>
      <c r="BK204" s="223" t="str">
        <f t="shared" ca="1" si="234"/>
        <v>-3,49063314002858+2,18944661168004E-13i</v>
      </c>
      <c r="BL204" s="223" t="str">
        <f t="shared" ca="1" si="235"/>
        <v>2,90235538363067+1,93929186699058i</v>
      </c>
      <c r="BM204" s="223" t="str">
        <f t="shared" ca="1" si="236"/>
        <v>-1,33580747115233-3,22492451357848i</v>
      </c>
      <c r="BN204" s="223" t="str">
        <f t="shared" ca="1" si="237"/>
        <v>-0,680988743328584+3,42356160302769i</v>
      </c>
      <c r="BO204" s="223" t="str">
        <f t="shared" ca="1" si="238"/>
        <v>2,46825036394814-2,46825036394926i</v>
      </c>
      <c r="BP204" s="223" t="str">
        <f t="shared" ca="1" si="239"/>
        <v>-3,42356160302806+0,680988743326731i</v>
      </c>
      <c r="BQ204" s="223" t="str">
        <f t="shared" ca="1" si="240"/>
        <v>3,22492451357777+1,33580747115403i</v>
      </c>
      <c r="BR204" s="223" t="str">
        <f t="shared" ca="1" si="241"/>
        <v>-1,93929186699198-2,90235538362974i</v>
      </c>
      <c r="BS204" s="223" t="str">
        <f t="shared" ca="1" si="242"/>
        <v>1,46248752817672E-12+3,49063314002858i</v>
      </c>
      <c r="BT204" s="223" t="str">
        <f t="shared" ca="1" si="243"/>
        <v>1,93929186699252-2,90235538362938i</v>
      </c>
      <c r="BU204" s="223" t="str">
        <f t="shared" ca="1" si="244"/>
        <v>-3,22492451357802+1,33580747115343i</v>
      </c>
      <c r="BV204" s="223" t="str">
        <f t="shared" ca="1" si="245"/>
        <v>3,42356160302793+0,680988743327366i</v>
      </c>
      <c r="BW204" s="223" t="str">
        <f t="shared" ca="1" si="246"/>
        <v>-2,46825036394768-2,46825036394972i</v>
      </c>
      <c r="BX204" s="223" t="str">
        <f t="shared" ca="1" si="247"/>
        <v>0,680988743327949+3,42356160302782i</v>
      </c>
      <c r="BY204" s="223" t="str">
        <f t="shared" ca="1" si="248"/>
        <v>1,33580747115297-3,22492451357821i</v>
      </c>
      <c r="BZ204" s="223" t="str">
        <f t="shared" ca="1" si="249"/>
        <v>-2,9023553836291+1,93929186699293i</v>
      </c>
      <c r="CA204" s="223" t="str">
        <f t="shared" ca="1" si="250"/>
        <v>3,49063314002858+8,6552099483969E-13i</v>
      </c>
      <c r="CB204" s="223" t="str">
        <f t="shared" ca="1" si="251"/>
        <v>-2,90235538363007-1,93929186699148i</v>
      </c>
      <c r="CC204" s="223" t="str">
        <f t="shared" ca="1" si="252"/>
        <v>1,33580747115458+3,22492451357755i</v>
      </c>
      <c r="CD204" s="223" t="str">
        <f t="shared" ca="1" si="253"/>
        <v>0,680988743329649-3,42356160302748i</v>
      </c>
      <c r="CE204" s="223" t="str">
        <f t="shared" ca="1" si="254"/>
        <v>-2,46825036394891+2,46825036394849i</v>
      </c>
      <c r="CF204" s="223" t="str">
        <f t="shared" ca="1" si="255"/>
        <v>3,42356160302759-0,680988743329073i</v>
      </c>
      <c r="CG204" s="223" t="str">
        <f t="shared" ca="1" si="256"/>
        <v>-3,22492451357736-1,33580747115503i</v>
      </c>
      <c r="CH204" s="223" t="str">
        <f t="shared" ca="1" si="257"/>
        <v>1,93929186699108+2,90235538363034i</v>
      </c>
      <c r="CI204" s="223" t="str">
        <f t="shared" ca="1" si="258"/>
        <v>-3,78021872169022E-13-3,49063314002858i</v>
      </c>
      <c r="CJ204" s="223" t="str">
        <f t="shared" ca="1" si="259"/>
        <v>-1,93929186699053+2,90235538363071i</v>
      </c>
      <c r="CK204" s="223" t="str">
        <f t="shared" ca="1" si="260"/>
        <v>3,22492451357844-1,33580747115243i</v>
      </c>
      <c r="CL204" s="223" t="str">
        <f t="shared" ca="1" si="261"/>
        <v>-3,42356160302772-0,680988743328427i</v>
      </c>
      <c r="CM204" s="223" t="str">
        <f t="shared" ca="1" si="262"/>
        <v>2,46825036394937+2,46825036394803i</v>
      </c>
      <c r="CN204" s="223" t="str">
        <f t="shared" ca="1" si="263"/>
        <v>-0,680988743326888-3,42356160302803i</v>
      </c>
      <c r="CO204" s="223" t="str">
        <f t="shared" ca="1" si="264"/>
        <v>-1,33580747115397+3,2249245135778i</v>
      </c>
      <c r="CP204" s="223" t="str">
        <f t="shared" ca="1" si="265"/>
        <v>2,90235538362971-1,93929186699203i</v>
      </c>
      <c r="CQ204" s="223" t="str">
        <f t="shared" ca="1" si="266"/>
        <v>-3,49063314002858+1,5223549783437E-12i</v>
      </c>
      <c r="CR204" s="223" t="str">
        <f t="shared" ca="1" si="267"/>
        <v>2,90235538362947+1,93929186699238i</v>
      </c>
      <c r="CS204" s="223" t="str">
        <f t="shared" ca="1" si="268"/>
        <v>-1,33580747115358-3,22492451357796i</v>
      </c>
      <c r="CT204" s="223" t="str">
        <f t="shared" ca="1" si="269"/>
        <v>-0,680988743327209+3,42356160302796i</v>
      </c>
      <c r="CU204" s="223" t="str">
        <f t="shared" ca="1" si="270"/>
        <v>2,46825036394967-2,46825036394772i</v>
      </c>
      <c r="CV204" s="223" t="str">
        <f t="shared" ca="1" si="271"/>
        <v>-3,42356160302781+0,680988743328008i</v>
      </c>
      <c r="CW204" s="223" t="str">
        <f t="shared" ca="1" si="272"/>
        <v>3,22492451357827+1,33580747115283i</v>
      </c>
      <c r="CX204" s="223" t="str">
        <f t="shared" ca="1" si="273"/>
        <v>-1,93929186699017-2,90235538363095i</v>
      </c>
      <c r="CY204" s="223" t="str">
        <f t="shared" ca="1" si="274"/>
        <v>-7,06443783838672E-13+3,49063314002858i</v>
      </c>
      <c r="CZ204" s="223" t="str">
        <f t="shared" ca="1" si="275"/>
        <v>1,93929186699143-2,90235538363011i</v>
      </c>
      <c r="DA204" s="223" t="str">
        <f t="shared" ca="1" si="276"/>
        <v>-3,22492451357752+1,33580747115464i</v>
      </c>
      <c r="DB204" s="223" t="str">
        <f t="shared" ca="1" si="277"/>
        <v>3,42356160302751+0,680988743329492i</v>
      </c>
      <c r="DC204" s="223" t="str">
        <f t="shared" ca="1" si="278"/>
        <v>-2,4682503639486-2,46825036394879i</v>
      </c>
      <c r="DD204" s="223" t="str">
        <f t="shared" ca="1" si="279"/>
        <v>0,68098874332923+3,42356160302756i</v>
      </c>
      <c r="DE204" s="223" t="str">
        <f t="shared" ca="1" si="280"/>
        <v>1,33580747115498-3,22492451357738i</v>
      </c>
      <c r="DF204" s="223" t="str">
        <f t="shared" ca="1" si="281"/>
        <v>-2,90235538363031+1,93929186699113i</v>
      </c>
      <c r="DG204" s="223" t="str">
        <f t="shared" ca="1" si="282"/>
        <v>3,49063314002858-4,37889322336009E-13i</v>
      </c>
      <c r="DH204" s="223" t="str">
        <f t="shared" ca="1" si="283"/>
        <v>-2,9023553836308-1,9392918669904i</v>
      </c>
      <c r="DI204" s="223" t="str">
        <f t="shared" ca="1" si="284"/>
        <v>1,33580747115258+3,22492451357838i</v>
      </c>
      <c r="DJ204" s="223" t="str">
        <f t="shared" ca="1" si="285"/>
        <v>0,680988743328371-3,42356160302773i</v>
      </c>
      <c r="DK204" s="223" t="str">
        <f t="shared" ca="1" si="286"/>
        <v>-2,46825036394798+2,46825036394941i</v>
      </c>
      <c r="DL204" s="223" t="str">
        <f t="shared" ca="1" si="287"/>
        <v>3,42356160302802-0,680988743326944i</v>
      </c>
      <c r="DM204" s="223" t="str">
        <f t="shared" ca="1" si="288"/>
        <v>-3,22492451357782-1,33580747115392i</v>
      </c>
      <c r="DN204" s="223" t="str">
        <f t="shared" ca="1" si="289"/>
        <v>1,93929186699216+2,90235538362962i</v>
      </c>
      <c r="DO204" s="223" t="str">
        <f t="shared" ca="1" si="290"/>
        <v>-1,58222242851069E-12-3,49063314002858i</v>
      </c>
      <c r="DP204" s="223" t="str">
        <f t="shared" ca="1" si="291"/>
        <v>-1,93929186699233+2,9023553836295i</v>
      </c>
      <c r="DQ204" s="223" t="str">
        <f t="shared" ca="1" si="292"/>
        <v>3,2249245135779-1,33580747115373i</v>
      </c>
      <c r="DR204" s="223" t="str">
        <f t="shared" ca="1" si="293"/>
        <v>-3,42356160302797-0,680988743327149i</v>
      </c>
      <c r="DS204" s="223" t="str">
        <f t="shared" ca="1" si="294"/>
        <v>2,46825036394784+2,46825036394956i</v>
      </c>
      <c r="DT204" s="223" t="str">
        <f t="shared" ca="1" si="295"/>
        <v>-0,680988743328068-3,42356160302779i</v>
      </c>
      <c r="DU204" s="223" t="str">
        <f t="shared" ca="1" si="296"/>
        <v>-1,33580747115268+3,22492451357833i</v>
      </c>
      <c r="DV204" s="223" t="str">
        <f t="shared" ca="1" si="297"/>
        <v>2,90235538363086-1,93929186699031i</v>
      </c>
      <c r="DW204" s="223" t="str">
        <f t="shared" ca="1" si="298"/>
        <v>-3,49063314002858-6,46576333671685E-13i</v>
      </c>
      <c r="DX204" s="223" t="str">
        <f t="shared" ca="1" si="299"/>
        <v>2,90235538363014+1,93929186699138i</v>
      </c>
      <c r="DY204" s="223" t="str">
        <f t="shared" ca="1" si="300"/>
        <v>-1,33580747115478-3,22492451357746i</v>
      </c>
      <c r="DZ204" s="223" t="str">
        <f t="shared" ca="1" si="301"/>
        <v>-0,680988743329335+3,42356160302754i</v>
      </c>
      <c r="EA204" s="223" t="str">
        <f t="shared" ca="1" si="302"/>
        <v>2,46825036394875-2,46825036394864i</v>
      </c>
      <c r="EB204" s="223" t="str">
        <f t="shared" ca="1" si="303"/>
        <v>-3,42356160302753+0,680988743329384i</v>
      </c>
      <c r="EC204" s="223" t="str">
        <f t="shared" ca="1" si="304"/>
        <v>3,2249245135774+1,33580747115492i</v>
      </c>
      <c r="ED204" s="223" t="str">
        <f t="shared" ca="1" si="305"/>
        <v>-1,93929186699126-2,90235538363022i</v>
      </c>
      <c r="EE204" s="223" t="str">
        <f t="shared" ca="1" si="306"/>
        <v>4,97756772502996E-13+3,49063314002858i</v>
      </c>
      <c r="EF204" s="223" t="str">
        <f t="shared" ca="1" si="307"/>
        <v>1,93929186699026-2,90235538363088i</v>
      </c>
      <c r="EG204" s="223" t="str">
        <f t="shared" ca="1" si="308"/>
        <v>-3,22492451357832+1,33580747115272i</v>
      </c>
      <c r="EH204" s="223" t="str">
        <f t="shared" ca="1" si="309"/>
        <v>3,42356160302776+0,680988743328214i</v>
      </c>
      <c r="EI204" s="223" t="str">
        <f t="shared" ca="1" si="310"/>
        <v>-2,46825036394945-2,46825036394794i</v>
      </c>
      <c r="EJ204" s="223" t="str">
        <f t="shared" ca="1" si="311"/>
        <v>0,680988743327003+3,423561603028i</v>
      </c>
      <c r="EK204" s="223" t="str">
        <f t="shared" ca="1" si="312"/>
        <v>1,33580747115368-3,22492451357792i</v>
      </c>
      <c r="EL204" s="223" t="str">
        <f t="shared" ca="1" si="313"/>
        <v>-2,90235538362959+1,93929186699221i</v>
      </c>
      <c r="EM204" s="223" t="str">
        <f t="shared" ca="1" si="314"/>
        <v>3,49063314002858-1,84050940034574E-12i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-1,44185528070516E-27+3,3315677699577E-28i</v>
      </c>
      <c r="G205" s="229" t="str">
        <f t="shared" si="321"/>
        <v>-6,756756756731+9,459459459492i</v>
      </c>
      <c r="H205" s="229" t="str">
        <f t="shared" si="319"/>
        <v>2,00000000002878E-11-4,6212236657666E-12i</v>
      </c>
      <c r="I205" s="229" t="str">
        <f t="shared" si="317"/>
        <v>-2,00000000002878E-11+4,6212236657666E-12i</v>
      </c>
      <c r="J205" s="255" t="str">
        <f ca="1">IMPRODUCT(1/N_FFT2,DP100)</f>
        <v>0,00715658673578734-0,000978130677781309i</v>
      </c>
      <c r="K205" s="254" t="str">
        <f t="shared" ca="1" si="318"/>
        <v>-1,38611574081431E-13+5,26348015454395E-14i</v>
      </c>
      <c r="N205" s="246">
        <f t="shared" ca="1" si="185"/>
        <v>11.490795635232162</v>
      </c>
      <c r="O205" s="223">
        <f t="shared" ca="1" si="186"/>
        <v>3.4907956352321627</v>
      </c>
      <c r="P205" s="223" t="str">
        <f t="shared" ca="1" si="187"/>
        <v>-2,94921113798402-1,86756735636147i</v>
      </c>
      <c r="Q205" s="223" t="str">
        <f t="shared" ca="1" si="188"/>
        <v>1,49250745396769+3,15564187873193i</v>
      </c>
      <c r="R205" s="223" t="str">
        <f t="shared" ca="1" si="189"/>
        <v>0,427310650691252-3,46454322743442i</v>
      </c>
      <c r="S205" s="223" t="str">
        <f t="shared" ca="1" si="190"/>
        <v>-2,21453730737907+2,69842151658746i</v>
      </c>
      <c r="T205" s="223" t="str">
        <f t="shared" ca="1" si="191"/>
        <v>3,31460882834409-1,09499885023652i</v>
      </c>
      <c r="U205" s="223" t="str">
        <f t="shared" ca="1" si="192"/>
        <v>-3,38618086469033-0,848194151454117i</v>
      </c>
      <c r="V205" s="223" t="str">
        <f t="shared" ca="1" si="193"/>
        <v>2,40704512388366+2,5281985559967i</v>
      </c>
      <c r="W205" s="223" t="str">
        <f t="shared" ca="1" si="194"/>
        <v>-0,681020444569877-3,42372097593156i</v>
      </c>
      <c r="X205" s="223" t="str">
        <f t="shared" ca="1" si="195"/>
        <v>-1,25632002267804+3,25688718987535i</v>
      </c>
      <c r="Y205" s="223" t="str">
        <f t="shared" ca="1" si="196"/>
        <v>2,80383334507818-2,0794645320331i</v>
      </c>
      <c r="Z205" s="223" t="str">
        <f t="shared" ca="1" si="197"/>
        <v>-3,48133717323268+0,256798857521303i</v>
      </c>
      <c r="AA205" s="223" t="str">
        <f t="shared" ca="1" si="198"/>
        <v>3,07860690020562+1,64554967137496i</v>
      </c>
      <c r="AB205" s="223" t="str">
        <f t="shared" ca="1" si="199"/>
        <v>-1,72060685804955-3,03729587083458i</v>
      </c>
      <c r="AC205" s="223" t="str">
        <f t="shared" ca="1" si="200"/>
        <v>-0,171285223373074+3,48659081901073i</v>
      </c>
      <c r="AD205" s="223" t="str">
        <f t="shared" ca="1" si="201"/>
        <v>2,01002872133222-2,85402149718174i</v>
      </c>
      <c r="AE205" s="223" t="str">
        <f t="shared" ca="1" si="202"/>
        <v>-3,22507463957078+1,33586965537561i</v>
      </c>
      <c r="AF205" s="223" t="str">
        <f t="shared" ca="1" si="203"/>
        <v>3,43940289354314+0,596793015075551i</v>
      </c>
      <c r="AG205" s="223" t="str">
        <f t="shared" ca="1" si="204"/>
        <v>-2,58650895430947-2,34427506838102i</v>
      </c>
      <c r="AH205" s="223" t="str">
        <f t="shared" ca="1" si="205"/>
        <v>0,931039729654217+3,36434528381992i</v>
      </c>
      <c r="AI205" s="223" t="str">
        <f t="shared" ca="1" si="206"/>
        <v>1,01332448433481-3,34048314715155i</v>
      </c>
      <c r="AJ205" s="223" t="str">
        <f t="shared" ca="1" si="207"/>
        <v>-2,64326133634407+2,28009290923516i</v>
      </c>
      <c r="AK205" s="223" t="str">
        <f t="shared" ca="1" si="208"/>
        <v>3,45301304345924-0,512206099784319i</v>
      </c>
      <c r="AL205" s="223" t="str">
        <f t="shared" ca="1" si="209"/>
        <v>-3,19131942489658-1,4146146101443i</v>
      </c>
      <c r="AM205" s="223" t="str">
        <f t="shared" ca="1" si="210"/>
        <v>1,93938214448987+2,90249049345382i</v>
      </c>
      <c r="AN205" s="223" t="str">
        <f t="shared" ca="1" si="211"/>
        <v>-0,0856684134108997-3,48974427285146i</v>
      </c>
      <c r="AO205" s="223" t="str">
        <f t="shared" ca="1" si="212"/>
        <v>-1,79462761549059+2,99415528800269i</v>
      </c>
      <c r="AP205" s="223" t="str">
        <f t="shared" ca="1" si="213"/>
        <v>3,11806349189659-1,56950126710926i</v>
      </c>
      <c r="AQ205" s="223" t="str">
        <f t="shared" ca="1" si="214"/>
        <v>-3,47398650011703-0,342157805640229i</v>
      </c>
      <c r="AR205" s="223" t="str">
        <f t="shared" ca="1" si="215"/>
        <v>-3,47398650011703-0,342157805640229i</v>
      </c>
      <c r="AS205" s="223" t="str">
        <f t="shared" ca="1" si="216"/>
        <v>-1,17601362977552-3,28673791311965i</v>
      </c>
      <c r="AT205" s="223" t="str">
        <f t="shared" ca="1" si="217"/>
        <v>-0,764837652813552+3,40597673682522i</v>
      </c>
      <c r="AU205" s="223" t="str">
        <f t="shared" ca="1" si="218"/>
        <v>2,46836526540899-2,46836526540914i</v>
      </c>
      <c r="AV205" s="223" t="str">
        <f t="shared" ca="1" si="219"/>
        <v>-3,40597673682519+0,764837652813706i</v>
      </c>
      <c r="AW205" s="223" t="str">
        <f t="shared" ca="1" si="220"/>
        <v>3,28673791311961+1,17601362977565i</v>
      </c>
      <c r="AX205" s="223" t="str">
        <f t="shared" ca="1" si="221"/>
        <v>-2,14764775105577-2,75195626860985i</v>
      </c>
      <c r="AY205" s="223" t="str">
        <f t="shared" ca="1" si="222"/>
        <v>0,342157805640435+3,47398650011701i</v>
      </c>
      <c r="AZ205" s="223" t="str">
        <f t="shared" ca="1" si="223"/>
        <v>1,56950126710912-3,11806349189666i</v>
      </c>
      <c r="BA205" s="223" t="str">
        <f t="shared" ca="1" si="224"/>
        <v>-2,99415528800277+1,79462761549047i</v>
      </c>
      <c r="BB205" s="223" t="str">
        <f t="shared" ca="1" si="225"/>
        <v>3,48974427285144+0,0856684134117839i</v>
      </c>
      <c r="BC205" s="223" t="str">
        <f t="shared" ca="1" si="226"/>
        <v>-2,90249049345373-1,93938214449001i</v>
      </c>
      <c r="BD205" s="223" t="str">
        <f t="shared" ca="1" si="227"/>
        <v>1,41461461014449+3,19131942489649i</v>
      </c>
      <c r="BE205" s="223" t="str">
        <f t="shared" ca="1" si="228"/>
        <v>0,512206099783795-3,45301304345932i</v>
      </c>
      <c r="BF205" s="223" t="str">
        <f t="shared" ca="1" si="229"/>
        <v>-2,28009290923448+2,64326133634466i</v>
      </c>
      <c r="BG205" s="223" t="str">
        <f t="shared" ca="1" si="230"/>
        <v>3,34048314715119-1,01332448433598i</v>
      </c>
      <c r="BH205" s="223" t="str">
        <f t="shared" ca="1" si="231"/>
        <v>-3,36434528381951-0,93103972965569i</v>
      </c>
      <c r="BI205" s="223" t="str">
        <f t="shared" ca="1" si="232"/>
        <v>2,34427506838013+2,58650895431028i</v>
      </c>
      <c r="BJ205" s="223" t="str">
        <f t="shared" ca="1" si="233"/>
        <v>-0,596793015074727-3,43940289354329i</v>
      </c>
      <c r="BK205" s="223" t="str">
        <f t="shared" ca="1" si="234"/>
        <v>-1,33586965537608+3,22507463957058i</v>
      </c>
      <c r="BL205" s="223" t="str">
        <f t="shared" ca="1" si="235"/>
        <v>2,85402149718162-2,01002872133239i</v>
      </c>
      <c r="BM205" s="223" t="str">
        <f t="shared" ca="1" si="236"/>
        <v>-3,48659081901071+0,171285223373603i</v>
      </c>
      <c r="BN205" s="223" t="str">
        <f t="shared" ca="1" si="237"/>
        <v>3,037295870835+1,72060685804881i</v>
      </c>
      <c r="BO205" s="223" t="str">
        <f t="shared" ca="1" si="238"/>
        <v>-1,64554967137608-3,07860690020503i</v>
      </c>
      <c r="BP205" s="223" t="str">
        <f t="shared" ca="1" si="239"/>
        <v>-0,256798857523187+3,48133717323254i</v>
      </c>
      <c r="BQ205" s="223" t="str">
        <f t="shared" ca="1" si="240"/>
        <v>2,07946453203408-2,80383334507745i</v>
      </c>
      <c r="BR205" s="223" t="str">
        <f t="shared" ca="1" si="241"/>
        <v>-3,25688718987567+1,2563200226772i</v>
      </c>
      <c r="BS205" s="223" t="str">
        <f t="shared" ca="1" si="242"/>
        <v>3,42372097593147+0,681020444570345i</v>
      </c>
      <c r="BT205" s="223" t="str">
        <f t="shared" ca="1" si="243"/>
        <v>-2,5281985559966-2,40704512388377i</v>
      </c>
      <c r="BU205" s="223" t="str">
        <f t="shared" ca="1" si="244"/>
        <v>0,848194151454613+3,3861808646902i</v>
      </c>
      <c r="BV205" s="223" t="str">
        <f t="shared" ca="1" si="245"/>
        <v>1,09499885023564-3,31460882834439i</v>
      </c>
      <c r="BW205" s="223" t="str">
        <f t="shared" ca="1" si="246"/>
        <v>-2,69842151658666+2,21453730738004i</v>
      </c>
      <c r="BX205" s="223" t="str">
        <f t="shared" ca="1" si="247"/>
        <v>3,46454322743422-0,427310650692917i</v>
      </c>
      <c r="BY205" s="223" t="str">
        <f t="shared" ca="1" si="248"/>
        <v>-3,15564187873133-1,49250745396896i</v>
      </c>
      <c r="BZ205" s="223" t="str">
        <f t="shared" ca="1" si="249"/>
        <v>1,86756735636072+2,94921113798448i</v>
      </c>
      <c r="CA205" s="223" t="str">
        <f t="shared" ca="1" si="250"/>
        <v>4,87520302733748E-13-3,49079563523216i</v>
      </c>
      <c r="CB205" s="223" t="str">
        <f t="shared" ca="1" si="251"/>
        <v>-1,86756735636155+2,94921113798396i</v>
      </c>
      <c r="CC205" s="223" t="str">
        <f t="shared" ca="1" si="252"/>
        <v>3,15564187873179-1,49250745396799i</v>
      </c>
      <c r="CD205" s="223" t="str">
        <f t="shared" ca="1" si="253"/>
        <v>-3,46454322743452-0,427310650690439i</v>
      </c>
      <c r="CE205" s="223" t="str">
        <f t="shared" ca="1" si="254"/>
        <v>2,69842151658825+2,21453730737811i</v>
      </c>
      <c r="CF205" s="223" t="str">
        <f t="shared" ca="1" si="255"/>
        <v>-1,09499885023801-3,3146088283436i</v>
      </c>
      <c r="CG205" s="223" t="str">
        <f t="shared" ca="1" si="256"/>
        <v>-0,848194151455657+3,38618086468994i</v>
      </c>
      <c r="CH205" s="223" t="str">
        <f t="shared" ca="1" si="257"/>
        <v>2,52819855599727-2,40704512388307i</v>
      </c>
      <c r="CI205" s="223" t="str">
        <f t="shared" ca="1" si="258"/>
        <v>-3,42372097593166+0,681020444569389i</v>
      </c>
      <c r="CJ205" s="223" t="str">
        <f t="shared" ca="1" si="259"/>
        <v>3,25688718987529+1,25632002267821i</v>
      </c>
      <c r="CK205" s="223" t="str">
        <f t="shared" ca="1" si="260"/>
        <v>-2,07946453203321-2,80383334507809i</v>
      </c>
      <c r="CL205" s="223" t="str">
        <f t="shared" ca="1" si="261"/>
        <v>0,256798857522214+3,48133717323261i</v>
      </c>
      <c r="CM205" s="223" t="str">
        <f t="shared" ca="1" si="262"/>
        <v>1,64554967137387-3,07860690020621i</v>
      </c>
      <c r="CN205" s="223" t="str">
        <f t="shared" ca="1" si="263"/>
        <v>-3,03729587083382+1,72060685805089i</v>
      </c>
      <c r="CO205" s="223" t="str">
        <f t="shared" ca="1" si="264"/>
        <v>3,48659081901066+0,171285223374676i</v>
      </c>
      <c r="CP205" s="223" t="str">
        <f t="shared" ca="1" si="265"/>
        <v>-2,85402149718106-2,01002872133319i</v>
      </c>
      <c r="CQ205" s="223" t="str">
        <f t="shared" ca="1" si="266"/>
        <v>1,33586965537513+3,22507463957097i</v>
      </c>
      <c r="CR205" s="223" t="str">
        <f t="shared" ca="1" si="267"/>
        <v>0,596793015075736-3,43940289354311i</v>
      </c>
      <c r="CS205" s="223" t="str">
        <f t="shared" ca="1" si="268"/>
        <v>-2,34427506838085+2,58650895430963i</v>
      </c>
      <c r="CT205" s="223" t="str">
        <f t="shared" ca="1" si="269"/>
        <v>3,36434528381977-0,931039729654751i</v>
      </c>
      <c r="CU205" s="223" t="str">
        <f t="shared" ca="1" si="270"/>
        <v>-3,3404831471519-1,01332448433363i</v>
      </c>
      <c r="CV205" s="223" t="str">
        <f t="shared" ca="1" si="271"/>
        <v>2,28009290923634+2,64326133634306i</v>
      </c>
      <c r="CW205" s="223" t="str">
        <f t="shared" ca="1" si="272"/>
        <v>-0,512206099782831-3,45301304345946i</v>
      </c>
      <c r="CX205" s="223" t="str">
        <f t="shared" ca="1" si="273"/>
        <v>-1,41461461014538+3,1913194248961i</v>
      </c>
      <c r="CY205" s="223" t="str">
        <f t="shared" ca="1" si="274"/>
        <v>2,9024904934543-1,93938214448916i</v>
      </c>
      <c r="CZ205" s="223" t="str">
        <f t="shared" ca="1" si="275"/>
        <v>-3,48974427285147+0,0856684134107098i</v>
      </c>
      <c r="DA205" s="223" t="str">
        <f t="shared" ca="1" si="276"/>
        <v>2,9941552880028+1,79462761549041i</v>
      </c>
      <c r="DB205" s="223" t="str">
        <f t="shared" ca="1" si="277"/>
        <v>-1,56950126710976-3,11806349189634i</v>
      </c>
      <c r="DC205" s="223" t="str">
        <f t="shared" ca="1" si="278"/>
        <v>-0,342157805639381+3,47398650011712i</v>
      </c>
      <c r="DD205" s="223" t="str">
        <f t="shared" ca="1" si="279"/>
        <v>2,14764775105462-2,75195626861074i</v>
      </c>
      <c r="DE205" s="223" t="str">
        <f t="shared" ca="1" si="280"/>
        <v>-3,28673791312017+1,17601362977408i</v>
      </c>
      <c r="DF205" s="223" t="str">
        <f t="shared" ca="1" si="281"/>
        <v>3,40597673682496+0,764837652814708i</v>
      </c>
      <c r="DG205" s="223" t="str">
        <f t="shared" ca="1" si="282"/>
        <v>-2,46836526540851-2,46836526540962i</v>
      </c>
      <c r="DH205" s="223" t="str">
        <f t="shared" ca="1" si="283"/>
        <v>0,76483765281328+3,40597673682528i</v>
      </c>
      <c r="DI205" s="223" t="str">
        <f t="shared" ca="1" si="284"/>
        <v>1,17601362977545-3,28673791311968i</v>
      </c>
      <c r="DJ205" s="223" t="str">
        <f t="shared" ca="1" si="285"/>
        <v>-2,75195626860951+2,1476477510562i</v>
      </c>
      <c r="DK205" s="223" t="str">
        <f t="shared" ca="1" si="286"/>
        <v>3,47398650011693-0,342157805641283i</v>
      </c>
      <c r="DL205" s="223" t="str">
        <f t="shared" ca="1" si="287"/>
        <v>-3,1180634918972-1,56950126710805i</v>
      </c>
      <c r="DM205" s="223" t="str">
        <f t="shared" ca="1" si="288"/>
        <v>1,79462761548916+2,99415528800355i</v>
      </c>
      <c r="DN205" s="223" t="str">
        <f t="shared" ca="1" si="289"/>
        <v>0,0856684134122712-3,48974427285143i</v>
      </c>
      <c r="DO205" s="223" t="str">
        <f t="shared" ca="1" si="290"/>
        <v>-1,93938214449045+2,90249049345343i</v>
      </c>
      <c r="DP205" s="223" t="str">
        <f t="shared" ca="1" si="291"/>
        <v>3,19131942489673-1,41461461014395i</v>
      </c>
      <c r="DQ205" s="223" t="str">
        <f t="shared" ca="1" si="292"/>
        <v>-3,45301304345923-0,512206099784374i</v>
      </c>
      <c r="DR205" s="223" t="str">
        <f t="shared" ca="1" si="293"/>
        <v>2,64326133634437+2,28009290923482i</v>
      </c>
      <c r="DS205" s="223" t="str">
        <f t="shared" ca="1" si="294"/>
        <v>-1,01332448433556-3,34048314715132i</v>
      </c>
      <c r="DT205" s="223" t="str">
        <f t="shared" ca="1" si="295"/>
        <v>-0,931039729652813+3,36434528382031i</v>
      </c>
      <c r="DU205" s="223" t="str">
        <f t="shared" ca="1" si="296"/>
        <v>2,58650895431068-2,34427506837969i</v>
      </c>
      <c r="DV205" s="223" t="str">
        <f t="shared" ca="1" si="297"/>
        <v>-3,43940289354336+0,596793015074294i</v>
      </c>
      <c r="DW205" s="223" t="str">
        <f t="shared" ca="1" si="298"/>
        <v>3,22507463957041+1,33586965537648i</v>
      </c>
      <c r="DX205" s="223" t="str">
        <f t="shared" ca="1" si="299"/>
        <v>-2,01002872133199-2,8540214971819i</v>
      </c>
      <c r="DY205" s="223" t="str">
        <f t="shared" ca="1" si="300"/>
        <v>0,171285223373116+3,48659081901073i</v>
      </c>
      <c r="DZ205" s="223" t="str">
        <f t="shared" ca="1" si="301"/>
        <v>1,72060685804923-3,03729587083476i</v>
      </c>
      <c r="EA205" s="223" t="str">
        <f t="shared" ca="1" si="302"/>
        <v>-3,07860690020531+1,64554967137556i</v>
      </c>
      <c r="EB205" s="223" t="str">
        <f t="shared" ca="1" si="303"/>
        <v>3,48133717323275+0,256798857520309i</v>
      </c>
      <c r="EC205" s="223" t="str">
        <f t="shared" ca="1" si="304"/>
        <v>-2,80383334507929-2,0794645320316i</v>
      </c>
      <c r="ED205" s="223" t="str">
        <f t="shared" ca="1" si="305"/>
        <v>1,25632002267675+3,25688718987585i</v>
      </c>
      <c r="EE205" s="223" t="str">
        <f t="shared" ca="1" si="306"/>
        <v>0,681020444570918-3,42372097593135i</v>
      </c>
      <c r="EF205" s="223" t="str">
        <f t="shared" ca="1" si="307"/>
        <v>-2,4070451238842+2,52819855599619i</v>
      </c>
      <c r="EG205" s="223" t="str">
        <f t="shared" ca="1" si="308"/>
        <v>3,3861808646903-0,848194151454236i</v>
      </c>
      <c r="EH205" s="223" t="str">
        <f t="shared" ca="1" si="309"/>
        <v>-3,31460882834423-1,0949988502361i</v>
      </c>
      <c r="EI205" s="223" t="str">
        <f t="shared" ca="1" si="310"/>
        <v>2,21453730737967+2,69842151658697i</v>
      </c>
      <c r="EJ205" s="223" t="str">
        <f t="shared" ca="1" si="311"/>
        <v>-0,427310650692436-3,46454322743428i</v>
      </c>
      <c r="EK205" s="223" t="str">
        <f t="shared" ca="1" si="312"/>
        <v>-1,49250745396626+3,15564187873261i</v>
      </c>
      <c r="EL205" s="223" t="str">
        <f t="shared" ca="1" si="313"/>
        <v>2,94921113798474-1,86756735636031i</v>
      </c>
      <c r="EM205" s="223" t="str">
        <f t="shared" ca="1" si="314"/>
        <v>-3,49079563523216-9,75040605467496E-13i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-1,41477878865279E-27+3,23816484387889E-28i</v>
      </c>
      <c r="G206" s="229" t="str">
        <f t="shared" si="321"/>
        <v>-6,67220212321756+9,43004566754877i</v>
      </c>
      <c r="H206" s="229" t="str">
        <f t="shared" si="319"/>
        <v>2,00000000002823E-11-4,57762721608951E-12i</v>
      </c>
      <c r="I206" s="229" t="str">
        <f t="shared" si="317"/>
        <v>-2,00000000002823E-11+4,57762721608951E-12i</v>
      </c>
      <c r="J206" s="255" t="str">
        <f ca="1">IMPRODUCT(1/N_FFT2,DQ100)</f>
        <v>0,0116764819364554+9,45983343376024E-06i</v>
      </c>
      <c r="K206" s="254" t="str">
        <f t="shared" ca="1" si="318"/>
        <v>-2,3357294232339E-13+5,32613848318179E-14i</v>
      </c>
      <c r="N206" s="246">
        <f t="shared" ca="1" si="185"/>
        <v>11.49094709597729</v>
      </c>
      <c r="O206" s="223">
        <f t="shared" ca="1" si="186"/>
        <v>3.4909470959772904</v>
      </c>
      <c r="P206" s="223" t="str">
        <f t="shared" ca="1" si="187"/>
        <v>-2,99428520021709-1,79470548187527i</v>
      </c>
      <c r="Q206" s="223" t="str">
        <f t="shared" ca="1" si="188"/>
        <v>1,64562106947587+3,07874047665752i</v>
      </c>
      <c r="R206" s="223" t="str">
        <f t="shared" ca="1" si="189"/>
        <v>0,171292655199669-3,48674209731476i</v>
      </c>
      <c r="S206" s="223" t="str">
        <f t="shared" ca="1" si="190"/>
        <v>-1,93946629157118+2,90261642846095i</v>
      </c>
      <c r="T206" s="223" t="str">
        <f t="shared" ca="1" si="191"/>
        <v>3,1557787976239-1,49257221178062i</v>
      </c>
      <c r="U206" s="223" t="str">
        <f t="shared" ca="1" si="192"/>
        <v>-3,47413723153726-0,342172651389424i</v>
      </c>
      <c r="V206" s="223" t="str">
        <f t="shared" ca="1" si="193"/>
        <v>2,80395499948938+2,07955475709364i</v>
      </c>
      <c r="W206" s="223" t="str">
        <f t="shared" ca="1" si="194"/>
        <v>-1,3359276168936-3,22521457105311i</v>
      </c>
      <c r="X206" s="223" t="str">
        <f t="shared" ca="1" si="195"/>
        <v>-0,512228323691414+3,45316286487049i</v>
      </c>
      <c r="Y206" s="223" t="str">
        <f t="shared" ca="1" si="196"/>
        <v>2,21463339305851-2,69853859732679i</v>
      </c>
      <c r="Z206" s="223" t="str">
        <f t="shared" ca="1" si="197"/>
        <v>-3,28688052008534+1,17606465536372i</v>
      </c>
      <c r="AA206" s="223" t="str">
        <f t="shared" ca="1" si="198"/>
        <v>3,42386952640095+0,681049993095368i</v>
      </c>
      <c r="AB206" s="223" t="str">
        <f t="shared" ca="1" si="199"/>
        <v>-2,58662117931896-2,34437678320079i</v>
      </c>
      <c r="AC206" s="223" t="str">
        <f t="shared" ca="1" si="200"/>
        <v>1,01336845106829+3,34062808604785i</v>
      </c>
      <c r="AD206" s="223" t="str">
        <f t="shared" ca="1" si="201"/>
        <v>0,848230953413377-3,38632778634669i</v>
      </c>
      <c r="AE206" s="223" t="str">
        <f t="shared" ca="1" si="202"/>
        <v>-2,46847236432892+2,46847236432913i</v>
      </c>
      <c r="AF206" s="223" t="str">
        <f t="shared" ca="1" si="203"/>
        <v>3,38632778634672-0,848230953413301i</v>
      </c>
      <c r="AG206" s="223" t="str">
        <f t="shared" ca="1" si="204"/>
        <v>-3,34062808604793-1,01336845106803i</v>
      </c>
      <c r="AH206" s="223" t="str">
        <f t="shared" ca="1" si="205"/>
        <v>2,34437678320073+2,58662117931901i</v>
      </c>
      <c r="AI206" s="223" t="str">
        <f t="shared" ca="1" si="206"/>
        <v>-0,681049993095305-3,42386952640096i</v>
      </c>
      <c r="AJ206" s="223" t="str">
        <f t="shared" ca="1" si="207"/>
        <v>-1,17606465536378+3,28688052008532i</v>
      </c>
      <c r="AK206" s="223" t="str">
        <f t="shared" ca="1" si="208"/>
        <v>2,69853859732683-2,21463339305846i</v>
      </c>
      <c r="AL206" s="223" t="str">
        <f t="shared" ca="1" si="209"/>
        <v>-3,4531628648705+0,512228323691347i</v>
      </c>
      <c r="AM206" s="223" t="str">
        <f t="shared" ca="1" si="210"/>
        <v>3,22521457105307+1,33592761689367i</v>
      </c>
      <c r="AN206" s="223" t="str">
        <f t="shared" ca="1" si="211"/>
        <v>-2,0795547570936-2,80395499948941i</v>
      </c>
      <c r="AO206" s="223" t="str">
        <f t="shared" ca="1" si="212"/>
        <v>0,342172651389351+3,47413723153727i</v>
      </c>
      <c r="AP206" s="223" t="str">
        <f t="shared" ca="1" si="213"/>
        <v>1,49257221178067-3,15577879762388i</v>
      </c>
      <c r="AQ206" s="223" t="str">
        <f t="shared" ca="1" si="214"/>
        <v>-2,90261642846099+1,93946629157112i</v>
      </c>
      <c r="AR206" s="223" t="str">
        <f t="shared" ca="1" si="215"/>
        <v>-2,90261642846099+1,93946629157112i</v>
      </c>
      <c r="AS206" s="223" t="str">
        <f t="shared" ca="1" si="216"/>
        <v>-3,07874047665747-1,64562106947596i</v>
      </c>
      <c r="AT206" s="223" t="str">
        <f t="shared" ca="1" si="217"/>
        <v>1,79470548187535+2,99428520021705i</v>
      </c>
      <c r="AU206" s="223" t="str">
        <f t="shared" ca="1" si="218"/>
        <v>5,47420346175973E-14-3,49094709597729i</v>
      </c>
      <c r="AV206" s="223" t="str">
        <f t="shared" ca="1" si="219"/>
        <v>-1,79470548187519+2,99428520021714i</v>
      </c>
      <c r="AW206" s="223" t="str">
        <f t="shared" ca="1" si="220"/>
        <v>3,07874047665755-1,64562106947582i</v>
      </c>
      <c r="AX206" s="223" t="str">
        <f t="shared" ca="1" si="221"/>
        <v>-3,48674209731477-0,171292655199529i</v>
      </c>
      <c r="AY206" s="223" t="str">
        <f t="shared" ca="1" si="222"/>
        <v>2,9026164284609+1,93946629157125i</v>
      </c>
      <c r="AZ206" s="223" t="str">
        <f t="shared" ca="1" si="223"/>
        <v>-1,49257221178088-3,15577879762378i</v>
      </c>
      <c r="BA206" s="223" t="str">
        <f t="shared" ca="1" si="224"/>
        <v>-0,342172651389509+3,47413723153726i</v>
      </c>
      <c r="BB206" s="223" t="str">
        <f t="shared" ca="1" si="225"/>
        <v>2,07955475709313-2,80395499948976i</v>
      </c>
      <c r="BC206" s="223" t="str">
        <f t="shared" ca="1" si="226"/>
        <v>-3,225214571053+1,33592761689385i</v>
      </c>
      <c r="BD206" s="223" t="str">
        <f t="shared" ca="1" si="227"/>
        <v>3,45316286487054+0,512228323691113i</v>
      </c>
      <c r="BE206" s="223" t="str">
        <f t="shared" ca="1" si="228"/>
        <v>-2,69853859732675-2,21463339305856i</v>
      </c>
      <c r="BF206" s="223" t="str">
        <f t="shared" ca="1" si="229"/>
        <v>1,17606465536363+3,28688052008538i</v>
      </c>
      <c r="BG206" s="223" t="str">
        <f t="shared" ca="1" si="230"/>
        <v>0,681049993095777-3,42386952640087i</v>
      </c>
      <c r="BH206" s="223" t="str">
        <f t="shared" ca="1" si="231"/>
        <v>-2,34437678320111+2,58662117931867i</v>
      </c>
      <c r="BI206" s="223" t="str">
        <f t="shared" ca="1" si="232"/>
        <v>3,34062808604807-1,01336845106757i</v>
      </c>
      <c r="BJ206" s="223" t="str">
        <f t="shared" ca="1" si="233"/>
        <v>-3,38632778634651-0,848230953414128i</v>
      </c>
      <c r="BK206" s="223" t="str">
        <f t="shared" ca="1" si="234"/>
        <v>2,46847236432832+2,46847236432973i</v>
      </c>
      <c r="BL206" s="223" t="str">
        <f t="shared" ca="1" si="235"/>
        <v>-0,848230953412236-3,38632778634698i</v>
      </c>
      <c r="BM206" s="223" t="str">
        <f t="shared" ca="1" si="236"/>
        <v>-1,01336845106939+3,34062808604752i</v>
      </c>
      <c r="BN206" s="223" t="str">
        <f t="shared" ca="1" si="237"/>
        <v>2,58662117932001-2,34437678319962i</v>
      </c>
      <c r="BO206" s="223" t="str">
        <f t="shared" ca="1" si="238"/>
        <v>-3,42386952640125+0,681049993093864i</v>
      </c>
      <c r="BP206" s="223" t="str">
        <f t="shared" ca="1" si="239"/>
        <v>3,28688052008589+1,17606465536219i</v>
      </c>
      <c r="BQ206" s="223" t="str">
        <f t="shared" ca="1" si="240"/>
        <v>-2,21463339305978-2,69853859732575i</v>
      </c>
      <c r="BR206" s="223" t="str">
        <f t="shared" ca="1" si="241"/>
        <v>0,512228323692618+3,45316286487031i</v>
      </c>
      <c r="BS206" s="223" t="str">
        <f t="shared" ca="1" si="242"/>
        <v>1,33592761689244-3,22521457105358i</v>
      </c>
      <c r="BT206" s="223" t="str">
        <f t="shared" ca="1" si="243"/>
        <v>-2,80395499948882+2,07955475709439i</v>
      </c>
      <c r="BU206" s="223" t="str">
        <f t="shared" ca="1" si="244"/>
        <v>3,47413723153718-0,342172651390283i</v>
      </c>
      <c r="BV206" s="223" t="str">
        <f t="shared" ca="1" si="245"/>
        <v>-3,15577879762414-1,49257221178013i</v>
      </c>
      <c r="BW206" s="223" t="str">
        <f t="shared" ca="1" si="246"/>
        <v>1,93946629157165+2,90261642846064i</v>
      </c>
      <c r="BX206" s="223" t="str">
        <f t="shared" ca="1" si="247"/>
        <v>-0,171292655200058-3,48674209731474i</v>
      </c>
      <c r="BY206" s="223" t="str">
        <f t="shared" ca="1" si="248"/>
        <v>-1,64562106947574+3,07874047665759i</v>
      </c>
      <c r="BZ206" s="223" t="str">
        <f t="shared" ca="1" si="249"/>
        <v>2,99428520021707-1,7947054818753i</v>
      </c>
      <c r="CA206" s="223" t="str">
        <f t="shared" ca="1" si="250"/>
        <v>-3,49094709597729-1,09484069235195E-13i</v>
      </c>
      <c r="CB206" s="223" t="str">
        <f t="shared" ca="1" si="251"/>
        <v>2,99428520021691+1,79470548187558i</v>
      </c>
      <c r="CC206" s="223" t="str">
        <f t="shared" ca="1" si="252"/>
        <v>-1,64562106947546-3,07874047665774i</v>
      </c>
      <c r="CD206" s="223" t="str">
        <f t="shared" ca="1" si="253"/>
        <v>-0,171292655200277+3,48674209731473i</v>
      </c>
      <c r="CE206" s="223" t="str">
        <f t="shared" ca="1" si="254"/>
        <v>1,93946629157192-2,90261642846046i</v>
      </c>
      <c r="CF206" s="223" t="str">
        <f t="shared" ca="1" si="255"/>
        <v>-3,15577879762427+1,49257221177985i</v>
      </c>
      <c r="CG206" s="223" t="str">
        <f t="shared" ca="1" si="256"/>
        <v>3,47413723153715+0,3421726513906i</v>
      </c>
      <c r="CH206" s="223" t="str">
        <f t="shared" ca="1" si="257"/>
        <v>-2,80395499948869-2,07955475709457i</v>
      </c>
      <c r="CI206" s="223" t="str">
        <f t="shared" ca="1" si="258"/>
        <v>1,33592761689215+3,22521457105371i</v>
      </c>
      <c r="CJ206" s="223" t="str">
        <f t="shared" ca="1" si="259"/>
        <v>0,512228323692932-3,45316286487026i</v>
      </c>
      <c r="CK206" s="223" t="str">
        <f t="shared" ca="1" si="260"/>
        <v>-2,21463339305726+2,69853859732781i</v>
      </c>
      <c r="CL206" s="223" t="str">
        <f t="shared" ca="1" si="261"/>
        <v>3,28688052008479-1,17606465536526i</v>
      </c>
      <c r="CM206" s="223" t="str">
        <f t="shared" ca="1" si="262"/>
        <v>-3,42386952640119-0,681049993094174i</v>
      </c>
      <c r="CN206" s="223" t="str">
        <f t="shared" ca="1" si="263"/>
        <v>2,5866211793198+2,34437678319986i</v>
      </c>
      <c r="CO206" s="223" t="str">
        <f t="shared" ca="1" si="264"/>
        <v>-1,01336845106918-3,34062808604758i</v>
      </c>
      <c r="CP206" s="223" t="str">
        <f t="shared" ca="1" si="265"/>
        <v>-0,848230953412547+3,3863277863469i</v>
      </c>
      <c r="CQ206" s="223" t="str">
        <f t="shared" ca="1" si="266"/>
        <v>2,46847236432854-2,46847236432951i</v>
      </c>
      <c r="CR206" s="223" t="str">
        <f t="shared" ca="1" si="267"/>
        <v>-3,38632778634657+0,848230953413866i</v>
      </c>
      <c r="CS206" s="223" t="str">
        <f t="shared" ca="1" si="268"/>
        <v>3,34062808604801+1,01336845106778i</v>
      </c>
      <c r="CT206" s="223" t="str">
        <f t="shared" ca="1" si="269"/>
        <v>-2,34437678320087-2,58662117931888i</v>
      </c>
      <c r="CU206" s="223" t="str">
        <f t="shared" ca="1" si="270"/>
        <v>0,681049993095511+3,42386952640092i</v>
      </c>
      <c r="CV206" s="223" t="str">
        <f t="shared" ca="1" si="271"/>
        <v>1,17606465536388-3,28688052008529i</v>
      </c>
      <c r="CW206" s="223" t="str">
        <f t="shared" ca="1" si="272"/>
        <v>-2,69853859732695+2,21463339305831i</v>
      </c>
      <c r="CX206" s="223" t="str">
        <f t="shared" ca="1" si="273"/>
        <v>3,45316286487057-0,512228323690848i</v>
      </c>
      <c r="CY206" s="223" t="str">
        <f t="shared" ca="1" si="274"/>
        <v>-3,2252145710529-1,33592761689409i</v>
      </c>
      <c r="CZ206" s="223" t="str">
        <f t="shared" ca="1" si="275"/>
        <v>2,07955475709287+2,80395499948995i</v>
      </c>
      <c r="DA206" s="223" t="str">
        <f t="shared" ca="1" si="276"/>
        <v>-0,342172651388501-3,47413723153735i</v>
      </c>
      <c r="DB206" s="223" t="str">
        <f t="shared" ca="1" si="277"/>
        <v>-1,49257221178175+3,15577879762337i</v>
      </c>
      <c r="DC206" s="223" t="str">
        <f t="shared" ca="1" si="278"/>
        <v>2,90261642846163-1,93946629157016i</v>
      </c>
      <c r="DD206" s="223" t="str">
        <f t="shared" ca="1" si="279"/>
        <v>-3,48674209731483+0,17129265519817i</v>
      </c>
      <c r="DE206" s="223" t="str">
        <f t="shared" ca="1" si="280"/>
        <v>3,07874047665674+1,64562106947732i</v>
      </c>
      <c r="DF206" s="223" t="str">
        <f t="shared" ca="1" si="281"/>
        <v>-1,79470548187675-2,99428520021621i</v>
      </c>
      <c r="DG206" s="223" t="str">
        <f t="shared" ca="1" si="282"/>
        <v>1,57210086612584E-12+3,49094709597729i</v>
      </c>
      <c r="DH206" s="223" t="str">
        <f t="shared" ca="1" si="283"/>
        <v>1,79470548187414-2,99428520021777i</v>
      </c>
      <c r="DI206" s="223" t="str">
        <f t="shared" ca="1" si="284"/>
        <v>-3,07874047665694+1,64562106947695i</v>
      </c>
      <c r="DJ206" s="223" t="str">
        <f t="shared" ca="1" si="285"/>
        <v>3,48674209731481+0,171292655198697i</v>
      </c>
      <c r="DK206" s="223" t="str">
        <f t="shared" ca="1" si="286"/>
        <v>-2,90261642846139-1,93946629157052i</v>
      </c>
      <c r="DL206" s="223" t="str">
        <f t="shared" ca="1" si="287"/>
        <v>1,49257221178137+3,15577879762355i</v>
      </c>
      <c r="DM206" s="223" t="str">
        <f t="shared" ca="1" si="288"/>
        <v>0,342172651388927-3,47413723153731i</v>
      </c>
      <c r="DN206" s="223" t="str">
        <f t="shared" ca="1" si="289"/>
        <v>-2,07955475709322+2,80395499948969i</v>
      </c>
      <c r="DO206" s="223" t="str">
        <f t="shared" ca="1" si="290"/>
        <v>3,22521457105303-1,33592761689379i</v>
      </c>
      <c r="DP206" s="223" t="str">
        <f t="shared" ca="1" si="291"/>
        <v>-3,4531628648705-0,512228323691368i</v>
      </c>
      <c r="DQ206" s="223" t="str">
        <f t="shared" ca="1" si="292"/>
        <v>2,69853859732661+2,21463339305872i</v>
      </c>
      <c r="DR206" s="223" t="str">
        <f t="shared" ca="1" si="293"/>
        <v>-1,17606465536348-3,28688052008543i</v>
      </c>
      <c r="DS206" s="223" t="str">
        <f t="shared" ca="1" si="294"/>
        <v>-0,681049993095934+3,42386952640084i</v>
      </c>
      <c r="DT206" s="223" t="str">
        <f t="shared" ca="1" si="295"/>
        <v>2,34437678320119-2,5866211793186i</v>
      </c>
      <c r="DU206" s="223" t="str">
        <f t="shared" ca="1" si="296"/>
        <v>-3,3406280860481+1,01336845106746i</v>
      </c>
      <c r="DV206" s="223" t="str">
        <f t="shared" ca="1" si="297"/>
        <v>3,38632778634649+0,848230953414187i</v>
      </c>
      <c r="DW206" s="223" t="str">
        <f t="shared" ca="1" si="298"/>
        <v>-2,46847236432817-2,46847236432988i</v>
      </c>
      <c r="DX206" s="223" t="str">
        <f t="shared" ca="1" si="299"/>
        <v>0,848230953412033+3,38632778634703i</v>
      </c>
      <c r="DY206" s="223" t="str">
        <f t="shared" ca="1" si="300"/>
        <v>1,01336845106959-3,34062808604746i</v>
      </c>
      <c r="DZ206" s="223" t="str">
        <f t="shared" ca="1" si="301"/>
        <v>-2,58662117932009+2,34437678319954i</v>
      </c>
      <c r="EA206" s="223" t="str">
        <f t="shared" ca="1" si="302"/>
        <v>3,42386952640061-0,681049993097065i</v>
      </c>
      <c r="EB206" s="223" t="str">
        <f t="shared" ca="1" si="303"/>
        <v>-3,28688052008582-1,17606465536239i</v>
      </c>
      <c r="EC206" s="223" t="str">
        <f t="shared" ca="1" si="304"/>
        <v>2,21463339305961+2,69853859732588i</v>
      </c>
      <c r="ED206" s="223" t="str">
        <f t="shared" ca="1" si="305"/>
        <v>-0,51222832369251-3,45316286487033i</v>
      </c>
      <c r="EE206" s="223" t="str">
        <f t="shared" ca="1" si="306"/>
        <v>-1,33592761689254+3,22521457105354i</v>
      </c>
      <c r="EF206" s="223" t="str">
        <f t="shared" ca="1" si="307"/>
        <v>2,80395499948889-2,0795547570943i</v>
      </c>
      <c r="EG206" s="223" t="str">
        <f t="shared" ca="1" si="308"/>
        <v>-3,47413723153718+0,342172651390273i</v>
      </c>
      <c r="EH206" s="223" t="str">
        <f t="shared" ca="1" si="309"/>
        <v>3,15577879762405+1,49257221178032i</v>
      </c>
      <c r="EI206" s="223" t="str">
        <f t="shared" ca="1" si="310"/>
        <v>-1,93946629157148-2,90261642846075i</v>
      </c>
      <c r="EJ206" s="223" t="str">
        <f t="shared" ca="1" si="311"/>
        <v>0,17129265519985+3,48674209731475i</v>
      </c>
      <c r="EK206" s="223" t="str">
        <f t="shared" ca="1" si="312"/>
        <v>1,64562106947584-3,07874047665753i</v>
      </c>
      <c r="EL206" s="223" t="str">
        <f t="shared" ca="1" si="313"/>
        <v>-2,99428520021713+1,79470548187521i</v>
      </c>
      <c r="EM206" s="223" t="str">
        <f t="shared" ca="1" si="314"/>
        <v>3,49094709597729+2,18968138470389E-13i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-1,38845789753203E-27+3,1482210336268E-28i</v>
      </c>
      <c r="G207" s="229" t="str">
        <f t="shared" si="321"/>
        <v>-6,58896567878474+9,40025770180025i</v>
      </c>
      <c r="H207" s="229" t="str">
        <f t="shared" si="319"/>
        <v>2,00000000002771E-11-4,53484565332233E-12i</v>
      </c>
      <c r="I207" s="229" t="str">
        <f t="shared" si="317"/>
        <v>-2,00000000002771E-11+4,53484565332233E-12i</v>
      </c>
      <c r="J207" s="255" t="str">
        <f ca="1">IMPRODUCT(1/N_FFT2,DR100)</f>
        <v>0,019516252246134+0,000978140381717969i</v>
      </c>
      <c r="K207" s="254" t="str">
        <f t="shared" ca="1" si="318"/>
        <v>-3,94760760586461E-13+6,89403840328925E-14i</v>
      </c>
      <c r="N207" s="246">
        <f t="shared" ca="1" si="185"/>
        <v>11.491088190439703</v>
      </c>
      <c r="O207" s="223">
        <f t="shared" ca="1" si="186"/>
        <v>3.4910881904397026</v>
      </c>
      <c r="P207" s="223" t="str">
        <f t="shared" ca="1" si="187"/>
        <v>-3,03755041931484-1,72075105798247i</v>
      </c>
      <c r="Q207" s="223" t="str">
        <f t="shared" ca="1" si="188"/>
        <v>1,79477801892561+2,9944062209742i</v>
      </c>
      <c r="R207" s="223" t="str">
        <f t="shared" ca="1" si="189"/>
        <v>-0,0856755930752103-3,49003673994684i</v>
      </c>
      <c r="S207" s="223" t="str">
        <f t="shared" ca="1" si="190"/>
        <v>-1,64568758094496+3,07886491086424i</v>
      </c>
      <c r="T207" s="223" t="str">
        <f t="shared" ca="1" si="191"/>
        <v>2,94945830429411-1,86772387270122i</v>
      </c>
      <c r="U207" s="223" t="str">
        <f t="shared" ca="1" si="192"/>
        <v>-3,48688302182271+0,171299578376769i</v>
      </c>
      <c r="V207" s="223" t="str">
        <f t="shared" ca="1" si="193"/>
        <v>3,11832480931738+1,56963280324517i</v>
      </c>
      <c r="W207" s="223" t="str">
        <f t="shared" ca="1" si="194"/>
        <v>-1,93954467945444-2,90273374421898i</v>
      </c>
      <c r="X207" s="223" t="str">
        <f t="shared" ca="1" si="195"/>
        <v>0,256820379217791+3,48162893574918i</v>
      </c>
      <c r="Y207" s="223" t="str">
        <f t="shared" ca="1" si="196"/>
        <v>1,49263253743673-3,15590634550722i</v>
      </c>
      <c r="Z207" s="223" t="str">
        <f t="shared" ca="1" si="197"/>
        <v>-2,85426068587634+2,01019717701729i</v>
      </c>
      <c r="AA207" s="223" t="str">
        <f t="shared" ca="1" si="198"/>
        <v>3,47427764659127-0,342186481065158i</v>
      </c>
      <c r="AB207" s="223" t="str">
        <f t="shared" ca="1" si="199"/>
        <v>-3,19158688172131-1,4147331656012i</v>
      </c>
      <c r="AC207" s="223" t="str">
        <f t="shared" ca="1" si="200"/>
        <v>2,07963880696654+2,80406832762441i</v>
      </c>
      <c r="AD207" s="223" t="str">
        <f t="shared" ca="1" si="201"/>
        <v>-0,427346462571852-3,46483358249063i</v>
      </c>
      <c r="AE207" s="223" t="str">
        <f t="shared" ca="1" si="202"/>
        <v>-1,33598161140666+3,22534492533912i</v>
      </c>
      <c r="AF207" s="223" t="str">
        <f t="shared" ca="1" si="203"/>
        <v>2,75218690346258-2,14782774026145i</v>
      </c>
      <c r="AG207" s="223" t="str">
        <f t="shared" ca="1" si="204"/>
        <v>-3,45330243219842+0,512249026548666i</v>
      </c>
      <c r="AH207" s="223" t="str">
        <f t="shared" ca="1" si="205"/>
        <v>3,25716014177719+1,25642531184529i</v>
      </c>
      <c r="AI207" s="223" t="str">
        <f t="shared" ca="1" si="206"/>
        <v>-2,21472290243808-2,69864766482099i</v>
      </c>
      <c r="AJ207" s="223" t="str">
        <f t="shared" ca="1" si="207"/>
        <v>0,596843030866451+3,43969114164829i</v>
      </c>
      <c r="AK207" s="223" t="str">
        <f t="shared" ca="1" si="208"/>
        <v>1,17611218865652-3,28701336673904i</v>
      </c>
      <c r="AL207" s="223" t="str">
        <f t="shared" ca="1" si="209"/>
        <v>-2,64348286173528+2,28028399835183i</v>
      </c>
      <c r="AM207" s="223" t="str">
        <f t="shared" ca="1" si="210"/>
        <v>3,42400790977283-0,681077519259499i</v>
      </c>
      <c r="AN207" s="223" t="str">
        <f t="shared" ca="1" si="211"/>
        <v>-3,314886617758-1,0950906194633i</v>
      </c>
      <c r="AO207" s="223" t="str">
        <f t="shared" ca="1" si="212"/>
        <v>2,34447153645057+2,5867257234196i</v>
      </c>
      <c r="AP207" s="223" t="str">
        <f t="shared" ca="1" si="213"/>
        <v>-0,764901752022419-3,40626218356435i</v>
      </c>
      <c r="AQ207" s="223" t="str">
        <f t="shared" ca="1" si="214"/>
        <v>-1,01340940862865+3,34076310503012i</v>
      </c>
      <c r="AR207" s="223" t="str">
        <f t="shared" ca="1" si="215"/>
        <v>-1,01340940862865+3,34076310503012i</v>
      </c>
      <c r="AS207" s="223" t="str">
        <f t="shared" ca="1" si="216"/>
        <v>-3,38646465238492+0,848265236571095i</v>
      </c>
      <c r="AT207" s="223" t="str">
        <f t="shared" ca="1" si="217"/>
        <v>3,36462724152685+0,931117757860403i</v>
      </c>
      <c r="AU207" s="223" t="str">
        <f t="shared" ca="1" si="218"/>
        <v>-2,46857213318025-2,46857213318013i</v>
      </c>
      <c r="AV207" s="223" t="str">
        <f t="shared" ca="1" si="219"/>
        <v>0,931117757860281+3,36462724152688i</v>
      </c>
      <c r="AW207" s="223" t="str">
        <f t="shared" ca="1" si="220"/>
        <v>0,84826523657122-3,38646465238489i</v>
      </c>
      <c r="AX207" s="223" t="str">
        <f t="shared" ca="1" si="221"/>
        <v>-2,40724685256101+2,5284104382522i</v>
      </c>
      <c r="AY207" s="223" t="str">
        <f t="shared" ca="1" si="222"/>
        <v>3,34076310503015-1,01340940862853i</v>
      </c>
      <c r="AZ207" s="223" t="str">
        <f t="shared" ca="1" si="223"/>
        <v>-3,4062621835644-0,764901752022202i</v>
      </c>
      <c r="BA207" s="223" t="str">
        <f t="shared" ca="1" si="224"/>
        <v>2,58672572341975+2,34447153645041i</v>
      </c>
      <c r="BB207" s="223" t="str">
        <f t="shared" ca="1" si="225"/>
        <v>-1,09509061946153-3,31488661775858i</v>
      </c>
      <c r="BC207" s="223" t="str">
        <f t="shared" ca="1" si="226"/>
        <v>-0,681077519258606+3,424007909773i</v>
      </c>
      <c r="BD207" s="223" t="str">
        <f t="shared" ca="1" si="227"/>
        <v>2,28028399835169-2,64348286173541i</v>
      </c>
      <c r="BE207" s="223" t="str">
        <f t="shared" ca="1" si="228"/>
        <v>-3,2870133667392+1,17611218865607i</v>
      </c>
      <c r="BF207" s="223" t="str">
        <f t="shared" ca="1" si="229"/>
        <v>3,43969114164809+0,596843030867603i</v>
      </c>
      <c r="BG207" s="223" t="str">
        <f t="shared" ca="1" si="230"/>
        <v>-2,69864766482203-2,21472290243682i</v>
      </c>
      <c r="BH207" s="223" t="str">
        <f t="shared" ca="1" si="231"/>
        <v>1,25642531184582+3,25716014177699i</v>
      </c>
      <c r="BI207" s="223" t="str">
        <f t="shared" ca="1" si="232"/>
        <v>0,512249026548792-3,4533024321984i</v>
      </c>
      <c r="BJ207" s="223" t="str">
        <f t="shared" ca="1" si="233"/>
        <v>-2,14782774026212+2,75218690346206i</v>
      </c>
      <c r="BK207" s="223" t="str">
        <f t="shared" ca="1" si="234"/>
        <v>3,2253449253397-1,33598161140525i</v>
      </c>
      <c r="BL207" s="223" t="str">
        <f t="shared" ca="1" si="235"/>
        <v>-3,46483358249079-0,427346462570602i</v>
      </c>
      <c r="BM207" s="223" t="str">
        <f t="shared" ca="1" si="236"/>
        <v>2,80406832762453+2,07963880696638i</v>
      </c>
      <c r="BN207" s="223" t="str">
        <f t="shared" ca="1" si="237"/>
        <v>-1,41473316560072-3,19158688172153i</v>
      </c>
      <c r="BO207" s="223" t="str">
        <f t="shared" ca="1" si="238"/>
        <v>-0,342186481066372+3,47427764659116i</v>
      </c>
      <c r="BP207" s="223" t="str">
        <f t="shared" ca="1" si="239"/>
        <v>2,01019717701596-2,85426068587728i</v>
      </c>
      <c r="BQ207" s="223" t="str">
        <f t="shared" ca="1" si="240"/>
        <v>-3,15590634550682+1,49263253743757i</v>
      </c>
      <c r="BR207" s="223" t="str">
        <f t="shared" ca="1" si="241"/>
        <v>3,4816289357492+0,256820379217572i</v>
      </c>
      <c r="BS207" s="223" t="str">
        <f t="shared" ca="1" si="242"/>
        <v>-2,90273374421851-1,93954467945515i</v>
      </c>
      <c r="BT207" s="223" t="str">
        <f t="shared" ca="1" si="243"/>
        <v>1,56963280324378+3,11832480931808i</v>
      </c>
      <c r="BU207" s="223" t="str">
        <f t="shared" ca="1" si="244"/>
        <v>0,17129957837546-3,48688302182278i</v>
      </c>
      <c r="BV207" s="223" t="str">
        <f t="shared" ca="1" si="245"/>
        <v>-1,86772387270072+2,94945830429443i</v>
      </c>
      <c r="BW207" s="223" t="str">
        <f t="shared" ca="1" si="246"/>
        <v>3,07886491086429-1,64568758094487i</v>
      </c>
      <c r="BX207" s="223" t="str">
        <f t="shared" ca="1" si="247"/>
        <v>-3,49003673994681-0,0856755930762067i</v>
      </c>
      <c r="BY207" s="223" t="str">
        <f t="shared" ca="1" si="248"/>
        <v>2,99440622097331+1,79477801892711i</v>
      </c>
      <c r="BZ207" s="223" t="str">
        <f t="shared" ca="1" si="249"/>
        <v>-1,7207510579833-3,03755041931437i</v>
      </c>
      <c r="CA207" s="223" t="str">
        <f t="shared" ca="1" si="250"/>
        <v>1,69361477936949E-13+3,4910881904397i</v>
      </c>
      <c r="CB207" s="223" t="str">
        <f t="shared" ca="1" si="251"/>
        <v>1,72075105798292-3,03755041931459i</v>
      </c>
      <c r="CC207" s="223" t="str">
        <f t="shared" ca="1" si="252"/>
        <v>-2,99440622097487+1,7947780189245i</v>
      </c>
      <c r="CD207" s="223" t="str">
        <f t="shared" ca="1" si="253"/>
        <v>3,4900367399468-0,0856755930766444i</v>
      </c>
      <c r="CE207" s="223" t="str">
        <f t="shared" ca="1" si="254"/>
        <v>-3,0788649108645-1,64568758094448i</v>
      </c>
      <c r="CF207" s="223" t="str">
        <f t="shared" ca="1" si="255"/>
        <v>1,86772387270109+2,9494583042942i</v>
      </c>
      <c r="CG207" s="223" t="str">
        <f t="shared" ca="1" si="256"/>
        <v>-0,171299578375898-3,48688302182276i</v>
      </c>
      <c r="CH207" s="223" t="str">
        <f t="shared" ca="1" si="257"/>
        <v>-1,56963280324649+3,11832480931671i</v>
      </c>
      <c r="CI207" s="223" t="str">
        <f t="shared" ca="1" si="258"/>
        <v>2,90273374421826-1,93954467945551i</v>
      </c>
      <c r="CJ207" s="223" t="str">
        <f t="shared" ca="1" si="259"/>
        <v>-3,48162893574917+0,256820379218009i</v>
      </c>
      <c r="CK207" s="223" t="str">
        <f t="shared" ca="1" si="260"/>
        <v>3,15590634550701+1,49263253743717i</v>
      </c>
      <c r="CL207" s="223" t="str">
        <f t="shared" ca="1" si="261"/>
        <v>-2,01019717701632-2,85426068587703i</v>
      </c>
      <c r="CM207" s="223" t="str">
        <f t="shared" ca="1" si="262"/>
        <v>0,342186481066709+3,47427764659112i</v>
      </c>
      <c r="CN207" s="223" t="str">
        <f t="shared" ca="1" si="263"/>
        <v>1,41473316560032-3,1915868817217i</v>
      </c>
      <c r="CO207" s="223" t="str">
        <f t="shared" ca="1" si="264"/>
        <v>-2,80406832762426+2,07963880696673i</v>
      </c>
      <c r="CP207" s="223" t="str">
        <f t="shared" ca="1" si="265"/>
        <v>3,46483358249074-0,427346462571035i</v>
      </c>
      <c r="CQ207" s="223" t="str">
        <f t="shared" ca="1" si="266"/>
        <v>-3,22534492533854-1,33598161140806i</v>
      </c>
      <c r="CR207" s="223" t="str">
        <f t="shared" ca="1" si="267"/>
        <v>2,14782774026242+2,75218690346182i</v>
      </c>
      <c r="CS207" s="223" t="str">
        <f t="shared" ca="1" si="268"/>
        <v>-0,512249026549176-3,45330243219834i</v>
      </c>
      <c r="CT207" s="223" t="str">
        <f t="shared" ca="1" si="269"/>
        <v>-1,25642531184537+3,25716014177716i</v>
      </c>
      <c r="CU207" s="223" t="str">
        <f t="shared" ca="1" si="270"/>
        <v>2,69864766482172-2,21472290243719i</v>
      </c>
      <c r="CV207" s="223" t="str">
        <f t="shared" ca="1" si="271"/>
        <v>-3,43969114164801+0,596843030868036i</v>
      </c>
      <c r="CW207" s="223" t="str">
        <f t="shared" ca="1" si="272"/>
        <v>3,28701336673935+1,17611218865566i</v>
      </c>
      <c r="CX207" s="223" t="str">
        <f t="shared" ca="1" si="273"/>
        <v>-2,28028399835198-2,64348286173515i</v>
      </c>
      <c r="CY207" s="223" t="str">
        <f t="shared" ca="1" si="274"/>
        <v>0,681077519258986+3,42400790977293i</v>
      </c>
      <c r="CZ207" s="223" t="str">
        <f t="shared" ca="1" si="275"/>
        <v>1,09509061946446-3,31488661775761i</v>
      </c>
      <c r="DA207" s="223" t="str">
        <f t="shared" ca="1" si="276"/>
        <v>-2,58672572341876+2,3444715364515i</v>
      </c>
      <c r="DB207" s="223" t="str">
        <f t="shared" ca="1" si="277"/>
        <v>3,40626218356423-0,76490175202297i</v>
      </c>
      <c r="DC207" s="223" t="str">
        <f t="shared" ca="1" si="278"/>
        <v>-3,34076310503008-1,01340940862878i</v>
      </c>
      <c r="DD207" s="223" t="str">
        <f t="shared" ca="1" si="279"/>
        <v>2,40724685256028+2,52841043825289i</v>
      </c>
      <c r="DE207" s="223" t="str">
        <f t="shared" ca="1" si="280"/>
        <v>-0,848265236569576-3,3864646523853i</v>
      </c>
      <c r="DF207" s="223" t="str">
        <f t="shared" ca="1" si="281"/>
        <v>-0,931117757859143+3,3646272415272i</v>
      </c>
      <c r="DG207" s="223" t="str">
        <f t="shared" ca="1" si="282"/>
        <v>2,46857213317994-2,46857213318044i</v>
      </c>
      <c r="DH207" s="223" t="str">
        <f t="shared" ca="1" si="283"/>
        <v>-3,36462724152701+0,931117757859824i</v>
      </c>
      <c r="DI207" s="223" t="str">
        <f t="shared" ca="1" si="284"/>
        <v>3,38646465238458+0,848265236572453i</v>
      </c>
      <c r="DJ207" s="223" t="str">
        <f t="shared" ca="1" si="285"/>
        <v>-2,52841043825338-2,40724685255977i</v>
      </c>
      <c r="DK207" s="223" t="str">
        <f t="shared" ca="1" si="286"/>
        <v>1,01340940862936+3,34076310502991i</v>
      </c>
      <c r="DL207" s="223" t="str">
        <f t="shared" ca="1" si="287"/>
        <v>0,764901752022279-3,40626218356438i</v>
      </c>
      <c r="DM207" s="223" t="str">
        <f t="shared" ca="1" si="288"/>
        <v>-2,34447153645105+2,58672572341916i</v>
      </c>
      <c r="DN207" s="223" t="str">
        <f t="shared" ca="1" si="289"/>
        <v>3,31488661775851-1,09509061946173i</v>
      </c>
      <c r="DO207" s="223" t="str">
        <f t="shared" ca="1" si="290"/>
        <v>-3,42400790977305-0,681077519258389i</v>
      </c>
      <c r="DP207" s="223" t="str">
        <f t="shared" ca="1" si="291"/>
        <v>2,64348286173561+2,28028399835145i</v>
      </c>
      <c r="DQ207" s="223" t="str">
        <f t="shared" ca="1" si="292"/>
        <v>-1,17611218865623-3,28701336673914i</v>
      </c>
      <c r="DR207" s="223" t="str">
        <f t="shared" ca="1" si="293"/>
        <v>-0,596843030867341+3,43969114164813i</v>
      </c>
      <c r="DS207" s="223" t="str">
        <f t="shared" ca="1" si="294"/>
        <v>2,21472290243941-2,6986476648199i</v>
      </c>
      <c r="DT207" s="223" t="str">
        <f t="shared" ca="1" si="295"/>
        <v>-3,25716014177695+1,25642531184593i</v>
      </c>
      <c r="DU207" s="223" t="str">
        <f t="shared" ca="1" si="296"/>
        <v>3,45330243219843+0,512249026548575i</v>
      </c>
      <c r="DV207" s="223" t="str">
        <f t="shared" ca="1" si="297"/>
        <v>-2,75218690346225-2,14782774026187i</v>
      </c>
      <c r="DW207" s="223" t="str">
        <f t="shared" ca="1" si="298"/>
        <v>1,33598161140541+3,22534492533964i</v>
      </c>
      <c r="DX207" s="223" t="str">
        <f t="shared" ca="1" si="299"/>
        <v>0,427346462570434-3,46483358249081i</v>
      </c>
      <c r="DY207" s="223" t="str">
        <f t="shared" ca="1" si="300"/>
        <v>-2,07963880696617+2,80406832762469i</v>
      </c>
      <c r="DZ207" s="223" t="str">
        <f t="shared" ca="1" si="301"/>
        <v>3,19158688172146-1,41473316560087i</v>
      </c>
      <c r="EA207" s="223" t="str">
        <f t="shared" ca="1" si="302"/>
        <v>-3,47427764659118-0,342186481066104i</v>
      </c>
      <c r="EB207" s="223" t="str">
        <f t="shared" ca="1" si="303"/>
        <v>2,85426068587543+2,01019717701858i</v>
      </c>
      <c r="EC207" s="223" t="str">
        <f t="shared" ca="1" si="304"/>
        <v>-1,49263253743781-3,15590634550671i</v>
      </c>
      <c r="ED207" s="223" t="str">
        <f t="shared" ca="1" si="305"/>
        <v>-0,256820379217403+3,48162893574921i</v>
      </c>
      <c r="EE207" s="223" t="str">
        <f t="shared" ca="1" si="306"/>
        <v>1,93954467945492-2,90273374421866i</v>
      </c>
      <c r="EF207" s="223" t="str">
        <f t="shared" ca="1" si="307"/>
        <v>-3,118324809318+1,56963280324393i</v>
      </c>
      <c r="EG207" s="223" t="str">
        <f t="shared" ca="1" si="308"/>
        <v>3,48688302182279+0,171299578375192i</v>
      </c>
      <c r="EH207" s="223" t="str">
        <f t="shared" ca="1" si="309"/>
        <v>-2,94945830429452-1,86772387270058i</v>
      </c>
      <c r="EI207" s="223" t="str">
        <f t="shared" ca="1" si="310"/>
        <v>1,6456875809451+3,07886491086417i</v>
      </c>
      <c r="EJ207" s="223" t="str">
        <f t="shared" ca="1" si="311"/>
        <v>0,0856755930760373-3,49003673994682i</v>
      </c>
      <c r="EK207" s="223" t="str">
        <f t="shared" ca="1" si="312"/>
        <v>-1,79477801892688+2,99440622097345i</v>
      </c>
      <c r="EL207" s="223" t="str">
        <f t="shared" ca="1" si="313"/>
        <v>3,03755041931424-1,72075105798353i</v>
      </c>
      <c r="EM207" s="223" t="str">
        <f t="shared" ca="1" si="314"/>
        <v>-3,4910881904397+3,38722955873898E-13i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-1,36286475209177E-27+3,06157767783213E-28i</v>
      </c>
      <c r="G208" s="229" t="str">
        <f t="shared" si="321"/>
        <v>-6,50702758977217+9,37011972933864i</v>
      </c>
      <c r="H208" s="229" t="str">
        <f t="shared" si="319"/>
        <v>2,0000000000272E-11-4,4928563417175E-12i</v>
      </c>
      <c r="I208" s="229" t="str">
        <f t="shared" si="317"/>
        <v>-2,0000000000272E-11+4,4928563417175E-12i</v>
      </c>
      <c r="J208" s="255" t="str">
        <f ca="1">IMPRODUCT(1/N_FFT2,DS100)</f>
        <v>0,0155922309105226-8,59988348817473E-06i</v>
      </c>
      <c r="K208" s="254" t="str">
        <f t="shared" ca="1" si="318"/>
        <v>-3,11805980173625E-13+7,02256511976309E-14i</v>
      </c>
      <c r="N208" s="246">
        <f t="shared" ca="1" si="185"/>
        <v>11.491219520743963</v>
      </c>
      <c r="O208" s="223">
        <f t="shared" ca="1" si="186"/>
        <v>3.4912195207439631</v>
      </c>
      <c r="P208" s="223" t="str">
        <f t="shared" ca="1" si="187"/>
        <v>-3,07898073385218-1,64574948962192i</v>
      </c>
      <c r="Q208" s="223" t="str">
        <f t="shared" ca="1" si="188"/>
        <v>1,93961764266232+2,90284294137605i</v>
      </c>
      <c r="R208" s="223" t="str">
        <f t="shared" ca="1" si="189"/>
        <v>-0,342199353686048-3,47440834450422i</v>
      </c>
      <c r="S208" s="223" t="str">
        <f t="shared" ca="1" si="190"/>
        <v>-1,33603186933815+3,22546625871927i</v>
      </c>
      <c r="T208" s="223" t="str">
        <f t="shared" ca="1" si="191"/>
        <v>2,69874918451922-2,21480621750088i</v>
      </c>
      <c r="U208" s="223" t="str">
        <f t="shared" ca="1" si="192"/>
        <v>-3,42413671660212+0,681103140530838i</v>
      </c>
      <c r="V208" s="223" t="str">
        <f t="shared" ca="1" si="193"/>
        <v>3,34088878029555+1,0134475318037i</v>
      </c>
      <c r="W208" s="223" t="str">
        <f t="shared" ca="1" si="194"/>
        <v>-2,46866499772889-2,46866499772892i</v>
      </c>
      <c r="X208" s="223" t="str">
        <f t="shared" ca="1" si="195"/>
        <v>1,01344753180366+3,34088878029556i</v>
      </c>
      <c r="Y208" s="223" t="str">
        <f t="shared" ca="1" si="196"/>
        <v>0,681103140530866-3,42413671660211i</v>
      </c>
      <c r="Z208" s="223" t="str">
        <f t="shared" ca="1" si="197"/>
        <v>-2,21480621750091+2,6987491845192i</v>
      </c>
      <c r="AA208" s="223" t="str">
        <f t="shared" ca="1" si="198"/>
        <v>3,22546625871915-1,33603186933844i</v>
      </c>
      <c r="AB208" s="223" t="str">
        <f t="shared" ca="1" si="199"/>
        <v>-3,47440834450421-0,342199353686214i</v>
      </c>
      <c r="AC208" s="223" t="str">
        <f t="shared" ca="1" si="200"/>
        <v>2,90284294137599+1,93961764266241i</v>
      </c>
      <c r="AD208" s="223" t="str">
        <f t="shared" ca="1" si="201"/>
        <v>-1,64574948962187-3,07898073385221i</v>
      </c>
      <c r="AE208" s="223" t="str">
        <f t="shared" ca="1" si="202"/>
        <v>-3,67825623397475E-14+3,49121952074396i</v>
      </c>
      <c r="AF208" s="223" t="str">
        <f t="shared" ca="1" si="203"/>
        <v>1,64574948962191-3,07898073385218i</v>
      </c>
      <c r="AG208" s="223" t="str">
        <f t="shared" ca="1" si="204"/>
        <v>-2,90284294137603+1,93961764266235i</v>
      </c>
      <c r="AH208" s="223" t="str">
        <f t="shared" ca="1" si="205"/>
        <v>3,47440834450421-0,342199353686165i</v>
      </c>
      <c r="AI208" s="223" t="str">
        <f t="shared" ca="1" si="206"/>
        <v>-3,22546625871926-1,33603186933818i</v>
      </c>
      <c r="AJ208" s="223" t="str">
        <f t="shared" ca="1" si="207"/>
        <v>2,21480621750085+2,69874918451924i</v>
      </c>
      <c r="AK208" s="223" t="str">
        <f t="shared" ca="1" si="208"/>
        <v>-0,681103140530806-3,42413671660213i</v>
      </c>
      <c r="AL208" s="223" t="str">
        <f t="shared" ca="1" si="209"/>
        <v>-1,01344753180373+3,34088878029554i</v>
      </c>
      <c r="AM208" s="223" t="str">
        <f t="shared" ca="1" si="210"/>
        <v>2,46866499772893-2,46866499772888i</v>
      </c>
      <c r="AN208" s="223" t="str">
        <f t="shared" ca="1" si="211"/>
        <v>-3,34088878029557+1,01344753180365i</v>
      </c>
      <c r="AO208" s="223" t="str">
        <f t="shared" ca="1" si="212"/>
        <v>3,42413671660211+0,68110314053089i</v>
      </c>
      <c r="AP208" s="223" t="str">
        <f t="shared" ca="1" si="213"/>
        <v>-2,69874918451917-2,21480621750093i</v>
      </c>
      <c r="AQ208" s="223" t="str">
        <f t="shared" ca="1" si="214"/>
        <v>1,3360318693384+3,22546625871917i</v>
      </c>
      <c r="AR208" s="223" t="str">
        <f t="shared" ca="1" si="215"/>
        <v>1,3360318693384+3,22546625871917i</v>
      </c>
      <c r="AS208" s="223" t="str">
        <f t="shared" ca="1" si="216"/>
        <v>-1,93961764266242+2,90284294137599i</v>
      </c>
      <c r="AT208" s="223" t="str">
        <f t="shared" ca="1" si="217"/>
        <v>3,07898073385222-1,64574948962183i</v>
      </c>
      <c r="AU208" s="223" t="str">
        <f t="shared" ca="1" si="218"/>
        <v>-3,49121952074396-7,35651246794951E-14i</v>
      </c>
      <c r="AV208" s="223" t="str">
        <f t="shared" ca="1" si="219"/>
        <v>3,07898073385215+1,64574948962197i</v>
      </c>
      <c r="AW208" s="223" t="str">
        <f t="shared" ca="1" si="220"/>
        <v>-1,93961764266234-2,90284294137604i</v>
      </c>
      <c r="AX208" s="223" t="str">
        <f t="shared" ca="1" si="221"/>
        <v>0,342199353686129+3,47440834450421i</v>
      </c>
      <c r="AY208" s="223" t="str">
        <f t="shared" ca="1" si="222"/>
        <v>1,33603186933821-3,22546625871925i</v>
      </c>
      <c r="AZ208" s="223" t="str">
        <f t="shared" ca="1" si="223"/>
        <v>-2,69874918451905+2,21480621750109i</v>
      </c>
      <c r="BA208" s="223" t="str">
        <f t="shared" ca="1" si="224"/>
        <v>3,42413671660192-0,681103140531819i</v>
      </c>
      <c r="BB208" s="223" t="str">
        <f t="shared" ca="1" si="225"/>
        <v>-3,34088878029544-1,01344753180408i</v>
      </c>
      <c r="BC208" s="223" t="str">
        <f t="shared" ca="1" si="226"/>
        <v>2,46866499773008+2,46866499772773i</v>
      </c>
      <c r="BD208" s="223" t="str">
        <f t="shared" ca="1" si="227"/>
        <v>-1,01344753180393-3,34088878029548i</v>
      </c>
      <c r="BE208" s="223" t="str">
        <f t="shared" ca="1" si="228"/>
        <v>-0,681103140531972+3,42413671660189i</v>
      </c>
      <c r="BF208" s="223" t="str">
        <f t="shared" ca="1" si="229"/>
        <v>2,21480621750014-2,69874918451983i</v>
      </c>
      <c r="BG208" s="223" t="str">
        <f t="shared" ca="1" si="230"/>
        <v>-3,22546625871931+1,33603186933807i</v>
      </c>
      <c r="BH208" s="223" t="str">
        <f t="shared" ca="1" si="231"/>
        <v>3,47440834450406+0,34219935368767i</v>
      </c>
      <c r="BI208" s="223" t="str">
        <f t="shared" ca="1" si="232"/>
        <v>-2,90284294137634-1,93961764266189i</v>
      </c>
      <c r="BJ208" s="223" t="str">
        <f t="shared" ca="1" si="233"/>
        <v>1,64574948962121+3,07898073385255i</v>
      </c>
      <c r="BK208" s="223" t="str">
        <f t="shared" ca="1" si="234"/>
        <v>-1,30362889454359E-12-3,49121952074396i</v>
      </c>
      <c r="BL208" s="223" t="str">
        <f t="shared" ca="1" si="235"/>
        <v>-1,64574948962198+3,07898073385215i</v>
      </c>
      <c r="BM208" s="223" t="str">
        <f t="shared" ca="1" si="236"/>
        <v>2,90284294137682-1,93961764266117i</v>
      </c>
      <c r="BN208" s="223" t="str">
        <f t="shared" ca="1" si="237"/>
        <v>-3,47440834450415+0,342199353686759i</v>
      </c>
      <c r="BO208" s="223" t="str">
        <f t="shared" ca="1" si="238"/>
        <v>3,22546625871898+1,33603186933887i</v>
      </c>
      <c r="BP208" s="223" t="str">
        <f t="shared" ca="1" si="239"/>
        <v>-2,21480621750219-2,69874918451814i</v>
      </c>
      <c r="BQ208" s="223" t="str">
        <f t="shared" ca="1" si="240"/>
        <v>0,681103140531075+3,42413671660207i</v>
      </c>
      <c r="BR208" s="223" t="str">
        <f t="shared" ca="1" si="241"/>
        <v>1,01344753180475-3,34088878029523i</v>
      </c>
      <c r="BS208" s="223" t="str">
        <f t="shared" ca="1" si="242"/>
        <v>-2,46866499772827+2,46866499772954i</v>
      </c>
      <c r="BT208" s="223" t="str">
        <f t="shared" ca="1" si="243"/>
        <v>3,34088878029569-1,01344753180325i</v>
      </c>
      <c r="BU208" s="223" t="str">
        <f t="shared" ca="1" si="244"/>
        <v>-3,42413671660175-0,681103140532716i</v>
      </c>
      <c r="BV208" s="223" t="str">
        <f t="shared" ca="1" si="245"/>
        <v>2,69874918451935+2,21480621750072i</v>
      </c>
      <c r="BW208" s="223" t="str">
        <f t="shared" ca="1" si="246"/>
        <v>-1,33603186933741-3,22546625871958i</v>
      </c>
      <c r="BX208" s="223" t="str">
        <f t="shared" ca="1" si="247"/>
        <v>-0,342199353684966+3,47440834450433i</v>
      </c>
      <c r="BY208" s="223" t="str">
        <f t="shared" ca="1" si="248"/>
        <v>1,93961764266248-2,90284294137594i</v>
      </c>
      <c r="BZ208" s="223" t="str">
        <f t="shared" ca="1" si="249"/>
        <v>-3,07898073385289+1,64574948962059i</v>
      </c>
      <c r="CA208" s="223" t="str">
        <f t="shared" ca="1" si="250"/>
        <v>3,49121952074396-5,47454738075383E-13i</v>
      </c>
      <c r="CB208" s="223" t="str">
        <f t="shared" ca="1" si="251"/>
        <v>-3,07898073385181-1,6457494896226i</v>
      </c>
      <c r="CC208" s="223" t="str">
        <f t="shared" ca="1" si="252"/>
        <v>1,93961764266347+2,90284294137528i</v>
      </c>
      <c r="CD208" s="223" t="str">
        <f t="shared" ca="1" si="253"/>
        <v>-0,342199353686056-3,47440834450422i</v>
      </c>
      <c r="CE208" s="223" t="str">
        <f t="shared" ca="1" si="254"/>
        <v>-1,33603186933952+3,22546625871871i</v>
      </c>
      <c r="CF208" s="223" t="str">
        <f t="shared" ca="1" si="255"/>
        <v>2,69874918451865-2,21480621750157i</v>
      </c>
      <c r="CG208" s="223" t="str">
        <f t="shared" ca="1" si="256"/>
        <v>-3,42413671660221+0,681103140530384i</v>
      </c>
      <c r="CH208" s="223" t="str">
        <f t="shared" ca="1" si="257"/>
        <v>3,34088878029603+1,01344753180211i</v>
      </c>
      <c r="CI208" s="223" t="str">
        <f t="shared" ca="1" si="258"/>
        <v>-2,46866499772904-2,46866499772877i</v>
      </c>
      <c r="CJ208" s="223" t="str">
        <f t="shared" ca="1" si="259"/>
        <v>1,01344753180257+3,34088878029589i</v>
      </c>
      <c r="CK208" s="223" t="str">
        <f t="shared" ca="1" si="260"/>
        <v>0,681103140530003-3,42413671660228i</v>
      </c>
      <c r="CL208" s="223" t="str">
        <f t="shared" ca="1" si="261"/>
        <v>-2,21480621750127+2,6987491845189i</v>
      </c>
      <c r="CM208" s="223" t="str">
        <f t="shared" ca="1" si="262"/>
        <v>3,22546625871985-1,33603186933676i</v>
      </c>
      <c r="CN208" s="223" t="str">
        <f t="shared" ca="1" si="263"/>
        <v>-3,47440834450426-0,342199353685669i</v>
      </c>
      <c r="CO208" s="223" t="str">
        <f t="shared" ca="1" si="264"/>
        <v>2,90284294137555+1,93961764266307i</v>
      </c>
      <c r="CP208" s="223" t="str">
        <f t="shared" ca="1" si="265"/>
        <v>-1,64574948962303-3,07898073385158i</v>
      </c>
      <c r="CQ208" s="223" t="str">
        <f t="shared" ca="1" si="266"/>
        <v>-1,59106205004652E-13+3,49121952074396i</v>
      </c>
      <c r="CR208" s="223" t="str">
        <f t="shared" ca="1" si="267"/>
        <v>1,64574948962322-3,07898073385148i</v>
      </c>
      <c r="CS208" s="223" t="str">
        <f t="shared" ca="1" si="268"/>
        <v>-2,90284294137573+1,9396176426628i</v>
      </c>
      <c r="CT208" s="223" t="str">
        <f t="shared" ca="1" si="269"/>
        <v>3,47440834450429-0,342199353685353i</v>
      </c>
      <c r="CU208" s="223" t="str">
        <f t="shared" ca="1" si="270"/>
        <v>-3,22546625871977-1,33603186933696i</v>
      </c>
      <c r="CV208" s="223" t="str">
        <f t="shared" ca="1" si="271"/>
        <v>2,21480621750102+2,6987491845191i</v>
      </c>
      <c r="CW208" s="223" t="str">
        <f t="shared" ca="1" si="272"/>
        <v>-0,681103140529689-3,42413671660235i</v>
      </c>
      <c r="CX208" s="223" t="str">
        <f t="shared" ca="1" si="273"/>
        <v>-1,01344753180288+3,3408887802958i</v>
      </c>
      <c r="CY208" s="223" t="str">
        <f t="shared" ca="1" si="274"/>
        <v>2,46866499772927-2,46866499772854i</v>
      </c>
      <c r="CZ208" s="223" t="str">
        <f t="shared" ca="1" si="275"/>
        <v>-3,34088878029509+1,01344753180522i</v>
      </c>
      <c r="DA208" s="223" t="str">
        <f t="shared" ca="1" si="276"/>
        <v>3,42413671660215+0,681103140530694i</v>
      </c>
      <c r="DB208" s="223" t="str">
        <f t="shared" ca="1" si="277"/>
        <v>-2,69874918451845-2,21480621750182i</v>
      </c>
      <c r="DC208" s="223" t="str">
        <f t="shared" ca="1" si="278"/>
        <v>1,33603186933923+3,22546625871883i</v>
      </c>
      <c r="DD208" s="223" t="str">
        <f t="shared" ca="1" si="279"/>
        <v>0,342199353686372-3,47440834450419i</v>
      </c>
      <c r="DE208" s="223" t="str">
        <f t="shared" ca="1" si="280"/>
        <v>-1,93961764266365+2,90284294137516i</v>
      </c>
      <c r="DF208" s="223" t="str">
        <f t="shared" ca="1" si="281"/>
        <v>3,07898073385196-1,64574948962232i</v>
      </c>
      <c r="DG208" s="223" t="str">
        <f t="shared" ca="1" si="282"/>
        <v>-3,49121952074396-8,65667148084689E-13i</v>
      </c>
      <c r="DH208" s="223" t="str">
        <f t="shared" ca="1" si="283"/>
        <v>3,07898073385278+1,64574948962078i</v>
      </c>
      <c r="DI208" s="223" t="str">
        <f t="shared" ca="1" si="284"/>
        <v>-1,93961764266222-2,90284294137612i</v>
      </c>
      <c r="DJ208" s="223" t="str">
        <f t="shared" ca="1" si="285"/>
        <v>0,342199353684551+3,47440834450437i</v>
      </c>
      <c r="DK208" s="223" t="str">
        <f t="shared" ca="1" si="286"/>
        <v>1,33603186933771-3,22546625871946i</v>
      </c>
      <c r="DL208" s="223" t="str">
        <f t="shared" ca="1" si="287"/>
        <v>-2,69874918451961+2,2148062175004i</v>
      </c>
      <c r="DM208" s="223" t="str">
        <f t="shared" ca="1" si="288"/>
        <v>3,42413671660183-0,681103140532304i</v>
      </c>
      <c r="DN208" s="223" t="str">
        <f t="shared" ca="1" si="289"/>
        <v>-3,34088878029563-1,01344753180346i</v>
      </c>
      <c r="DO208" s="223" t="str">
        <f t="shared" ca="1" si="290"/>
        <v>2,46866499772804+2,46866499772977i</v>
      </c>
      <c r="DP208" s="223" t="str">
        <f t="shared" ca="1" si="291"/>
        <v>-1,01344753180454-3,34088878029529i</v>
      </c>
      <c r="DQ208" s="223" t="str">
        <f t="shared" ca="1" si="292"/>
        <v>-0,681103140531389+3,42413671660201i</v>
      </c>
      <c r="DR208" s="223" t="str">
        <f t="shared" ca="1" si="293"/>
        <v>2,21480621750244-2,69874918451794i</v>
      </c>
      <c r="DS208" s="223" t="str">
        <f t="shared" ca="1" si="294"/>
        <v>-3,2254662587191+1,33603186933857i</v>
      </c>
      <c r="DT208" s="223" t="str">
        <f t="shared" ca="1" si="295"/>
        <v>3,47440834450411+0,342199353687174i</v>
      </c>
      <c r="DU208" s="223" t="str">
        <f t="shared" ca="1" si="296"/>
        <v>-2,90284294137664-1,93961764266144i</v>
      </c>
      <c r="DV208" s="223" t="str">
        <f t="shared" ca="1" si="297"/>
        <v>1,64574948962178+3,07898073385225i</v>
      </c>
      <c r="DW208" s="223" t="str">
        <f t="shared" ca="1" si="298"/>
        <v>1,57222809116473E-12-3,49121952074396i</v>
      </c>
      <c r="DX208" s="223" t="str">
        <f t="shared" ca="1" si="299"/>
        <v>-1,64574948962141+3,07898073385245i</v>
      </c>
      <c r="DY208" s="223" t="str">
        <f t="shared" ca="1" si="300"/>
        <v>2,90284294137651-1,93961764266163i</v>
      </c>
      <c r="DZ208" s="223" t="str">
        <f t="shared" ca="1" si="301"/>
        <v>-3,47440834450409+0,342199353687402i</v>
      </c>
      <c r="EA208" s="223" t="str">
        <f t="shared" ca="1" si="302"/>
        <v>3,22546625871919+1,33603186933836i</v>
      </c>
      <c r="EB208" s="223" t="str">
        <f t="shared" ca="1" si="303"/>
        <v>-2,21480621749985-2,69874918452006i</v>
      </c>
      <c r="EC208" s="223" t="str">
        <f t="shared" ca="1" si="304"/>
        <v>0,681103140531613+3,42413671660197i</v>
      </c>
      <c r="ED208" s="223" t="str">
        <f t="shared" ca="1" si="305"/>
        <v>1,01344753180432-3,34088878029536i</v>
      </c>
      <c r="EE208" s="223" t="str">
        <f t="shared" ca="1" si="306"/>
        <v>-2,46866499772788+2,46866499772993i</v>
      </c>
      <c r="EF208" s="223" t="str">
        <f t="shared" ca="1" si="307"/>
        <v>3,3408887802955-1,01344753180387i</v>
      </c>
      <c r="EG208" s="223" t="str">
        <f t="shared" ca="1" si="308"/>
        <v>-3,42413671660187-0,681103140532081i</v>
      </c>
      <c r="EH208" s="223" t="str">
        <f t="shared" ca="1" si="309"/>
        <v>2,69874918451976+2,21480621750022i</v>
      </c>
      <c r="EI208" s="223" t="str">
        <f t="shared" ca="1" si="310"/>
        <v>-1,33603186933792-3,22546625871937i</v>
      </c>
      <c r="EJ208" s="223" t="str">
        <f t="shared" ca="1" si="311"/>
        <v>-0,342199353687877+3,47440834450404i</v>
      </c>
      <c r="EK208" s="223" t="str">
        <f t="shared" ca="1" si="312"/>
        <v>1,93961764266202-2,90284294137625i</v>
      </c>
      <c r="EL208" s="223" t="str">
        <f t="shared" ca="1" si="313"/>
        <v>-3,07898073385268+1,64574948962099i</v>
      </c>
      <c r="EM208" s="223" t="str">
        <f t="shared" ca="1" si="314"/>
        <v>3,49121952074396-1,09490947615077E-12i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-1,33797276895589E-27+2,97808476852429E-28i</v>
      </c>
      <c r="G209" s="229" t="str">
        <f t="shared" si="321"/>
        <v>-6,42636810234042+9,33965497546749i</v>
      </c>
      <c r="H209" s="229" t="str">
        <f t="shared" si="319"/>
        <v>2,00000000002669E-11-4,45163747619715E-12i</v>
      </c>
      <c r="I209" s="229" t="str">
        <f t="shared" si="317"/>
        <v>-2,00000000002669E-11+4,45163747619715E-12i</v>
      </c>
      <c r="J209" s="255" t="str">
        <f ca="1">IMPRODUCT(1/N_FFT2,DT100)</f>
        <v>0,00833914702843621-0,00097814920363327i</v>
      </c>
      <c r="K209" s="254" t="str">
        <f t="shared" ca="1" si="318"/>
        <v>-1,62428574918744E-13+5,66858435042312E-14i</v>
      </c>
      <c r="N209" s="246">
        <f t="shared" ca="1" si="185"/>
        <v>11.491341629998811</v>
      </c>
      <c r="O209" s="223">
        <f t="shared" ca="1" si="186"/>
        <v>3.4913416299988116</v>
      </c>
      <c r="P209" s="223" t="str">
        <f t="shared" ca="1" si="187"/>
        <v>-3,1185511876905-1,56974675254224i</v>
      </c>
      <c r="Q209" s="223" t="str">
        <f t="shared" ca="1" si="188"/>
        <v>2,07978978073578+2,80427189218695i</v>
      </c>
      <c r="R209" s="223" t="str">
        <f t="shared" ca="1" si="189"/>
        <v>-0,596886359372047-3,4399408499796i</v>
      </c>
      <c r="S209" s="223" t="str">
        <f t="shared" ca="1" si="190"/>
        <v>-1,01348297824938+3,34100563156687i</v>
      </c>
      <c r="T209" s="223" t="str">
        <f t="shared" ca="1" si="191"/>
        <v>2,40742160941256-2,52859399111368i</v>
      </c>
      <c r="U209" s="223" t="str">
        <f t="shared" ca="1" si="192"/>
        <v>-3,28725199125186+1,17619756987229i</v>
      </c>
      <c r="V209" s="223" t="str">
        <f t="shared" ca="1" si="193"/>
        <v>3,46508511606632+0,42737748627931i</v>
      </c>
      <c r="W209" s="223" t="str">
        <f t="shared" ca="1" si="194"/>
        <v>-2,90294447151091-1,93968548292938i</v>
      </c>
      <c r="X209" s="223" t="str">
        <f t="shared" ca="1" si="195"/>
        <v>1,72087597788293+3,03777093377829i</v>
      </c>
      <c r="Y209" s="223" t="str">
        <f t="shared" ca="1" si="196"/>
        <v>-0,171312014066596-3,48713615610277i</v>
      </c>
      <c r="Z209" s="223" t="str">
        <f t="shared" ca="1" si="197"/>
        <v>-1,41483586978117+3,19181857863873i</v>
      </c>
      <c r="AA209" s="223" t="str">
        <f t="shared" ca="1" si="198"/>
        <v>2,69884357624958-2,2148836827922i</v>
      </c>
      <c r="AB209" s="223" t="str">
        <f t="shared" ca="1" si="199"/>
        <v>-3,406509465082+0,76495728094418i</v>
      </c>
      <c r="AC209" s="223" t="str">
        <f t="shared" ca="1" si="200"/>
        <v>3,38671049667802+0,848326817360912i</v>
      </c>
      <c r="AD209" s="223" t="str">
        <f t="shared" ca="1" si="201"/>
        <v>-2,64367476841153-2,28044953818913i</v>
      </c>
      <c r="AE209" s="223" t="str">
        <f t="shared" ca="1" si="202"/>
        <v>1,33607859852696+3,22557907296054i</v>
      </c>
      <c r="AF209" s="223" t="str">
        <f t="shared" ca="1" si="203"/>
        <v>0,256839023388192-3,48188168860284i</v>
      </c>
      <c r="AG209" s="223" t="str">
        <f t="shared" ca="1" si="204"/>
        <v>-1,79490831289856+2,99462360333488i</v>
      </c>
      <c r="AH209" s="223" t="str">
        <f t="shared" ca="1" si="205"/>
        <v>2,94967242360923-1,86785946226208i</v>
      </c>
      <c r="AI209" s="223" t="str">
        <f t="shared" ca="1" si="206"/>
        <v>-3,47452986576962+0,342211322486145i</v>
      </c>
      <c r="AJ209" s="223" t="str">
        <f t="shared" ca="1" si="207"/>
        <v>3,2573965990608+1,25651652348463i</v>
      </c>
      <c r="AK209" s="223" t="str">
        <f t="shared" ca="1" si="208"/>
        <v>-2,34464173605594-2,58691350974619i</v>
      </c>
      <c r="AL209" s="223" t="str">
        <f t="shared" ca="1" si="209"/>
        <v>0,931185353423755+3,36487150050813i</v>
      </c>
      <c r="AM209" s="223" t="str">
        <f t="shared" ca="1" si="210"/>
        <v>0,681126962864781-3,42425647956185i</v>
      </c>
      <c r="AN209" s="223" t="str">
        <f t="shared" ca="1" si="211"/>
        <v>-2,14798366428442+2,7523867016337i</v>
      </c>
      <c r="AO209" s="223" t="str">
        <f t="shared" ca="1" si="212"/>
        <v>3,15613545215511-1,49274089681111i</v>
      </c>
      <c r="AP209" s="223" t="str">
        <f t="shared" ca="1" si="213"/>
        <v>-3,49029010317469-0,0856818127932899i</v>
      </c>
      <c r="AQ209" s="223" t="str">
        <f t="shared" ca="1" si="214"/>
        <v>3,07908842460056+1,64580705152628i</v>
      </c>
      <c r="AR209" s="223" t="str">
        <f t="shared" ca="1" si="215"/>
        <v>3,07908842460056+1,64580705152628i</v>
      </c>
      <c r="AS209" s="223" t="str">
        <f t="shared" ca="1" si="216"/>
        <v>0,512286213855322+3,453553128657i</v>
      </c>
      <c r="AT209" s="223" t="str">
        <f t="shared" ca="1" si="217"/>
        <v>1,09517011882515-3,31512726576149i</v>
      </c>
      <c r="AU209" s="223" t="str">
        <f t="shared" ca="1" si="218"/>
        <v>-2,46875134201097+2,46875134201114i</v>
      </c>
      <c r="AV209" s="223" t="str">
        <f t="shared" ca="1" si="219"/>
        <v>3,31512726576153-1,09517011882504i</v>
      </c>
      <c r="AW209" s="223" t="str">
        <f t="shared" ca="1" si="220"/>
        <v>-3,45355312865698-0,512286213855437i</v>
      </c>
      <c r="AX209" s="223" t="str">
        <f t="shared" ca="1" si="221"/>
        <v>2,85446789421083+2,01034310959158i</v>
      </c>
      <c r="AY209" s="223" t="str">
        <f t="shared" ca="1" si="222"/>
        <v>-1,64580705152622-3,07908842460059i</v>
      </c>
      <c r="AZ209" s="223" t="str">
        <f t="shared" ca="1" si="223"/>
        <v>0,085681812793521+3,49029010317469i</v>
      </c>
      <c r="BA209" s="223" t="str">
        <f t="shared" ca="1" si="224"/>
        <v>1,49274089681185-3,15613545215476i</v>
      </c>
      <c r="BB209" s="223" t="str">
        <f t="shared" ca="1" si="225"/>
        <v>-2,75238670163313+2,14798366428515i</v>
      </c>
      <c r="BC209" s="223" t="str">
        <f t="shared" ca="1" si="226"/>
        <v>3,42425647956208-0,681126962863647i</v>
      </c>
      <c r="BD209" s="223" t="str">
        <f t="shared" ca="1" si="227"/>
        <v>-3,36487150050819-0,931185353423532i</v>
      </c>
      <c r="BE209" s="223" t="str">
        <f t="shared" ca="1" si="228"/>
        <v>2,58691350974518+2,34464173605706i</v>
      </c>
      <c r="BF209" s="223" t="str">
        <f t="shared" ca="1" si="229"/>
        <v>-1,2565165234845-3,25739659906085i</v>
      </c>
      <c r="BG209" s="223" t="str">
        <f t="shared" ca="1" si="230"/>
        <v>-0,342211322484508+3,47452986576978i</v>
      </c>
      <c r="BH209" s="223" t="str">
        <f t="shared" ca="1" si="231"/>
        <v>1,86785946226245-2,949672423609i</v>
      </c>
      <c r="BI209" s="223" t="str">
        <f t="shared" ca="1" si="232"/>
        <v>-2,99462360333439+1,79490831289938i</v>
      </c>
      <c r="BJ209" s="223" t="str">
        <f t="shared" ca="1" si="233"/>
        <v>3,4818816886029-0,256839023387383i</v>
      </c>
      <c r="BK209" s="223" t="str">
        <f t="shared" ca="1" si="234"/>
        <v>-3,22557907296076-1,33607859852643i</v>
      </c>
      <c r="BL209" s="223" t="str">
        <f t="shared" ca="1" si="235"/>
        <v>2,28044953818825+2,64367476841229i</v>
      </c>
      <c r="BM209" s="223" t="str">
        <f t="shared" ca="1" si="236"/>
        <v>-0,848326817361135-3,38671049667796i</v>
      </c>
      <c r="BN209" s="223" t="str">
        <f t="shared" ca="1" si="237"/>
        <v>-0,764957280945675+3,40650946508166i</v>
      </c>
      <c r="BO209" s="223" t="str">
        <f t="shared" ca="1" si="238"/>
        <v>2,21488368279231-2,69884357624949i</v>
      </c>
      <c r="BP209" s="223" t="str">
        <f t="shared" ca="1" si="239"/>
        <v>-3,19181857863822+1,41483586978231i</v>
      </c>
      <c r="BQ209" s="223" t="str">
        <f t="shared" ca="1" si="240"/>
        <v>3,48713615610275+0,171312014067096i</v>
      </c>
      <c r="BR209" s="223" t="str">
        <f t="shared" ca="1" si="241"/>
        <v>-3,03777093377878-1,72087597788207i</v>
      </c>
      <c r="BS209" s="223" t="str">
        <f t="shared" ca="1" si="242"/>
        <v>1,93968548292875+2,90294447151134i</v>
      </c>
      <c r="BT209" s="223" t="str">
        <f t="shared" ca="1" si="243"/>
        <v>-0,427377486279932-3,46508511606624i</v>
      </c>
      <c r="BU209" s="223" t="str">
        <f t="shared" ca="1" si="244"/>
        <v>-1,17619756987367+3,28725199125136i</v>
      </c>
      <c r="BV209" s="223" t="str">
        <f t="shared" ca="1" si="245"/>
        <v>2,5285939911135-2,40742160941275i</v>
      </c>
      <c r="BW209" s="223" t="str">
        <f t="shared" ca="1" si="246"/>
        <v>-3,3410056315674+1,01348297824763i</v>
      </c>
      <c r="BX209" s="223" t="str">
        <f t="shared" ca="1" si="247"/>
        <v>3,43994084997956+0,596886359372246i</v>
      </c>
      <c r="BY209" s="223" t="str">
        <f t="shared" ca="1" si="248"/>
        <v>-2,80427189218776-2,07978978073469i</v>
      </c>
      <c r="BZ209" s="223" t="str">
        <f t="shared" ca="1" si="249"/>
        <v>1,56974675254171+3,11855118769077i</v>
      </c>
      <c r="CA209" s="223" t="str">
        <f t="shared" ca="1" si="250"/>
        <v>-9,2557399888972E-13-3,49134162999881i</v>
      </c>
      <c r="CB209" s="223" t="str">
        <f t="shared" ca="1" si="251"/>
        <v>-1,56974675254316+3,11855118769004i</v>
      </c>
      <c r="CC209" s="223" t="str">
        <f t="shared" ca="1" si="252"/>
        <v>2,80427189218665-2,07978978073618i</v>
      </c>
      <c r="CD209" s="223" t="str">
        <f t="shared" ca="1" si="253"/>
        <v>-3,43994084997984+0,596886359370651i</v>
      </c>
      <c r="CE209" s="223" t="str">
        <f t="shared" ca="1" si="254"/>
        <v>3,34100563156692+1,01348297824919i</v>
      </c>
      <c r="CF209" s="223" t="str">
        <f t="shared" ca="1" si="255"/>
        <v>-2,52859399111478-2,40742160941141i</v>
      </c>
      <c r="CG209" s="223" t="str">
        <f t="shared" ca="1" si="256"/>
        <v>1,17619756987215+3,2872519912519i</v>
      </c>
      <c r="CH209" s="223" t="str">
        <f t="shared" ca="1" si="257"/>
        <v>0,427377486277998-3,46508511606648i</v>
      </c>
      <c r="CI209" s="223" t="str">
        <f t="shared" ca="1" si="258"/>
        <v>-1,93968548293001+2,90294447151049i</v>
      </c>
      <c r="CJ209" s="223" t="str">
        <f t="shared" ca="1" si="259"/>
        <v>3,03777093377782-1,72087597788377i</v>
      </c>
      <c r="CK209" s="223" t="str">
        <f t="shared" ca="1" si="260"/>
        <v>-3,48713615610282+0,171312014065476i</v>
      </c>
      <c r="CL209" s="223" t="str">
        <f t="shared" ca="1" si="261"/>
        <v>3,19181857863897+1,41483586978062i</v>
      </c>
      <c r="CM209" s="223" t="str">
        <f t="shared" ca="1" si="262"/>
        <v>-2,21488368279106-2,69884357625052i</v>
      </c>
      <c r="CN209" s="223" t="str">
        <f t="shared" ca="1" si="263"/>
        <v>0,764957280944093+3,40650946508202i</v>
      </c>
      <c r="CO209" s="223" t="str">
        <f t="shared" ca="1" si="264"/>
        <v>0,848326817359337-3,38671049667841i</v>
      </c>
      <c r="CP209" s="223" t="str">
        <f t="shared" ca="1" si="265"/>
        <v>-2,28044953818948+2,64367476841123i</v>
      </c>
      <c r="CQ209" s="223" t="str">
        <f t="shared" ca="1" si="266"/>
        <v>3,22557907296005-1,33607859852814i</v>
      </c>
      <c r="CR209" s="223" t="str">
        <f t="shared" ca="1" si="267"/>
        <v>-3,48188168860278-0,256839023389i</v>
      </c>
      <c r="CS209" s="223" t="str">
        <f t="shared" ca="1" si="268"/>
        <v>2,99462360333535+1,79490831289779i</v>
      </c>
      <c r="CT209" s="223" t="str">
        <f t="shared" ca="1" si="269"/>
        <v>-1,86785946226108-2,94967242360987i</v>
      </c>
      <c r="CU209" s="223" t="str">
        <f t="shared" ca="1" si="270"/>
        <v>0,34221132248635+3,4745298657696i</v>
      </c>
      <c r="CV209" s="223" t="str">
        <f t="shared" ca="1" si="271"/>
        <v>1,25651652348606-3,25739659906025i</v>
      </c>
      <c r="CW209" s="223" t="str">
        <f t="shared" ca="1" si="272"/>
        <v>-2,5869135097463+2,34464173605582i</v>
      </c>
      <c r="CX209" s="223" t="str">
        <f t="shared" ca="1" si="273"/>
        <v>3,36487150050769-0,931185353425365i</v>
      </c>
      <c r="CY209" s="223" t="str">
        <f t="shared" ca="1" si="274"/>
        <v>-3,42425647956177-0,68112696286519i</v>
      </c>
      <c r="CZ209" s="223" t="str">
        <f t="shared" ca="1" si="275"/>
        <v>2,7523867016343+2,14798366428365i</v>
      </c>
      <c r="DA209" s="223" t="str">
        <f t="shared" ca="1" si="276"/>
        <v>-1,49274089681042-3,15613545215543i</v>
      </c>
      <c r="DB209" s="223" t="str">
        <f t="shared" ca="1" si="277"/>
        <v>-0,0856818127926621+3,49029010317471i</v>
      </c>
      <c r="DC209" s="223" t="str">
        <f t="shared" ca="1" si="278"/>
        <v>1,6458070515273-3,07908842460001i</v>
      </c>
      <c r="DD209" s="223" t="str">
        <f t="shared" ca="1" si="279"/>
        <v>-2,85446789421076+2,01034310959168i</v>
      </c>
      <c r="DE209" s="223" t="str">
        <f t="shared" ca="1" si="280"/>
        <v>3,45355312865722-0,512286213853831i</v>
      </c>
      <c r="DF209" s="223" t="str">
        <f t="shared" ca="1" si="281"/>
        <v>-3,31512726576145-1,09517011882526i</v>
      </c>
      <c r="DG209" s="223" t="str">
        <f t="shared" ca="1" si="282"/>
        <v>2,46875134201204+2,46875134201007i</v>
      </c>
      <c r="DH209" s="223" t="str">
        <f t="shared" ca="1" si="283"/>
        <v>-1,0951701188246-3,31512726576167i</v>
      </c>
      <c r="DI209" s="223" t="str">
        <f t="shared" ca="1" si="284"/>
        <v>-0,512286213854425+3,45355312865713i</v>
      </c>
      <c r="DJ209" s="223" t="str">
        <f t="shared" ca="1" si="285"/>
        <v>2,01034310959216-2,85446789421042i</v>
      </c>
      <c r="DK209" s="223" t="str">
        <f t="shared" ca="1" si="286"/>
        <v>-3,07908842460034+1,64580705152669i</v>
      </c>
      <c r="DL209" s="223" t="str">
        <f t="shared" ca="1" si="287"/>
        <v>3,49029010317473-0,0856818127919663i</v>
      </c>
      <c r="DM209" s="223" t="str">
        <f t="shared" ca="1" si="288"/>
        <v>-3,15613545215518-1,49274089681096i</v>
      </c>
      <c r="DN209" s="223" t="str">
        <f t="shared" ca="1" si="289"/>
        <v>2,14798366428318+2,75238670163467i</v>
      </c>
      <c r="DO209" s="223" t="str">
        <f t="shared" ca="1" si="290"/>
        <v>-0,681126962864506-3,42425647956191i</v>
      </c>
      <c r="DP209" s="223" t="str">
        <f t="shared" ca="1" si="291"/>
        <v>-0,931185353422593+3,36487150050845i</v>
      </c>
      <c r="DQ209" s="223" t="str">
        <f t="shared" ca="1" si="292"/>
        <v>2,34464173605633-2,58691350974583i</v>
      </c>
      <c r="DR209" s="223" t="str">
        <f t="shared" ca="1" si="293"/>
        <v>-3,25739659906053+1,25651652348532i</v>
      </c>
      <c r="DS209" s="223" t="str">
        <f t="shared" ca="1" si="294"/>
        <v>3,47452986576952+0,342211322487142i</v>
      </c>
      <c r="DT209" s="223" t="str">
        <f t="shared" ca="1" si="295"/>
        <v>-2,94967242360949-1,86785946226167i</v>
      </c>
      <c r="DU209" s="223" t="str">
        <f t="shared" ca="1" si="296"/>
        <v>1,79490831289719+2,9946236033357i</v>
      </c>
      <c r="DV209" s="223" t="str">
        <f t="shared" ca="1" si="297"/>
        <v>-0,256839023388405-3,48188168860282i</v>
      </c>
      <c r="DW209" s="223" t="str">
        <f t="shared" ca="1" si="298"/>
        <v>-1,33607859852558+3,22557907296112i</v>
      </c>
      <c r="DX209" s="223" t="str">
        <f t="shared" ca="1" si="299"/>
        <v>2,64367476841168-2,28044953818895i</v>
      </c>
      <c r="DY209" s="223" t="str">
        <f t="shared" ca="1" si="300"/>
        <v>-3,38671049667771+0,848326817362127i</v>
      </c>
      <c r="DZ209" s="223" t="str">
        <f t="shared" ca="1" si="301"/>
        <v>3,40650946508189+0,764957280944676i</v>
      </c>
      <c r="EA209" s="223" t="str">
        <f t="shared" ca="1" si="302"/>
        <v>-2,69884357625008-2,2148836827916i</v>
      </c>
      <c r="EB209" s="223" t="str">
        <f t="shared" ca="1" si="303"/>
        <v>1,41483586977998+3,19181857863925i</v>
      </c>
      <c r="EC209" s="223" t="str">
        <f t="shared" ca="1" si="304"/>
        <v>0,171312014066073-3,4871361561028i</v>
      </c>
      <c r="ED209" s="223" t="str">
        <f t="shared" ca="1" si="305"/>
        <v>-1,72087597788429+3,03777093377752i</v>
      </c>
      <c r="EE209" s="223" t="str">
        <f t="shared" ca="1" si="306"/>
        <v>2,90294447151088-1,93968548292943i</v>
      </c>
      <c r="EF209" s="223" t="str">
        <f t="shared" ca="1" si="307"/>
        <v>-3,46508511606613+0,42737748628085i</v>
      </c>
      <c r="EG209" s="223" t="str">
        <f t="shared" ca="1" si="308"/>
        <v>3,28725199125167+1,1761975698728i</v>
      </c>
      <c r="EH209" s="223" t="str">
        <f t="shared" ca="1" si="309"/>
        <v>-2,40742160941335-2,52859399111293i</v>
      </c>
      <c r="EI209" s="223" t="str">
        <f t="shared" ca="1" si="310"/>
        <v>1,01348297824843+3,34100563156716i</v>
      </c>
      <c r="EJ209" s="223" t="str">
        <f t="shared" ca="1" si="311"/>
        <v>0,596886359371335-3,43994084997972i</v>
      </c>
      <c r="EK209" s="223" t="str">
        <f t="shared" ca="1" si="312"/>
        <v>-2,07978978073674+2,80427189218624i</v>
      </c>
      <c r="EL209" s="223" t="str">
        <f t="shared" ca="1" si="313"/>
        <v>3,11855118769031-1,56974675254263i</v>
      </c>
      <c r="EM209" s="223" t="str">
        <f t="shared" ca="1" si="314"/>
        <v>-3,49134162999881-1,52266851144394E-12i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-1,31375656756555E-27+2,89760040548253E-28i</v>
      </c>
      <c r="G210" s="229" t="str">
        <f t="shared" si="321"/>
        <v>-6,34696755991936+9,30888575461392i</v>
      </c>
      <c r="H210" s="229" t="str">
        <f t="shared" si="319"/>
        <v>2,00000000002622E-11-4,41116804459538E-12i</v>
      </c>
      <c r="I210" s="229" t="str">
        <f t="shared" si="317"/>
        <v>-2,00000000002622E-11+4,41116804459538E-12i</v>
      </c>
      <c r="J210" s="255" t="str">
        <f ca="1">IMPRODUCT(1/N_FFT2,DU100)</f>
        <v>0,0116764617667404+7,73992353132484E-06i</v>
      </c>
      <c r="K210" s="254" t="str">
        <f t="shared" ca="1" si="318"/>
        <v>-2,33563377441219E-13+5,13520365487564E-14i</v>
      </c>
      <c r="N210" s="246">
        <f t="shared" ca="1" si="185"/>
        <v>11.491455008392744</v>
      </c>
      <c r="O210" s="223">
        <f t="shared" ca="1" si="186"/>
        <v>3.4914550083927454</v>
      </c>
      <c r="P210" s="223" t="str">
        <f t="shared" ca="1" si="187"/>
        <v>-3,15623794500927-1,49278937232098i</v>
      </c>
      <c r="Q210" s="223" t="str">
        <f t="shared" ca="1" si="188"/>
        <v>2,21495560928389+2,69893121893327i</v>
      </c>
      <c r="R210" s="223" t="str">
        <f t="shared" ca="1" si="189"/>
        <v>-0,8483543660634-3,38682047726359i</v>
      </c>
      <c r="S210" s="223" t="str">
        <f t="shared" ca="1" si="190"/>
        <v>-0,681149081892212+3,42436767942173i</v>
      </c>
      <c r="T210" s="223" t="str">
        <f t="shared" ca="1" si="191"/>
        <v>2,0798573201663-2,80436295856678i</v>
      </c>
      <c r="U210" s="223" t="str">
        <f t="shared" ca="1" si="192"/>
        <v>-3,07918841541708+1,64586049773122i</v>
      </c>
      <c r="V210" s="223" t="str">
        <f t="shared" ca="1" si="193"/>
        <v>3,48724939792746-0,171317577280651i</v>
      </c>
      <c r="W210" s="223" t="str">
        <f t="shared" ca="1" si="194"/>
        <v>-3,22568382093804-1,33612198656011i</v>
      </c>
      <c r="X210" s="223" t="str">
        <f t="shared" ca="1" si="195"/>
        <v>2,34471787633173+2,58699751759471i</v>
      </c>
      <c r="Y210" s="223" t="str">
        <f t="shared" ca="1" si="196"/>
        <v>-1,01351589025981-3,34111412792524i</v>
      </c>
      <c r="Z210" s="223" t="str">
        <f t="shared" ca="1" si="197"/>
        <v>-0,512302849921066+3,45366527990098i</v>
      </c>
      <c r="AA210" s="223" t="str">
        <f t="shared" ca="1" si="198"/>
        <v>1,93974847259033-2,90303874220002i</v>
      </c>
      <c r="AB210" s="223" t="str">
        <f t="shared" ca="1" si="199"/>
        <v>-2,99472085122714+1,79496660104197i</v>
      </c>
      <c r="AC210" s="223" t="str">
        <f t="shared" ca="1" si="200"/>
        <v>3,47464269821561-0,342222435511985i</v>
      </c>
      <c r="AD210" s="223" t="str">
        <f t="shared" ca="1" si="201"/>
        <v>-3,28735874200569-1,17623576590305i</v>
      </c>
      <c r="AE210" s="223" t="str">
        <f t="shared" ca="1" si="202"/>
        <v>2,46883151264235+2,46883151264214i</v>
      </c>
      <c r="AF210" s="223" t="str">
        <f t="shared" ca="1" si="203"/>
        <v>-1,17623576590301-3,28735874200571i</v>
      </c>
      <c r="AG210" s="223" t="str">
        <f t="shared" ca="1" si="204"/>
        <v>-0,342222435512027+3,4746426982156i</v>
      </c>
      <c r="AH210" s="223" t="str">
        <f t="shared" ca="1" si="205"/>
        <v>1,794966601042-2,99472085122712i</v>
      </c>
      <c r="AI210" s="223" t="str">
        <f t="shared" ca="1" si="206"/>
        <v>-2,90303874220004+1,93974847259029i</v>
      </c>
      <c r="AJ210" s="223" t="str">
        <f t="shared" ca="1" si="207"/>
        <v>3,45366527990099-0,512302849921014i</v>
      </c>
      <c r="AK210" s="223" t="str">
        <f t="shared" ca="1" si="208"/>
        <v>-3,34111412792523-1,01351589025986i</v>
      </c>
      <c r="AL210" s="223" t="str">
        <f t="shared" ca="1" si="209"/>
        <v>2,58699751759468+2,34471787633177i</v>
      </c>
      <c r="AM210" s="223" t="str">
        <f t="shared" ca="1" si="210"/>
        <v>-1,33612198656008-3,22568382093805i</v>
      </c>
      <c r="AN210" s="223" t="str">
        <f t="shared" ca="1" si="211"/>
        <v>-0,171317577280681+3,48724939792746i</v>
      </c>
      <c r="AO210" s="223" t="str">
        <f t="shared" ca="1" si="212"/>
        <v>1,64586049773125-3,07918841541706i</v>
      </c>
      <c r="AP210" s="223" t="str">
        <f t="shared" ca="1" si="213"/>
        <v>-2,80436295856681+2,07985732016627i</v>
      </c>
      <c r="AQ210" s="223" t="str">
        <f t="shared" ca="1" si="214"/>
        <v>3,42436767942174-0,681149081892177i</v>
      </c>
      <c r="AR210" s="223" t="str">
        <f t="shared" ca="1" si="215"/>
        <v>3,42436767942174-0,681149081892177i</v>
      </c>
      <c r="AS210" s="223" t="str">
        <f t="shared" ca="1" si="216"/>
        <v>2,69893121893316+2,21495560928403i</v>
      </c>
      <c r="AT210" s="223" t="str">
        <f t="shared" ca="1" si="217"/>
        <v>-1,49278937232104-3,15623794500924i</v>
      </c>
      <c r="AU210" s="223" t="str">
        <f t="shared" ca="1" si="218"/>
        <v>-4,27736143676009E-14+3,49145500839275i</v>
      </c>
      <c r="AV210" s="223" t="str">
        <f t="shared" ca="1" si="219"/>
        <v>1,49278937232112-3,1562379450092i</v>
      </c>
      <c r="AW210" s="223" t="str">
        <f t="shared" ca="1" si="220"/>
        <v>-2,69893121893321+2,21495560928396i</v>
      </c>
      <c r="AX210" s="223" t="str">
        <f t="shared" ca="1" si="221"/>
        <v>3,38682047726358-0,848354366063425i</v>
      </c>
      <c r="AY210" s="223" t="str">
        <f t="shared" ca="1" si="222"/>
        <v>-3,42436767942172-0,681149081892261i</v>
      </c>
      <c r="AZ210" s="223" t="str">
        <f t="shared" ca="1" si="223"/>
        <v>2,80436295856696+2,07985732016606i</v>
      </c>
      <c r="BA210" s="223" t="str">
        <f t="shared" ca="1" si="224"/>
        <v>-1,64586049773209-3,07918841541661i</v>
      </c>
      <c r="BB210" s="223" t="str">
        <f t="shared" ca="1" si="225"/>
        <v>0,171317577279208+3,48724939792754i</v>
      </c>
      <c r="BC210" s="223" t="str">
        <f t="shared" ca="1" si="226"/>
        <v>1,33612198656048-3,22568382093789i</v>
      </c>
      <c r="BD210" s="223" t="str">
        <f t="shared" ca="1" si="227"/>
        <v>-2,58699751759452+2,34471787633195i</v>
      </c>
      <c r="BE210" s="223" t="str">
        <f t="shared" ca="1" si="228"/>
        <v>3,34111412792485-1,01351589026109i</v>
      </c>
      <c r="BF210" s="223" t="str">
        <f t="shared" ca="1" si="229"/>
        <v>-3,45366527990082-0,512302849922152i</v>
      </c>
      <c r="BG210" s="223" t="str">
        <f t="shared" ca="1" si="230"/>
        <v>2,90303874219998+1,93974847259039i</v>
      </c>
      <c r="BH210" s="223" t="str">
        <f t="shared" ca="1" si="231"/>
        <v>-1,79496660104251-2,99472085122682i</v>
      </c>
      <c r="BI210" s="223" t="str">
        <f t="shared" ca="1" si="232"/>
        <v>0,34222243551019+3,47464269821578i</v>
      </c>
      <c r="BJ210" s="223" t="str">
        <f t="shared" ca="1" si="233"/>
        <v>1,17623576590377-3,28735874200543i</v>
      </c>
      <c r="BK210" s="223" t="str">
        <f t="shared" ca="1" si="234"/>
        <v>-2,46883151264215+2,46883151264234i</v>
      </c>
      <c r="BL210" s="223" t="str">
        <f t="shared" ca="1" si="235"/>
        <v>3,28735874200538-1,17623576590393i</v>
      </c>
      <c r="BM210" s="223" t="str">
        <f t="shared" ca="1" si="236"/>
        <v>-3,47464269821546-0,342222435513428i</v>
      </c>
      <c r="BN210" s="223" t="str">
        <f t="shared" ca="1" si="237"/>
        <v>2,99472085122691+1,79496660104236i</v>
      </c>
      <c r="BO210" s="223" t="str">
        <f t="shared" ca="1" si="238"/>
        <v>-1,93974847259057-2,90303874219986i</v>
      </c>
      <c r="BP210" s="223" t="str">
        <f t="shared" ca="1" si="239"/>
        <v>0,51230284992232+3,4536652799008i</v>
      </c>
      <c r="BQ210" s="223" t="str">
        <f t="shared" ca="1" si="240"/>
        <v>1,01351589026088-3,34111412792492i</v>
      </c>
      <c r="BR210" s="223" t="str">
        <f t="shared" ca="1" si="241"/>
        <v>-2,34471787633182+2,58699751759463i</v>
      </c>
      <c r="BS210" s="223" t="str">
        <f t="shared" ca="1" si="242"/>
        <v>3,22568382093781-1,33612198656068i</v>
      </c>
      <c r="BT210" s="223" t="str">
        <f t="shared" ca="1" si="243"/>
        <v>-3,48724939792755-0,171317577279039i</v>
      </c>
      <c r="BU210" s="223" t="str">
        <f t="shared" ca="1" si="244"/>
        <v>3,07918841541671+1,6458604977319i</v>
      </c>
      <c r="BV210" s="223" t="str">
        <f t="shared" ca="1" si="245"/>
        <v>-2,0798573201662-2,80436295856686i</v>
      </c>
      <c r="BW210" s="223" t="str">
        <f t="shared" ca="1" si="246"/>
        <v>0,681149081893155+3,42436767942154i</v>
      </c>
      <c r="BX210" s="223" t="str">
        <f t="shared" ca="1" si="247"/>
        <v>0,848354366064944-3,3868204772632i</v>
      </c>
      <c r="BY210" s="223" t="str">
        <f t="shared" ca="1" si="248"/>
        <v>-2,21495560928433+2,69893121893291i</v>
      </c>
      <c r="BZ210" s="223" t="str">
        <f t="shared" ca="1" si="249"/>
        <v>3,15623794500913-1,49278937232127i</v>
      </c>
      <c r="CA210" s="223" t="str">
        <f t="shared" ca="1" si="250"/>
        <v>-3,49145500839275+1,30371644759494E-12i</v>
      </c>
      <c r="CB210" s="223" t="str">
        <f t="shared" ca="1" si="251"/>
        <v>3,15623794500872+1,49278937232214i</v>
      </c>
      <c r="CC210" s="223" t="str">
        <f t="shared" ca="1" si="252"/>
        <v>-2,21495560928366-2,69893121893346i</v>
      </c>
      <c r="CD210" s="223" t="str">
        <f t="shared" ca="1" si="253"/>
        <v>0,848354366064008+3,38682047726344i</v>
      </c>
      <c r="CE210" s="223" t="str">
        <f t="shared" ca="1" si="254"/>
        <v>0,681149081890599-3,42436767942205i</v>
      </c>
      <c r="CF210" s="223" t="str">
        <f t="shared" ca="1" si="255"/>
        <v>-2,07985732016697+2,80436295856628i</v>
      </c>
      <c r="CG210" s="223" t="str">
        <f t="shared" ca="1" si="256"/>
        <v>3,07918841541712-1,64586049773113i</v>
      </c>
      <c r="CH210" s="223" t="str">
        <f t="shared" ca="1" si="257"/>
        <v>-3,48724939792742+0,171317577281643i</v>
      </c>
      <c r="CI210" s="223" t="str">
        <f t="shared" ca="1" si="258"/>
        <v>3,22568382093747+1,33612198656148i</v>
      </c>
      <c r="CJ210" s="223" t="str">
        <f t="shared" ca="1" si="259"/>
        <v>-2,34471787633111-2,58699751759528i</v>
      </c>
      <c r="CK210" s="223" t="str">
        <f t="shared" ca="1" si="260"/>
        <v>1,01351589026005+3,34111412792517i</v>
      </c>
      <c r="CL210" s="223" t="str">
        <f t="shared" ca="1" si="261"/>
        <v>0,512302849919743-3,45366527990118i</v>
      </c>
      <c r="CM210" s="223" t="str">
        <f t="shared" ca="1" si="262"/>
        <v>-1,93974847259129+2,90303874219938i</v>
      </c>
      <c r="CN210" s="223" t="str">
        <f t="shared" ca="1" si="263"/>
        <v>2,99472085122735-1,79496660104162i</v>
      </c>
      <c r="CO210" s="223" t="str">
        <f t="shared" ca="1" si="264"/>
        <v>-3,47464269821555+0,342222435512567i</v>
      </c>
      <c r="CP210" s="223" t="str">
        <f t="shared" ca="1" si="265"/>
        <v>3,28735874200625+1,17623576590148i</v>
      </c>
      <c r="CQ210" s="223" t="str">
        <f t="shared" ca="1" si="266"/>
        <v>-2,46883151264154-2,46883151264295i</v>
      </c>
      <c r="CR210" s="223" t="str">
        <f t="shared" ca="1" si="267"/>
        <v>1,17623576590296+3,28735874200573i</v>
      </c>
      <c r="CS210" s="223" t="str">
        <f t="shared" ca="1" si="268"/>
        <v>0,3422224355111-3,47464269821569i</v>
      </c>
      <c r="CT210" s="223" t="str">
        <f t="shared" ca="1" si="269"/>
        <v>-1,79496660104325+2,99472085122638i</v>
      </c>
      <c r="CU210" s="223" t="str">
        <f t="shared" ca="1" si="270"/>
        <v>2,90303874220049-1,93974847258963i</v>
      </c>
      <c r="CV210" s="223" t="str">
        <f t="shared" ca="1" si="271"/>
        <v>-3,45366527990095+0,512302849921297i</v>
      </c>
      <c r="CW210" s="223" t="str">
        <f t="shared" ca="1" si="272"/>
        <v>3,3411141279256+1,01351589025864i</v>
      </c>
      <c r="CX210" s="223" t="str">
        <f t="shared" ca="1" si="273"/>
        <v>-2,58699751759394-2,34471787633259i</v>
      </c>
      <c r="CY210" s="223" t="str">
        <f t="shared" ca="1" si="274"/>
        <v>1,33612198655964+3,22568382093824i</v>
      </c>
      <c r="CZ210" s="223" t="str">
        <f t="shared" ca="1" si="275"/>
        <v>0,171317577280073-3,4872493979275i</v>
      </c>
      <c r="DA210" s="223" t="str">
        <f t="shared" ca="1" si="276"/>
        <v>-1,64586049772983+3,07918841541782i</v>
      </c>
      <c r="DB210" s="223" t="str">
        <f t="shared" ca="1" si="277"/>
        <v>2,80436295856748-2,07985732016537i</v>
      </c>
      <c r="DC210" s="223" t="str">
        <f t="shared" ca="1" si="278"/>
        <v>-3,42436767942176+0,681149081892045i</v>
      </c>
      <c r="DD210" s="223" t="str">
        <f t="shared" ca="1" si="279"/>
        <v>3,38682047726379+0,84835436606258i</v>
      </c>
      <c r="DE210" s="223" t="str">
        <f t="shared" ca="1" si="280"/>
        <v>-2,69893121893439-2,21495560928252i</v>
      </c>
      <c r="DF210" s="223" t="str">
        <f t="shared" ca="1" si="281"/>
        <v>1,49278937232024+3,15623794500962i</v>
      </c>
      <c r="DG210" s="223" t="str">
        <f t="shared" ca="1" si="282"/>
        <v>-2,68611635848668E-13-3,49145500839275i</v>
      </c>
      <c r="DH210" s="223" t="str">
        <f t="shared" ca="1" si="283"/>
        <v>-1,49278937231994+3,15623794500976i</v>
      </c>
      <c r="DI210" s="223" t="str">
        <f t="shared" ca="1" si="284"/>
        <v>2,69893121893411-2,21495560928286i</v>
      </c>
      <c r="DJ210" s="223" t="str">
        <f t="shared" ca="1" si="285"/>
        <v>-3,38682047726369+0,848354366063002i</v>
      </c>
      <c r="DK210" s="223" t="str">
        <f t="shared" ca="1" si="286"/>
        <v>3,42436767942183+0,681149081891713i</v>
      </c>
      <c r="DL210" s="223" t="str">
        <f t="shared" ca="1" si="287"/>
        <v>-2,80436295856768-2,07985732016509i</v>
      </c>
      <c r="DM210" s="223" t="str">
        <f t="shared" ca="1" si="288"/>
        <v>1,64586049773013+3,07918841541766i</v>
      </c>
      <c r="DN210" s="223" t="str">
        <f t="shared" ca="1" si="289"/>
        <v>-0,171317577280411-3,48724939792748i</v>
      </c>
      <c r="DO210" s="223" t="str">
        <f t="shared" ca="1" si="290"/>
        <v>-1,33612198655923+3,22568382093841i</v>
      </c>
      <c r="DP210" s="223" t="str">
        <f t="shared" ca="1" si="291"/>
        <v>2,58699751759604-2,34471787633027i</v>
      </c>
      <c r="DQ210" s="223" t="str">
        <f t="shared" ca="1" si="292"/>
        <v>-3,34111412792547+1,01351589025906i</v>
      </c>
      <c r="DR210" s="223" t="str">
        <f t="shared" ca="1" si="293"/>
        <v>3,45366527990101+0,512302849920864i</v>
      </c>
      <c r="DS210" s="223" t="str">
        <f t="shared" ca="1" si="294"/>
        <v>-2,90303874220068-1,93974847258934i</v>
      </c>
      <c r="DT210" s="223" t="str">
        <f t="shared" ca="1" si="295"/>
        <v>1,79496660104065+2,99472085122794i</v>
      </c>
      <c r="DU210" s="223" t="str">
        <f t="shared" ca="1" si="296"/>
        <v>-0,342222435511437-3,47464269821566i</v>
      </c>
      <c r="DV210" s="223" t="str">
        <f t="shared" ca="1" si="297"/>
        <v>-1,17623576590245+3,28735874200591i</v>
      </c>
      <c r="DW210" s="223" t="str">
        <f t="shared" ca="1" si="298"/>
        <v>2,46883151264123-2,46883151264326i</v>
      </c>
      <c r="DX210" s="223" t="str">
        <f t="shared" ca="1" si="299"/>
        <v>-3,28735874200614+1,17623576590179i</v>
      </c>
      <c r="DY210" s="223" t="str">
        <f t="shared" ca="1" si="300"/>
        <v>3,47464269821559+0,34222243551213i</v>
      </c>
      <c r="DZ210" s="223" t="str">
        <f t="shared" ca="1" si="301"/>
        <v>-2,99472085122758-1,79496660104124i</v>
      </c>
      <c r="EA210" s="223" t="str">
        <f t="shared" ca="1" si="302"/>
        <v>1,93974847259157+2,90303874219919i</v>
      </c>
      <c r="EB210" s="223" t="str">
        <f t="shared" ca="1" si="303"/>
        <v>-0,512302849920176-3,45366527990112i</v>
      </c>
      <c r="EC210" s="223" t="str">
        <f t="shared" ca="1" si="304"/>
        <v>-1,01351589025972+3,34111412792527i</v>
      </c>
      <c r="ED210" s="223" t="str">
        <f t="shared" ca="1" si="305"/>
        <v>2,34471787633078-2,58699751759557i</v>
      </c>
      <c r="EE210" s="223" t="str">
        <f t="shared" ca="1" si="306"/>
        <v>-3,22568382093867+1,33612198655859i</v>
      </c>
      <c r="EF210" s="223" t="str">
        <f t="shared" ca="1" si="307"/>
        <v>3,48724939792744+0,171317577281106i</v>
      </c>
      <c r="EG210" s="223" t="str">
        <f t="shared" ca="1" si="308"/>
        <v>-3,07918841541733-1,64586049773074i</v>
      </c>
      <c r="EH210" s="223" t="str">
        <f t="shared" ca="1" si="309"/>
        <v>2,07985732016725+2,80436295856608i</v>
      </c>
      <c r="EI210" s="223" t="str">
        <f t="shared" ca="1" si="310"/>
        <v>-0,681149081891029-3,42436767942197i</v>
      </c>
      <c r="EJ210" s="223" t="str">
        <f t="shared" ca="1" si="311"/>
        <v>-0,84835436606368+3,38682047726352i</v>
      </c>
      <c r="EK210" s="223" t="str">
        <f t="shared" ca="1" si="312"/>
        <v>2,2149556092834-2,69893121893367i</v>
      </c>
      <c r="EL210" s="223" t="str">
        <f t="shared" ca="1" si="313"/>
        <v>-3,15623794500853+1,49278937232254i</v>
      </c>
      <c r="EM210" s="223" t="str">
        <f t="shared" ca="1" si="314"/>
        <v>3,49145500839275+9,64959415373342E-13i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-1,29019190545675E-27+2,81999028955707E-28i</v>
      </c>
      <c r="G211" s="229" t="str">
        <f t="shared" si="321"/>
        <v>-6,26880641923388+9,27783350053103i</v>
      </c>
      <c r="H211" s="229" t="str">
        <f t="shared" si="319"/>
        <v>2,00000000002575E-11-4,37142779194138E-12i</v>
      </c>
      <c r="I211" s="229" t="str">
        <f t="shared" si="317"/>
        <v>-2,00000000002575E-11+4,37142779194138E-12i</v>
      </c>
      <c r="J211" s="255" t="str">
        <f ca="1">IMPRODUCT(1/N_FFT2,DV100)</f>
        <v>0,0183510146502188+0,000978157143260316i</v>
      </c>
      <c r="K211" s="254" t="str">
        <f t="shared" ca="1" si="318"/>
        <v>-3,71296236330036E-13+6,06569925868317E-14i</v>
      </c>
      <c r="N211" s="246">
        <f t="shared" ca="1" si="185"/>
        <v>11.491560098488069</v>
      </c>
      <c r="O211" s="223">
        <f t="shared" ca="1" si="186"/>
        <v>3.4915600984880699</v>
      </c>
      <c r="P211" s="223" t="str">
        <f t="shared" ca="1" si="187"/>
        <v>-3,19201830466298-1,41492440223869i</v>
      </c>
      <c r="Q211" s="223" t="str">
        <f t="shared" ca="1" si="188"/>
        <v>2,34478845052621+2,5870753842192i</v>
      </c>
      <c r="R211" s="223" t="str">
        <f t="shared" ca="1" si="189"/>
        <v>-1,09523864840107-3,31533470774862i</v>
      </c>
      <c r="S211" s="223" t="str">
        <f t="shared" ca="1" si="190"/>
        <v>-0,342232736142581+3,4747472822734i</v>
      </c>
      <c r="T211" s="223" t="str">
        <f t="shared" ca="1" si="191"/>
        <v>1,7209836606064-3,03796102036873i</v>
      </c>
      <c r="U211" s="223" t="str">
        <f t="shared" ca="1" si="192"/>
        <v>-2,80444736772291+2,07991992226289i</v>
      </c>
      <c r="V211" s="223" t="str">
        <f t="shared" ca="1" si="193"/>
        <v>3,40672262525234-0,765005147661007i</v>
      </c>
      <c r="W211" s="223" t="str">
        <f t="shared" ca="1" si="194"/>
        <v>-3,42447075024036-0,681169583952666i</v>
      </c>
      <c r="X211" s="223" t="str">
        <f t="shared" ca="1" si="195"/>
        <v>2,85464651072991+2,0104689055371i</v>
      </c>
      <c r="Y211" s="223" t="str">
        <f t="shared" ca="1" si="196"/>
        <v>-1,7950206281483-2,99481099000856i</v>
      </c>
      <c r="Z211" s="223" t="str">
        <f t="shared" ca="1" si="197"/>
        <v>0,427404229154615+3,46530194157086i</v>
      </c>
      <c r="AA211" s="223" t="str">
        <f t="shared" ca="1" si="198"/>
        <v>1,01354639630413-3,34121469287637i</v>
      </c>
      <c r="AB211" s="223" t="str">
        <f t="shared" ca="1" si="199"/>
        <v>-2,28059223587338+2,64384019468425i</v>
      </c>
      <c r="AC211" s="223" t="str">
        <f t="shared" ca="1" si="200"/>
        <v>3,15633294533023-1,49283430412656i</v>
      </c>
      <c r="AD211" s="223" t="str">
        <f t="shared" ca="1" si="201"/>
        <v>-3,49050850586533+0,0856871742785432i</v>
      </c>
      <c r="AE211" s="223" t="str">
        <f t="shared" ca="1" si="202"/>
        <v>3,22578091152625+1,33616220279834i</v>
      </c>
      <c r="AF211" s="223" t="str">
        <f t="shared" ca="1" si="203"/>
        <v>-2,40757225229373-2,52875221627967i</v>
      </c>
      <c r="AG211" s="223" t="str">
        <f t="shared" ca="1" si="204"/>
        <v>1,17627116968983+3,28745768896127i</v>
      </c>
      <c r="AH211" s="223" t="str">
        <f t="shared" ca="1" si="205"/>
        <v>0,256855094927215-3,48209956514227i</v>
      </c>
      <c r="AI211" s="223" t="str">
        <f t="shared" ca="1" si="206"/>
        <v>-1,64591003685907+3,0792810966069i</v>
      </c>
      <c r="AJ211" s="223" t="str">
        <f t="shared" ca="1" si="207"/>
        <v>2,75255893048662-2,14811807300073i</v>
      </c>
      <c r="AK211" s="223" t="str">
        <f t="shared" ca="1" si="208"/>
        <v>-3,38692241794042+0,84837990087378i</v>
      </c>
      <c r="AL211" s="223" t="str">
        <f t="shared" ca="1" si="209"/>
        <v>3,44015610209764+0,596923709157522i</v>
      </c>
      <c r="AM211" s="223" t="str">
        <f t="shared" ca="1" si="210"/>
        <v>-2,90312612142096-1,93980685751889i</v>
      </c>
      <c r="AN211" s="223" t="str">
        <f t="shared" ca="1" si="211"/>
        <v>1,86797634238396+2,94985699749121i</v>
      </c>
      <c r="AO211" s="223" t="str">
        <f t="shared" ca="1" si="212"/>
        <v>-0,512318269840663-3,4537692325547i</v>
      </c>
      <c r="AP211" s="223" t="str">
        <f t="shared" ca="1" si="213"/>
        <v>-0,931243621756978+3,3650820552092i</v>
      </c>
      <c r="AQ211" s="223" t="str">
        <f t="shared" ca="1" si="214"/>
        <v>2,2150222777345-2,69901245467558i</v>
      </c>
      <c r="AR211" s="223" t="str">
        <f t="shared" ca="1" si="215"/>
        <v>2,2150222777345-2,69901245467558i</v>
      </c>
      <c r="AS211" s="223" t="str">
        <f t="shared" ca="1" si="216"/>
        <v>3,48735436143716-0,171322733807351i</v>
      </c>
      <c r="AT211" s="223" t="str">
        <f t="shared" ca="1" si="217"/>
        <v>-3,25760042858813-1,25659514920934i</v>
      </c>
      <c r="AU211" s="223" t="str">
        <f t="shared" ca="1" si="218"/>
        <v>2,46890582256139+2,46890582256118i</v>
      </c>
      <c r="AV211" s="223" t="str">
        <f t="shared" ca="1" si="219"/>
        <v>-1,25659514920961-3,25760042858803i</v>
      </c>
      <c r="AW211" s="223" t="str">
        <f t="shared" ca="1" si="220"/>
        <v>-0,171322733807059+3,48735436143718i</v>
      </c>
      <c r="AX211" s="223" t="str">
        <f t="shared" ca="1" si="221"/>
        <v>1,56984497845008-3,11874632905421i</v>
      </c>
      <c r="AY211" s="223" t="str">
        <f t="shared" ca="1" si="222"/>
        <v>-2,69901245467543+2,21502227773469i</v>
      </c>
      <c r="AZ211" s="223" t="str">
        <f t="shared" ca="1" si="223"/>
        <v>3,36508205520941-0,931243621756207i</v>
      </c>
      <c r="BA211" s="223" t="str">
        <f t="shared" ca="1" si="224"/>
        <v>-3,45376923255464-0,51231826984111i</v>
      </c>
      <c r="BB211" s="223" t="str">
        <f t="shared" ca="1" si="225"/>
        <v>2,94985699749116+1,86797634238404i</v>
      </c>
      <c r="BC211" s="223" t="str">
        <f t="shared" ca="1" si="226"/>
        <v>-1,93980685751909-2,90312612142082i</v>
      </c>
      <c r="BD211" s="223" t="str">
        <f t="shared" ca="1" si="227"/>
        <v>0,596923709158129+3,44015610209754i</v>
      </c>
      <c r="BE211" s="223" t="str">
        <f t="shared" ca="1" si="228"/>
        <v>0,848379900872848-3,38692241794066i</v>
      </c>
      <c r="BF211" s="223" t="str">
        <f t="shared" ca="1" si="229"/>
        <v>-2,1481180729997+2,75255893048742i</v>
      </c>
      <c r="BG211" s="223" t="str">
        <f t="shared" ca="1" si="230"/>
        <v>3,07928109660612-1,64591003686053i</v>
      </c>
      <c r="BH211" s="223" t="str">
        <f t="shared" ca="1" si="231"/>
        <v>-3,48209956514237+0,256855094925751i</v>
      </c>
      <c r="BI211" s="223" t="str">
        <f t="shared" ca="1" si="232"/>
        <v>3,28745768896089+1,17627116969089i</v>
      </c>
      <c r="BJ211" s="223" t="str">
        <f t="shared" ca="1" si="233"/>
        <v>-2,52875221627911-2,40757225229431i</v>
      </c>
      <c r="BK211" s="223" t="str">
        <f t="shared" ca="1" si="234"/>
        <v>1,33616220279792+3,22578091152642i</v>
      </c>
      <c r="BL211" s="223" t="str">
        <f t="shared" ca="1" si="235"/>
        <v>0,0856871742786476-3,49050850586532i</v>
      </c>
      <c r="BM211" s="223" t="str">
        <f t="shared" ca="1" si="236"/>
        <v>-1,49283430412634+3,15633294533033i</v>
      </c>
      <c r="BN211" s="223" t="str">
        <f t="shared" ca="1" si="237"/>
        <v>2,64384019468387-2,28059223587383i</v>
      </c>
      <c r="BO211" s="223" t="str">
        <f t="shared" ca="1" si="238"/>
        <v>-3,3412146928761+1,01354639630503i</v>
      </c>
      <c r="BP211" s="223" t="str">
        <f t="shared" ca="1" si="239"/>
        <v>3,46530194157102+0,427404229153326i</v>
      </c>
      <c r="BQ211" s="223" t="str">
        <f t="shared" ca="1" si="240"/>
        <v>-2,99481099000941-1,79502062814689i</v>
      </c>
      <c r="BR211" s="223" t="str">
        <f t="shared" ca="1" si="241"/>
        <v>2,01046890553589+2,85464651073076i</v>
      </c>
      <c r="BS211" s="223" t="str">
        <f t="shared" ca="1" si="242"/>
        <v>-0,681169583951566-3,42447075024058i</v>
      </c>
      <c r="BT211" s="223" t="str">
        <f t="shared" ca="1" si="243"/>
        <v>-0,765005147661761+3,40672262525217i</v>
      </c>
      <c r="BU211" s="223" t="str">
        <f t="shared" ca="1" si="244"/>
        <v>2,07991992226323-2,80444736772265i</v>
      </c>
      <c r="BV211" s="223" t="str">
        <f t="shared" ca="1" si="245"/>
        <v>-3,03796102036877+1,72098366060634i</v>
      </c>
      <c r="BW211" s="223" t="str">
        <f t="shared" ca="1" si="246"/>
        <v>3,47474728227337-0,34223273614286i</v>
      </c>
      <c r="BX211" s="223" t="str">
        <f t="shared" ca="1" si="247"/>
        <v>-3,31533470774881-1,09523864840048i</v>
      </c>
      <c r="BY211" s="223" t="str">
        <f t="shared" ca="1" si="248"/>
        <v>2,58707538421986+2,34478845052548i</v>
      </c>
      <c r="BZ211" s="223" t="str">
        <f t="shared" ca="1" si="249"/>
        <v>-1,41492440223991-3,19201830466244i</v>
      </c>
      <c r="CA211" s="223" t="str">
        <f t="shared" ca="1" si="250"/>
        <v>1,68187946080738E-12+3,49156009848807i</v>
      </c>
      <c r="CB211" s="223" t="str">
        <f t="shared" ca="1" si="251"/>
        <v>1,41492440224001-3,19201830466239i</v>
      </c>
      <c r="CC211" s="223" t="str">
        <f t="shared" ca="1" si="252"/>
        <v>-2,58707538421993+2,3447884505254i</v>
      </c>
      <c r="CD211" s="223" t="str">
        <f t="shared" ca="1" si="253"/>
        <v>3,31533470774885-1,09523864840037i</v>
      </c>
      <c r="CE211" s="223" t="str">
        <f t="shared" ca="1" si="254"/>
        <v>-3,47474728227336-0,342232736142969i</v>
      </c>
      <c r="CF211" s="223" t="str">
        <f t="shared" ca="1" si="255"/>
        <v>3,03796102036871+1,72098366060643i</v>
      </c>
      <c r="CG211" s="223" t="str">
        <f t="shared" ca="1" si="256"/>
        <v>-2,07991992226307-2,80444736772278i</v>
      </c>
      <c r="CH211" s="223" t="str">
        <f t="shared" ca="1" si="257"/>
        <v>0,765005147661559+3,40672262525221i</v>
      </c>
      <c r="CI211" s="223" t="str">
        <f t="shared" ca="1" si="258"/>
        <v>0,681169583951772-3,42447075024054i</v>
      </c>
      <c r="CJ211" s="223" t="str">
        <f t="shared" ca="1" si="259"/>
        <v>-2,01046890553606+2,85464651073065i</v>
      </c>
      <c r="CK211" s="223" t="str">
        <f t="shared" ca="1" si="260"/>
        <v>2,99481099000773-1,79502062814969i</v>
      </c>
      <c r="CL211" s="223" t="str">
        <f t="shared" ca="1" si="261"/>
        <v>-3,46530194157104+0,427404229153117i</v>
      </c>
      <c r="CM211" s="223" t="str">
        <f t="shared" ca="1" si="262"/>
        <v>3,34121469287604+1,01354639630522i</v>
      </c>
      <c r="CN211" s="223" t="str">
        <f t="shared" ca="1" si="263"/>
        <v>-2,64384019468373-2,28059223587399i</v>
      </c>
      <c r="CO211" s="223" t="str">
        <f t="shared" ca="1" si="264"/>
        <v>1,49283430412616+3,15633294533042i</v>
      </c>
      <c r="CP211" s="223" t="str">
        <f t="shared" ca="1" si="265"/>
        <v>-0,0856871742784391-3,49050850586533i</v>
      </c>
      <c r="CQ211" s="223" t="str">
        <f t="shared" ca="1" si="266"/>
        <v>-1,33616220279811+3,22578091152634i</v>
      </c>
      <c r="CR211" s="223" t="str">
        <f t="shared" ca="1" si="267"/>
        <v>2,52875221627926-2,40757225229416i</v>
      </c>
      <c r="CS211" s="223" t="str">
        <f t="shared" ca="1" si="268"/>
        <v>-3,28745768896094+1,17627116969074i</v>
      </c>
      <c r="CT211" s="223" t="str">
        <f t="shared" ca="1" si="269"/>
        <v>3,48209956514236+0,256855094925909i</v>
      </c>
      <c r="CU211" s="223" t="str">
        <f t="shared" ca="1" si="270"/>
        <v>-3,07928109660768-1,6459100368576i</v>
      </c>
      <c r="CV211" s="223" t="str">
        <f t="shared" ca="1" si="271"/>
        <v>2,14811807299958+2,75255893048752i</v>
      </c>
      <c r="CW211" s="223" t="str">
        <f t="shared" ca="1" si="272"/>
        <v>-0,848379900872694-3,3869224179407i</v>
      </c>
      <c r="CX211" s="223" t="str">
        <f t="shared" ca="1" si="273"/>
        <v>-0,596923709158286+3,44015610209751i</v>
      </c>
      <c r="CY211" s="223" t="str">
        <f t="shared" ca="1" si="274"/>
        <v>1,93980685751923-2,90312612142074i</v>
      </c>
      <c r="CZ211" s="223" t="str">
        <f t="shared" ca="1" si="275"/>
        <v>-2,94985699749124+1,86797634238391i</v>
      </c>
      <c r="DA211" s="223" t="str">
        <f t="shared" ca="1" si="276"/>
        <v>3,45376923255466-0,512318269840953i</v>
      </c>
      <c r="DB211" s="223" t="str">
        <f t="shared" ca="1" si="277"/>
        <v>-3,36508205520937-0,93124362175636i</v>
      </c>
      <c r="DC211" s="223" t="str">
        <f t="shared" ca="1" si="278"/>
        <v>2,6990124546762+2,21502227773373i</v>
      </c>
      <c r="DD211" s="223" t="str">
        <f t="shared" ca="1" si="279"/>
        <v>-1,56984497845149-3,1187463290535i</v>
      </c>
      <c r="DE211" s="223" t="str">
        <f t="shared" ca="1" si="280"/>
        <v>0,171322733805462+3,48735436143725i</v>
      </c>
      <c r="DF211" s="223" t="str">
        <f t="shared" ca="1" si="281"/>
        <v>1,25659514921078-3,25760042858757i</v>
      </c>
      <c r="DG211" s="223" t="str">
        <f t="shared" ca="1" si="282"/>
        <v>-2,46890582256203+2,46890582256054i</v>
      </c>
      <c r="DH211" s="223" t="str">
        <f t="shared" ca="1" si="283"/>
        <v>3,25760042858833-1,25659514920882i</v>
      </c>
      <c r="DI211" s="223" t="str">
        <f t="shared" ca="1" si="284"/>
        <v>-3,48735436143715-0,17132273380756i</v>
      </c>
      <c r="DJ211" s="223" t="str">
        <f t="shared" ca="1" si="285"/>
        <v>3,11874632905416+1,56984497845018i</v>
      </c>
      <c r="DK211" s="223" t="str">
        <f t="shared" ca="1" si="286"/>
        <v>-2,21502227773488-2,69901245467527i</v>
      </c>
      <c r="DL211" s="223" t="str">
        <f t="shared" ca="1" si="287"/>
        <v>0,931243621757781+3,36508205520898i</v>
      </c>
      <c r="DM211" s="223" t="str">
        <f t="shared" ca="1" si="288"/>
        <v>0,512318269839497-3,45376923255487i</v>
      </c>
      <c r="DN211" s="223" t="str">
        <f t="shared" ca="1" si="289"/>
        <v>-1,86797634238266+2,94985699749203i</v>
      </c>
      <c r="DO211" s="223" t="str">
        <f t="shared" ca="1" si="290"/>
        <v>2,90312612142179-1,93980685751765i</v>
      </c>
      <c r="DP211" s="223" t="str">
        <f t="shared" ca="1" si="291"/>
        <v>-3,44015610209783+0,596923709156411i</v>
      </c>
      <c r="DQ211" s="223" t="str">
        <f t="shared" ca="1" si="292"/>
        <v>3,38692241794024+0,848379900874538i</v>
      </c>
      <c r="DR211" s="223" t="str">
        <f t="shared" ca="1" si="293"/>
        <v>-2,75255893048635-2,14811807300107i</v>
      </c>
      <c r="DS211" s="223" t="str">
        <f t="shared" ca="1" si="294"/>
        <v>1,64591003685899+3,07928109660694i</v>
      </c>
      <c r="DT211" s="223" t="str">
        <f t="shared" ca="1" si="295"/>
        <v>-0,256855094927478-3,48209956514225i</v>
      </c>
      <c r="DU211" s="223" t="str">
        <f t="shared" ca="1" si="296"/>
        <v>-1,17627116968926+3,28745768896147i</v>
      </c>
      <c r="DV211" s="223" t="str">
        <f t="shared" ca="1" si="297"/>
        <v>2,40757225229302-2,52875221628034i</v>
      </c>
      <c r="DW211" s="223" t="str">
        <f t="shared" ca="1" si="298"/>
        <v>-3,22578091152574+1,33616220279957i</v>
      </c>
      <c r="DX211" s="223" t="str">
        <f t="shared" ca="1" si="299"/>
        <v>3,49050850586536+0,0856871742770656i</v>
      </c>
      <c r="DY211" s="223" t="str">
        <f t="shared" ca="1" si="300"/>
        <v>-3,15633294532957-1,49283430412796i</v>
      </c>
      <c r="DZ211" s="223" t="str">
        <f t="shared" ca="1" si="301"/>
        <v>2,28059223587247+2,64384019468504i</v>
      </c>
      <c r="EA211" s="223" t="str">
        <f t="shared" ca="1" si="302"/>
        <v>-1,01354639630331-3,34121469287662i</v>
      </c>
      <c r="EB211" s="223" t="str">
        <f t="shared" ca="1" si="303"/>
        <v>-0,427404229155103+3,4653019415708i</v>
      </c>
      <c r="EC211" s="223" t="str">
        <f t="shared" ca="1" si="304"/>
        <v>1,79502062814843-2,99481099000849i</v>
      </c>
      <c r="ED211" s="223" t="str">
        <f t="shared" ca="1" si="305"/>
        <v>-2,8546465107298+2,01046890553727i</v>
      </c>
      <c r="EE211" s="223" t="str">
        <f t="shared" ca="1" si="306"/>
        <v>3,42447075024025-0,681169583953214i</v>
      </c>
      <c r="EF211" s="223" t="str">
        <f t="shared" ca="1" si="307"/>
        <v>-3,40672262525254-0,76500514766012i</v>
      </c>
      <c r="EG211" s="223" t="str">
        <f t="shared" ca="1" si="308"/>
        <v>2,80444736772365+2,07991992226188i</v>
      </c>
      <c r="EH211" s="223" t="str">
        <f t="shared" ca="1" si="309"/>
        <v>-1,7209836606078-3,03796102036794i</v>
      </c>
      <c r="EI211" s="223" t="str">
        <f t="shared" ca="1" si="310"/>
        <v>0,342232736140979+3,47474728227356i</v>
      </c>
      <c r="EJ211" s="223" t="str">
        <f t="shared" ca="1" si="311"/>
        <v>1,09523864840227-3,31533470774822i</v>
      </c>
      <c r="EK211" s="223" t="str">
        <f t="shared" ca="1" si="312"/>
        <v>-2,34478845052688+2,58707538421859i</v>
      </c>
      <c r="EL211" s="223" t="str">
        <f t="shared" ca="1" si="313"/>
        <v>3,1920183046632-1,41492440223818i</v>
      </c>
      <c r="EM211" s="223" t="str">
        <f t="shared" ca="1" si="314"/>
        <v>-3,49156009848807-2,08740915193988E-13i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-1,26725561756482E-27+2,74512725185719E-28i</v>
      </c>
      <c r="G212" s="229" t="str">
        <f t="shared" si="321"/>
        <v>-6,19186526498825+9,24651879578009i</v>
      </c>
      <c r="H212" s="229" t="str">
        <f t="shared" si="319"/>
        <v>2,00000000002529E-11-4,33239718665616E-12i</v>
      </c>
      <c r="I212" s="229" t="str">
        <f t="shared" si="317"/>
        <v>-2,00000000002529E-11+4,33239718665616E-12i</v>
      </c>
      <c r="J212" s="255" t="str">
        <f ca="1">IMPRODUCT(1/N_FFT2,DW100)</f>
        <v>0,0155922490633329-6,87995465258398E-06i</v>
      </c>
      <c r="K212" s="254" t="str">
        <f t="shared" ca="1" si="318"/>
        <v>-3,1181517457442E-13+6,7689415068679E-14i</v>
      </c>
      <c r="N212" s="246">
        <f t="shared" ca="1" si="185"/>
        <v>11.491657299827828</v>
      </c>
      <c r="O212" s="223">
        <f t="shared" ca="1" si="186"/>
        <v>3.4916572998278292</v>
      </c>
      <c r="P212" s="223" t="str">
        <f t="shared" ca="1" si="187"/>
        <v>-3,22587071385456-1,33619940014073i</v>
      </c>
      <c r="Q212" s="223" t="str">
        <f t="shared" ca="1" si="188"/>
        <v>2,46897455428777+2,46897455428776i</v>
      </c>
      <c r="R212" s="223" t="str">
        <f t="shared" ca="1" si="189"/>
        <v>-1,33619940014074-3,22587071385455i</v>
      </c>
      <c r="S212" s="223" t="str">
        <f t="shared" ca="1" si="190"/>
        <v>8,53367810643896E-14+3,49165729982783i</v>
      </c>
      <c r="T212" s="223" t="str">
        <f t="shared" ca="1" si="191"/>
        <v>1,33619940014088-3,22587071385449i</v>
      </c>
      <c r="U212" s="223" t="str">
        <f t="shared" ca="1" si="192"/>
        <v>-2,4689745542878+2,46897455428774i</v>
      </c>
      <c r="V212" s="223" t="str">
        <f t="shared" ca="1" si="193"/>
        <v>3,22587071385454-1,33619940014078i</v>
      </c>
      <c r="W212" s="223" t="str">
        <f t="shared" ca="1" si="194"/>
        <v>-3,49165729982783+1,70673562128779E-13i</v>
      </c>
      <c r="X212" s="223" t="str">
        <f t="shared" ca="1" si="195"/>
        <v>3,22587071385453+1,3361994001408i</v>
      </c>
      <c r="Y212" s="223" t="str">
        <f t="shared" ca="1" si="196"/>
        <v>-2,46897455428779-2,46897455428775i</v>
      </c>
      <c r="Z212" s="223" t="str">
        <f t="shared" ca="1" si="197"/>
        <v>1,33619940014086+3,2258707138545i</v>
      </c>
      <c r="AA212" s="223" t="str">
        <f t="shared" ca="1" si="198"/>
        <v>9,75281283541168E-14-3,49165729982783i</v>
      </c>
      <c r="AB212" s="223" t="str">
        <f t="shared" ca="1" si="199"/>
        <v>-1,33619940014072+3,22587071385456i</v>
      </c>
      <c r="AC212" s="223" t="str">
        <f t="shared" ca="1" si="200"/>
        <v>2,46897455428769-2,46897455428785i</v>
      </c>
      <c r="AD212" s="223" t="str">
        <f t="shared" ca="1" si="201"/>
        <v>-3,2258707138546+1,33619940014062i</v>
      </c>
      <c r="AE212" s="223" t="str">
        <f t="shared" ca="1" si="202"/>
        <v>3,49165729982783+3,07986352659002E-14i</v>
      </c>
      <c r="AF212" s="223" t="str">
        <f t="shared" ca="1" si="203"/>
        <v>-3,22587071385459-1,33619940014066i</v>
      </c>
      <c r="AG212" s="223" t="str">
        <f t="shared" ca="1" si="204"/>
        <v>2,46897455428767+2,46897455428787i</v>
      </c>
      <c r="AH212" s="223" t="str">
        <f t="shared" ca="1" si="205"/>
        <v>-1,33619940014068-3,22587071385458i</v>
      </c>
      <c r="AI212" s="223" t="str">
        <f t="shared" ca="1" si="206"/>
        <v>6,07405751238805E-14+3,49165729982783i</v>
      </c>
      <c r="AJ212" s="223" t="str">
        <f t="shared" ca="1" si="207"/>
        <v>1,33619940014057-3,22587071385462i</v>
      </c>
      <c r="AK212" s="223" t="str">
        <f t="shared" ca="1" si="208"/>
        <v>-2,46897455428783+2,46897455428771i</v>
      </c>
      <c r="AL212" s="223" t="str">
        <f t="shared" ca="1" si="209"/>
        <v>3,22587071385454-1,33619940014077i</v>
      </c>
      <c r="AM212" s="223" t="str">
        <f t="shared" ca="1" si="210"/>
        <v>-3,49165729982783+1,52279785513661E-13i</v>
      </c>
      <c r="AN212" s="223" t="str">
        <f t="shared" ca="1" si="211"/>
        <v>3,22587071385453+1,33619940014081i</v>
      </c>
      <c r="AO212" s="223" t="str">
        <f t="shared" ca="1" si="212"/>
        <v>-2,46897455428779-2,46897455428774i</v>
      </c>
      <c r="AP212" s="223" t="str">
        <f t="shared" ca="1" si="213"/>
        <v>1,33619940014083+3,22587071385452i</v>
      </c>
      <c r="AQ212" s="223" t="str">
        <f t="shared" ca="1" si="214"/>
        <v>1,28326763620017E-13-3,49165729982783i</v>
      </c>
      <c r="AR212" s="223" t="str">
        <f t="shared" ca="1" si="215"/>
        <v>1,28326763620017E-13-3,49165729982783i</v>
      </c>
      <c r="AS212" s="223" t="str">
        <f t="shared" ca="1" si="216"/>
        <v>2,4689745542877-2,46897455428784i</v>
      </c>
      <c r="AT212" s="223" t="str">
        <f t="shared" ca="1" si="217"/>
        <v>-3,22587071385461+1,33619940014062i</v>
      </c>
      <c r="AU212" s="223" t="str">
        <f t="shared" ca="1" si="218"/>
        <v>3,49165729982783+6,15972705318002E-14i</v>
      </c>
      <c r="AV212" s="223" t="str">
        <f t="shared" ca="1" si="219"/>
        <v>-3,22587071385458-1,33619940014068i</v>
      </c>
      <c r="AW212" s="223" t="str">
        <f t="shared" ca="1" si="220"/>
        <v>2,46897455428789+2,46897455428765i</v>
      </c>
      <c r="AX212" s="223" t="str">
        <f t="shared" ca="1" si="221"/>
        <v>-1,33619940014068-3,22587071385458i</v>
      </c>
      <c r="AY212" s="223" t="str">
        <f t="shared" ca="1" si="222"/>
        <v>5,47516571595441E-14+3,49165729982783i</v>
      </c>
      <c r="AZ212" s="223" t="str">
        <f t="shared" ca="1" si="223"/>
        <v>1,33619940013929-3,22587071385515i</v>
      </c>
      <c r="BA212" s="223" t="str">
        <f t="shared" ca="1" si="224"/>
        <v>-2,46897455428683+2,46897455428871i</v>
      </c>
      <c r="BB212" s="223" t="str">
        <f t="shared" ca="1" si="225"/>
        <v>3,22587071385416-1,3361994001417i</v>
      </c>
      <c r="BC212" s="223" t="str">
        <f t="shared" ca="1" si="226"/>
        <v>-3,49165729982783+8,16153234691549E-13i</v>
      </c>
      <c r="BD212" s="223" t="str">
        <f t="shared" ca="1" si="227"/>
        <v>3,22587071385478+1,33619940014019i</v>
      </c>
      <c r="BE212" s="223" t="str">
        <f t="shared" ca="1" si="228"/>
        <v>-2,46897455428802-2,46897455428752i</v>
      </c>
      <c r="BF212" s="223" t="str">
        <f t="shared" ca="1" si="229"/>
        <v>1,33619940014085+3,22587071385451i</v>
      </c>
      <c r="BG212" s="223" t="str">
        <f t="shared" ca="1" si="230"/>
        <v>1,59125398885917E-13-3,49165729982783i</v>
      </c>
      <c r="BH212" s="223" t="str">
        <f t="shared" ca="1" si="231"/>
        <v>-1,3361994001411+3,22587071385441i</v>
      </c>
      <c r="BI212" s="223" t="str">
        <f t="shared" ca="1" si="232"/>
        <v>2,46897455428821-2,46897455428733i</v>
      </c>
      <c r="BJ212" s="223" t="str">
        <f t="shared" ca="1" si="233"/>
        <v>-3,2258707138549+1,3361994001399i</v>
      </c>
      <c r="BK212" s="223" t="str">
        <f t="shared" ca="1" si="234"/>
        <v>3,49165729982783+1,08478459786026E-12i</v>
      </c>
      <c r="BL212" s="223" t="str">
        <f t="shared" ca="1" si="235"/>
        <v>-3,22587071385403-1,336199400142i</v>
      </c>
      <c r="BM212" s="223" t="str">
        <f t="shared" ca="1" si="236"/>
        <v>2,46897455428667+2,46897455428886i</v>
      </c>
      <c r="BN212" s="223" t="str">
        <f t="shared" ca="1" si="237"/>
        <v>-1,33619940014225-3,22587071385393i</v>
      </c>
      <c r="BO212" s="223" t="str">
        <f t="shared" ca="1" si="238"/>
        <v>1,46291662538435E-12+3,49165729982783i</v>
      </c>
      <c r="BP212" s="223" t="str">
        <f t="shared" ca="1" si="239"/>
        <v>1,33619940013964-3,22587071385501i</v>
      </c>
      <c r="BQ212" s="223" t="str">
        <f t="shared" ca="1" si="240"/>
        <v>-2,46897455428713+2,46897455428841i</v>
      </c>
      <c r="BR212" s="223" t="str">
        <f t="shared" ca="1" si="241"/>
        <v>3,22587071385428-1,3361994001414i</v>
      </c>
      <c r="BS212" s="223" t="str">
        <f t="shared" ca="1" si="242"/>
        <v>-3,49165729982783+4,38018557203754E-13i</v>
      </c>
      <c r="BT212" s="223" t="str">
        <f t="shared" ca="1" si="243"/>
        <v>3,22587071385466+1,3361994001405i</v>
      </c>
      <c r="BU212" s="223" t="str">
        <f t="shared" ca="1" si="244"/>
        <v>-2,46897455428775-2,46897455428779i</v>
      </c>
      <c r="BV212" s="223" t="str">
        <f t="shared" ca="1" si="245"/>
        <v>1,33619940014045+3,22587071385467i</v>
      </c>
      <c r="BW212" s="223" t="str">
        <f t="shared" ca="1" si="246"/>
        <v>4,87640641770584E-13-3,49165729982783i</v>
      </c>
      <c r="BX212" s="223" t="str">
        <f t="shared" ca="1" si="247"/>
        <v>-1,33619940014144+3,22587071385426i</v>
      </c>
      <c r="BY212" s="223" t="str">
        <f t="shared" ca="1" si="248"/>
        <v>2,46897455428844-2,4689745542871i</v>
      </c>
      <c r="BZ212" s="223" t="str">
        <f t="shared" ca="1" si="249"/>
        <v>-3,22587071385503+1,3361994001396i</v>
      </c>
      <c r="CA212" s="223" t="str">
        <f t="shared" ca="1" si="250"/>
        <v>3,49165729982783+1,51253870995118E-12i</v>
      </c>
      <c r="CB212" s="223" t="str">
        <f t="shared" ca="1" si="251"/>
        <v>-3,22587071385391-1,3361994001423i</v>
      </c>
      <c r="CC212" s="223" t="str">
        <f t="shared" ca="1" si="252"/>
        <v>2,46897455428883+2,46897455428671i</v>
      </c>
      <c r="CD212" s="223" t="str">
        <f t="shared" ca="1" si="253"/>
        <v>-1,33619940014195-3,22587071385405i</v>
      </c>
      <c r="CE212" s="223" t="str">
        <f t="shared" ca="1" si="254"/>
        <v>1,03516251329343E-12+3,49165729982783i</v>
      </c>
      <c r="CF212" s="223" t="str">
        <f t="shared" ca="1" si="255"/>
        <v>1,33619940013995-3,22587071385488i</v>
      </c>
      <c r="CG212" s="223" t="str">
        <f t="shared" ca="1" si="256"/>
        <v>-2,46897455428736+2,46897455428817i</v>
      </c>
      <c r="CH212" s="223" t="str">
        <f t="shared" ca="1" si="257"/>
        <v>3,22587071385445-1,336199400141i</v>
      </c>
      <c r="CI212" s="223" t="str">
        <f t="shared" ca="1" si="258"/>
        <v>-3,49165729982783+1,09503314319088E-13i</v>
      </c>
      <c r="CJ212" s="223" t="str">
        <f t="shared" ca="1" si="259"/>
        <v>3,22587071385449+1,33619940014089i</v>
      </c>
      <c r="CK212" s="223" t="str">
        <f t="shared" ca="1" si="260"/>
        <v>-2,46897455428752-2,46897455428802i</v>
      </c>
      <c r="CL212" s="223" t="str">
        <f t="shared" ca="1" si="261"/>
        <v>1,33619940014015+3,2258707138548i</v>
      </c>
      <c r="CM212" s="223" t="str">
        <f t="shared" ca="1" si="262"/>
        <v>9,15394753861506E-13-3,49165729982783i</v>
      </c>
      <c r="CN212" s="223" t="str">
        <f t="shared" ca="1" si="263"/>
        <v>-1,33619940014175+3,22587071385414i</v>
      </c>
      <c r="CO212" s="223" t="str">
        <f t="shared" ca="1" si="264"/>
        <v>2,46897455428874-2,46897455428679i</v>
      </c>
      <c r="CP212" s="223" t="str">
        <f t="shared" ca="1" si="265"/>
        <v>-3,22587071385515+1,33619940013929i</v>
      </c>
      <c r="CQ212" s="223" t="str">
        <f t="shared" ca="1" si="266"/>
        <v>3,49165729982783-1,6323064693831E-12i</v>
      </c>
      <c r="CR212" s="223" t="str">
        <f t="shared" ca="1" si="267"/>
        <v>-3,22587071385511-1,3361994001394i</v>
      </c>
      <c r="CS212" s="223" t="str">
        <f t="shared" ca="1" si="268"/>
        <v>2,46897455428859+2,46897455428694i</v>
      </c>
      <c r="CT212" s="223" t="str">
        <f t="shared" ca="1" si="269"/>
        <v>-1,33619940014156-3,22587071385422i</v>
      </c>
      <c r="CU212" s="223" t="str">
        <f t="shared" ca="1" si="270"/>
        <v>7,06647270408759E-13+3,49165729982783i</v>
      </c>
      <c r="CV212" s="223" t="str">
        <f t="shared" ca="1" si="271"/>
        <v>1,33619940014034-3,22587071385472i</v>
      </c>
      <c r="CW212" s="223" t="str">
        <f t="shared" ca="1" si="272"/>
        <v>-2,4689745542876+2,46897455428794i</v>
      </c>
      <c r="CX212" s="223" t="str">
        <f t="shared" ca="1" si="273"/>
        <v>3,22587071385457-1,3361994001407i</v>
      </c>
      <c r="CY212" s="223" t="str">
        <f t="shared" ca="1" si="274"/>
        <v>-3,49165729982783-3,18250797771834E-13i</v>
      </c>
      <c r="CZ212" s="223" t="str">
        <f t="shared" ca="1" si="275"/>
        <v>3,22587071385437+1,3361994001412i</v>
      </c>
      <c r="DA212" s="223" t="str">
        <f t="shared" ca="1" si="276"/>
        <v>-2,46897455428722-2,46897455428832i</v>
      </c>
      <c r="DB212" s="223" t="str">
        <f t="shared" ca="1" si="277"/>
        <v>1,33619940013985+3,22587071385492i</v>
      </c>
      <c r="DC212" s="223" t="str">
        <f t="shared" ca="1" si="278"/>
        <v>1,24390999674617E-12-3,49165729982783i</v>
      </c>
      <c r="DD212" s="223" t="str">
        <f t="shared" ca="1" si="279"/>
        <v>-1,33619940014214+3,22587071385397i</v>
      </c>
      <c r="DE212" s="223" t="str">
        <f t="shared" ca="1" si="280"/>
        <v>2,46897455428904-2,46897455428649i</v>
      </c>
      <c r="DF212" s="223" t="str">
        <f t="shared" ca="1" si="281"/>
        <v>-3,22587071385395+1,3361994001422i</v>
      </c>
      <c r="DG212" s="223" t="str">
        <f t="shared" ca="1" si="282"/>
        <v>3,49165729982783-1,20455235729218E-12i</v>
      </c>
      <c r="DH212" s="223" t="str">
        <f t="shared" ca="1" si="283"/>
        <v>-3,22587071385495-1,33619940013979i</v>
      </c>
      <c r="DI212" s="223" t="str">
        <f t="shared" ca="1" si="284"/>
        <v>2,46897455428836+2,46897455428717i</v>
      </c>
      <c r="DJ212" s="223" t="str">
        <f t="shared" ca="1" si="285"/>
        <v>-1,33619940014134-3,2258707138543i</v>
      </c>
      <c r="DK212" s="223" t="str">
        <f t="shared" ca="1" si="286"/>
        <v>2,78893158317838E-13+3,49165729982783i</v>
      </c>
      <c r="DL212" s="223" t="str">
        <f t="shared" ca="1" si="287"/>
        <v>1,33619940014065-3,22587071385459i</v>
      </c>
      <c r="DM212" s="223" t="str">
        <f t="shared" ca="1" si="288"/>
        <v>-2,46897455428783+2,46897455428771i</v>
      </c>
      <c r="DN212" s="223" t="str">
        <f t="shared" ca="1" si="289"/>
        <v>3,22587071385474-1,33619940014031i</v>
      </c>
      <c r="DO212" s="223" t="str">
        <f t="shared" ca="1" si="290"/>
        <v>-3,49165729982783-6,46766040656501E-13i</v>
      </c>
      <c r="DP212" s="223" t="str">
        <f t="shared" ca="1" si="291"/>
        <v>3,22587071385424+1,3361994001415i</v>
      </c>
      <c r="DQ212" s="223" t="str">
        <f t="shared" ca="1" si="292"/>
        <v>-2,46897455428691-2,46897455428862i</v>
      </c>
      <c r="DR212" s="223" t="str">
        <f t="shared" ca="1" si="293"/>
        <v>1,33619940013945+3,22587071385509i</v>
      </c>
      <c r="DS212" s="223" t="str">
        <f t="shared" ca="1" si="294"/>
        <v>1,57242523963084E-12-3,49165729982783i</v>
      </c>
      <c r="DT212" s="223" t="str">
        <f t="shared" ca="1" si="295"/>
        <v>-1,33619940014236+3,22587071385388i</v>
      </c>
      <c r="DU212" s="223" t="str">
        <f t="shared" ca="1" si="296"/>
        <v>2,46897455428675-2,46897455428879i</v>
      </c>
      <c r="DV212" s="223" t="str">
        <f t="shared" ca="1" si="297"/>
        <v>-3,22587071385408+1,3361994001419i</v>
      </c>
      <c r="DW212" s="223" t="str">
        <f t="shared" ca="1" si="298"/>
        <v>3,49165729982783-8,76037114407512E-13i</v>
      </c>
      <c r="DX212" s="223" t="str">
        <f t="shared" ca="1" si="299"/>
        <v>-3,22587071385482-1,33619940014009i</v>
      </c>
      <c r="DY212" s="223" t="str">
        <f t="shared" ca="1" si="300"/>
        <v>2,46897455428813+2,46897455428741i</v>
      </c>
      <c r="DZ212" s="223" t="str">
        <f t="shared" ca="1" si="301"/>
        <v>-1,33619940014086-3,2258707138545i</v>
      </c>
      <c r="EA212" s="223" t="str">
        <f t="shared" ca="1" si="302"/>
        <v>-4,96220845668287E-14+3,49165729982783i</v>
      </c>
      <c r="EB212" s="223" t="str">
        <f t="shared" ca="1" si="303"/>
        <v>1,33619940014095-3,22587071385447i</v>
      </c>
      <c r="EC212" s="223" t="str">
        <f t="shared" ca="1" si="304"/>
        <v>-2,4689745542882+2,46897455428734i</v>
      </c>
      <c r="ED212" s="223" t="str">
        <f t="shared" ca="1" si="305"/>
        <v>3,22587071385486-1,33619940014i</v>
      </c>
      <c r="EE212" s="223" t="str">
        <f t="shared" ca="1" si="306"/>
        <v>-3,49165729982783-9,75281283541168E-13i</v>
      </c>
      <c r="EF212" s="223" t="str">
        <f t="shared" ca="1" si="307"/>
        <v>3,22587071385411+1,3361994001418i</v>
      </c>
      <c r="EG212" s="223" t="str">
        <f t="shared" ca="1" si="308"/>
        <v>-2,46897455428668-2,46897455428886i</v>
      </c>
      <c r="EH212" s="223" t="str">
        <f t="shared" ca="1" si="309"/>
        <v>1,33619940013915+3,22587071385521i</v>
      </c>
      <c r="EI212" s="223" t="str">
        <f t="shared" ca="1" si="310"/>
        <v>-1,47318107049718E-12-3,49165729982783i</v>
      </c>
      <c r="EJ212" s="223" t="str">
        <f t="shared" ca="1" si="311"/>
        <v>-1,33619940013954+3,22587071385505i</v>
      </c>
      <c r="EK212" s="223" t="str">
        <f t="shared" ca="1" si="312"/>
        <v>2,46897455428698-2,46897455428855i</v>
      </c>
      <c r="EL212" s="223" t="str">
        <f t="shared" ca="1" si="313"/>
        <v>-3,22587071385428+1,33619940014141i</v>
      </c>
      <c r="EM212" s="223" t="str">
        <f t="shared" ca="1" si="314"/>
        <v>3,49165729982783-5,47521871522845E-13i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-1,244925559272E-27+2,67289081597455E-28i</v>
      </c>
      <c r="G213" s="229" t="str">
        <f t="shared" si="321"/>
        <v>-6,11612482328862+9,21496140048528i</v>
      </c>
      <c r="H213" s="229" t="str">
        <f t="shared" si="319"/>
        <v>2,00000000002485E-11-4,29405738854418E-12i</v>
      </c>
      <c r="I213" s="229" t="str">
        <f t="shared" si="317"/>
        <v>-2,00000000002485E-11+4,29405738854418E-12i</v>
      </c>
      <c r="J213" s="255" t="str">
        <f ca="1">IMPRODUCT(1/N_FFT2,DX100)</f>
        <v>0,00948903834505961-0,000978164200760715i</v>
      </c>
      <c r="K213" s="254" t="str">
        <f t="shared" ca="1" si="318"/>
        <v>-1,85580473690064E-13+6,03097592312396E-14i</v>
      </c>
      <c r="N213" s="246">
        <f t="shared" ca="1" si="185"/>
        <v>11.491746972952239</v>
      </c>
      <c r="O213" s="223">
        <f t="shared" ca="1" si="186"/>
        <v>3.4917469729522392</v>
      </c>
      <c r="P213" s="223" t="str">
        <f t="shared" ca="1" si="187"/>
        <v>-3,25777478111744-1,25666240440158i</v>
      </c>
      <c r="Q213" s="223" t="str">
        <f t="shared" ca="1" si="188"/>
        <v>2,58721384906374+2,34491394774604i</v>
      </c>
      <c r="R213" s="223" t="str">
        <f t="shared" ca="1" si="189"/>
        <v>-1,56992899932651-3,11891324986682i</v>
      </c>
      <c r="S213" s="223" t="str">
        <f t="shared" ca="1" si="190"/>
        <v>0,342251053043324+3,47493325688593i</v>
      </c>
      <c r="T213" s="223" t="str">
        <f t="shared" ca="1" si="191"/>
        <v>0,931293463560709-3,36526216034505i</v>
      </c>
      <c r="U213" s="223" t="str">
        <f t="shared" ca="1" si="192"/>
        <v>-2,08003124325132+2,80459746669991i</v>
      </c>
      <c r="V213" s="223" t="str">
        <f t="shared" ca="1" si="193"/>
        <v>2,95001487904853-1,86807631977749i</v>
      </c>
      <c r="W213" s="223" t="str">
        <f t="shared" ca="1" si="194"/>
        <v>-3,42465403396411+0,68120604135204i</v>
      </c>
      <c r="X213" s="223" t="str">
        <f t="shared" ca="1" si="195"/>
        <v>3,44034022532913+0,596955657568825i</v>
      </c>
      <c r="Y213" s="223" t="str">
        <f t="shared" ca="1" si="196"/>
        <v>-2,99497127758299-1,7951167008231i</v>
      </c>
      <c r="Z213" s="223" t="str">
        <f t="shared" ca="1" si="197"/>
        <v>2,1482330440744+2,75270625230298i</v>
      </c>
      <c r="AA213" s="223" t="str">
        <f t="shared" ca="1" si="198"/>
        <v>-1,01360064309777-3,34139352058882i</v>
      </c>
      <c r="AB213" s="223" t="str">
        <f t="shared" ca="1" si="199"/>
        <v>-0,256868842265729+3,48228593326197i</v>
      </c>
      <c r="AC213" s="223" t="str">
        <f t="shared" ca="1" si="200"/>
        <v>1,49291420325567-3,15650187784494i</v>
      </c>
      <c r="AD213" s="223" t="str">
        <f t="shared" ca="1" si="201"/>
        <v>-2,52888755956525+2,40770110981352i</v>
      </c>
      <c r="AE213" s="223" t="str">
        <f t="shared" ca="1" si="202"/>
        <v>3,22595356101886-1,33623371655967i</v>
      </c>
      <c r="AF213" s="223" t="str">
        <f t="shared" ca="1" si="203"/>
        <v>-3,4906953240464+0,0856917604075224i</v>
      </c>
      <c r="AG213" s="223" t="str">
        <f t="shared" ca="1" si="204"/>
        <v>3,28763363950395+1,17633412580064i</v>
      </c>
      <c r="AH213" s="223" t="str">
        <f t="shared" ca="1" si="205"/>
        <v>-2,64398169768157-2,28071429719858i</v>
      </c>
      <c r="AI213" s="223" t="str">
        <f t="shared" ca="1" si="206"/>
        <v>1,64599812887178+3,07944590517056i</v>
      </c>
      <c r="AJ213" s="223" t="str">
        <f t="shared" ca="1" si="207"/>
        <v>-0,427427104583822-3,4654874106521i</v>
      </c>
      <c r="AK213" s="223" t="str">
        <f t="shared" ca="1" si="208"/>
        <v>-0,848425307664497+3,38710369201114i</v>
      </c>
      <c r="AL213" s="223" t="str">
        <f t="shared" ca="1" si="209"/>
        <v>2,01057650938439-2,85479929645375i</v>
      </c>
      <c r="AM213" s="223" t="str">
        <f t="shared" ca="1" si="210"/>
        <v>-2,90328150185928+1,93991067940842i</v>
      </c>
      <c r="AN213" s="223" t="str">
        <f t="shared" ca="1" si="211"/>
        <v>3,40690495906508-0,765046092087878i</v>
      </c>
      <c r="AO213" s="223" t="str">
        <f t="shared" ca="1" si="212"/>
        <v>-3,45395408438497-0,51234569001943i</v>
      </c>
      <c r="AP213" s="223" t="str">
        <f t="shared" ca="1" si="213"/>
        <v>3,03812361740904+1,72107577069185i</v>
      </c>
      <c r="AQ213" s="223" t="str">
        <f t="shared" ca="1" si="214"/>
        <v>-2,21514082963962-2,69915691058979i</v>
      </c>
      <c r="AR213" s="223" t="str">
        <f t="shared" ca="1" si="215"/>
        <v>-2,21514082963962-2,69915691058979i</v>
      </c>
      <c r="AS213" s="223" t="str">
        <f t="shared" ca="1" si="216"/>
        <v>0,171331903302492-3,48754101080287i</v>
      </c>
      <c r="AT213" s="223" t="str">
        <f t="shared" ca="1" si="217"/>
        <v>-1,41500013149215+3,19218914712119i</v>
      </c>
      <c r="AU213" s="223" t="str">
        <f t="shared" ca="1" si="218"/>
        <v>2,46903796276204-2,46903796276222i</v>
      </c>
      <c r="AV213" s="223" t="str">
        <f t="shared" ca="1" si="219"/>
        <v>-3,19218914712121+1,41500013149212i</v>
      </c>
      <c r="AW213" s="223" t="str">
        <f t="shared" ca="1" si="220"/>
        <v>3,48754101080287-0,171331903302449i</v>
      </c>
      <c r="AX213" s="223" t="str">
        <f t="shared" ca="1" si="221"/>
        <v>-3,3155121503186-1,09529726750817i</v>
      </c>
      <c r="AY213" s="223" t="str">
        <f t="shared" ca="1" si="222"/>
        <v>2,69915691058973+2,21514082963969i</v>
      </c>
      <c r="AZ213" s="223" t="str">
        <f t="shared" ca="1" si="223"/>
        <v>-1,72107577069242-3,03812361740872i</v>
      </c>
      <c r="BA213" s="223" t="str">
        <f t="shared" ca="1" si="224"/>
        <v>0,512345690019045+3,45395408438503i</v>
      </c>
      <c r="BB213" s="223" t="str">
        <f t="shared" ca="1" si="225"/>
        <v>0,765046092088985-3,40690495906482i</v>
      </c>
      <c r="BC213" s="223" t="str">
        <f t="shared" ca="1" si="226"/>
        <v>-1,93991067940734+2,90328150186i</v>
      </c>
      <c r="BD213" s="223" t="str">
        <f t="shared" ca="1" si="227"/>
        <v>2,85479929645338-2,0105765093849i</v>
      </c>
      <c r="BE213" s="223" t="str">
        <f t="shared" ca="1" si="228"/>
        <v>-3,38710369201115+0,848425307664455i</v>
      </c>
      <c r="BF213" s="223" t="str">
        <f t="shared" ca="1" si="229"/>
        <v>3,46548741065197+0,427427104584925i</v>
      </c>
      <c r="BG213" s="223" t="str">
        <f t="shared" ca="1" si="230"/>
        <v>-3,07944590517135-1,64599812887031i</v>
      </c>
      <c r="BH213" s="223" t="str">
        <f t="shared" ca="1" si="231"/>
        <v>2,28071429719907+2,64398169768114i</v>
      </c>
      <c r="BI213" s="223" t="str">
        <f t="shared" ca="1" si="232"/>
        <v>-1,17633412580055-3,28763363950398i</v>
      </c>
      <c r="BJ213" s="223" t="str">
        <f t="shared" ca="1" si="233"/>
        <v>-0,0856917604082347+3,49069532404638i</v>
      </c>
      <c r="BK213" s="223" t="str">
        <f t="shared" ca="1" si="234"/>
        <v>1,33623371656139-3,22595356101815i</v>
      </c>
      <c r="BL213" s="223" t="str">
        <f t="shared" ca="1" si="235"/>
        <v>-2,40770110981283+2,5288875595659i</v>
      </c>
      <c r="BM213" s="223" t="str">
        <f t="shared" ca="1" si="236"/>
        <v>3,15650187784498-1,49291420325558i</v>
      </c>
      <c r="BN213" s="223" t="str">
        <f t="shared" ca="1" si="237"/>
        <v>-3,48228593326202+0,256868842264969i</v>
      </c>
      <c r="BO213" s="223" t="str">
        <f t="shared" ca="1" si="238"/>
        <v>3,34139352058839+1,01360064309916i</v>
      </c>
      <c r="BP213" s="223" t="str">
        <f t="shared" ca="1" si="239"/>
        <v>-2,7527062523036-2,14823304407362i</v>
      </c>
      <c r="BQ213" s="223" t="str">
        <f t="shared" ca="1" si="240"/>
        <v>1,79511670082337+2,99497127758283i</v>
      </c>
      <c r="BR213" s="223" t="str">
        <f t="shared" ca="1" si="241"/>
        <v>-0,596955657568367-3,44034022532921i</v>
      </c>
      <c r="BS213" s="223" t="str">
        <f t="shared" ca="1" si="242"/>
        <v>-0,681206041353507+3,42465403396381i</v>
      </c>
      <c r="BT213" s="223" t="str">
        <f t="shared" ca="1" si="243"/>
        <v>1,8680763197764-2,95001487904922i</v>
      </c>
      <c r="BU213" s="223" t="str">
        <f t="shared" ca="1" si="244"/>
        <v>-2,80459746669975+2,08003124325153i</v>
      </c>
      <c r="BV213" s="223" t="str">
        <f t="shared" ca="1" si="245"/>
        <v>3,36526216034516-0,931293463560318i</v>
      </c>
      <c r="BW213" s="223" t="str">
        <f t="shared" ca="1" si="246"/>
        <v>-3,47493325688582-0,342251053044409i</v>
      </c>
      <c r="BX213" s="223" t="str">
        <f t="shared" ca="1" si="247"/>
        <v>3,11891324986746+1,56992899932524i</v>
      </c>
      <c r="BY213" s="223" t="str">
        <f t="shared" ca="1" si="248"/>
        <v>-2,34491394774649-2,58721384906333i</v>
      </c>
      <c r="BZ213" s="223" t="str">
        <f t="shared" ca="1" si="249"/>
        <v>1,25666240440129+3,25777478111755i</v>
      </c>
      <c r="CA213" s="223" t="str">
        <f t="shared" ca="1" si="250"/>
        <v>1,1344335449277E-12-3,49174697295224i</v>
      </c>
      <c r="CB213" s="223" t="str">
        <f t="shared" ca="1" si="251"/>
        <v>-1,25666240440016+3,25777478111799i</v>
      </c>
      <c r="CC213" s="223" t="str">
        <f t="shared" ca="1" si="252"/>
        <v>2,34491394774552-2,5872138490642i</v>
      </c>
      <c r="CD213" s="223" t="str">
        <f t="shared" ca="1" si="253"/>
        <v>-3,11891324986687+1,5699289993264i</v>
      </c>
      <c r="CE213" s="223" t="str">
        <f t="shared" ca="1" si="254"/>
        <v>3,47493325688604-0,34225105304225i</v>
      </c>
      <c r="CF213" s="223" t="str">
        <f t="shared" ca="1" si="255"/>
        <v>-3,36526216034458-0,931293463562406i</v>
      </c>
      <c r="CG213" s="223" t="str">
        <f t="shared" ca="1" si="256"/>
        <v>2,80459746670052+2,08003124325048i</v>
      </c>
      <c r="CH213" s="223" t="str">
        <f t="shared" ca="1" si="257"/>
        <v>-1,86807631977741-2,95001487904858i</v>
      </c>
      <c r="CI213" s="223" t="str">
        <f t="shared" ca="1" si="258"/>
        <v>0,681206041351279+3,42465403396426i</v>
      </c>
      <c r="CJ213" s="223" t="str">
        <f t="shared" ca="1" si="259"/>
        <v>0,596955657570602-3,44034022532882i</v>
      </c>
      <c r="CK213" s="223" t="str">
        <f t="shared" ca="1" si="260"/>
        <v>-1,79511670082226+2,9949712775835i</v>
      </c>
      <c r="CL213" s="223" t="str">
        <f t="shared" ca="1" si="261"/>
        <v>2,7527062523028-2,14823304407465i</v>
      </c>
      <c r="CM213" s="223" t="str">
        <f t="shared" ca="1" si="262"/>
        <v>-3,34139352058902+1,01360064309708i</v>
      </c>
      <c r="CN213" s="223" t="str">
        <f t="shared" ca="1" si="263"/>
        <v>3,48228593326186+0,256868842267232i</v>
      </c>
      <c r="CO213" s="223" t="str">
        <f t="shared" ca="1" si="264"/>
        <v>-3,15650187784549-1,49291420325449i</v>
      </c>
      <c r="CP213" s="223" t="str">
        <f t="shared" ca="1" si="265"/>
        <v>2,4077011098137+2,52888755956507i</v>
      </c>
      <c r="CQ213" s="223" t="str">
        <f t="shared" ca="1" si="266"/>
        <v>-1,33623371655929-3,22595356101902i</v>
      </c>
      <c r="CR213" s="223" t="str">
        <f t="shared" ca="1" si="267"/>
        <v>0,085691760406066+3,49069532404643i</v>
      </c>
      <c r="CS213" s="223" t="str">
        <f t="shared" ca="1" si="268"/>
        <v>1,17633412579937-3,2876336395044i</v>
      </c>
      <c r="CT213" s="223" t="str">
        <f t="shared" ca="1" si="269"/>
        <v>-2,28071429719808+2,643981697682i</v>
      </c>
      <c r="CU213" s="223" t="str">
        <f t="shared" ca="1" si="270"/>
        <v>3,07944590517073-1,64599812887146i</v>
      </c>
      <c r="CV213" s="223" t="str">
        <f t="shared" ca="1" si="271"/>
        <v>-3,46548741065224+0,427427104582673i</v>
      </c>
      <c r="CW213" s="223" t="str">
        <f t="shared" ca="1" si="272"/>
        <v>3,38710369201146+0,84842530766324i</v>
      </c>
      <c r="CX213" s="223" t="str">
        <f t="shared" ca="1" si="273"/>
        <v>-2,85479929645411-2,01057650938387i</v>
      </c>
      <c r="CY213" s="223" t="str">
        <f t="shared" ca="1" si="274"/>
        <v>1,93991067940838+2,90328150185931i</v>
      </c>
      <c r="CZ213" s="223" t="str">
        <f t="shared" ca="1" si="275"/>
        <v>-0,76504609208682-3,40690495906531i</v>
      </c>
      <c r="DA213" s="223" t="str">
        <f t="shared" ca="1" si="276"/>
        <v>-0,512345690017757+3,45395408438522i</v>
      </c>
      <c r="DB213" s="223" t="str">
        <f t="shared" ca="1" si="277"/>
        <v>1,72107577069128-3,03812361740936i</v>
      </c>
      <c r="DC213" s="223" t="str">
        <f t="shared" ca="1" si="278"/>
        <v>-2,69915691058985+2,21514082963955i</v>
      </c>
      <c r="DD213" s="223" t="str">
        <f t="shared" ca="1" si="279"/>
        <v>3,31551215031888-1,09529726750733i</v>
      </c>
      <c r="DE213" s="223" t="str">
        <f t="shared" ca="1" si="280"/>
        <v>-3,48754101080278-0,17133190330422i</v>
      </c>
      <c r="DF213" s="223" t="str">
        <f t="shared" ca="1" si="281"/>
        <v>3,19218914712162+1,4150001314912i</v>
      </c>
      <c r="DG213" s="223" t="str">
        <f t="shared" ca="1" si="282"/>
        <v>-2,46903796276219-2,46903796276207i</v>
      </c>
      <c r="DH213" s="223" t="str">
        <f t="shared" ca="1" si="283"/>
        <v>1,41500013149135+3,19218914712155i</v>
      </c>
      <c r="DI213" s="223" t="str">
        <f t="shared" ca="1" si="284"/>
        <v>-0,171331903301019-3,48754101080294i</v>
      </c>
      <c r="DJ213" s="223" t="str">
        <f t="shared" ca="1" si="285"/>
        <v>-1,09529726750717+3,31551215031893i</v>
      </c>
      <c r="DK213" s="223" t="str">
        <f t="shared" ca="1" si="286"/>
        <v>2,21514082963949-2,69915691058989i</v>
      </c>
      <c r="DL213" s="223" t="str">
        <f t="shared" ca="1" si="287"/>
        <v>-3,03812361740923+1,72107577069152i</v>
      </c>
      <c r="DM213" s="223" t="str">
        <f t="shared" ca="1" si="288"/>
        <v>3,4539540843852-0,512345690017921i</v>
      </c>
      <c r="DN213" s="223" t="str">
        <f t="shared" ca="1" si="289"/>
        <v>-3,40690495906535-0,765046092086652i</v>
      </c>
      <c r="DO213" s="223" t="str">
        <f t="shared" ca="1" si="290"/>
        <v>2,90328150185934+1,93991067940832i</v>
      </c>
      <c r="DP213" s="223" t="str">
        <f t="shared" ca="1" si="291"/>
        <v>-2,01057650938401-2,85479929645401i</v>
      </c>
      <c r="DQ213" s="223" t="str">
        <f t="shared" ca="1" si="292"/>
        <v>0,848425307663307+3,38710369201144i</v>
      </c>
      <c r="DR213" s="223" t="str">
        <f t="shared" ca="1" si="293"/>
        <v>0,427427104582603-3,46548741065225i</v>
      </c>
      <c r="DS213" s="223" t="str">
        <f t="shared" ca="1" si="294"/>
        <v>-1,64599812887122+3,07944590517086i</v>
      </c>
      <c r="DT213" s="223" t="str">
        <f t="shared" ca="1" si="295"/>
        <v>2,64398169768189-2,28071429719821i</v>
      </c>
      <c r="DU213" s="223" t="str">
        <f t="shared" ca="1" si="296"/>
        <v>-3,28763363950438+1,17633412579944i</v>
      </c>
      <c r="DV213" s="223" t="str">
        <f t="shared" ca="1" si="297"/>
        <v>3,49069532404643+0,0856917604059958i</v>
      </c>
      <c r="DW213" s="223" t="str">
        <f t="shared" ca="1" si="298"/>
        <v>-3,22595356101908-1,33623371655913i</v>
      </c>
      <c r="DX213" s="223" t="str">
        <f t="shared" ca="1" si="299"/>
        <v>2,52888755956512+2,40770110981365i</v>
      </c>
      <c r="DY213" s="223" t="str">
        <f t="shared" ca="1" si="300"/>
        <v>-1,49291420325465-3,15650187784542i</v>
      </c>
      <c r="DZ213" s="223" t="str">
        <f t="shared" ca="1" si="301"/>
        <v>0,256868842267401+3,48228593326185i</v>
      </c>
      <c r="EA213" s="223" t="str">
        <f t="shared" ca="1" si="302"/>
        <v>1,01360064309692-3,34139352058907i</v>
      </c>
      <c r="EB213" s="223" t="str">
        <f t="shared" ca="1" si="303"/>
        <v>-2,14823304407443+2,75270625230296i</v>
      </c>
      <c r="EC213" s="223" t="str">
        <f t="shared" ca="1" si="304"/>
        <v>2,99497127758341-1,7951167008224i</v>
      </c>
      <c r="ED213" s="223" t="str">
        <f t="shared" ca="1" si="305"/>
        <v>-3,4403402253294+0,59695565756725i</v>
      </c>
      <c r="EE213" s="223" t="str">
        <f t="shared" ca="1" si="306"/>
        <v>3,42465403396427+0,681206041351213i</v>
      </c>
      <c r="EF213" s="223" t="str">
        <f t="shared" ca="1" si="307"/>
        <v>-2,95001487904867-1,86807631977727i</v>
      </c>
      <c r="EG213" s="223" t="str">
        <f t="shared" ca="1" si="308"/>
        <v>2,08003124325062+2,80459746670042i</v>
      </c>
      <c r="EH213" s="223" t="str">
        <f t="shared" ca="1" si="309"/>
        <v>-0,93129346355932-3,36526216034543i</v>
      </c>
      <c r="EI213" s="223" t="str">
        <f t="shared" ca="1" si="310"/>
        <v>-0,342251053041983+3,47493325688606i</v>
      </c>
      <c r="EJ213" s="223" t="str">
        <f t="shared" ca="1" si="311"/>
        <v>1,56992899932625-3,11891324986695i</v>
      </c>
      <c r="EK213" s="223" t="str">
        <f t="shared" ca="1" si="312"/>
        <v>-2,58721384906416+2,34491394774558i</v>
      </c>
      <c r="EL213" s="223" t="str">
        <f t="shared" ca="1" si="313"/>
        <v>3,25777478111792-1,25666240440032i</v>
      </c>
      <c r="EM213" s="223" t="str">
        <f t="shared" ca="1" si="314"/>
        <v>-3,49174697295224+1,30382395345528E-12i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-1,22318055293671E-27+2,60316679065706E-28i</v>
      </c>
      <c r="G214" s="229" t="str">
        <f t="shared" si="321"/>
        <v>-6,0415659738774+9,18318028035684i</v>
      </c>
      <c r="H214" s="229" t="str">
        <f t="shared" si="319"/>
        <v>2,0000000000244E-11-4,2563902184692E-12i</v>
      </c>
      <c r="I214" s="229" t="str">
        <f t="shared" si="317"/>
        <v>-2,0000000000244E-11+4,2563902184692E-12i</v>
      </c>
      <c r="J214" s="255" t="str">
        <f ca="1">IMPRODUCT(1/N_FFT2,DY100)</f>
        <v>0,0116764456308391+6,01997778875656E-06i</v>
      </c>
      <c r="K214" s="254" t="str">
        <f t="shared" ca="1" si="318"/>
        <v>-2,33554535994207E-13+4,95791094138144E-14i</v>
      </c>
      <c r="N214" s="246">
        <f t="shared" ca="1" si="185"/>
        <v>11.491829442904457</v>
      </c>
      <c r="O214" s="223">
        <f t="shared" ca="1" si="186"/>
        <v>3.4918294429044572</v>
      </c>
      <c r="P214" s="223" t="str">
        <f t="shared" ca="1" si="187"/>
        <v>-3,28771128859803-1,17636190909072i</v>
      </c>
      <c r="Q214" s="223" t="str">
        <f t="shared" ca="1" si="188"/>
        <v>2,69922066072493+2,21519314802347i</v>
      </c>
      <c r="R214" s="223" t="str">
        <f t="shared" ca="1" si="189"/>
        <v>-1,79515909885187-2,99504201442046i</v>
      </c>
      <c r="S214" s="223" t="str">
        <f t="shared" ca="1" si="190"/>
        <v>0,681222130441498+3,42473491927933i</v>
      </c>
      <c r="T214" s="223" t="str">
        <f t="shared" ca="1" si="191"/>
        <v>0,512357790874737-3,45403566172447i</v>
      </c>
      <c r="U214" s="223" t="str">
        <f t="shared" ca="1" si="192"/>
        <v>-1,64603700493797+3,07951863717518i</v>
      </c>
      <c r="V214" s="223" t="str">
        <f t="shared" ca="1" si="193"/>
        <v>2,58727495526756-2,34496933118105i</v>
      </c>
      <c r="W214" s="223" t="str">
        <f t="shared" ca="1" si="194"/>
        <v>-3,22602975331969+1,33626527644423i</v>
      </c>
      <c r="X214" s="223" t="str">
        <f t="shared" ca="1" si="195"/>
        <v>3,48762338141641-0,171335949911377i</v>
      </c>
      <c r="Y214" s="223" t="str">
        <f t="shared" ca="1" si="196"/>
        <v>-3,34147243941261-1,01362458286114i</v>
      </c>
      <c r="Z214" s="223" t="str">
        <f t="shared" ca="1" si="197"/>
        <v>2,80466370718671+2,0800803705444i</v>
      </c>
      <c r="AA214" s="223" t="str">
        <f t="shared" ca="1" si="198"/>
        <v>-1,93995649725909-2,90335007311841i</v>
      </c>
      <c r="AB214" s="223" t="str">
        <f t="shared" ca="1" si="199"/>
        <v>0,848445346228348+3,38718369044224i</v>
      </c>
      <c r="AC214" s="223" t="str">
        <f t="shared" ca="1" si="200"/>
        <v>0,342259136512167-3,47501532972279i</v>
      </c>
      <c r="AD214" s="223" t="str">
        <f t="shared" ca="1" si="201"/>
        <v>-1,49294946370376+3,15657642979876i</v>
      </c>
      <c r="AE214" s="223" t="str">
        <f t="shared" ca="1" si="202"/>
        <v>2,46909627782472-2,46909627782445i</v>
      </c>
      <c r="AF214" s="223" t="str">
        <f t="shared" ca="1" si="203"/>
        <v>-3,15657642979878+1,49294946370373i</v>
      </c>
      <c r="AG214" s="223" t="str">
        <f t="shared" ca="1" si="204"/>
        <v>3,47501532972279-0,342259136512161i</v>
      </c>
      <c r="AH214" s="223" t="str">
        <f t="shared" ca="1" si="205"/>
        <v>-3,38718369044223-0,848445346228376i</v>
      </c>
      <c r="AI214" s="223" t="str">
        <f t="shared" ca="1" si="206"/>
        <v>2,90335007311839+1,93995649725912i</v>
      </c>
      <c r="AJ214" s="223" t="str">
        <f t="shared" ca="1" si="207"/>
        <v>-2,08008037054437-2,80466370718674i</v>
      </c>
      <c r="AK214" s="223" t="str">
        <f t="shared" ca="1" si="208"/>
        <v>1,01362458286112+3,34147243941261i</v>
      </c>
      <c r="AL214" s="223" t="str">
        <f t="shared" ca="1" si="209"/>
        <v>0,17133594991142-3,48762338141641i</v>
      </c>
      <c r="AM214" s="223" t="str">
        <f t="shared" ca="1" si="210"/>
        <v>-1,33626527644426+3,22602975331968i</v>
      </c>
      <c r="AN214" s="223" t="str">
        <f t="shared" ca="1" si="211"/>
        <v>2,34496933118106-2,58727495526755i</v>
      </c>
      <c r="AO214" s="223" t="str">
        <f t="shared" ca="1" si="212"/>
        <v>-3,07951863717504+1,64603700493824i</v>
      </c>
      <c r="AP214" s="223" t="str">
        <f t="shared" ca="1" si="213"/>
        <v>3,45403566172448-0,512357790874713i</v>
      </c>
      <c r="AQ214" s="223" t="str">
        <f t="shared" ca="1" si="214"/>
        <v>-3,42473491927933-0,681222130441502i</v>
      </c>
      <c r="AR214" s="223" t="str">
        <f t="shared" ca="1" si="215"/>
        <v>-3,42473491927933-0,681222130441502i</v>
      </c>
      <c r="AS214" s="223" t="str">
        <f t="shared" ca="1" si="216"/>
        <v>-2,21519314802351-2,6992206607249i</v>
      </c>
      <c r="AT214" s="223" t="str">
        <f t="shared" ca="1" si="217"/>
        <v>1,17636190909071+3,28771128859803i</v>
      </c>
      <c r="AU214" s="223" t="str">
        <f t="shared" ca="1" si="218"/>
        <v>3,08005322620872E-14-3,49182944290446i</v>
      </c>
      <c r="AV214" s="223" t="str">
        <f t="shared" ca="1" si="219"/>
        <v>-1,17636190909076+3,28771128859801i</v>
      </c>
      <c r="AW214" s="223" t="str">
        <f t="shared" ca="1" si="220"/>
        <v>2,21519314802356-2,69922066072486i</v>
      </c>
      <c r="AX214" s="223" t="str">
        <f t="shared" ca="1" si="221"/>
        <v>-2,99504201442053+1,79515909885176i</v>
      </c>
      <c r="AY214" s="223" t="str">
        <f t="shared" ca="1" si="222"/>
        <v>3,42473491927913-0,681222130442514i</v>
      </c>
      <c r="AZ214" s="223" t="str">
        <f t="shared" ca="1" si="223"/>
        <v>-3,45403566172442-0,512357790875118i</v>
      </c>
      <c r="BA214" s="223" t="str">
        <f t="shared" ca="1" si="224"/>
        <v>3,07951863717583+1,64603700493676i</v>
      </c>
      <c r="BB214" s="223" t="str">
        <f t="shared" ca="1" si="225"/>
        <v>-2,34496933118105-2,58727495526756i</v>
      </c>
      <c r="BC214" s="223" t="str">
        <f t="shared" ca="1" si="226"/>
        <v>1,33626527644292+3,22602975332023i</v>
      </c>
      <c r="BD214" s="223" t="str">
        <f t="shared" ca="1" si="227"/>
        <v>-0,171335949912053-3,48762338141637i</v>
      </c>
      <c r="BE214" s="223" t="str">
        <f t="shared" ca="1" si="228"/>
        <v>-1,01362458286184+3,34147243941239i</v>
      </c>
      <c r="BF214" s="223" t="str">
        <f t="shared" ca="1" si="229"/>
        <v>2,08008037054331-2,80466370718752i</v>
      </c>
      <c r="BG214" s="223" t="str">
        <f t="shared" ca="1" si="230"/>
        <v>-2,90335007311842+1,93995649725909i</v>
      </c>
      <c r="BH214" s="223" t="str">
        <f t="shared" ca="1" si="231"/>
        <v>3,38718369044258-0,848445346226969i</v>
      </c>
      <c r="BI214" s="223" t="str">
        <f t="shared" ca="1" si="232"/>
        <v>-3,47501532972285-0,342259136511555i</v>
      </c>
      <c r="BJ214" s="223" t="str">
        <f t="shared" ca="1" si="233"/>
        <v>3,15657642979846+1,49294946370439i</v>
      </c>
      <c r="BK214" s="223" t="str">
        <f t="shared" ca="1" si="234"/>
        <v>-2,46909627782541-2,46909627782376i</v>
      </c>
      <c r="BL214" s="223" t="str">
        <f t="shared" ca="1" si="235"/>
        <v>1,49294946370337+3,15657642979895i</v>
      </c>
      <c r="BM214" s="223" t="str">
        <f t="shared" ca="1" si="236"/>
        <v>-0,342259136510426-3,47501532972296i</v>
      </c>
      <c r="BN214" s="223" t="str">
        <f t="shared" ca="1" si="237"/>
        <v>-0,848445346228069+3,38718369044231i</v>
      </c>
      <c r="BO214" s="223" t="str">
        <f t="shared" ca="1" si="238"/>
        <v>1,93995649726003-2,90335007311778i</v>
      </c>
      <c r="BP214" s="223" t="str">
        <f t="shared" ca="1" si="239"/>
        <v>-2,8046637071861+2,08008037054523i</v>
      </c>
      <c r="BQ214" s="223" t="str">
        <f t="shared" ca="1" si="240"/>
        <v>3,34147243941272-1,01362458286076i</v>
      </c>
      <c r="BR214" s="223" t="str">
        <f t="shared" ca="1" si="241"/>
        <v>-3,48762338141649-0,171335949909716i</v>
      </c>
      <c r="BS214" s="223" t="str">
        <f t="shared" ca="1" si="242"/>
        <v>3,22602975331982+1,33626527644392i</v>
      </c>
      <c r="BT214" s="223" t="str">
        <f t="shared" ca="1" si="243"/>
        <v>-2,58727495526683-2,34496933118185i</v>
      </c>
      <c r="BU214" s="223" t="str">
        <f t="shared" ca="1" si="244"/>
        <v>1,64603700493883+3,07951863717472i</v>
      </c>
      <c r="BV214" s="223" t="str">
        <f t="shared" ca="1" si="245"/>
        <v>-0,512357790874046-3,45403566172457i</v>
      </c>
      <c r="BW214" s="223" t="str">
        <f t="shared" ca="1" si="246"/>
        <v>-0,681222130440171+3,42473491927959i</v>
      </c>
      <c r="BX214" s="223" t="str">
        <f t="shared" ca="1" si="247"/>
        <v>1,79515909885184-2,99504201442048i</v>
      </c>
      <c r="BY214" s="223" t="str">
        <f t="shared" ca="1" si="248"/>
        <v>-2,69922066072583+2,21519314802237i</v>
      </c>
      <c r="BZ214" s="223" t="str">
        <f t="shared" ca="1" si="249"/>
        <v>3,28771128859779-1,17636190909138i</v>
      </c>
      <c r="CA214" s="223" t="str">
        <f t="shared" ca="1" si="250"/>
        <v>-3,49182944290446-7,56307397171495E-13i</v>
      </c>
      <c r="CB214" s="223" t="str">
        <f t="shared" ca="1" si="251"/>
        <v>3,28771128859845+1,17636190908953i</v>
      </c>
      <c r="CC214" s="223" t="str">
        <f t="shared" ca="1" si="252"/>
        <v>-2,69922066072487-2,21519314802354i</v>
      </c>
      <c r="CD214" s="223" t="str">
        <f t="shared" ca="1" si="253"/>
        <v>1,79515909885054+2,99504201442126i</v>
      </c>
      <c r="CE214" s="223" t="str">
        <f t="shared" ca="1" si="254"/>
        <v>-0,681222130442092-3,42473491927921i</v>
      </c>
      <c r="CF214" s="223" t="str">
        <f t="shared" ca="1" si="255"/>
        <v>-0,512357790875443+3,45403566172437i</v>
      </c>
      <c r="CG214" s="223" t="str">
        <f t="shared" ca="1" si="256"/>
        <v>1,6460370049371-3,07951863717565i</v>
      </c>
      <c r="CH214" s="223" t="str">
        <f t="shared" ca="1" si="257"/>
        <v>-2,58727495526785+2,34496933118073i</v>
      </c>
      <c r="CI214" s="223" t="str">
        <f t="shared" ca="1" si="258"/>
        <v>3,22602975332036-1,33626527644261i</v>
      </c>
      <c r="CJ214" s="223" t="str">
        <f t="shared" ca="1" si="259"/>
        <v>-3,48762338141639+0,171335949911675i</v>
      </c>
      <c r="CK214" s="223" t="str">
        <f t="shared" ca="1" si="260"/>
        <v>3,34147243941228+1,01362458286221i</v>
      </c>
      <c r="CL214" s="223" t="str">
        <f t="shared" ca="1" si="261"/>
        <v>-2,80466370718733-2,08008037054357i</v>
      </c>
      <c r="CM214" s="223" t="str">
        <f t="shared" ca="1" si="262"/>
        <v>1,93995649725877+2,90335007311863i</v>
      </c>
      <c r="CN214" s="223" t="str">
        <f t="shared" ca="1" si="263"/>
        <v>-0,848445346229972-3,38718369044183i</v>
      </c>
      <c r="CO214" s="223" t="str">
        <f t="shared" ca="1" si="264"/>
        <v>-0,342259136511833+3,47501532972282i</v>
      </c>
      <c r="CP214" s="223" t="str">
        <f t="shared" ca="1" si="265"/>
        <v>1,49294946370474-3,1565764297983i</v>
      </c>
      <c r="CQ214" s="223" t="str">
        <f t="shared" ca="1" si="266"/>
        <v>-2,46909627782403+2,46909627782515i</v>
      </c>
      <c r="CR214" s="223" t="str">
        <f t="shared" ca="1" si="267"/>
        <v>3,15657642979911-1,49294946370303i</v>
      </c>
      <c r="CS214" s="223" t="str">
        <f t="shared" ca="1" si="268"/>
        <v>-3,47501532972266+0,342259136513507i</v>
      </c>
      <c r="CT214" s="223" t="str">
        <f t="shared" ca="1" si="269"/>
        <v>3,38718369044222+0,848445346228436i</v>
      </c>
      <c r="CU214" s="223" t="str">
        <f t="shared" ca="1" si="270"/>
        <v>-2,90335007311757-1,93995649726034i</v>
      </c>
      <c r="CV214" s="223" t="str">
        <f t="shared" ca="1" si="271"/>
        <v>2,08008037054492+2,80466370718633i</v>
      </c>
      <c r="CW214" s="223" t="str">
        <f t="shared" ca="1" si="272"/>
        <v>-1,0136245828604-3,34147243941283i</v>
      </c>
      <c r="CX214" s="223" t="str">
        <f t="shared" ca="1" si="273"/>
        <v>-0,171335949910094+3,48762338141647i</v>
      </c>
      <c r="CY214" s="223" t="str">
        <f t="shared" ca="1" si="274"/>
        <v>1,33626527644427-3,22602975331967i</v>
      </c>
      <c r="CZ214" s="223" t="str">
        <f t="shared" ca="1" si="275"/>
        <v>-2,34496933118213+2,58727495526658i</v>
      </c>
      <c r="DA214" s="223" t="str">
        <f t="shared" ca="1" si="276"/>
        <v>3,0795186371749-1,64603700493849i</v>
      </c>
      <c r="DB214" s="223" t="str">
        <f t="shared" ca="1" si="277"/>
        <v>-3,45403566172463+0,512357790873673i</v>
      </c>
      <c r="DC214" s="223" t="str">
        <f t="shared" ca="1" si="278"/>
        <v>3,4247349192795+0,681222130440639i</v>
      </c>
      <c r="DD214" s="223" t="str">
        <f t="shared" ca="1" si="279"/>
        <v>-2,99504201442034-1,79515909885208i</v>
      </c>
      <c r="DE214" s="223" t="str">
        <f t="shared" ca="1" si="280"/>
        <v>2,21519314802477+2,69922066072387i</v>
      </c>
      <c r="DF214" s="223" t="str">
        <f t="shared" ca="1" si="281"/>
        <v>-1,17636190909093-3,28771128859795i</v>
      </c>
      <c r="DG214" s="223" t="str">
        <f t="shared" ca="1" si="282"/>
        <v>-1,03521733395048E-12+3,49182944290446i</v>
      </c>
      <c r="DH214" s="223" t="str">
        <f t="shared" ca="1" si="283"/>
        <v>1,17636190908989-3,28771128859832i</v>
      </c>
      <c r="DI214" s="223" t="str">
        <f t="shared" ca="1" si="284"/>
        <v>-2,21519314802391+2,69922066072457i</v>
      </c>
      <c r="DJ214" s="223" t="str">
        <f t="shared" ca="1" si="285"/>
        <v>2,99504201441967-1,7951590988532i</v>
      </c>
      <c r="DK214" s="223" t="str">
        <f t="shared" ca="1" si="286"/>
        <v>-3,42473491927929+0,681222130441722i</v>
      </c>
      <c r="DL214" s="223" t="str">
        <f t="shared" ca="1" si="287"/>
        <v>3,4540356617243+0,512357790875914i</v>
      </c>
      <c r="DM214" s="223" t="str">
        <f t="shared" ca="1" si="288"/>
        <v>-3,07951863717547-1,64603700493743i</v>
      </c>
      <c r="DN214" s="223" t="str">
        <f t="shared" ca="1" si="289"/>
        <v>2,34496933118045+2,5872749552681i</v>
      </c>
      <c r="DO214" s="223" t="str">
        <f t="shared" ca="1" si="290"/>
        <v>-1,33626527644547-3,22602975331917i</v>
      </c>
      <c r="DP214" s="223" t="str">
        <f t="shared" ca="1" si="291"/>
        <v>0,171335949911297+3,48762338141641i</v>
      </c>
      <c r="DQ214" s="223" t="str">
        <f t="shared" ca="1" si="292"/>
        <v>1,01362458286257-3,34147243941217i</v>
      </c>
      <c r="DR214" s="223" t="str">
        <f t="shared" ca="1" si="293"/>
        <v>-2,08008037054388+2,80466370718711i</v>
      </c>
      <c r="DS214" s="223" t="str">
        <f t="shared" ca="1" si="294"/>
        <v>2,90335007311883-1,93995649725846i</v>
      </c>
      <c r="DT214" s="223" t="str">
        <f t="shared" ca="1" si="295"/>
        <v>-3,3871836904419+0,8484453462297i</v>
      </c>
      <c r="DU214" s="223" t="str">
        <f t="shared" ca="1" si="296"/>
        <v>3,47501532972279+0,342259136512209i</v>
      </c>
      <c r="DV214" s="223" t="str">
        <f t="shared" ca="1" si="297"/>
        <v>-3,15657642979814-1,49294946370508i</v>
      </c>
      <c r="DW214" s="223" t="str">
        <f t="shared" ca="1" si="298"/>
        <v>2,46909627782495+2,46909627782422i</v>
      </c>
      <c r="DX214" s="223" t="str">
        <f t="shared" ca="1" si="299"/>
        <v>-1,49294946370277-3,15657642979923i</v>
      </c>
      <c r="DY214" s="223" t="str">
        <f t="shared" ca="1" si="300"/>
        <v>0,342259136513032+3,4750153297227i</v>
      </c>
      <c r="DZ214" s="223" t="str">
        <f t="shared" ca="1" si="301"/>
        <v>0,848445346228708-3,38718369044215i</v>
      </c>
      <c r="EA214" s="223" t="str">
        <f t="shared" ca="1" si="302"/>
        <v>-1,93995649725777+2,9033500731193i</v>
      </c>
      <c r="EB214" s="223" t="str">
        <f t="shared" ca="1" si="303"/>
        <v>2,80466370718661-2,08008037054454i</v>
      </c>
      <c r="EC214" s="223" t="str">
        <f t="shared" ca="1" si="304"/>
        <v>-3,34147243941291+1,01362458286013i</v>
      </c>
      <c r="ED214" s="223" t="str">
        <f t="shared" ca="1" si="305"/>
        <v>3,48762338141645+0,171335949910472i</v>
      </c>
      <c r="EE214" s="223" t="str">
        <f t="shared" ca="1" si="306"/>
        <v>-3,22602975331949-1,33626527644471i</v>
      </c>
      <c r="EF214" s="223" t="str">
        <f t="shared" ca="1" si="307"/>
        <v>2,58727495526866+2,34496933117984i</v>
      </c>
      <c r="EG214" s="223" t="str">
        <f t="shared" ca="1" si="308"/>
        <v>-1,64603700493816-3,07951863717508i</v>
      </c>
      <c r="EH214" s="223" t="str">
        <f t="shared" ca="1" si="309"/>
        <v>0,512357790873198+3,4540356617247i</v>
      </c>
      <c r="EI214" s="223" t="str">
        <f t="shared" ca="1" si="310"/>
        <v>0,681222130440912-3,42473491927945i</v>
      </c>
      <c r="EJ214" s="223" t="str">
        <f t="shared" ca="1" si="311"/>
        <v>-1,79515909885249+2,99504201442009i</v>
      </c>
      <c r="EK214" s="223" t="str">
        <f t="shared" ca="1" si="312"/>
        <v>2,69922066072404-2,21519314802455i</v>
      </c>
      <c r="EL214" s="223" t="str">
        <f t="shared" ca="1" si="313"/>
        <v>-3,28771128859804+1,17636190909066i</v>
      </c>
      <c r="EM214" s="223" t="str">
        <f t="shared" ca="1" si="314"/>
        <v>3,49182944290446+1,51261479434299E-12i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-1,20200035191025E-24+2,53584621525925E-25i</v>
      </c>
      <c r="G215" s="229" t="str">
        <f t="shared" si="321"/>
        <v>-5,9681697610457+9,15119363422991i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2,0000000002399E-10-4,21937811937841E-11i</v>
      </c>
      <c r="I215" s="229" t="str">
        <f t="shared" si="317"/>
        <v>-2,0000000002399E-10+4,21937811937841E-11i</v>
      </c>
      <c r="J215" s="255" t="str">
        <f ca="1">IMPRODUCT(1/N_FFT2,DZ100)</f>
        <v>0,0172145739196175+0,000978170376123074i</v>
      </c>
      <c r="K215" s="254" t="str">
        <f t="shared" ca="1" si="318"/>
        <v>-3,48418749115686E-12+5,30713890060482E-13i</v>
      </c>
      <c r="N215" s="246">
        <f t="shared" ca="1" si="185"/>
        <v>11.491905002293212</v>
      </c>
      <c r="O215" s="223">
        <f t="shared" ca="1" si="186"/>
        <v>3.4919050022932128</v>
      </c>
      <c r="P215" s="223" t="str">
        <f t="shared" ca="1" si="187"/>
        <v>-3,3156622036312-1,09534683842693i</v>
      </c>
      <c r="Q215" s="223" t="str">
        <f t="shared" ca="1" si="188"/>
        <v>2,80472439705685+2,08012538121971i</v>
      </c>
      <c r="R215" s="223" t="str">
        <f t="shared" ca="1" si="189"/>
        <v>-2,01066750397338-2,85492849884298i</v>
      </c>
      <c r="S215" s="223" t="str">
        <f t="shared" ca="1" si="190"/>
        <v>1,01364651659386+3,34154474523946i</v>
      </c>
      <c r="T215" s="223" t="str">
        <f t="shared" ca="1" si="191"/>
        <v>0,0856956386415769-3,49085330579189i</v>
      </c>
      <c r="U215" s="223" t="str">
        <f t="shared" ca="1" si="192"/>
        <v>-1,17638736428205+3,2877824310921i</v>
      </c>
      <c r="V215" s="223" t="str">
        <f t="shared" ca="1" si="193"/>
        <v>2,14833026871719-2,75283083416942i</v>
      </c>
      <c r="W215" s="223" t="str">
        <f t="shared" ca="1" si="194"/>
        <v>-2,90341289845413+1,93999847580624i</v>
      </c>
      <c r="X215" s="223" t="str">
        <f t="shared" ca="1" si="195"/>
        <v>3,36541446524159-0,93133561200195i</v>
      </c>
      <c r="Y215" s="223" t="str">
        <f t="shared" ca="1" si="196"/>
        <v>-3,48769884979057-0,171339657434802i</v>
      </c>
      <c r="Z215" s="223" t="str">
        <f t="shared" ca="1" si="197"/>
        <v>3,25792222135459+1,25671927837696i</v>
      </c>
      <c r="AA215" s="223" t="str">
        <f t="shared" ca="1" si="198"/>
        <v>-2,69927906892238-2,21524108239214i</v>
      </c>
      <c r="AB215" s="223" t="str">
        <f t="shared" ca="1" si="199"/>
        <v>1,86816086509861+2,95014839070077i</v>
      </c>
      <c r="AC215" s="223" t="str">
        <f t="shared" ca="1" si="200"/>
        <v>-0,848463705662256-3,3872569854108i</v>
      </c>
      <c r="AD215" s="223" t="str">
        <f t="shared" ca="1" si="201"/>
        <v>-0,256880467625185+3,4824435344156i</v>
      </c>
      <c r="AE215" s="223" t="str">
        <f t="shared" ca="1" si="202"/>
        <v>1,33629419177032-3,22609956109251i</v>
      </c>
      <c r="AF215" s="223" t="str">
        <f t="shared" ca="1" si="203"/>
        <v>-2,28081751767226+2,64410135889676i</v>
      </c>
      <c r="AG215" s="223" t="str">
        <f t="shared" ca="1" si="204"/>
        <v>2,99510682387002-1,79519794414086i</v>
      </c>
      <c r="AH215" s="223" t="str">
        <f t="shared" ca="1" si="205"/>
        <v>-3,40705914862969+0,765080716512358i</v>
      </c>
      <c r="AI215" s="223" t="str">
        <f t="shared" ca="1" si="206"/>
        <v>3,47509052527245+0,342266542627263i</v>
      </c>
      <c r="AJ215" s="223" t="str">
        <f t="shared" ca="1" si="207"/>
        <v>-3,19233361908644-1,41506417150983i</v>
      </c>
      <c r="AK215" s="223" t="str">
        <f t="shared" ca="1" si="208"/>
        <v>2,58733094108163+2,34502007376526i</v>
      </c>
      <c r="AL215" s="223" t="str">
        <f t="shared" ca="1" si="209"/>
        <v>-1,72115366306835-3,03826111668283i</v>
      </c>
      <c r="AM215" s="223" t="str">
        <f t="shared" ca="1" si="210"/>
        <v>0,681236871347069+3,4248090268156i</v>
      </c>
      <c r="AN215" s="223" t="str">
        <f t="shared" ca="1" si="211"/>
        <v>0,427446449062232-3,46564425153888i</v>
      </c>
      <c r="AO215" s="223" t="str">
        <f t="shared" ca="1" si="212"/>
        <v>-1,49298176950506+3,1566447346773i</v>
      </c>
      <c r="AP215" s="223" t="str">
        <f t="shared" ca="1" si="213"/>
        <v>2,40781007745125-2,52900201185459i</v>
      </c>
      <c r="AQ215" s="223" t="str">
        <f t="shared" ca="1" si="214"/>
        <v>-3,07958527460683+1,64607262338729i</v>
      </c>
      <c r="AR215" s="223" t="str">
        <f t="shared" ca="1" si="215"/>
        <v>-3,07958527460683+1,64607262338729i</v>
      </c>
      <c r="AS215" s="223" t="str">
        <f t="shared" ca="1" si="216"/>
        <v>-3,45411040329696-0,512368877739514i</v>
      </c>
      <c r="AT215" s="223" t="str">
        <f t="shared" ca="1" si="217"/>
        <v>3,11905440551451+1,57000005110857i</v>
      </c>
      <c r="AU215" s="223" t="str">
        <f t="shared" ca="1" si="218"/>
        <v>-2,46914970638087-2,46914970638064i</v>
      </c>
      <c r="AV215" s="223" t="str">
        <f t="shared" ca="1" si="219"/>
        <v>1,57000005110849+3,11905440551454i</v>
      </c>
      <c r="AW215" s="223" t="str">
        <f t="shared" ca="1" si="220"/>
        <v>-0,512368877739483-3,45411040329697i</v>
      </c>
      <c r="AX215" s="223" t="str">
        <f t="shared" ca="1" si="221"/>
        <v>-0,596982674563552+3,44049592810561i</v>
      </c>
      <c r="AY215" s="223" t="str">
        <f t="shared" ca="1" si="222"/>
        <v>1,64607262338702-3,07958527460698i</v>
      </c>
      <c r="AZ215" s="223" t="str">
        <f t="shared" ca="1" si="223"/>
        <v>-2,5290020118556+2,40781007745018i</v>
      </c>
      <c r="BA215" s="223" t="str">
        <f t="shared" ca="1" si="224"/>
        <v>3,15664473467731-1,49298176950503i</v>
      </c>
      <c r="BB215" s="223" t="str">
        <f t="shared" ca="1" si="225"/>
        <v>-3,46564425153871+0,42744644906358i</v>
      </c>
      <c r="BC215" s="223" t="str">
        <f t="shared" ca="1" si="226"/>
        <v>3,42480902681546+0,681236871347782i</v>
      </c>
      <c r="BD215" s="223" t="str">
        <f t="shared" ca="1" si="227"/>
        <v>-3,03826111668315-1,72115366306777i</v>
      </c>
      <c r="BE215" s="223" t="str">
        <f t="shared" ca="1" si="228"/>
        <v>2,34502007376419+2,5873309410826i</v>
      </c>
      <c r="BF215" s="223" t="str">
        <f t="shared" ca="1" si="229"/>
        <v>-1,41506417151012-3,19233361908632i</v>
      </c>
      <c r="BG215" s="223" t="str">
        <f t="shared" ca="1" si="230"/>
        <v>0,342266542625479+3,47509052527262i</v>
      </c>
      <c r="BH215" s="223" t="str">
        <f t="shared" ca="1" si="231"/>
        <v>0,765080716512728-3,40705914862961i</v>
      </c>
      <c r="BI215" s="223" t="str">
        <f t="shared" ca="1" si="232"/>
        <v>-1,79519794414002+2,99510682387053i</v>
      </c>
      <c r="BJ215" s="223" t="str">
        <f t="shared" ca="1" si="233"/>
        <v>2,64410135889724-2,28081751767171i</v>
      </c>
      <c r="BK215" s="223" t="str">
        <f t="shared" ca="1" si="234"/>
        <v>-3,22609956109224+1,33629419177096i</v>
      </c>
      <c r="BL215" s="223" t="str">
        <f t="shared" ca="1" si="235"/>
        <v>3,48244353441571-0,256880467623719i</v>
      </c>
      <c r="BM215" s="223" t="str">
        <f t="shared" ca="1" si="236"/>
        <v>-3,38725698541078-0,848463705662309i</v>
      </c>
      <c r="BN215" s="223" t="str">
        <f t="shared" ca="1" si="237"/>
        <v>2,9501483907015+1,86816086509746i</v>
      </c>
      <c r="BO215" s="223" t="str">
        <f t="shared" ca="1" si="238"/>
        <v>-2,21524108239186-2,69927906892261i</v>
      </c>
      <c r="BP215" s="223" t="str">
        <f t="shared" ca="1" si="239"/>
        <v>1,25671927837793+3,25792222135422i</v>
      </c>
      <c r="BQ215" s="223" t="str">
        <f t="shared" ca="1" si="240"/>
        <v>-0,171339657433694-3,48769884979063i</v>
      </c>
      <c r="BR215" s="223" t="str">
        <f t="shared" ca="1" si="241"/>
        <v>-0,931335612001657+3,36541446524167i</v>
      </c>
      <c r="BS215" s="223" t="str">
        <f t="shared" ca="1" si="242"/>
        <v>1,9399984758077-2,90341289845315i</v>
      </c>
      <c r="BT215" s="223" t="str">
        <f t="shared" ca="1" si="243"/>
        <v>-2,75283083416942+2,14833026871719i</v>
      </c>
      <c r="BU215" s="223" t="str">
        <f t="shared" ca="1" si="244"/>
        <v>3,28778243109166-1,17638736428329i</v>
      </c>
      <c r="BV215" s="223" t="str">
        <f t="shared" ca="1" si="245"/>
        <v>-3,49085330579191+0,0856956386408328i</v>
      </c>
      <c r="BW215" s="223" t="str">
        <f t="shared" ca="1" si="246"/>
        <v>3,34154474523966+1,01364651659322i</v>
      </c>
      <c r="BX215" s="223" t="str">
        <f t="shared" ca="1" si="247"/>
        <v>-2,85492849884226-2,01066750397441i</v>
      </c>
      <c r="BY215" s="223" t="str">
        <f t="shared" ca="1" si="248"/>
        <v>2,08012538121982+2,80472439705677i</v>
      </c>
      <c r="BZ215" s="223" t="str">
        <f t="shared" ca="1" si="249"/>
        <v>-1,09534683842846-3,31566220363069i</v>
      </c>
      <c r="CA215" s="223" t="str">
        <f t="shared" ca="1" si="250"/>
        <v>-3,78162638606413E-13+3,49190500229321i</v>
      </c>
      <c r="CB215" s="223" t="str">
        <f t="shared" ca="1" si="251"/>
        <v>1,09534683842588-3,31566220363155i</v>
      </c>
      <c r="CC215" s="223" t="str">
        <f t="shared" ca="1" si="252"/>
        <v>-2,08012538122051+2,80472439705626i</v>
      </c>
      <c r="CD215" s="223" t="str">
        <f t="shared" ca="1" si="253"/>
        <v>2,85492849884269-2,01066750397379i</v>
      </c>
      <c r="CE215" s="223" t="str">
        <f t="shared" ca="1" si="254"/>
        <v>-3,34154474523988+1,0136465165925i</v>
      </c>
      <c r="CF215" s="223" t="str">
        <f t="shared" ca="1" si="255"/>
        <v>3,49085330579189+0,0856956386415892i</v>
      </c>
      <c r="CG215" s="223" t="str">
        <f t="shared" ca="1" si="256"/>
        <v>-3,28778243109257-1,17638736428073i</v>
      </c>
      <c r="CH215" s="223" t="str">
        <f t="shared" ca="1" si="257"/>
        <v>2,75283083416895+2,14833026871779i</v>
      </c>
      <c r="CI215" s="223" t="str">
        <f t="shared" ca="1" si="258"/>
        <v>-1,93999847580707-2,90341289845358i</v>
      </c>
      <c r="CJ215" s="223" t="str">
        <f t="shared" ca="1" si="259"/>
        <v>0,93133561200093+3,36541446524187i</v>
      </c>
      <c r="CK215" s="223" t="str">
        <f t="shared" ca="1" si="260"/>
        <v>0,171339657434449-3,48769884979059i</v>
      </c>
      <c r="CL215" s="223" t="str">
        <f t="shared" ca="1" si="261"/>
        <v>-1,25671927837864+3,25792222135395i</v>
      </c>
      <c r="CM215" s="223" t="str">
        <f t="shared" ca="1" si="262"/>
        <v>2,21524108239245-2,69927906892213i</v>
      </c>
      <c r="CN215" s="223" t="str">
        <f t="shared" ca="1" si="263"/>
        <v>-2,95014839070005+1,86816086509976i</v>
      </c>
      <c r="CO215" s="223" t="str">
        <f t="shared" ca="1" si="264"/>
        <v>3,38725698541097-0,848463705661576i</v>
      </c>
      <c r="CP215" s="223" t="str">
        <f t="shared" ca="1" si="265"/>
        <v>-3,48244353441565-0,256880467624573i</v>
      </c>
      <c r="CQ215" s="223" t="str">
        <f t="shared" ca="1" si="266"/>
        <v>3,22609956109195+1,33629419177165i</v>
      </c>
      <c r="CR215" s="223" t="str">
        <f t="shared" ca="1" si="267"/>
        <v>-2,64410135889674-2,28081751767228i</v>
      </c>
      <c r="CS215" s="223" t="str">
        <f t="shared" ca="1" si="268"/>
        <v>1,79519794414235+2,99510682386913i</v>
      </c>
      <c r="CT215" s="223" t="str">
        <f t="shared" ca="1" si="269"/>
        <v>-0,765080716511942-3,40705914862979i</v>
      </c>
      <c r="CU215" s="223" t="str">
        <f t="shared" ca="1" si="270"/>
        <v>-0,342266542626281+3,47509052527255i</v>
      </c>
      <c r="CV215" s="223" t="str">
        <f t="shared" ca="1" si="271"/>
        <v>1,41506417151081-3,19233361908601i</v>
      </c>
      <c r="CW215" s="223" t="str">
        <f t="shared" ca="1" si="272"/>
        <v>-2,34502007376475+2,58733094108209i</v>
      </c>
      <c r="CX215" s="223" t="str">
        <f t="shared" ca="1" si="273"/>
        <v>3,03826111668355-1,72115366306707i</v>
      </c>
      <c r="CY215" s="223" t="str">
        <f t="shared" ca="1" si="274"/>
        <v>-3,42480902681561+0,681236871346992i</v>
      </c>
      <c r="CZ215" s="223" t="str">
        <f t="shared" ca="1" si="275"/>
        <v>3,46564425153904+0,427446449060884i</v>
      </c>
      <c r="DA215" s="223" t="str">
        <f t="shared" ca="1" si="276"/>
        <v>-3,15664473467699-1,49298176950571i</v>
      </c>
      <c r="DB215" s="223" t="str">
        <f t="shared" ca="1" si="277"/>
        <v>2,52900201185508+2,40781007745073i</v>
      </c>
      <c r="DC215" s="223" t="str">
        <f t="shared" ca="1" si="278"/>
        <v>-1,64607262338639-3,07958527460731i</v>
      </c>
      <c r="DD215" s="223" t="str">
        <f t="shared" ca="1" si="279"/>
        <v>0,596982674563832+3,44049592810556i</v>
      </c>
      <c r="DE215" s="223" t="str">
        <f t="shared" ca="1" si="280"/>
        <v>0,512368877737925-3,4541104032972i</v>
      </c>
      <c r="DF215" s="223" t="str">
        <f t="shared" ca="1" si="281"/>
        <v>-1,57000005110895+3,11905440551432i</v>
      </c>
      <c r="DG215" s="223" t="str">
        <f t="shared" ca="1" si="282"/>
        <v>2,4691497063799-2,46914970638162i</v>
      </c>
      <c r="DH215" s="223" t="str">
        <f t="shared" ca="1" si="283"/>
        <v>-3,11905440551483+1,57000005110793i</v>
      </c>
      <c r="DI215" s="223" t="str">
        <f t="shared" ca="1" si="284"/>
        <v>3,45411040329687-0,512368877740139i</v>
      </c>
      <c r="DJ215" s="223" t="str">
        <f t="shared" ca="1" si="285"/>
        <v>-3,44049592810537-0,596982674564949i</v>
      </c>
      <c r="DK215" s="223" t="str">
        <f t="shared" ca="1" si="286"/>
        <v>3,07958527460678+1,64607262338739i</v>
      </c>
      <c r="DL215" s="223" t="str">
        <f t="shared" ca="1" si="287"/>
        <v>-2,4078100774525-2,5290020118534i</v>
      </c>
      <c r="DM215" s="223" t="str">
        <f t="shared" ca="1" si="288"/>
        <v>1,4929817695046+3,15664473467751i</v>
      </c>
      <c r="DN215" s="223" t="str">
        <f t="shared" ca="1" si="289"/>
        <v>-0,427446449063206-3,46564425153876i</v>
      </c>
      <c r="DO215" s="223" t="str">
        <f t="shared" ca="1" si="290"/>
        <v>-0,681236871348103+3,42480902681539i</v>
      </c>
      <c r="DP215" s="223" t="str">
        <f t="shared" ca="1" si="291"/>
        <v>1,72115366306814-3,03826111668294i</v>
      </c>
      <c r="DQ215" s="223" t="str">
        <f t="shared" ca="1" si="292"/>
        <v>-2,58733094108285+2,34502007376391i</v>
      </c>
      <c r="DR215" s="223" t="str">
        <f t="shared" ca="1" si="293"/>
        <v>3,19233361908651-1,41506417150968i</v>
      </c>
      <c r="DS215" s="223" t="str">
        <f t="shared" ca="1" si="294"/>
        <v>-3,47509052527232+0,342266542628609i</v>
      </c>
      <c r="DT215" s="223" t="str">
        <f t="shared" ca="1" si="295"/>
        <v>3,40705914862954+0,765080716513049i</v>
      </c>
      <c r="DU215" s="223" t="str">
        <f t="shared" ca="1" si="296"/>
        <v>-2,99510682387033-1,79519794414034i</v>
      </c>
      <c r="DV215" s="223" t="str">
        <f t="shared" ca="1" si="297"/>
        <v>2,28081751767142+2,64410135889749i</v>
      </c>
      <c r="DW215" s="223" t="str">
        <f t="shared" ca="1" si="298"/>
        <v>-1,33629419177052-3,22609956109243i</v>
      </c>
      <c r="DX215" s="223" t="str">
        <f t="shared" ca="1" si="299"/>
        <v>0,256880467626905+3,48244353441547i</v>
      </c>
      <c r="DY215" s="223" t="str">
        <f t="shared" ca="1" si="300"/>
        <v>0,848463705662581-3,38725698541072i</v>
      </c>
      <c r="DZ215" s="223" t="str">
        <f t="shared" ca="1" si="301"/>
        <v>-1,86816086509778+2,9501483907013i</v>
      </c>
      <c r="EA215" s="223" t="str">
        <f t="shared" ca="1" si="302"/>
        <v>2,69927906892285-2,21524108239157i</v>
      </c>
      <c r="EB215" s="223" t="str">
        <f t="shared" ca="1" si="303"/>
        <v>-3,25792222135439+1,25671927837749i</v>
      </c>
      <c r="EC215" s="223" t="str">
        <f t="shared" ca="1" si="304"/>
        <v>3,48769884979064-0,171339657433316i</v>
      </c>
      <c r="ED215" s="223" t="str">
        <f t="shared" ca="1" si="305"/>
        <v>-3,36541446524154-0,931335612002118i</v>
      </c>
      <c r="EE215" s="223" t="str">
        <f t="shared" ca="1" si="306"/>
        <v>2,90341289845488+1,93999847580513i</v>
      </c>
      <c r="EF215" s="223" t="str">
        <f t="shared" ca="1" si="307"/>
        <v>-2,14833026871689-2,75283083416965i</v>
      </c>
      <c r="EG215" s="223" t="str">
        <f t="shared" ca="1" si="308"/>
        <v>1,17638736428294+3,28778243109178i</v>
      </c>
      <c r="EH215" s="223" t="str">
        <f t="shared" ca="1" si="309"/>
        <v>-0,085695638640455-3,49085330579192i</v>
      </c>
      <c r="EI215" s="223" t="str">
        <f t="shared" ca="1" si="310"/>
        <v>-1,01364651659368+3,34154474523952i</v>
      </c>
      <c r="EJ215" s="223" t="str">
        <f t="shared" ca="1" si="311"/>
        <v>2,0106675039748-2,85492849884198i</v>
      </c>
      <c r="EK215" s="223" t="str">
        <f t="shared" ca="1" si="312"/>
        <v>-2,80472439705693+2,0801253812196i</v>
      </c>
      <c r="EL215" s="223" t="str">
        <f t="shared" ca="1" si="313"/>
        <v>3,31566220363081-1,0953468384281i</v>
      </c>
      <c r="EM215" s="223" t="str">
        <f t="shared" ca="1" si="314"/>
        <v>-3,49190500229321-7,56325277212827E-13i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-1,18136552208959E-27+2,47082838299112E-28i</v>
      </c>
      <c r="G216" s="229" t="str">
        <f t="shared" si="321"/>
        <v>-5,89591740472568+9,11901891937118i</v>
      </c>
      <c r="H216" s="229" t="str">
        <f t="shared" si="322"/>
        <v>2,00000000002359E-11-4,18300418021978E-12i</v>
      </c>
      <c r="I216" s="229" t="str">
        <f t="shared" si="317"/>
        <v>-2,00000000002359E-11+4,18300418021978E-12i</v>
      </c>
      <c r="J216" s="255" t="str">
        <f ca="1">IMPRODUCT(1/N_FFT2,EA100)</f>
        <v>0,0155922631822691-5,15999389910734E-06i</v>
      </c>
      <c r="K216" s="254" t="str">
        <f t="shared" ca="1" si="318"/>
        <v>-3,1182367937301E-13+6,5325701948502E-14i</v>
      </c>
      <c r="N216" s="246">
        <f t="shared" ca="1" si="185"/>
        <v>11.491973913969801</v>
      </c>
      <c r="O216" s="223">
        <f t="shared" ca="1" si="186"/>
        <v>3.4919739139698001</v>
      </c>
      <c r="P216" s="223" t="str">
        <f t="shared" ca="1" si="187"/>
        <v>-3,34161068960238-1,01366652059772i</v>
      </c>
      <c r="Q216" s="223" t="str">
        <f t="shared" ca="1" si="188"/>
        <v>2,90347019641907+1,94003676108257i</v>
      </c>
      <c r="R216" s="223" t="str">
        <f t="shared" ca="1" si="189"/>
        <v>-2,21528479949708-2,69933233836865i</v>
      </c>
      <c r="S216" s="223" t="str">
        <f t="shared" ca="1" si="190"/>
        <v>1,33632056312732+3,22616322718003i</v>
      </c>
      <c r="T216" s="223" t="str">
        <f t="shared" ca="1" si="191"/>
        <v>-0,342273297152567-3,4751591051205i</v>
      </c>
      <c r="U216" s="223" t="str">
        <f t="shared" ca="1" si="192"/>
        <v>-0,681250315348294+3,42487661437363i</v>
      </c>
      <c r="V216" s="223" t="str">
        <f t="shared" ca="1" si="193"/>
        <v>1,64610510812703-3,07964604927964i</v>
      </c>
      <c r="W216" s="223" t="str">
        <f t="shared" ca="1" si="194"/>
        <v>-2,46919843429458+2,46919843429458i</v>
      </c>
      <c r="X216" s="223" t="str">
        <f t="shared" ca="1" si="195"/>
        <v>3,07964604927981-1,64610510812671i</v>
      </c>
      <c r="Y216" s="223" t="str">
        <f t="shared" ca="1" si="196"/>
        <v>-3,42487661437364+0,681250315348284i</v>
      </c>
      <c r="Z216" s="223" t="str">
        <f t="shared" ca="1" si="197"/>
        <v>3,47515910512046+0,342273297152919i</v>
      </c>
      <c r="AA216" s="223" t="str">
        <f t="shared" ca="1" si="198"/>
        <v>-3,22616322718002-1,33632056312733i</v>
      </c>
      <c r="AB216" s="223" t="str">
        <f t="shared" ca="1" si="199"/>
        <v>2,69933233836875+2,21528479949695i</v>
      </c>
      <c r="AC216" s="223" t="str">
        <f t="shared" ca="1" si="200"/>
        <v>-1,94003676108257-2,90347019641907i</v>
      </c>
      <c r="AD216" s="223" t="str">
        <f t="shared" ca="1" si="201"/>
        <v>1,01366652059756+3,34161068960243i</v>
      </c>
      <c r="AE216" s="223" t="str">
        <f t="shared" ca="1" si="202"/>
        <v>3,78600570378875E-19-3,4919739139698i</v>
      </c>
      <c r="AF216" s="223" t="str">
        <f t="shared" ca="1" si="203"/>
        <v>-1,01366652059756+3,34161068960243i</v>
      </c>
      <c r="AG216" s="223" t="str">
        <f t="shared" ca="1" si="204"/>
        <v>1,94003676108259-2,90347019641906i</v>
      </c>
      <c r="AH216" s="223" t="str">
        <f t="shared" ca="1" si="205"/>
        <v>-2,69933233836877+2,21528479949694i</v>
      </c>
      <c r="AI216" s="223" t="str">
        <f t="shared" ca="1" si="206"/>
        <v>3,22616322718003-1,33632056312731i</v>
      </c>
      <c r="AJ216" s="223" t="str">
        <f t="shared" ca="1" si="207"/>
        <v>-3,47515910512046+0,342273297152907i</v>
      </c>
      <c r="AK216" s="223" t="str">
        <f t="shared" ca="1" si="208"/>
        <v>3,42487661437363+0,681250315348294i</v>
      </c>
      <c r="AL216" s="223" t="str">
        <f t="shared" ca="1" si="209"/>
        <v>-3,07964604927964-1,64610510812703i</v>
      </c>
      <c r="AM216" s="223" t="str">
        <f t="shared" ca="1" si="210"/>
        <v>2,46919843429456+2,46919843429459i</v>
      </c>
      <c r="AN216" s="223" t="str">
        <f t="shared" ca="1" si="211"/>
        <v>-1,64610510812672-3,0796460492798i</v>
      </c>
      <c r="AO216" s="223" t="str">
        <f t="shared" ca="1" si="212"/>
        <v>0,68125031534827+3,42487661437364i</v>
      </c>
      <c r="AP216" s="223" t="str">
        <f t="shared" ca="1" si="213"/>
        <v>0,342273297152907-3,47515910512046i</v>
      </c>
      <c r="AQ216" s="223" t="str">
        <f t="shared" ca="1" si="214"/>
        <v>-1,33632056312733+3,22616322718002i</v>
      </c>
      <c r="AR216" s="223" t="str">
        <f t="shared" ca="1" si="215"/>
        <v>-1,33632056312733+3,22616322718002i</v>
      </c>
      <c r="AS216" s="223" t="str">
        <f t="shared" ca="1" si="216"/>
        <v>-2,90347019641907+1,94003676108257i</v>
      </c>
      <c r="AT216" s="223" t="str">
        <f t="shared" ca="1" si="217"/>
        <v>3,34161068960233-1,01366652059786i</v>
      </c>
      <c r="AU216" s="223" t="str">
        <f t="shared" ca="1" si="218"/>
        <v>-3,4919739139698-7,57201140757754E-19i</v>
      </c>
      <c r="AV216" s="223" t="str">
        <f t="shared" ca="1" si="219"/>
        <v>3,34161068960242+1,01366652059758i</v>
      </c>
      <c r="AW216" s="223" t="str">
        <f t="shared" ca="1" si="220"/>
        <v>-2,90347019641907-1,94003676108257i</v>
      </c>
      <c r="AX216" s="223" t="str">
        <f t="shared" ca="1" si="221"/>
        <v>2,21528479949694+2,69933233836877i</v>
      </c>
      <c r="AY216" s="223" t="str">
        <f t="shared" ca="1" si="222"/>
        <v>-1,33632056312729-3,22616322718004i</v>
      </c>
      <c r="AZ216" s="223" t="str">
        <f t="shared" ca="1" si="223"/>
        <v>0,342273297153598+3,47515910512039i</v>
      </c>
      <c r="BA216" s="223" t="str">
        <f t="shared" ca="1" si="224"/>
        <v>0,681250315350023-3,42487661437329i</v>
      </c>
      <c r="BB216" s="223" t="str">
        <f t="shared" ca="1" si="225"/>
        <v>-1,64610510812764+3,07964604927931i</v>
      </c>
      <c r="BC216" s="223" t="str">
        <f t="shared" ca="1" si="226"/>
        <v>2,46919843429459-2,46919843429456i</v>
      </c>
      <c r="BD216" s="223" t="str">
        <f t="shared" ca="1" si="227"/>
        <v>-3,07964604927931+1,64610510812764i</v>
      </c>
      <c r="BE216" s="223" t="str">
        <f t="shared" ca="1" si="228"/>
        <v>3,4248766143733-0,681250315349974i</v>
      </c>
      <c r="BF216" s="223" t="str">
        <f t="shared" ca="1" si="229"/>
        <v>-3,47515910512039-0,342273297153647i</v>
      </c>
      <c r="BG216" s="223" t="str">
        <f t="shared" ca="1" si="230"/>
        <v>3,22616322718002+1,33632056312733i</v>
      </c>
      <c r="BH216" s="223" t="str">
        <f t="shared" ca="1" si="231"/>
        <v>-2,69933233836921-2,2152847994964i</v>
      </c>
      <c r="BI216" s="223" t="str">
        <f t="shared" ca="1" si="232"/>
        <v>1,94003676108112+2,90347019642004i</v>
      </c>
      <c r="BJ216" s="223" t="str">
        <f t="shared" ca="1" si="233"/>
        <v>-1,01366652059687-3,34161068960263i</v>
      </c>
      <c r="BK216" s="223" t="str">
        <f t="shared" ca="1" si="234"/>
        <v>-4,96250697624111E-14+3,4919739139698i</v>
      </c>
      <c r="BL216" s="223" t="str">
        <f t="shared" ca="1" si="235"/>
        <v>1,01366652059687-3,34161068960263i</v>
      </c>
      <c r="BM216" s="223" t="str">
        <f t="shared" ca="1" si="236"/>
        <v>-1,94003676108401+2,90347019641811i</v>
      </c>
      <c r="BN216" s="223" t="str">
        <f t="shared" ca="1" si="237"/>
        <v>2,69933233836921-2,2152847994964i</v>
      </c>
      <c r="BO216" s="223" t="str">
        <f t="shared" ca="1" si="238"/>
        <v>-3,22616322718004+1,33632056312729i</v>
      </c>
      <c r="BP216" s="223" t="str">
        <f t="shared" ca="1" si="239"/>
        <v>3,4751591051204-0,342273297153548i</v>
      </c>
      <c r="BQ216" s="223" t="str">
        <f t="shared" ca="1" si="240"/>
        <v>-3,42487661437328-0,681250315350072i</v>
      </c>
      <c r="BR216" s="223" t="str">
        <f t="shared" ca="1" si="241"/>
        <v>3,07964604927931+1,64610510812764i</v>
      </c>
      <c r="BS216" s="223" t="str">
        <f t="shared" ca="1" si="242"/>
        <v>-2,46919843429456-2,46919843429459i</v>
      </c>
      <c r="BT216" s="223" t="str">
        <f t="shared" ca="1" si="243"/>
        <v>1,64610510812759+3,07964604927933i</v>
      </c>
      <c r="BU216" s="223" t="str">
        <f t="shared" ca="1" si="244"/>
        <v>-0,681250315350023-3,42487661437329i</v>
      </c>
      <c r="BV216" s="223" t="str">
        <f t="shared" ca="1" si="245"/>
        <v>-0,342273297153598+3,47515910512039i</v>
      </c>
      <c r="BW216" s="223" t="str">
        <f t="shared" ca="1" si="246"/>
        <v>1,33632056312733-3,22616322718002i</v>
      </c>
      <c r="BX216" s="223" t="str">
        <f t="shared" ca="1" si="247"/>
        <v>-2,21528479949644+2,69933233836918i</v>
      </c>
      <c r="BY216" s="223" t="str">
        <f t="shared" ca="1" si="248"/>
        <v>2,90347019641814-1,94003676108397i</v>
      </c>
      <c r="BZ216" s="223" t="str">
        <f t="shared" ca="1" si="249"/>
        <v>-3,34161068960265+1,01366652059682i</v>
      </c>
      <c r="CA216" s="223" t="str">
        <f t="shared" ca="1" si="250"/>
        <v>3,4919739139698+1,51440228151551E-18i</v>
      </c>
      <c r="CB216" s="223" t="str">
        <f t="shared" ca="1" si="251"/>
        <v>-3,34161068960262-1,01366652059691i</v>
      </c>
      <c r="CC216" s="223" t="str">
        <f t="shared" ca="1" si="252"/>
        <v>2,90347019642001+1,94003676108117i</v>
      </c>
      <c r="CD216" s="223" t="str">
        <f t="shared" ca="1" si="253"/>
        <v>-2,21528479949636-2,69933233836924i</v>
      </c>
      <c r="CE216" s="223" t="str">
        <f t="shared" ca="1" si="254"/>
        <v>1,33632056312733+3,22616322718002i</v>
      </c>
      <c r="CF216" s="223" t="str">
        <f t="shared" ca="1" si="255"/>
        <v>-0,342273297153598-3,47515910512039i</v>
      </c>
      <c r="CG216" s="223" t="str">
        <f t="shared" ca="1" si="256"/>
        <v>-0,681250315350023+3,42487661437329i</v>
      </c>
      <c r="CH216" s="223" t="str">
        <f t="shared" ca="1" si="257"/>
        <v>1,64610510812768-3,07964604927929i</v>
      </c>
      <c r="CI216" s="223" t="str">
        <f t="shared" ca="1" si="258"/>
        <v>-2,46919843429463+2,46919843429452i</v>
      </c>
      <c r="CJ216" s="223" t="str">
        <f t="shared" ca="1" si="259"/>
        <v>3,07964604927931-1,64610510812764i</v>
      </c>
      <c r="CK216" s="223" t="str">
        <f t="shared" ca="1" si="260"/>
        <v>-3,4248766143733+0,681250315349974i</v>
      </c>
      <c r="CL216" s="223" t="str">
        <f t="shared" ca="1" si="261"/>
        <v>3,47515910512039+0,342273297153647i</v>
      </c>
      <c r="CM216" s="223" t="str">
        <f t="shared" ca="1" si="262"/>
        <v>-3,22616322718-1,33632056312738i</v>
      </c>
      <c r="CN216" s="223" t="str">
        <f t="shared" ca="1" si="263"/>
        <v>2,69933233836921+2,2152847994964i</v>
      </c>
      <c r="CO216" s="223" t="str">
        <f t="shared" ca="1" si="264"/>
        <v>-1,94003676108112-2,90347019642004i</v>
      </c>
      <c r="CP216" s="223" t="str">
        <f t="shared" ca="1" si="265"/>
        <v>1,01366652059687+3,34161068960263i</v>
      </c>
      <c r="CQ216" s="223" t="str">
        <f t="shared" ca="1" si="266"/>
        <v>4,96258269635519E-14-3,4919739139698i</v>
      </c>
      <c r="CR216" s="223" t="str">
        <f t="shared" ca="1" si="267"/>
        <v>-1,01366652059696+3,34161068960261i</v>
      </c>
      <c r="CS216" s="223" t="str">
        <f t="shared" ca="1" si="268"/>
        <v>1,9400367610841-2,90347019641805i</v>
      </c>
      <c r="CT216" s="223" t="str">
        <f t="shared" ca="1" si="269"/>
        <v>-2,69933233836921+2,2152847994964i</v>
      </c>
      <c r="CU216" s="223" t="str">
        <f t="shared" ca="1" si="270"/>
        <v>3,22616322718004-1,33632056312729i</v>
      </c>
      <c r="CV216" s="223" t="str">
        <f t="shared" ca="1" si="271"/>
        <v>-3,4751591051204+0,342273297153548i</v>
      </c>
      <c r="CW216" s="223" t="str">
        <f t="shared" ca="1" si="272"/>
        <v>3,42487661437398+0,681250315346566i</v>
      </c>
      <c r="CX216" s="223" t="str">
        <f t="shared" ca="1" si="273"/>
        <v>-3,07964604927931-1,64610510812764i</v>
      </c>
      <c r="CY216" s="223" t="str">
        <f t="shared" ca="1" si="274"/>
        <v>2,46919843429456+2,46919843429459i</v>
      </c>
      <c r="CZ216" s="223" t="str">
        <f t="shared" ca="1" si="275"/>
        <v>-1,64610510812759-3,07964604927933i</v>
      </c>
      <c r="DA216" s="223" t="str">
        <f t="shared" ca="1" si="276"/>
        <v>0,681250315350023+3,42487661437329i</v>
      </c>
      <c r="DB216" s="223" t="str">
        <f t="shared" ca="1" si="277"/>
        <v>0,342273297153697-3,47515910512038i</v>
      </c>
      <c r="DC216" s="223" t="str">
        <f t="shared" ca="1" si="278"/>
        <v>-1,33632056312742+3,22616322717999i</v>
      </c>
      <c r="DD216" s="223" t="str">
        <f t="shared" ca="1" si="279"/>
        <v>2,21528479949651-2,69933233836911i</v>
      </c>
      <c r="DE216" s="223" t="str">
        <f t="shared" ca="1" si="280"/>
        <v>-2,90347019641808+1,94003676108405i</v>
      </c>
      <c r="DF216" s="223" t="str">
        <f t="shared" ca="1" si="281"/>
        <v>3,34161068960265-1,01366652059682i</v>
      </c>
      <c r="DG216" s="223" t="str">
        <f t="shared" ca="1" si="282"/>
        <v>-3,4919739139698-9,92501395248225E-14i</v>
      </c>
      <c r="DH216" s="223" t="str">
        <f t="shared" ca="1" si="283"/>
        <v>3,34161068960259+1,01366652059701i</v>
      </c>
      <c r="DI216" s="223" t="str">
        <f t="shared" ca="1" si="284"/>
        <v>-2,90347019641808-1,94003676108405i</v>
      </c>
      <c r="DJ216" s="223" t="str">
        <f t="shared" ca="1" si="285"/>
        <v>2,21528479949636+2,69933233836924i</v>
      </c>
      <c r="DK216" s="223" t="str">
        <f t="shared" ca="1" si="286"/>
        <v>-1,33632056312724-3,22616322718006i</v>
      </c>
      <c r="DL216" s="223" t="str">
        <f t="shared" ca="1" si="287"/>
        <v>0,342273297153499+3,4751591051204i</v>
      </c>
      <c r="DM216" s="223" t="str">
        <f t="shared" ca="1" si="288"/>
        <v>0,681250315346712-3,42487661437395i</v>
      </c>
      <c r="DN216" s="223" t="str">
        <f t="shared" ca="1" si="289"/>
        <v>-1,64610510812768+3,07964604927929i</v>
      </c>
      <c r="DO216" s="223" t="str">
        <f t="shared" ca="1" si="290"/>
        <v>2,46919843429463-2,46919843429452i</v>
      </c>
      <c r="DP216" s="223" t="str">
        <f t="shared" ca="1" si="291"/>
        <v>-3,07964604927936+1,64610510812755i</v>
      </c>
      <c r="DQ216" s="223" t="str">
        <f t="shared" ca="1" si="292"/>
        <v>3,42487661437332-0,681250315349876i</v>
      </c>
      <c r="DR216" s="223" t="str">
        <f t="shared" ca="1" si="293"/>
        <v>-3,47515910512039-0,342273297153647i</v>
      </c>
      <c r="DS216" s="223" t="str">
        <f t="shared" ca="1" si="294"/>
        <v>3,22616322718+1,33632056312738i</v>
      </c>
      <c r="DT216" s="223" t="str">
        <f t="shared" ca="1" si="295"/>
        <v>-2,69933233836915-2,21528479949647i</v>
      </c>
      <c r="DU216" s="223" t="str">
        <f t="shared" ca="1" si="296"/>
        <v>1,94003676108393+2,90347019641817i</v>
      </c>
      <c r="DV216" s="223" t="str">
        <f t="shared" ca="1" si="297"/>
        <v>-1,01366652059687-3,34161068960263i</v>
      </c>
      <c r="DW216" s="223" t="str">
        <f t="shared" ca="1" si="298"/>
        <v>-4,96265841646926E-14+3,4919739139698i</v>
      </c>
      <c r="DX216" s="223" t="str">
        <f t="shared" ca="1" si="299"/>
        <v>1,01366652059696-3,34161068960261i</v>
      </c>
      <c r="DY216" s="223" t="str">
        <f t="shared" ca="1" si="300"/>
        <v>-1,94003676108401+2,90347019641811i</v>
      </c>
      <c r="DZ216" s="223" t="str">
        <f t="shared" ca="1" si="301"/>
        <v>2,69933233836921-2,2152847994964i</v>
      </c>
      <c r="EA216" s="223" t="str">
        <f t="shared" ca="1" si="302"/>
        <v>-3,22616322718004+1,33632056312729i</v>
      </c>
      <c r="EB216" s="223" t="str">
        <f t="shared" ca="1" si="303"/>
        <v>3,4751591051204-0,342273297153548i</v>
      </c>
      <c r="EC216" s="223" t="str">
        <f t="shared" ca="1" si="304"/>
        <v>-3,4248766143733-0,681250315349974i</v>
      </c>
      <c r="ED216" s="223" t="str">
        <f t="shared" ca="1" si="305"/>
        <v>3,07964604927931+1,64610510812764i</v>
      </c>
      <c r="EE216" s="223" t="str">
        <f t="shared" ca="1" si="306"/>
        <v>-2,46919843429456-2,46919843429459i</v>
      </c>
      <c r="EF216" s="223" t="str">
        <f t="shared" ca="1" si="307"/>
        <v>1,64610510812759+3,07964604927933i</v>
      </c>
      <c r="EG216" s="223" t="str">
        <f t="shared" ca="1" si="308"/>
        <v>-0,681250315346615-3,42487661437397i</v>
      </c>
      <c r="EH216" s="223" t="str">
        <f t="shared" ca="1" si="309"/>
        <v>-0,342273297153598+3,47515910512039i</v>
      </c>
      <c r="EI216" s="223" t="str">
        <f t="shared" ca="1" si="310"/>
        <v>1,33632056312733-3,22616322718002i</v>
      </c>
      <c r="EJ216" s="223" t="str">
        <f t="shared" ca="1" si="311"/>
        <v>-2,21528479949644+2,69933233836918i</v>
      </c>
      <c r="EK216" s="223" t="str">
        <f t="shared" ca="1" si="312"/>
        <v>2,90347019641814-1,94003676108397i</v>
      </c>
      <c r="EL216" s="223" t="str">
        <f t="shared" ca="1" si="313"/>
        <v>-3,34161068960262+1,01366652059691i</v>
      </c>
      <c r="EM216" s="223" t="str">
        <f t="shared" ca="1" si="314"/>
        <v>3,4919739139698+3,02880456303101E-18i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-1,16125753998738E-27+2,40801375844057E-28i</v>
      </c>
      <c r="G217" s="229" t="str">
        <f t="shared" si="321"/>
        <v>-5,82479030752671+9,08667287980325i</v>
      </c>
      <c r="H217" s="229" t="str">
        <f t="shared" si="322"/>
        <v>2,00000000002319E-11-4,14725200773928E-12i</v>
      </c>
      <c r="I217" s="229" t="str">
        <f t="shared" si="317"/>
        <v>-2,00000000002319E-11+4,14725200773928E-12i</v>
      </c>
      <c r="J217" s="255" t="str">
        <f ca="1">IMPRODUCT(1/N_FFT2,EB100)</f>
        <v>0,0106138544954188-0,000978175669304461i</v>
      </c>
      <c r="K217" s="254" t="str">
        <f t="shared" ca="1" si="318"/>
        <v>-2,08220348902393E-13+6,35818427522943E-14i</v>
      </c>
      <c r="N217" s="246">
        <f t="shared" ca="1" si="185"/>
        <v>11.492036413366217</v>
      </c>
      <c r="O217" s="223">
        <f t="shared" ca="1" si="186"/>
        <v>3.4920364133662165</v>
      </c>
      <c r="P217" s="223" t="str">
        <f t="shared" ca="1" si="187"/>
        <v>-3,36554111608851-0,93137066101166i</v>
      </c>
      <c r="Q217" s="223" t="str">
        <f t="shared" ca="1" si="188"/>
        <v>2,99521953890694+1,79526550293423i</v>
      </c>
      <c r="R217" s="223" t="str">
        <f t="shared" ca="1" si="189"/>
        <v>-2,40790069071421-2,52909718594079i</v>
      </c>
      <c r="S217" s="223" t="str">
        <f t="shared" ca="1" si="190"/>
        <v>1,64613457013846+3,0797011688264i</v>
      </c>
      <c r="T217" s="223" t="str">
        <f t="shared" ca="1" si="191"/>
        <v>-0,765109508841479-3,40718736669352i</v>
      </c>
      <c r="U217" s="223" t="str">
        <f t="shared" ca="1" si="192"/>
        <v>-0,171346105470614+3,48783010257318i</v>
      </c>
      <c r="V217" s="223" t="str">
        <f t="shared" ca="1" si="193"/>
        <v>1,09538805968116-3,31578698214821i</v>
      </c>
      <c r="W217" s="223" t="str">
        <f t="shared" ca="1" si="194"/>
        <v>-1,94007148388669+2,90352216276805i</v>
      </c>
      <c r="X217" s="223" t="str">
        <f t="shared" ca="1" si="195"/>
        <v>2,64420086452363-2,28090335181657i</v>
      </c>
      <c r="Y217" s="223" t="str">
        <f t="shared" ca="1" si="196"/>
        <v>-3,15676352888026+1,49303795497873i</v>
      </c>
      <c r="Z217" s="223" t="str">
        <f t="shared" ca="1" si="197"/>
        <v>3,44062540449782-0,597005140848748i</v>
      </c>
      <c r="AA217" s="223" t="str">
        <f t="shared" ca="1" si="198"/>
        <v>-3,4752213035652-0,342279423165003i</v>
      </c>
      <c r="AB217" s="223" t="str">
        <f t="shared" ca="1" si="199"/>
        <v>3,25804482693942+1,25676657256982i</v>
      </c>
      <c r="AC217" s="223" t="str">
        <f t="shared" ca="1" si="200"/>
        <v>-2,80482994742043-2,08020366270447i</v>
      </c>
      <c r="AD217" s="223" t="str">
        <f t="shared" ca="1" si="201"/>
        <v>2,14841111696075+2,75293443161929i</v>
      </c>
      <c r="AE217" s="223" t="str">
        <f t="shared" ca="1" si="202"/>
        <v>-1,33634448061079-3,2262209690932i</v>
      </c>
      <c r="AF217" s="223" t="str">
        <f t="shared" ca="1" si="203"/>
        <v>0,427462535180243+3,46577467433947i</v>
      </c>
      <c r="AG217" s="223" t="str">
        <f t="shared" ca="1" si="204"/>
        <v>0,512388159748507-3,45424039204354i</v>
      </c>
      <c r="AH217" s="223" t="str">
        <f t="shared" ca="1" si="205"/>
        <v>-1,41511742470575+3,19245375637138i</v>
      </c>
      <c r="AI217" s="223" t="str">
        <f t="shared" ca="1" si="206"/>
        <v>2,21532444869445-2,69938065105538i</v>
      </c>
      <c r="AJ217" s="223" t="str">
        <f t="shared" ca="1" si="207"/>
        <v>-2,8550359385406+2,01074317154558i</v>
      </c>
      <c r="AK217" s="223" t="str">
        <f t="shared" ca="1" si="208"/>
        <v>3,28790616040802-1,17643163533907i</v>
      </c>
      <c r="AL217" s="223" t="str">
        <f t="shared" ca="1" si="209"/>
        <v>-3,4825745894246+0,256890134823563i</v>
      </c>
      <c r="AM217" s="223" t="str">
        <f t="shared" ca="1" si="210"/>
        <v>3,42493791286168+0,681262508375618i</v>
      </c>
      <c r="AN217" s="223" t="str">
        <f t="shared" ca="1" si="211"/>
        <v>-3,11917178507831-1,57005913501593i</v>
      </c>
      <c r="AO217" s="223" t="str">
        <f t="shared" ca="1" si="212"/>
        <v>2,58742831026414+2,34510832404801i</v>
      </c>
      <c r="AP217" s="223" t="str">
        <f t="shared" ca="1" si="213"/>
        <v>-1,86823116970986-2,95025941381434i</v>
      </c>
      <c r="AQ217" s="223" t="str">
        <f t="shared" ca="1" si="214"/>
        <v>1,01368466321493+3,34167049779574i</v>
      </c>
      <c r="AR217" s="223" t="str">
        <f t="shared" ca="1" si="215"/>
        <v>1,01368466321493+3,34167049779574i</v>
      </c>
      <c r="AS217" s="223" t="str">
        <f t="shared" ca="1" si="216"/>
        <v>-0,848495635948504+3,3873844582586i</v>
      </c>
      <c r="AT217" s="223" t="str">
        <f t="shared" ca="1" si="217"/>
        <v>1,72121843534889-3,03837545574781i</v>
      </c>
      <c r="AU217" s="223" t="str">
        <f t="shared" ca="1" si="218"/>
        <v>-2,46924262804172+2,46924262804149i</v>
      </c>
      <c r="AV217" s="223" t="str">
        <f t="shared" ca="1" si="219"/>
        <v>3,03837545574782-1,72121843534887i</v>
      </c>
      <c r="AW217" s="223" t="str">
        <f t="shared" ca="1" si="220"/>
        <v>-3,38738445825861+0,848495635948486i</v>
      </c>
      <c r="AX217" s="223" t="str">
        <f t="shared" ca="1" si="221"/>
        <v>3,49098467728632+0,0856988636315182i</v>
      </c>
      <c r="AY217" s="223" t="str">
        <f t="shared" ca="1" si="222"/>
        <v>-3,34167049779563-1,01368466321528i</v>
      </c>
      <c r="AZ217" s="223" t="str">
        <f t="shared" ca="1" si="223"/>
        <v>2,95025941381414+1,86823116971017i</v>
      </c>
      <c r="BA217" s="223" t="str">
        <f t="shared" ca="1" si="224"/>
        <v>-2,34510832404803-2,58742831026412i</v>
      </c>
      <c r="BB217" s="223" t="str">
        <f t="shared" ca="1" si="225"/>
        <v>1,57005913501622+3,11917178507816i</v>
      </c>
      <c r="BC217" s="223" t="str">
        <f t="shared" ca="1" si="226"/>
        <v>-0,681262508376281-3,42493791286155i</v>
      </c>
      <c r="BD217" s="223" t="str">
        <f t="shared" ca="1" si="227"/>
        <v>-0,256890134822493+3,48257458942468i</v>
      </c>
      <c r="BE217" s="223" t="str">
        <f t="shared" ca="1" si="228"/>
        <v>1,17643163533811-3,28790616040837i</v>
      </c>
      <c r="BF217" s="223" t="str">
        <f t="shared" ca="1" si="229"/>
        <v>-2,01074317154447+2,85503593854139i</v>
      </c>
      <c r="BG217" s="223" t="str">
        <f t="shared" ca="1" si="230"/>
        <v>2,69938065105652-2,21532444869308i</v>
      </c>
      <c r="BH217" s="223" t="str">
        <f t="shared" ca="1" si="231"/>
        <v>-3,19245375637195+1,41511742470448i</v>
      </c>
      <c r="BI217" s="223" t="str">
        <f t="shared" ca="1" si="232"/>
        <v>3,45424039204369-0,512388159747508i</v>
      </c>
      <c r="BJ217" s="223" t="str">
        <f t="shared" ca="1" si="233"/>
        <v>-3,46577467433934-0,427462535181322i</v>
      </c>
      <c r="BK217" s="223" t="str">
        <f t="shared" ca="1" si="234"/>
        <v>3,22622096909294+1,33634448061142i</v>
      </c>
      <c r="BL217" s="223" t="str">
        <f t="shared" ca="1" si="235"/>
        <v>-2,7529344316191-2,148411116961i</v>
      </c>
      <c r="BM217" s="223" t="str">
        <f t="shared" ca="1" si="236"/>
        <v>2,08020366270444+2,80482994742046i</v>
      </c>
      <c r="BN217" s="223" t="str">
        <f t="shared" ca="1" si="237"/>
        <v>-1,25676657257015-3,25804482693929i</v>
      </c>
      <c r="BO217" s="223" t="str">
        <f t="shared" ca="1" si="238"/>
        <v>0,34227942316538+3,47522130356516i</v>
      </c>
      <c r="BP217" s="223" t="str">
        <f t="shared" ca="1" si="239"/>
        <v>0,597005140848106-3,44062540449793i</v>
      </c>
      <c r="BQ217" s="223" t="str">
        <f t="shared" ca="1" si="240"/>
        <v>-1,49303795497779+3,1567635288807i</v>
      </c>
      <c r="BR217" s="223" t="str">
        <f t="shared" ca="1" si="241"/>
        <v>2,28090335181549-2,64420086452456i</v>
      </c>
      <c r="BS217" s="223" t="str">
        <f t="shared" ca="1" si="242"/>
        <v>-2,9035221627671+1,94007148388811i</v>
      </c>
      <c r="BT217" s="223" t="str">
        <f t="shared" ca="1" si="243"/>
        <v>3,31578698214876-1,0953880596795i</v>
      </c>
      <c r="BU217" s="223" t="str">
        <f t="shared" ca="1" si="244"/>
        <v>-3,48783010257325+0,171346105469158i</v>
      </c>
      <c r="BV217" s="223" t="str">
        <f t="shared" ca="1" si="245"/>
        <v>3,40718736669329+0,76510950884253i</v>
      </c>
      <c r="BW217" s="223" t="str">
        <f t="shared" ca="1" si="246"/>
        <v>-3,07970116882607-1,64613457013907i</v>
      </c>
      <c r="BX217" s="223" t="str">
        <f t="shared" ca="1" si="247"/>
        <v>2,52909718594047+2,40790069071454i</v>
      </c>
      <c r="BY217" s="223" t="str">
        <f t="shared" ca="1" si="248"/>
        <v>-1,79526550293402-2,99521953890707i</v>
      </c>
      <c r="BZ217" s="223" t="str">
        <f t="shared" ca="1" si="249"/>
        <v>0,931370661011723+3,36554111608849i</v>
      </c>
      <c r="CA217" s="223" t="str">
        <f t="shared" ca="1" si="250"/>
        <v>-3,78173841165184E-13-3,49203641336622i</v>
      </c>
      <c r="CB217" s="223" t="str">
        <f t="shared" ca="1" si="251"/>
        <v>-0,931370661011091+3,36554111608867i</v>
      </c>
      <c r="CC217" s="223" t="str">
        <f t="shared" ca="1" si="252"/>
        <v>1,79526550293346-2,9952195389074i</v>
      </c>
      <c r="CD217" s="223" t="str">
        <f t="shared" ca="1" si="253"/>
        <v>-2,52909718593995+2,40790069071509i</v>
      </c>
      <c r="CE217" s="223" t="str">
        <f t="shared" ca="1" si="254"/>
        <v>3,07970116882576-1,64613457013965i</v>
      </c>
      <c r="CF217" s="223" t="str">
        <f t="shared" ca="1" si="255"/>
        <v>-3,4071873666939+0,765109508839782i</v>
      </c>
      <c r="CG217" s="223" t="str">
        <f t="shared" ca="1" si="256"/>
        <v>3,48783010257311+0,171346105472071i</v>
      </c>
      <c r="CH217" s="223" t="str">
        <f t="shared" ca="1" si="257"/>
        <v>-3,31578698214787-1,09538805968218i</v>
      </c>
      <c r="CI217" s="223" t="str">
        <f t="shared" ca="1" si="258"/>
        <v>2,90352216276747+1,94007148388757i</v>
      </c>
      <c r="CJ217" s="223" t="str">
        <f t="shared" ca="1" si="259"/>
        <v>-2,28090335181599-2,64420086452413i</v>
      </c>
      <c r="CK217" s="223" t="str">
        <f t="shared" ca="1" si="260"/>
        <v>1,49303795497838+3,15676352888042i</v>
      </c>
      <c r="CL217" s="223" t="str">
        <f t="shared" ca="1" si="261"/>
        <v>-0,597005140848752-3,44062540449781i</v>
      </c>
      <c r="CM217" s="223" t="str">
        <f t="shared" ca="1" si="262"/>
        <v>-0,342279423164627+3,47522130356524i</v>
      </c>
      <c r="CN217" s="223" t="str">
        <f t="shared" ca="1" si="263"/>
        <v>1,25676657256954-3,25804482693953i</v>
      </c>
      <c r="CO217" s="223" t="str">
        <f t="shared" ca="1" si="264"/>
        <v>-2,08020366270391+2,80482994742085i</v>
      </c>
      <c r="CP217" s="223" t="str">
        <f t="shared" ca="1" si="265"/>
        <v>2,75293443161863-2,1484111169616i</v>
      </c>
      <c r="CQ217" s="223" t="str">
        <f t="shared" ca="1" si="266"/>
        <v>-3,22622096909269+1,33634448061203i</v>
      </c>
      <c r="CR217" s="223" t="str">
        <f t="shared" ca="1" si="267"/>
        <v>3,46577467433926-0,427462535181972i</v>
      </c>
      <c r="CS217" s="223" t="str">
        <f t="shared" ca="1" si="268"/>
        <v>-3,45424039204328-0,512388159750295i</v>
      </c>
      <c r="CT217" s="223" t="str">
        <f t="shared" ca="1" si="269"/>
        <v>3,1924537563708+1,41511742470706i</v>
      </c>
      <c r="CU217" s="223" t="str">
        <f t="shared" ca="1" si="270"/>
        <v>-2,69938065105473-2,21532444869526i</v>
      </c>
      <c r="CV217" s="223" t="str">
        <f t="shared" ca="1" si="271"/>
        <v>2,01074317154496+2,85503593854104i</v>
      </c>
      <c r="CW217" s="223" t="str">
        <f t="shared" ca="1" si="272"/>
        <v>-1,17643163533873-3,28790616040815i</v>
      </c>
      <c r="CX217" s="223" t="str">
        <f t="shared" ca="1" si="273"/>
        <v>0,256890134823198+3,48257458942463i</v>
      </c>
      <c r="CY217" s="223" t="str">
        <f t="shared" ca="1" si="274"/>
        <v>0,681262508375688-3,42493791286167i</v>
      </c>
      <c r="CZ217" s="223" t="str">
        <f t="shared" ca="1" si="275"/>
        <v>-1,57005913501563+3,11917178507846i</v>
      </c>
      <c r="DA217" s="223" t="str">
        <f t="shared" ca="1" si="276"/>
        <v>2,34510832404758-2,58742831026452i</v>
      </c>
      <c r="DB217" s="223" t="str">
        <f t="shared" ca="1" si="277"/>
        <v>-2,95025941381382+1,86823116971068i</v>
      </c>
      <c r="DC217" s="223" t="str">
        <f t="shared" ca="1" si="278"/>
        <v>3,34167049779544-1,01368466321591i</v>
      </c>
      <c r="DD217" s="223" t="str">
        <f t="shared" ca="1" si="279"/>
        <v>-3,4909846772863+0,0856988636321751i</v>
      </c>
      <c r="DE217" s="223" t="str">
        <f t="shared" ca="1" si="280"/>
        <v>3,38738445825903+0,848495635946789i</v>
      </c>
      <c r="DF217" s="223" t="str">
        <f t="shared" ca="1" si="281"/>
        <v>-3,03837545574712-1,72121843535012i</v>
      </c>
      <c r="DG217" s="223" t="str">
        <f t="shared" ca="1" si="282"/>
        <v>2,46924262804074+2,46924262804246i</v>
      </c>
      <c r="DH217" s="223" t="str">
        <f t="shared" ca="1" si="283"/>
        <v>-1,72121843534799-3,03837545574832i</v>
      </c>
      <c r="DI217" s="223" t="str">
        <f t="shared" ca="1" si="284"/>
        <v>0,848495635947889+3,38738445825876i</v>
      </c>
      <c r="DJ217" s="223" t="str">
        <f t="shared" ca="1" si="285"/>
        <v>0,0856988636312392-3,49098467728633i</v>
      </c>
      <c r="DK217" s="223" t="str">
        <f t="shared" ca="1" si="286"/>
        <v>-1,01368466321501+3,34167049779571i</v>
      </c>
      <c r="DL217" s="223" t="str">
        <f t="shared" ca="1" si="287"/>
        <v>1,86823116970989-2,95025941381432i</v>
      </c>
      <c r="DM217" s="223" t="str">
        <f t="shared" ca="1" si="288"/>
        <v>-2,5874283102639+2,34510832404827i</v>
      </c>
      <c r="DN217" s="223" t="str">
        <f t="shared" ca="1" si="289"/>
        <v>3,119171785078-1,57005913501656i</v>
      </c>
      <c r="DO217" s="223" t="str">
        <f t="shared" ca="1" si="290"/>
        <v>-3,42493791286147+0,681262508376701i</v>
      </c>
      <c r="DP217" s="223" t="str">
        <f t="shared" ca="1" si="291"/>
        <v>3,4825745894247+0,256890134822264i</v>
      </c>
      <c r="DQ217" s="223" t="str">
        <f t="shared" ca="1" si="292"/>
        <v>-3,28790616040846-1,17643163533784i</v>
      </c>
      <c r="DR217" s="223" t="str">
        <f t="shared" ca="1" si="293"/>
        <v>2,85503593853963+2,01074317154696i</v>
      </c>
      <c r="DS217" s="223" t="str">
        <f t="shared" ca="1" si="294"/>
        <v>-2,21532444869329-2,69938065105634i</v>
      </c>
      <c r="DT217" s="223" t="str">
        <f t="shared" ca="1" si="295"/>
        <v>1,41511742470474+3,19245375637183i</v>
      </c>
      <c r="DU217" s="223" t="str">
        <f t="shared" ca="1" si="296"/>
        <v>-0,512388159747784-3,45424039204365i</v>
      </c>
      <c r="DV217" s="223" t="str">
        <f t="shared" ca="1" si="297"/>
        <v>-0,427462535180945+3,46577467433938i</v>
      </c>
      <c r="DW217" s="223" t="str">
        <f t="shared" ca="1" si="298"/>
        <v>1,33634448061108-3,22622096909308i</v>
      </c>
      <c r="DX217" s="223" t="str">
        <f t="shared" ca="1" si="299"/>
        <v>-2,1484111169607+2,75293443161933i</v>
      </c>
      <c r="DY217" s="223" t="str">
        <f t="shared" ca="1" si="300"/>
        <v>2,80482994742029-2,08020366270466i</v>
      </c>
      <c r="DZ217" s="223" t="str">
        <f t="shared" ca="1" si="301"/>
        <v>-3,25804482693919+1,25676657257041i</v>
      </c>
      <c r="EA217" s="223" t="str">
        <f t="shared" ca="1" si="302"/>
        <v>3,47522130356514-0,342279423165658i</v>
      </c>
      <c r="EB217" s="223" t="str">
        <f t="shared" ca="1" si="303"/>
        <v>-3,44062540449799-0,597005140847732i</v>
      </c>
      <c r="EC217" s="223" t="str">
        <f t="shared" ca="1" si="304"/>
        <v>3,15676352888086+1,49303795497745i</v>
      </c>
      <c r="ED217" s="223" t="str">
        <f t="shared" ca="1" si="305"/>
        <v>-2,64420086452481-2,28090335181521i</v>
      </c>
      <c r="EE217" s="223" t="str">
        <f t="shared" ca="1" si="306"/>
        <v>1,94007148388554+2,90352216276883i</v>
      </c>
      <c r="EF217" s="223" t="str">
        <f t="shared" ca="1" si="307"/>
        <v>-1,09538805967986-3,31578698214864i</v>
      </c>
      <c r="EG217" s="223" t="str">
        <f t="shared" ca="1" si="308"/>
        <v>0,171346105469635+3,48783010257323i</v>
      </c>
      <c r="EH217" s="223" t="str">
        <f t="shared" ca="1" si="309"/>
        <v>0,765109508842258-3,40718736669335i</v>
      </c>
      <c r="EI217" s="223" t="str">
        <f t="shared" ca="1" si="310"/>
        <v>-1,64613457013882+3,0797011688262i</v>
      </c>
      <c r="EJ217" s="223" t="str">
        <f t="shared" ca="1" si="311"/>
        <v>2,40790069071434-2,52909718594067i</v>
      </c>
      <c r="EK217" s="223" t="str">
        <f t="shared" ca="1" si="312"/>
        <v>-2,99521953890687+1,79526550293434i</v>
      </c>
      <c r="EL217" s="223" t="str">
        <f t="shared" ca="1" si="313"/>
        <v>3,36554111608839-0,931370661012089i</v>
      </c>
      <c r="EM217" s="223" t="str">
        <f t="shared" ca="1" si="314"/>
        <v>-3,49203641336622+7,56347682330368E-13i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-1,14165860848504E-27+2,34731042347152E-28i</v>
      </c>
      <c r="G218" s="229" t="str">
        <f t="shared" si="321"/>
        <v>-5,75477006494304+9,05417156890475i</v>
      </c>
      <c r="H218" s="229" t="str">
        <f t="shared" si="322"/>
        <v>2,00000000002277E-11-4,1121058042838E-12i</v>
      </c>
      <c r="I218" s="229" t="str">
        <f t="shared" si="317"/>
        <v>-2,00000000002277E-11+4,1121058042838E-12i</v>
      </c>
      <c r="J218" s="255" t="str">
        <f ca="1">IMPRODUCT(1/N_FFT2,EC100)</f>
        <v>0,0116764335288682+4,30000405930848E-06i</v>
      </c>
      <c r="K218" s="254" t="str">
        <f t="shared" ca="1" si="318"/>
        <v>-2,33546352651673E-13+4,79287300062057E-14i</v>
      </c>
      <c r="N218" s="246">
        <f t="shared" ca="1" si="185"/>
        <v>11.492092710536594</v>
      </c>
      <c r="O218" s="223">
        <f t="shared" ca="1" si="186"/>
        <v>3.4920927105365944</v>
      </c>
      <c r="P218" s="223" t="str">
        <f t="shared" ca="1" si="187"/>
        <v>-3,38743906827334-0,848509315045059i</v>
      </c>
      <c r="Q218" s="223" t="str">
        <f t="shared" ca="1" si="188"/>
        <v>3,0797508184981+1,64616110844081i</v>
      </c>
      <c r="R218" s="223" t="str">
        <f t="shared" ca="1" si="189"/>
        <v>-2,58747002371594-2,34514613091685i</v>
      </c>
      <c r="S218" s="223" t="str">
        <f t="shared" ca="1" si="190"/>
        <v>1,94010276091898+2,90356897215434i</v>
      </c>
      <c r="T218" s="223" t="str">
        <f t="shared" ca="1" si="191"/>
        <v>-1,17645060128487-3,28795916667456i</v>
      </c>
      <c r="U218" s="223" t="str">
        <f t="shared" ca="1" si="192"/>
        <v>0,342284941252343+3,47527732964935i</v>
      </c>
      <c r="V218" s="223" t="str">
        <f t="shared" ca="1" si="193"/>
        <v>0,512396420259268-3,45429607988202i</v>
      </c>
      <c r="W218" s="223" t="str">
        <f t="shared" ca="1" si="194"/>
        <v>-1,33636602460534+3,22627298089659i</v>
      </c>
      <c r="X218" s="223" t="str">
        <f t="shared" ca="1" si="195"/>
        <v>2,08023719888979-2,80487516573162i</v>
      </c>
      <c r="Y218" s="223" t="str">
        <f t="shared" ca="1" si="196"/>
        <v>-2,69942416935662+2,21536016324122i</v>
      </c>
      <c r="Z218" s="223" t="str">
        <f t="shared" ca="1" si="197"/>
        <v>3,1568144209195-1,49306202512069i</v>
      </c>
      <c r="AA218" s="223" t="str">
        <f t="shared" ca="1" si="198"/>
        <v>-3,4249931282977+0,681273491408813i</v>
      </c>
      <c r="AB218" s="223" t="str">
        <f t="shared" ca="1" si="199"/>
        <v>3,48788633193116+0,171348867841684i</v>
      </c>
      <c r="AC218" s="223" t="str">
        <f t="shared" ca="1" si="200"/>
        <v>-3,34172437082892-1,01370100542068i</v>
      </c>
      <c r="AD218" s="223" t="str">
        <f t="shared" ca="1" si="201"/>
        <v>2,99526782660071+1,79529444546389i</v>
      </c>
      <c r="AE218" s="223" t="str">
        <f t="shared" ca="1" si="202"/>
        <v>-2,46928243615241-2,46928243615267i</v>
      </c>
      <c r="AF218" s="223" t="str">
        <f t="shared" ca="1" si="203"/>
        <v>1,79529444546389+2,99526782660071i</v>
      </c>
      <c r="AG218" s="223" t="str">
        <f t="shared" ca="1" si="204"/>
        <v>-1,01370100542067-3,34172437082892i</v>
      </c>
      <c r="AH218" s="223" t="str">
        <f t="shared" ca="1" si="205"/>
        <v>0,17134886784169+3,48788633193116i</v>
      </c>
      <c r="AI218" s="223" t="str">
        <f t="shared" ca="1" si="206"/>
        <v>0,681273491408806-3,4249931282977i</v>
      </c>
      <c r="AJ218" s="223" t="str">
        <f t="shared" ca="1" si="207"/>
        <v>-1,49306202512068+3,1568144209195i</v>
      </c>
      <c r="AK218" s="223" t="str">
        <f t="shared" ca="1" si="208"/>
        <v>2,21536016324122-2,69942416935661i</v>
      </c>
      <c r="AL218" s="223" t="str">
        <f t="shared" ca="1" si="209"/>
        <v>-2,80487516573163+2,08023719888978i</v>
      </c>
      <c r="AM218" s="223" t="str">
        <f t="shared" ca="1" si="210"/>
        <v>3,22627298089658-1,33636602460536i</v>
      </c>
      <c r="AN218" s="223" t="str">
        <f t="shared" ca="1" si="211"/>
        <v>-3,45429607988202+0,512396420259275i</v>
      </c>
      <c r="AO218" s="223" t="str">
        <f t="shared" ca="1" si="212"/>
        <v>3,47527732964935+0,342284941252349i</v>
      </c>
      <c r="AP218" s="223" t="str">
        <f t="shared" ca="1" si="213"/>
        <v>-3,28795916667456-1,17645060128488i</v>
      </c>
      <c r="AQ218" s="223" t="str">
        <f t="shared" ca="1" si="214"/>
        <v>2,90356897215432+1,940102760919i</v>
      </c>
      <c r="AR218" s="223" t="str">
        <f t="shared" ca="1" si="215"/>
        <v>2,90356897215432+1,940102760919i</v>
      </c>
      <c r="AS218" s="223" t="str">
        <f t="shared" ca="1" si="216"/>
        <v>1,64616110844075+3,07975081849814i</v>
      </c>
      <c r="AT218" s="223" t="str">
        <f t="shared" ca="1" si="217"/>
        <v>-0,84850931504502-3,38743906827336i</v>
      </c>
      <c r="AU218" s="223" t="str">
        <f t="shared" ca="1" si="218"/>
        <v>-1,88242821368806E-14+3,49209271053659i</v>
      </c>
      <c r="AV218" s="223" t="str">
        <f t="shared" ca="1" si="219"/>
        <v>0,848509315045006-3,38743906827336i</v>
      </c>
      <c r="AW218" s="223" t="str">
        <f t="shared" ca="1" si="220"/>
        <v>-1,64616110844074+3,07975081849814i</v>
      </c>
      <c r="AX218" s="223" t="str">
        <f t="shared" ca="1" si="221"/>
        <v>2,34514613091729-2,58747002371554i</v>
      </c>
      <c r="AY218" s="223" t="str">
        <f t="shared" ca="1" si="222"/>
        <v>-2,90356897215492+1,9401027609181i</v>
      </c>
      <c r="AZ218" s="223" t="str">
        <f t="shared" ca="1" si="223"/>
        <v>3,28795916667504-1,17645060128353i</v>
      </c>
      <c r="BA218" s="223" t="str">
        <f t="shared" ca="1" si="224"/>
        <v>-3,47527732964948+0,342284941250979i</v>
      </c>
      <c r="BB218" s="223" t="str">
        <f t="shared" ca="1" si="225"/>
        <v>3,45429607988228+0,512396420257543i</v>
      </c>
      <c r="BC218" s="223" t="str">
        <f t="shared" ca="1" si="226"/>
        <v>-3,22627298089711-1,33636602460406i</v>
      </c>
      <c r="BD218" s="223" t="str">
        <f t="shared" ca="1" si="227"/>
        <v>2,80487516573226+2,08023719888893i</v>
      </c>
      <c r="BE218" s="223" t="str">
        <f t="shared" ca="1" si="228"/>
        <v>-2,21536016324177-2,69942416935617i</v>
      </c>
      <c r="BF218" s="223" t="str">
        <f t="shared" ca="1" si="229"/>
        <v>1,49306202512101+3,15681442091935i</v>
      </c>
      <c r="BG218" s="223" t="str">
        <f t="shared" ca="1" si="230"/>
        <v>-0,681273491408792-3,4249931282977i</v>
      </c>
      <c r="BH218" s="223" t="str">
        <f t="shared" ca="1" si="231"/>
        <v>-0,17134886784205+3,48788633193114i</v>
      </c>
      <c r="BI218" s="223" t="str">
        <f t="shared" ca="1" si="232"/>
        <v>1,01370100542136-3,34172437082871i</v>
      </c>
      <c r="BJ218" s="223" t="str">
        <f t="shared" ca="1" si="233"/>
        <v>-1,79529444546482+2,99526782660015i</v>
      </c>
      <c r="BK218" s="223" t="str">
        <f t="shared" ca="1" si="234"/>
        <v>2,46928243615343-2,46928243615164i</v>
      </c>
      <c r="BL218" s="223" t="str">
        <f t="shared" ca="1" si="235"/>
        <v>-2,9952678266014+1,79529444546272i</v>
      </c>
      <c r="BM218" s="223" t="str">
        <f t="shared" ca="1" si="236"/>
        <v>3,34172437082841-1,01370100542236i</v>
      </c>
      <c r="BN218" s="223" t="str">
        <f t="shared" ca="1" si="237"/>
        <v>-3,48788633193109+0,171348867843084i</v>
      </c>
      <c r="BO218" s="223" t="str">
        <f t="shared" ca="1" si="238"/>
        <v>3,4249931282979+0,68127349140778i</v>
      </c>
      <c r="BP218" s="223" t="str">
        <f t="shared" ca="1" si="239"/>
        <v>-3,15681442091979-1,49306202512007i</v>
      </c>
      <c r="BQ218" s="223" t="str">
        <f t="shared" ca="1" si="240"/>
        <v>2,69942416935682+2,21536016324097i</v>
      </c>
      <c r="BR218" s="223" t="str">
        <f t="shared" ca="1" si="241"/>
        <v>-2,08023719888976-2,80487516573164i</v>
      </c>
      <c r="BS218" s="223" t="str">
        <f t="shared" ca="1" si="242"/>
        <v>1,33636602460497+3,22627298089674i</v>
      </c>
      <c r="BT218" s="223" t="str">
        <f t="shared" ca="1" si="243"/>
        <v>-0,512396420258618-3,45429607988212i</v>
      </c>
      <c r="BU218" s="223" t="str">
        <f t="shared" ca="1" si="244"/>
        <v>-0,342284941253356+3,47527732964925i</v>
      </c>
      <c r="BV218" s="223" t="str">
        <f t="shared" ca="1" si="245"/>
        <v>1,17645060128583-3,28795916667422i</v>
      </c>
      <c r="BW218" s="223" t="str">
        <f t="shared" ca="1" si="246"/>
        <v>-1,94010276092013+2,90356897215357i</v>
      </c>
      <c r="BX218" s="223" t="str">
        <f t="shared" ca="1" si="247"/>
        <v>2,58747002371484-2,34514613091806i</v>
      </c>
      <c r="BY218" s="223" t="str">
        <f t="shared" ca="1" si="248"/>
        <v>-3,07975081849749+1,64616110844196i</v>
      </c>
      <c r="BZ218" s="223" t="str">
        <f t="shared" ca="1" si="249"/>
        <v>3,38743906827311-0,848509315046012i</v>
      </c>
      <c r="CA218" s="223" t="str">
        <f t="shared" ca="1" si="250"/>
        <v>-3,49209271053659+6,57110145986561E-13i</v>
      </c>
      <c r="CB218" s="223" t="str">
        <f t="shared" ca="1" si="251"/>
        <v>3,38743906827342+0,848509315044737i</v>
      </c>
      <c r="CC218" s="223" t="str">
        <f t="shared" ca="1" si="252"/>
        <v>-3,07975081849816-1,64616110844071i</v>
      </c>
      <c r="CD218" s="223" t="str">
        <f t="shared" ca="1" si="253"/>
        <v>2,58747002371579+2,34514613091701i</v>
      </c>
      <c r="CE218" s="223" t="str">
        <f t="shared" ca="1" si="254"/>
        <v>-1,94010276091842-2,90356897215471i</v>
      </c>
      <c r="CF218" s="223" t="str">
        <f t="shared" ca="1" si="255"/>
        <v>1,17645060128389+3,28795916667491i</v>
      </c>
      <c r="CG218" s="223" t="str">
        <f t="shared" ca="1" si="256"/>
        <v>-0,342284941251306-3,47527732964945i</v>
      </c>
      <c r="CH218" s="223" t="str">
        <f t="shared" ca="1" si="257"/>
        <v>-0,512396420260654+3,45429607988182i</v>
      </c>
      <c r="CI218" s="223" t="str">
        <f t="shared" ca="1" si="258"/>
        <v>1,33636602460376-3,22627298089724i</v>
      </c>
      <c r="CJ218" s="223" t="str">
        <f t="shared" ca="1" si="259"/>
        <v>-2,08023719888871+2,80487516573242i</v>
      </c>
      <c r="CK218" s="223" t="str">
        <f t="shared" ca="1" si="260"/>
        <v>2,69942416935592-2,21536016324206i</v>
      </c>
      <c r="CL218" s="223" t="str">
        <f t="shared" ca="1" si="261"/>
        <v>-3,15681442091919+1,49306202512135i</v>
      </c>
      <c r="CM218" s="223" t="str">
        <f t="shared" ca="1" si="262"/>
        <v>3,42499312829763-0,681273491409166i</v>
      </c>
      <c r="CN218" s="223" t="str">
        <f t="shared" ca="1" si="263"/>
        <v>-3,48788633193116-0,171348867841672i</v>
      </c>
      <c r="CO218" s="223" t="str">
        <f t="shared" ca="1" si="264"/>
        <v>3,34172437082882+1,01370100542101i</v>
      </c>
      <c r="CP218" s="223" t="str">
        <f t="shared" ca="1" si="265"/>
        <v>-2,99526782660035-1,79529444546449i</v>
      </c>
      <c r="CQ218" s="223" t="str">
        <f t="shared" ca="1" si="266"/>
        <v>2,46928243615191+2,46928243615317i</v>
      </c>
      <c r="CR218" s="223" t="str">
        <f t="shared" ca="1" si="267"/>
        <v>-1,79529444546297-2,99526782660126i</v>
      </c>
      <c r="CS218" s="223" t="str">
        <f t="shared" ca="1" si="268"/>
        <v>1,0137010054193+3,34172437082934i</v>
      </c>
      <c r="CT218" s="223" t="str">
        <f t="shared" ca="1" si="269"/>
        <v>-0,171348867843462-3,48788633193107i</v>
      </c>
      <c r="CU218" s="223" t="str">
        <f t="shared" ca="1" si="270"/>
        <v>-0,681273491407406+3,42499312829798i</v>
      </c>
      <c r="CV218" s="223" t="str">
        <f t="shared" ca="1" si="271"/>
        <v>1,49306202511973-3,15681442091995i</v>
      </c>
      <c r="CW218" s="223" t="str">
        <f t="shared" ca="1" si="272"/>
        <v>-2,21536016324068+2,69942416935706i</v>
      </c>
      <c r="CX218" s="223" t="str">
        <f t="shared" ca="1" si="273"/>
        <v>2,80487516573142-2,08023719889007i</v>
      </c>
      <c r="CY218" s="223" t="str">
        <f t="shared" ca="1" si="274"/>
        <v>-3,22627298089659+1,33636602460532i</v>
      </c>
      <c r="CZ218" s="223" t="str">
        <f t="shared" ca="1" si="275"/>
        <v>3,45429607988206-0,512396420258992i</v>
      </c>
      <c r="DA218" s="223" t="str">
        <f t="shared" ca="1" si="276"/>
        <v>-3,47527732964928-0,342284941253079i</v>
      </c>
      <c r="DB218" s="223" t="str">
        <f t="shared" ca="1" si="277"/>
        <v>3,28795916667435+1,17645060128547i</v>
      </c>
      <c r="DC218" s="223" t="str">
        <f t="shared" ca="1" si="278"/>
        <v>-2,90356897215372-1,9401027609199i</v>
      </c>
      <c r="DD218" s="223" t="str">
        <f t="shared" ca="1" si="279"/>
        <v>2,34514613091577+2,58747002371692i</v>
      </c>
      <c r="DE218" s="223" t="str">
        <f t="shared" ca="1" si="280"/>
        <v>-1,64616110844229-3,07975081849731i</v>
      </c>
      <c r="DF218" s="223" t="str">
        <f t="shared" ca="1" si="281"/>
        <v>0,848509315046284+3,38743906827304i</v>
      </c>
      <c r="DG218" s="223" t="str">
        <f t="shared" ca="1" si="282"/>
        <v>-1,03529084114129E-12-3,49209271053659i</v>
      </c>
      <c r="DH218" s="223" t="str">
        <f t="shared" ca="1" si="283"/>
        <v>-0,848509315044273+3,38743906827354i</v>
      </c>
      <c r="DI218" s="223" t="str">
        <f t="shared" ca="1" si="284"/>
        <v>1,64616110844047-3,07975081849829i</v>
      </c>
      <c r="DJ218" s="223" t="str">
        <f t="shared" ca="1" si="285"/>
        <v>-2,34514613091673+2,58747002371604i</v>
      </c>
      <c r="DK218" s="223" t="str">
        <f t="shared" ca="1" si="286"/>
        <v>2,90356897215456-1,94010276091865i</v>
      </c>
      <c r="DL218" s="223" t="str">
        <f t="shared" ca="1" si="287"/>
        <v>-3,28795916667479+1,17645060128425i</v>
      </c>
      <c r="DM218" s="223" t="str">
        <f t="shared" ca="1" si="288"/>
        <v>3,47527732964942-0,342284941251583i</v>
      </c>
      <c r="DN218" s="223" t="str">
        <f t="shared" ca="1" si="289"/>
        <v>-3,45429607988187-0,512396420260281i</v>
      </c>
      <c r="DO218" s="223" t="str">
        <f t="shared" ca="1" si="290"/>
        <v>3,22627298089602+1,33636602460671i</v>
      </c>
      <c r="DP218" s="223" t="str">
        <f t="shared" ca="1" si="291"/>
        <v>-2,80487516573271-2,08023719888832i</v>
      </c>
      <c r="DQ218" s="223" t="str">
        <f t="shared" ca="1" si="292"/>
        <v>2,21536016324228+2,69942416935575i</v>
      </c>
      <c r="DR218" s="223" t="str">
        <f t="shared" ca="1" si="293"/>
        <v>-1,49306202512169-3,15681442091903i</v>
      </c>
      <c r="DS218" s="223" t="str">
        <f t="shared" ca="1" si="294"/>
        <v>0,681273491409438+3,42499312829758i</v>
      </c>
      <c r="DT218" s="223" t="str">
        <f t="shared" ca="1" si="295"/>
        <v>0,171348867841294-3,48788633193118i</v>
      </c>
      <c r="DU218" s="223" t="str">
        <f t="shared" ca="1" si="296"/>
        <v>-1,01370100542074+3,3417243708289i</v>
      </c>
      <c r="DV218" s="223" t="str">
        <f t="shared" ca="1" si="297"/>
        <v>1,79529444546417-2,99526782660054i</v>
      </c>
      <c r="DW218" s="223" t="str">
        <f t="shared" ca="1" si="298"/>
        <v>-2,46928243615297+2,46928243615211i</v>
      </c>
      <c r="DX218" s="223" t="str">
        <f t="shared" ca="1" si="299"/>
        <v>2,99526782660107-1,79529444546329i</v>
      </c>
      <c r="DY218" s="223" t="str">
        <f t="shared" ca="1" si="300"/>
        <v>-3,3417243708292+1,01370100541976i</v>
      </c>
      <c r="DZ218" s="223" t="str">
        <f t="shared" ca="1" si="301"/>
        <v>3,48788633193123-0,171348867840271i</v>
      </c>
      <c r="EA218" s="223" t="str">
        <f t="shared" ca="1" si="302"/>
        <v>-3,42499312829803-0,681273491407134i</v>
      </c>
      <c r="EB218" s="223" t="str">
        <f t="shared" ca="1" si="303"/>
        <v>3,15681442092011+1,49306202511939i</v>
      </c>
      <c r="EC218" s="223" t="str">
        <f t="shared" ca="1" si="304"/>
        <v>-2,69942416935724-2,21536016324046i</v>
      </c>
      <c r="ED218" s="223" t="str">
        <f t="shared" ca="1" si="305"/>
        <v>2,08023719889037+2,80487516573119i</v>
      </c>
      <c r="EE218" s="223" t="str">
        <f t="shared" ca="1" si="306"/>
        <v>-1,33636602460558-3,22627298089649i</v>
      </c>
      <c r="EF218" s="223" t="str">
        <f t="shared" ca="1" si="307"/>
        <v>0,512396420259268+3,45429607988202i</v>
      </c>
      <c r="EG218" s="223" t="str">
        <f t="shared" ca="1" si="308"/>
        <v>0,342284941252801-3,4752773296493i</v>
      </c>
      <c r="EH218" s="223" t="str">
        <f t="shared" ca="1" si="309"/>
        <v>-1,17645060128521+3,28795916667444i</v>
      </c>
      <c r="EI218" s="223" t="str">
        <f t="shared" ca="1" si="310"/>
        <v>1,9401027609195-2,90356897215399i</v>
      </c>
      <c r="EJ218" s="223" t="str">
        <f t="shared" ca="1" si="311"/>
        <v>-2,58747002371673+2,34514613091597i</v>
      </c>
      <c r="EK218" s="223" t="str">
        <f t="shared" ca="1" si="312"/>
        <v>3,07975081849877-1,64616110843956i</v>
      </c>
      <c r="EL218" s="223" t="str">
        <f t="shared" ca="1" si="313"/>
        <v>-3,38743906827379+0,848509315043281i</v>
      </c>
      <c r="EM218" s="223" t="str">
        <f t="shared" ca="1" si="314"/>
        <v>3,49209271053659-1,31422029197312E-12i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-1,12255168873759E-27+2,28863041392371E-28i</v>
      </c>
      <c r="G219" s="229" t="str">
        <f t="shared" si="321"/>
        <v>-5,68583847162492+9,02153037503876i</v>
      </c>
      <c r="H219" s="229" t="str">
        <f t="shared" si="322"/>
        <v>2,00000000002241E-11-4,07755029332346E-12i</v>
      </c>
      <c r="I219" s="229" t="str">
        <f t="shared" si="317"/>
        <v>-2,00000000002241E-11+4,07755029332346E-12i</v>
      </c>
      <c r="J219" s="255" t="str">
        <f ca="1">IMPRODUCT(1/N_FFT2,ED100)</f>
        <v>0,0160996157689154+0,000978180080325793i</v>
      </c>
      <c r="K219" s="254" t="str">
        <f t="shared" ca="1" si="318"/>
        <v>-3,25980893855372E-13+4,60833913942009E-14i</v>
      </c>
      <c r="N219" s="246">
        <f t="shared" ca="1" si="185"/>
        <v>11.492142991934795</v>
      </c>
      <c r="O219" s="223">
        <f t="shared" ca="1" si="186"/>
        <v>3.492142991934795</v>
      </c>
      <c r="P219" s="223" t="str">
        <f t="shared" ca="1" si="187"/>
        <v>-3,4072913556299-0,765132860338036i</v>
      </c>
      <c r="Q219" s="223" t="str">
        <f t="shared" ca="1" si="188"/>
        <v>3,15685987476512+1,49308352318859i</v>
      </c>
      <c r="R219" s="223" t="str">
        <f t="shared" ca="1" si="189"/>
        <v>-2,75301845245308-2,14847668746304i</v>
      </c>
      <c r="S219" s="223" t="str">
        <f t="shared" ca="1" si="190"/>
        <v>2,21539206142246+2,69946303740312i</v>
      </c>
      <c r="T219" s="223" t="str">
        <f t="shared" ca="1" si="191"/>
        <v>-1,5701070539478-3,11926698364578i</v>
      </c>
      <c r="U219" s="223" t="str">
        <f t="shared" ca="1" si="192"/>
        <v>0,848521532428354+3,38748784280103i</v>
      </c>
      <c r="V219" s="223" t="str">
        <f t="shared" ca="1" si="193"/>
        <v>-0,0857014791996715-3,49109122375545i</v>
      </c>
      <c r="W219" s="223" t="str">
        <f t="shared" ca="1" si="194"/>
        <v>-0,681283300822882+3,42504244355295i</v>
      </c>
      <c r="X219" s="223" t="str">
        <f t="shared" ca="1" si="195"/>
        <v>1,41516061474512-3,19255119153844i</v>
      </c>
      <c r="Y219" s="223" t="str">
        <f t="shared" ca="1" si="196"/>
        <v>-2,08026715148371+2,80491555212936i</v>
      </c>
      <c r="Z219" s="223" t="str">
        <f t="shared" ca="1" si="197"/>
        <v>2,64428156675858-2,28097296604324i</v>
      </c>
      <c r="AA219" s="223" t="str">
        <f t="shared" ca="1" si="198"/>
        <v>-3,07979516273243+1,64618481092774i</v>
      </c>
      <c r="AB219" s="223" t="str">
        <f t="shared" ca="1" si="199"/>
        <v>3,36564383396203-0,931399086875591i</v>
      </c>
      <c r="AC219" s="223" t="str">
        <f t="shared" ca="1" si="200"/>
        <v>-3,4879365527632+0,171351335033205i</v>
      </c>
      <c r="AD219" s="223" t="str">
        <f t="shared" ca="1" si="201"/>
        <v>3,44073041397857+0,597023361722267i</v>
      </c>
      <c r="AE219" s="223" t="str">
        <f t="shared" ca="1" si="202"/>
        <v>-3,22631943485132-1,33638526646322i</v>
      </c>
      <c r="AF219" s="223" t="str">
        <f t="shared" ca="1" si="203"/>
        <v>2,85512307555955+2,01080454035858i</v>
      </c>
      <c r="AG219" s="223" t="str">
        <f t="shared" ca="1" si="204"/>
        <v>-2,34517989784009-2,58750727977451i</v>
      </c>
      <c r="AH219" s="223" t="str">
        <f t="shared" ca="1" si="205"/>
        <v>1,7212709677327+3,03846818837384i</v>
      </c>
      <c r="AI219" s="223" t="str">
        <f t="shared" ca="1" si="206"/>
        <v>-1,01371560134016-3,34177248712698i</v>
      </c>
      <c r="AJ219" s="223" t="str">
        <f t="shared" ca="1" si="207"/>
        <v>0,256897975229382+3,48268087921394i</v>
      </c>
      <c r="AK219" s="223" t="str">
        <f t="shared" ca="1" si="208"/>
        <v>0,512403798072689-3,45434581706001i</v>
      </c>
      <c r="AL219" s="223" t="str">
        <f t="shared" ca="1" si="209"/>
        <v>-1,25680492966778+3,25814426397636i</v>
      </c>
      <c r="AM219" s="223" t="str">
        <f t="shared" ca="1" si="210"/>
        <v>1,94013069576688-2,90361077960915i</v>
      </c>
      <c r="AN219" s="223" t="str">
        <f t="shared" ca="1" si="211"/>
        <v>-2,52917437515825+2,40797418095838i</v>
      </c>
      <c r="AO219" s="223" t="str">
        <f t="shared" ca="1" si="212"/>
        <v>2,9953109543944-1,79532029526884i</v>
      </c>
      <c r="AP219" s="223" t="str">
        <f t="shared" ca="1" si="213"/>
        <v>-3,31588818150263+1,09542149143173i</v>
      </c>
      <c r="AQ219" s="223" t="str">
        <f t="shared" ca="1" si="214"/>
        <v>3,47532736892886-0,342289869691364i</v>
      </c>
      <c r="AR219" s="223" t="str">
        <f t="shared" ca="1" si="215"/>
        <v>3,47532736892886-0,342289869691364i</v>
      </c>
      <c r="AS219" s="223" t="str">
        <f t="shared" ca="1" si="216"/>
        <v>3,28800650882665+1,17646754057767i</v>
      </c>
      <c r="AT219" s="223" t="str">
        <f t="shared" ca="1" si="217"/>
        <v>-2,95034945709791-1,86828818899049i</v>
      </c>
      <c r="AU219" s="223" t="str">
        <f t="shared" ca="1" si="218"/>
        <v>2,46931799047005+2,4693179904703i</v>
      </c>
      <c r="AV219" s="223" t="str">
        <f t="shared" ca="1" si="219"/>
        <v>-1,86828818899048-2,95034945709791i</v>
      </c>
      <c r="AW219" s="223" t="str">
        <f t="shared" ca="1" si="220"/>
        <v>1,17646754057766+3,28800650882666i</v>
      </c>
      <c r="AX219" s="223" t="str">
        <f t="shared" ca="1" si="221"/>
        <v>-0,42747558153447-3,46588045138765i</v>
      </c>
      <c r="AY219" s="223" t="str">
        <f t="shared" ca="1" si="222"/>
        <v>-0,342289869692705+3,47532736892872i</v>
      </c>
      <c r="AZ219" s="223" t="str">
        <f t="shared" ca="1" si="223"/>
        <v>1,09542149143074-3,31588818150295i</v>
      </c>
      <c r="BA219" s="223" t="str">
        <f t="shared" ca="1" si="224"/>
        <v>-1,79532029526855+2,99531095439458i</v>
      </c>
      <c r="BB219" s="223" t="str">
        <f t="shared" ca="1" si="225"/>
        <v>2,40797418095889-2,52917437515776i</v>
      </c>
      <c r="BC219" s="223" t="str">
        <f t="shared" ca="1" si="226"/>
        <v>-2,90361077960992+1,94013069576572i</v>
      </c>
      <c r="BD219" s="223" t="str">
        <f t="shared" ca="1" si="227"/>
        <v>3,25814426397599-1,25680492966874i</v>
      </c>
      <c r="BE219" s="223" t="str">
        <f t="shared" ca="1" si="228"/>
        <v>-3,45434581706001+0,512403798072682i</v>
      </c>
      <c r="BF219" s="223" t="str">
        <f t="shared" ca="1" si="229"/>
        <v>3,48268087921388+0,256897975230106i</v>
      </c>
      <c r="BG219" s="223" t="str">
        <f t="shared" ca="1" si="230"/>
        <v>-3,34177248712649-1,01371560134181i</v>
      </c>
      <c r="BH219" s="223" t="str">
        <f t="shared" ca="1" si="231"/>
        <v>3,03846818837434+1,72127096773182i</v>
      </c>
      <c r="BI219" s="223" t="str">
        <f t="shared" ca="1" si="232"/>
        <v>-2,58750727977452-2,34517989784007i</v>
      </c>
      <c r="BJ219" s="223" t="str">
        <f t="shared" ca="1" si="233"/>
        <v>2,01080454035769+2,85512307556018i</v>
      </c>
      <c r="BK219" s="223" t="str">
        <f t="shared" ca="1" si="234"/>
        <v>-1,33638526646482-3,22631943485066i</v>
      </c>
      <c r="BL219" s="223" t="str">
        <f t="shared" ca="1" si="235"/>
        <v>0,597023361722993+3,44073041397844i</v>
      </c>
      <c r="BM219" s="223" t="str">
        <f t="shared" ca="1" si="236"/>
        <v>0,171351335033212-3,4879365527632i</v>
      </c>
      <c r="BN219" s="223" t="str">
        <f t="shared" ca="1" si="237"/>
        <v>-0,931399086876575+3,36564383396175i</v>
      </c>
      <c r="BO219" s="223" t="str">
        <f t="shared" ca="1" si="238"/>
        <v>1,64618481092654-3,07979516273307i</v>
      </c>
      <c r="BP219" s="223" t="str">
        <f t="shared" ca="1" si="239"/>
        <v>-2,2809729660427+2,64428156675905i</v>
      </c>
      <c r="BQ219" s="223" t="str">
        <f t="shared" ca="1" si="240"/>
        <v>2,80491555212959-2,0802671514834i</v>
      </c>
      <c r="BR219" s="223" t="str">
        <f t="shared" ca="1" si="241"/>
        <v>-3,192551191539+1,41516061474386i</v>
      </c>
      <c r="BS219" s="223" t="str">
        <f t="shared" ca="1" si="242"/>
        <v>3,42504244355267-0,681283300824289i</v>
      </c>
      <c r="BT219" s="223" t="str">
        <f t="shared" ca="1" si="243"/>
        <v>-3,49109122375545-0,085701479199331i</v>
      </c>
      <c r="BU219" s="223" t="str">
        <f t="shared" ca="1" si="244"/>
        <v>3,38748784280095+0,848521532428662i</v>
      </c>
      <c r="BV219" s="223" t="str">
        <f t="shared" ca="1" si="245"/>
        <v>-3,11926698364514-1,57010705394907i</v>
      </c>
      <c r="BW219" s="223" t="str">
        <f t="shared" ca="1" si="246"/>
        <v>2,69946303740379+2,21539206142164i</v>
      </c>
      <c r="BX219" s="223" t="str">
        <f t="shared" ca="1" si="247"/>
        <v>-2,14847668746323-2,75301845245293i</v>
      </c>
      <c r="BY219" s="223" t="str">
        <f t="shared" ca="1" si="248"/>
        <v>1,49308352318803+3,15685987476538i</v>
      </c>
      <c r="BZ219" s="223" t="str">
        <f t="shared" ca="1" si="249"/>
        <v>-0,765132860336594-3,40729135563022i</v>
      </c>
      <c r="CA219" s="223" t="str">
        <f t="shared" ca="1" si="250"/>
        <v>1,03530650516289E-12+3,4921429919348i</v>
      </c>
      <c r="CB219" s="223" t="str">
        <f t="shared" ca="1" si="251"/>
        <v>0,765132860337868-3,40729135562994i</v>
      </c>
      <c r="CC219" s="223" t="str">
        <f t="shared" ca="1" si="252"/>
        <v>-1,4930835231893+3,15685987476479i</v>
      </c>
      <c r="CD219" s="223" t="str">
        <f t="shared" ca="1" si="253"/>
        <v>2,14847668746434-2,75301845245207i</v>
      </c>
      <c r="CE219" s="223" t="str">
        <f t="shared" ca="1" si="254"/>
        <v>-2,69946303740248+2,21539206142324i</v>
      </c>
      <c r="CF219" s="223" t="str">
        <f t="shared" ca="1" si="255"/>
        <v>3,11926698364578-1,57010705394781i</v>
      </c>
      <c r="CG219" s="223" t="str">
        <f t="shared" ca="1" si="256"/>
        <v>-3,38748784280129+0,8485215324273i</v>
      </c>
      <c r="CH219" s="223" t="str">
        <f t="shared" ca="1" si="257"/>
        <v>3,4910912237554-0,0857014792014012i</v>
      </c>
      <c r="CI219" s="223" t="str">
        <f t="shared" ca="1" si="258"/>
        <v>-3,4250424435531-0,681283300822159i</v>
      </c>
      <c r="CJ219" s="223" t="str">
        <f t="shared" ca="1" si="259"/>
        <v>3,19255119153843+1,41516061474514i</v>
      </c>
      <c r="CK219" s="223" t="str">
        <f t="shared" ca="1" si="260"/>
        <v>-2,80491555212876-2,08026715148452i</v>
      </c>
      <c r="CL219" s="223" t="str">
        <f t="shared" ca="1" si="261"/>
        <v>2,28097296604427+2,64428156675769i</v>
      </c>
      <c r="CM219" s="223" t="str">
        <f t="shared" ca="1" si="262"/>
        <v>-1,64618481092837-3,0797951627321i</v>
      </c>
      <c r="CN219" s="223" t="str">
        <f t="shared" ca="1" si="263"/>
        <v>0,931399086875224+3,36564383396213i</v>
      </c>
      <c r="CO219" s="223" t="str">
        <f t="shared" ca="1" si="264"/>
        <v>-0,17135133503181-3,48793655276327i</v>
      </c>
      <c r="CP219" s="223" t="str">
        <f t="shared" ca="1" si="265"/>
        <v>-0,597023361720856+3,44073041397881i</v>
      </c>
      <c r="CQ219" s="223" t="str">
        <f t="shared" ca="1" si="266"/>
        <v>1,33638526646291-3,22631943485145i</v>
      </c>
      <c r="CR219" s="223" t="str">
        <f t="shared" ca="1" si="267"/>
        <v>-2,01080454035884+2,85512307555937i</v>
      </c>
      <c r="CS219" s="223" t="str">
        <f t="shared" ca="1" si="268"/>
        <v>2,58750727977546-2,34517989783903i</v>
      </c>
      <c r="CT219" s="223" t="str">
        <f t="shared" ca="1" si="269"/>
        <v>-3,03846818837332+1,72127096773362i</v>
      </c>
      <c r="CU219" s="223" t="str">
        <f t="shared" ca="1" si="270"/>
        <v>3,34177248712689-1,01371560134046i</v>
      </c>
      <c r="CV219" s="223" t="str">
        <f t="shared" ca="1" si="271"/>
        <v>-3,48268087921398+0,256897975228707i</v>
      </c>
      <c r="CW219" s="223" t="str">
        <f t="shared" ca="1" si="272"/>
        <v>3,4543458170598+0,512403798074117i</v>
      </c>
      <c r="CX219" s="223" t="str">
        <f t="shared" ca="1" si="273"/>
        <v>-3,25814426397673-1,25680492966681i</v>
      </c>
      <c r="CY219" s="223" t="str">
        <f t="shared" ca="1" si="274"/>
        <v>2,90361077960912+1,94013069576692i</v>
      </c>
      <c r="CZ219" s="223" t="str">
        <f t="shared" ca="1" si="275"/>
        <v>-2,40797418095795-2,52917437515866i</v>
      </c>
      <c r="DA219" s="223" t="str">
        <f t="shared" ca="1" si="276"/>
        <v>1,79532029526739+2,99531095439528i</v>
      </c>
      <c r="DB219" s="223" t="str">
        <f t="shared" ca="1" si="277"/>
        <v>-1,0954214914328-3,31588818150227i</v>
      </c>
      <c r="DC219" s="223" t="str">
        <f t="shared" ca="1" si="278"/>
        <v>0,342289869691358+3,47532736892886i</v>
      </c>
      <c r="DD219" s="223" t="str">
        <f t="shared" ca="1" si="279"/>
        <v>0,427475581535912-3,46588045138747i</v>
      </c>
      <c r="DE219" s="223" t="str">
        <f t="shared" ca="1" si="280"/>
        <v>-1,17646754057603+3,28800650882724i</v>
      </c>
      <c r="DF219" s="223" t="str">
        <f t="shared" ca="1" si="281"/>
        <v>1,86828818898995-2,95034945709825i</v>
      </c>
      <c r="DG219" s="223" t="str">
        <f t="shared" ca="1" si="282"/>
        <v>-2,46931799047023+2,46931799047011i</v>
      </c>
      <c r="DH219" s="223" t="str">
        <f t="shared" ca="1" si="283"/>
        <v>2,95034945709845-1,86828818898964i</v>
      </c>
      <c r="DI219" s="223" t="str">
        <f t="shared" ca="1" si="284"/>
        <v>-3,28800650882616+1,17646754057906i</v>
      </c>
      <c r="DJ219" s="223" t="str">
        <f t="shared" ca="1" si="285"/>
        <v>3,46588045138752-0,427475581535546i</v>
      </c>
      <c r="DK219" s="223" t="str">
        <f t="shared" ca="1" si="286"/>
        <v>-3,47532736892882-0,342289869691724i</v>
      </c>
      <c r="DL219" s="223" t="str">
        <f t="shared" ca="1" si="287"/>
        <v>3,31588818150216+1,09542149143315i</v>
      </c>
      <c r="DM219" s="223" t="str">
        <f t="shared" ca="1" si="288"/>
        <v>-2,99531095439509-1,7953202952677i</v>
      </c>
      <c r="DN219" s="223" t="str">
        <f t="shared" ca="1" si="289"/>
        <v>2,52917437515854+2,40797418095807i</v>
      </c>
      <c r="DO219" s="223" t="str">
        <f t="shared" ca="1" si="290"/>
        <v>-1,94013069576662-2,90361077960932i</v>
      </c>
      <c r="DP219" s="223" t="str">
        <f t="shared" ca="1" si="291"/>
        <v>1,25680492966647+3,25814426397687i</v>
      </c>
      <c r="DQ219" s="223" t="str">
        <f t="shared" ca="1" si="292"/>
        <v>-0,512403798073754-3,45434581705985i</v>
      </c>
      <c r="DR219" s="223" t="str">
        <f t="shared" ca="1" si="293"/>
        <v>-0,256897975229074+3,48268087921396i</v>
      </c>
      <c r="DS219" s="223" t="str">
        <f t="shared" ca="1" si="294"/>
        <v>1,01371560134091-3,34177248712675i</v>
      </c>
      <c r="DT219" s="223" t="str">
        <f t="shared" ca="1" si="295"/>
        <v>-1,72127096773386+3,03846818837319i</v>
      </c>
      <c r="DU219" s="223" t="str">
        <f t="shared" ca="1" si="296"/>
        <v>2,34517989783923-2,58750727977528i</v>
      </c>
      <c r="DV219" s="223" t="str">
        <f t="shared" ca="1" si="297"/>
        <v>-2,85512307555953+2,01080454035862i</v>
      </c>
      <c r="DW219" s="223" t="str">
        <f t="shared" ca="1" si="298"/>
        <v>3,22631943485159-1,33638526646257i</v>
      </c>
      <c r="DX219" s="223" t="str">
        <f t="shared" ca="1" si="299"/>
        <v>-3,44073041397888+0,597023361720493i</v>
      </c>
      <c r="DY219" s="223" t="str">
        <f t="shared" ca="1" si="300"/>
        <v>3,48793655276325+0,171351335032178i</v>
      </c>
      <c r="DZ219" s="223" t="str">
        <f t="shared" ca="1" si="301"/>
        <v>-3,36564383396201-0,931399086875675i</v>
      </c>
      <c r="EA219" s="223" t="str">
        <f t="shared" ca="1" si="302"/>
        <v>3,07979516273197+1,64618481092861i</v>
      </c>
      <c r="EB219" s="223" t="str">
        <f t="shared" ca="1" si="303"/>
        <v>-2,64428156675979-2,28097296604184i</v>
      </c>
      <c r="EC219" s="223" t="str">
        <f t="shared" ca="1" si="304"/>
        <v>2,08026715148431+2,80491555212892i</v>
      </c>
      <c r="ED219" s="223" t="str">
        <f t="shared" ca="1" si="305"/>
        <v>-1,4151606147448-3,19255119153858i</v>
      </c>
      <c r="EE219" s="223" t="str">
        <f t="shared" ca="1" si="306"/>
        <v>0,681283300821799+3,42504244355317i</v>
      </c>
      <c r="EF219" s="223" t="str">
        <f t="shared" ca="1" si="307"/>
        <v>0,0857014791982963-3,49109122375548i</v>
      </c>
      <c r="EG219" s="223" t="str">
        <f t="shared" ca="1" si="308"/>
        <v>-0,848521532427754+3,38748784280118i</v>
      </c>
      <c r="EH219" s="223" t="str">
        <f t="shared" ca="1" si="309"/>
        <v>1,57010705394805-3,11926698364565i</v>
      </c>
      <c r="EI219" s="223" t="str">
        <f t="shared" ca="1" si="310"/>
        <v>-2,21539206142352+2,69946303740224i</v>
      </c>
      <c r="EJ219" s="223" t="str">
        <f t="shared" ca="1" si="311"/>
        <v>2,75301845245223-2,14847668746412i</v>
      </c>
      <c r="EK219" s="223" t="str">
        <f t="shared" ca="1" si="312"/>
        <v>-3,15685987476494+1,49308352318897i</v>
      </c>
      <c r="EL219" s="223" t="str">
        <f t="shared" ca="1" si="313"/>
        <v>3,40729135563002-0,765132860337509i</v>
      </c>
      <c r="EM219" s="223" t="str">
        <f t="shared" ca="1" si="314"/>
        <v>-3,4921429919348-1,30397788548476E-12i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-1,10392046089795E-24+2,23188953277338E-25i</v>
      </c>
      <c r="G220" s="229" t="str">
        <f t="shared" si="321"/>
        <v>-5,6179775278757+8,98876404520156i</v>
      </c>
      <c r="H220" s="229" t="str">
        <f t="shared" si="322"/>
        <v>2,00000000022034E-10-4,04357069773769E-11i</v>
      </c>
      <c r="I220" s="229" t="str">
        <f t="shared" si="317"/>
        <v>-2,00000000022034E-10+4,04357069773769E-11i</v>
      </c>
      <c r="J220" s="255" t="str">
        <f ca="1">IMPRODUCT(1/N_FFT2,EE100)</f>
        <v>0,0155922732673313-3,44000920880164E-06i</v>
      </c>
      <c r="K220" s="254" t="str">
        <f t="shared" ca="1" si="318"/>
        <v>-3,11831555460545E-12+6,31172594790832E-13i</v>
      </c>
      <c r="N220" s="246">
        <f t="shared" ca="1" si="185"/>
        <v>11.49218742195796</v>
      </c>
      <c r="O220" s="223">
        <f t="shared" ca="1" si="186"/>
        <v>3.4921874219579601</v>
      </c>
      <c r="P220" s="223" t="str">
        <f t="shared" ca="1" si="187"/>
        <v>-3,42508601986567-0,681291968690454i</v>
      </c>
      <c r="Q220" s="223" t="str">
        <f t="shared" ca="1" si="188"/>
        <v>3,22636048284031+1,33640226909707i</v>
      </c>
      <c r="R220" s="223" t="str">
        <f t="shared" ca="1" si="189"/>
        <v>-2,9036477218232-1,94015537976532i</v>
      </c>
      <c r="S220" s="223" t="str">
        <f t="shared" ca="1" si="190"/>
        <v>2,46934940724078+2,4693494072409i</v>
      </c>
      <c r="T220" s="223" t="str">
        <f t="shared" ca="1" si="191"/>
        <v>-1,94015537976543-2,90364772182313i</v>
      </c>
      <c r="U220" s="223" t="str">
        <f t="shared" ca="1" si="192"/>
        <v>1,33640226909711+3,2263604828403i</v>
      </c>
      <c r="V220" s="223" t="str">
        <f t="shared" ca="1" si="193"/>
        <v>-0,681291968690391-3,42508601986568i</v>
      </c>
      <c r="W220" s="223" t="str">
        <f t="shared" ca="1" si="194"/>
        <v>-1,70699853327686E-13+3,49218742195796i</v>
      </c>
      <c r="X220" s="223" t="str">
        <f t="shared" ca="1" si="195"/>
        <v>0,681291968690384-3,42508601986568i</v>
      </c>
      <c r="Y220" s="223" t="str">
        <f t="shared" ca="1" si="196"/>
        <v>-1,33640226909711+3,2263604828403i</v>
      </c>
      <c r="Z220" s="223" t="str">
        <f t="shared" ca="1" si="197"/>
        <v>1,94015537976543-2,90364772182313i</v>
      </c>
      <c r="AA220" s="223" t="str">
        <f t="shared" ca="1" si="198"/>
        <v>-2,46934940724077+2,46934940724091i</v>
      </c>
      <c r="AB220" s="223" t="str">
        <f t="shared" ca="1" si="199"/>
        <v>2,90364772182322-1,9401553797653i</v>
      </c>
      <c r="AC220" s="223" t="str">
        <f t="shared" ca="1" si="200"/>
        <v>-3,22636048284036+1,33640226909696i</v>
      </c>
      <c r="AD220" s="223" t="str">
        <f t="shared" ca="1" si="201"/>
        <v>3,42508601986565-0,681291968690566i</v>
      </c>
      <c r="AE220" s="223" t="str">
        <f t="shared" ca="1" si="202"/>
        <v>-3,49218742195796+5,98906998653043E-15i</v>
      </c>
      <c r="AF220" s="223" t="str">
        <f t="shared" ca="1" si="203"/>
        <v>3,42508601986565+0,681291968690552i</v>
      </c>
      <c r="AG220" s="223" t="str">
        <f t="shared" ca="1" si="204"/>
        <v>-3,22636048284037-1,33640226909694i</v>
      </c>
      <c r="AH220" s="223" t="str">
        <f t="shared" ca="1" si="205"/>
        <v>2,90364772182322+1,94015537976529i</v>
      </c>
      <c r="AI220" s="223" t="str">
        <f t="shared" ca="1" si="206"/>
        <v>-2,46934940724078-2,4693494072409i</v>
      </c>
      <c r="AJ220" s="223" t="str">
        <f t="shared" ca="1" si="207"/>
        <v>1,94015537976543+2,90364772182313i</v>
      </c>
      <c r="AK220" s="223" t="str">
        <f t="shared" ca="1" si="208"/>
        <v>-1,33640226909713-3,22636048284029i</v>
      </c>
      <c r="AL220" s="223" t="str">
        <f t="shared" ca="1" si="209"/>
        <v>0,681291968690408+3,42508601986568i</v>
      </c>
      <c r="AM220" s="223" t="str">
        <f t="shared" ca="1" si="210"/>
        <v>1,52304041318231E-13-3,49218742195796i</v>
      </c>
      <c r="AN220" s="223" t="str">
        <f t="shared" ca="1" si="211"/>
        <v>-0,681291968690366+3,42508601986569i</v>
      </c>
      <c r="AO220" s="223" t="str">
        <f t="shared" ca="1" si="212"/>
        <v>1,33640226909709-3,22636048284031i</v>
      </c>
      <c r="AP220" s="223" t="str">
        <f t="shared" ca="1" si="213"/>
        <v>-1,94015537976542+2,90364772182314i</v>
      </c>
      <c r="AQ220" s="223" t="str">
        <f t="shared" ca="1" si="214"/>
        <v>2,46934940724077-2,46934940724091i</v>
      </c>
      <c r="AR220" s="223" t="str">
        <f t="shared" ca="1" si="215"/>
        <v>2,46934940724077-2,46934940724091i</v>
      </c>
      <c r="AS220" s="223" t="str">
        <f t="shared" ca="1" si="216"/>
        <v>3,22636048284036-1,33640226909696i</v>
      </c>
      <c r="AT220" s="223" t="str">
        <f t="shared" ca="1" si="217"/>
        <v>-3,42508601986565+0,681291968690569i</v>
      </c>
      <c r="AU220" s="223" t="str">
        <f t="shared" ca="1" si="218"/>
        <v>3,49218742195796-1,19781399730609E-14i</v>
      </c>
      <c r="AV220" s="223" t="str">
        <f t="shared" ca="1" si="219"/>
        <v>-3,42508601986565-0,681291968690548i</v>
      </c>
      <c r="AW220" s="223" t="str">
        <f t="shared" ca="1" si="220"/>
        <v>3,22636048284077+1,33640226909597i</v>
      </c>
      <c r="AX220" s="223" t="str">
        <f t="shared" ca="1" si="221"/>
        <v>-2,90364772182303-1,94015537976557i</v>
      </c>
      <c r="AY220" s="223" t="str">
        <f t="shared" ca="1" si="222"/>
        <v>2,46934940724201+2,46934940723967i</v>
      </c>
      <c r="AZ220" s="223" t="str">
        <f t="shared" ca="1" si="223"/>
        <v>-1,94015537976544-2,90364772182312i</v>
      </c>
      <c r="BA220" s="223" t="str">
        <f t="shared" ca="1" si="224"/>
        <v>1,33640226909583+3,22636048284083i</v>
      </c>
      <c r="BB220" s="223" t="str">
        <f t="shared" ca="1" si="225"/>
        <v>-0,681291968691072-3,42508601986555i</v>
      </c>
      <c r="BC220" s="223" t="str">
        <f t="shared" ca="1" si="226"/>
        <v>-8,65906008661357E-13+3,49218742195796i</v>
      </c>
      <c r="BD220" s="223" t="str">
        <f t="shared" ca="1" si="227"/>
        <v>0,681291968689364-3,42508601986589i</v>
      </c>
      <c r="BE220" s="223" t="str">
        <f t="shared" ca="1" si="228"/>
        <v>-1,33640226909743+3,22636048284017i</v>
      </c>
      <c r="BF220" s="223" t="str">
        <f t="shared" ca="1" si="229"/>
        <v>1,94015537976399-2,90364772182409i</v>
      </c>
      <c r="BG220" s="223" t="str">
        <f t="shared" ca="1" si="230"/>
        <v>-2,46934940724074+2,46934940724094i</v>
      </c>
      <c r="BH220" s="223" t="str">
        <f t="shared" ca="1" si="231"/>
        <v>2,90364772182397-1,94015537976417i</v>
      </c>
      <c r="BI220" s="223" t="str">
        <f t="shared" ca="1" si="232"/>
        <v>-3,22636048284008+1,33640226909763i</v>
      </c>
      <c r="BJ220" s="223" t="str">
        <f t="shared" ca="1" si="233"/>
        <v>3,42508601986585-0,681291968689577i</v>
      </c>
      <c r="BK220" s="223" t="str">
        <f t="shared" ca="1" si="234"/>
        <v>-3,49218742195796+1,08494702393115E-12i</v>
      </c>
      <c r="BL220" s="223" t="str">
        <f t="shared" ca="1" si="235"/>
        <v>3,42508601986559+0,681291968690859i</v>
      </c>
      <c r="BM220" s="223" t="str">
        <f t="shared" ca="1" si="236"/>
        <v>-3,22636048284091-1,33640226909562i</v>
      </c>
      <c r="BN220" s="223" t="str">
        <f t="shared" ca="1" si="237"/>
        <v>2,90364772182324+1,94015537976526i</v>
      </c>
      <c r="BO220" s="223" t="str">
        <f t="shared" ca="1" si="238"/>
        <v>-2,46934940723982-2,46934940724186i</v>
      </c>
      <c r="BP220" s="223" t="str">
        <f t="shared" ca="1" si="239"/>
        <v>1,94015537976575+2,90364772182291i</v>
      </c>
      <c r="BQ220" s="223" t="str">
        <f t="shared" ca="1" si="240"/>
        <v>-1,33640226909618-3,22636048284068i</v>
      </c>
      <c r="BR220" s="223" t="str">
        <f t="shared" ca="1" si="241"/>
        <v>0,681291968691442+3,42508601986548i</v>
      </c>
      <c r="BS220" s="223" t="str">
        <f t="shared" ca="1" si="242"/>
        <v>4,87714677987073E-13-3,49218742195796i</v>
      </c>
      <c r="BT220" s="223" t="str">
        <f t="shared" ca="1" si="243"/>
        <v>-0,681291968688994+3,42508601986596i</v>
      </c>
      <c r="BU220" s="223" t="str">
        <f t="shared" ca="1" si="244"/>
        <v>1,33640226909708-3,22636048284031i</v>
      </c>
      <c r="BV220" s="223" t="str">
        <f t="shared" ca="1" si="245"/>
        <v>-1,94015537976656+2,90364772182237i</v>
      </c>
      <c r="BW220" s="223" t="str">
        <f t="shared" ca="1" si="246"/>
        <v>2,46934940724051-2,46934940724117i</v>
      </c>
      <c r="BX220" s="223" t="str">
        <f t="shared" ca="1" si="247"/>
        <v>-2,90364772182379+1,94015537976444i</v>
      </c>
      <c r="BY220" s="223" t="str">
        <f t="shared" ca="1" si="248"/>
        <v>3,22636048283996-1,33640226909793i</v>
      </c>
      <c r="BZ220" s="223" t="str">
        <f t="shared" ca="1" si="249"/>
        <v>-3,42508601986578+0,681291968689902i</v>
      </c>
      <c r="CA220" s="223" t="str">
        <f t="shared" ca="1" si="250"/>
        <v>3,49218742195796-1,41351138651373E-12i</v>
      </c>
      <c r="CB220" s="223" t="str">
        <f t="shared" ca="1" si="251"/>
        <v>-3,42508601986566-0,681291968690534i</v>
      </c>
      <c r="CC220" s="223" t="str">
        <f t="shared" ca="1" si="252"/>
        <v>3,22636048283971+1,33640226909853i</v>
      </c>
      <c r="CD220" s="223" t="str">
        <f t="shared" ca="1" si="253"/>
        <v>-2,90364772182343-1,94015537976498i</v>
      </c>
      <c r="CE220" s="223" t="str">
        <f t="shared" ca="1" si="254"/>
        <v>2,46934940724006+2,46934940724162i</v>
      </c>
      <c r="CF220" s="223" t="str">
        <f t="shared" ca="1" si="255"/>
        <v>-1,94015537976603-2,90364772182273i</v>
      </c>
      <c r="CG220" s="223" t="str">
        <f t="shared" ca="1" si="256"/>
        <v>1,33640226909648+3,22636048284056i</v>
      </c>
      <c r="CH220" s="223" t="str">
        <f t="shared" ca="1" si="257"/>
        <v>-0,681291968691767-3,42508601986541i</v>
      </c>
      <c r="CI220" s="223" t="str">
        <f t="shared" ca="1" si="258"/>
        <v>-1,59150315404489E-13+3,49218742195796i</v>
      </c>
      <c r="CJ220" s="223" t="str">
        <f t="shared" ca="1" si="259"/>
        <v>0,681291968692078-3,42508601986535i</v>
      </c>
      <c r="CK220" s="223" t="str">
        <f t="shared" ca="1" si="260"/>
        <v>-1,33640226909677+3,22636048284044i</v>
      </c>
      <c r="CL220" s="223" t="str">
        <f t="shared" ca="1" si="261"/>
        <v>1,94015537976629-2,90364772182255i</v>
      </c>
      <c r="CM220" s="223" t="str">
        <f t="shared" ca="1" si="262"/>
        <v>-2,46934940724028+2,4693494072414i</v>
      </c>
      <c r="CN220" s="223" t="str">
        <f t="shared" ca="1" si="263"/>
        <v>2,9036477218236-1,94015537976472i</v>
      </c>
      <c r="CO220" s="223" t="str">
        <f t="shared" ca="1" si="264"/>
        <v>-3,22636048283983+1,33640226909824i</v>
      </c>
      <c r="CP220" s="223" t="str">
        <f t="shared" ca="1" si="265"/>
        <v>3,42508601986572-0,681291968690223i</v>
      </c>
      <c r="CQ220" s="223" t="str">
        <f t="shared" ca="1" si="266"/>
        <v>-3,49218742195796-1,73181201732271E-12i</v>
      </c>
      <c r="CR220" s="223" t="str">
        <f t="shared" ca="1" si="267"/>
        <v>3,42508601986572+0,681291968690213i</v>
      </c>
      <c r="CS220" s="223" t="str">
        <f t="shared" ca="1" si="268"/>
        <v>-3,22636048283983-1,33640226909823i</v>
      </c>
      <c r="CT220" s="223" t="str">
        <f t="shared" ca="1" si="269"/>
        <v>2,90364772182361+1,94015537976471i</v>
      </c>
      <c r="CU220" s="223" t="str">
        <f t="shared" ca="1" si="270"/>
        <v>-2,46934940724029-2,46934940724139i</v>
      </c>
      <c r="CV220" s="223" t="str">
        <f t="shared" ca="1" si="271"/>
        <v>1,9401553797663+2,90364772182255i</v>
      </c>
      <c r="CW220" s="223" t="str">
        <f t="shared" ca="1" si="272"/>
        <v>-1,33640226909678-3,22636048284043i</v>
      </c>
      <c r="CX220" s="223" t="str">
        <f t="shared" ca="1" si="273"/>
        <v>0,681291968692186+3,42508601986533i</v>
      </c>
      <c r="CY220" s="223" t="str">
        <f t="shared" ca="1" si="274"/>
        <v>-2,68667983361494E-13-3,49218742195796i</v>
      </c>
      <c r="CZ220" s="223" t="str">
        <f t="shared" ca="1" si="275"/>
        <v>-0,681291968691659+3,42508601986543i</v>
      </c>
      <c r="DA220" s="223" t="str">
        <f t="shared" ca="1" si="276"/>
        <v>1,33640226909647-3,22636048284056i</v>
      </c>
      <c r="DB220" s="223" t="str">
        <f t="shared" ca="1" si="277"/>
        <v>-1,94015537976602+2,90364772182273i</v>
      </c>
      <c r="DC220" s="223" t="str">
        <f t="shared" ca="1" si="278"/>
        <v>2,46934940723998-2,4693494072417i</v>
      </c>
      <c r="DD220" s="223" t="str">
        <f t="shared" ca="1" si="279"/>
        <v>-2,90364772182337+1,94015537976508i</v>
      </c>
      <c r="DE220" s="223" t="str">
        <f t="shared" ca="1" si="280"/>
        <v>3,22636048283971-1,33640226909854i</v>
      </c>
      <c r="DF220" s="223" t="str">
        <f t="shared" ca="1" si="281"/>
        <v>-3,42508601986565+0,681291968690545i</v>
      </c>
      <c r="DG220" s="223" t="str">
        <f t="shared" ca="1" si="282"/>
        <v>3,49218742195796+1,40324765474013E-12i</v>
      </c>
      <c r="DH220" s="223" t="str">
        <f t="shared" ca="1" si="283"/>
        <v>-3,4250860198658-0,681291968689794i</v>
      </c>
      <c r="DI220" s="223" t="str">
        <f t="shared" ca="1" si="284"/>
        <v>3,22636048284+1,33640226909783i</v>
      </c>
      <c r="DJ220" s="223" t="str">
        <f t="shared" ca="1" si="285"/>
        <v>-2,90364772182379-1,94015537976444i</v>
      </c>
      <c r="DK220" s="223" t="str">
        <f t="shared" ca="1" si="286"/>
        <v>2,46934940724052+2,46934940724116i</v>
      </c>
      <c r="DL220" s="223" t="str">
        <f t="shared" ca="1" si="287"/>
        <v>-1,94015537976665-2,90364772182231i</v>
      </c>
      <c r="DM220" s="223" t="str">
        <f t="shared" ca="1" si="288"/>
        <v>1,33640226909718+3,22636048284027i</v>
      </c>
      <c r="DN220" s="223" t="str">
        <f t="shared" ca="1" si="289"/>
        <v>-0,681291968689099-3,42508601986594i</v>
      </c>
      <c r="DO220" s="223" t="str">
        <f t="shared" ca="1" si="290"/>
        <v>4,97978409760677E-13+3,49218742195796i</v>
      </c>
      <c r="DP220" s="223" t="str">
        <f t="shared" ca="1" si="291"/>
        <v>0,681291968691432-3,42508601986548i</v>
      </c>
      <c r="DQ220" s="223" t="str">
        <f t="shared" ca="1" si="292"/>
        <v>-1,33640226909608+3,22636048284073i</v>
      </c>
      <c r="DR220" s="223" t="str">
        <f t="shared" ca="1" si="293"/>
        <v>1,94015537976566-2,90364772182297i</v>
      </c>
      <c r="DS220" s="223" t="str">
        <f t="shared" ca="1" si="294"/>
        <v>-2,46934940723982+2,46934940724187i</v>
      </c>
      <c r="DT220" s="223" t="str">
        <f t="shared" ca="1" si="295"/>
        <v>2,90364772182324-1,94015537976527i</v>
      </c>
      <c r="DU220" s="223" t="str">
        <f t="shared" ca="1" si="296"/>
        <v>-3,22636048284091+1,33640226909564i</v>
      </c>
      <c r="DV220" s="223" t="str">
        <f t="shared" ca="1" si="297"/>
        <v>3,42508601986557-0,681291968690964i</v>
      </c>
      <c r="DW220" s="223" t="str">
        <f t="shared" ca="1" si="298"/>
        <v>-3,49218742195796-9,75429355974145E-13i</v>
      </c>
      <c r="DX220" s="223" t="str">
        <f t="shared" ca="1" si="299"/>
        <v>3,42508601986585+0,68129196868957i</v>
      </c>
      <c r="DY220" s="223" t="str">
        <f t="shared" ca="1" si="300"/>
        <v>-3,22636048284009-1,33640226909762i</v>
      </c>
      <c r="DZ220" s="223" t="str">
        <f t="shared" ca="1" si="301"/>
        <v>2,90364772182403+1,94015537976408i</v>
      </c>
      <c r="EA220" s="223" t="str">
        <f t="shared" ca="1" si="302"/>
        <v>-2,46934940724082-2,46934940724086i</v>
      </c>
      <c r="EB220" s="223" t="str">
        <f t="shared" ca="1" si="303"/>
        <v>1,94015537976404+2,90364772182406i</v>
      </c>
      <c r="EC220" s="223" t="str">
        <f t="shared" ca="1" si="304"/>
        <v>-1,33640226909739-3,22636048284018i</v>
      </c>
      <c r="ED220" s="223" t="str">
        <f t="shared" ca="1" si="305"/>
        <v>0,681291968689326+3,4250860198659i</v>
      </c>
      <c r="EE220" s="223" t="str">
        <f t="shared" ca="1" si="306"/>
        <v>-9,25796708526659E-13-3,49218742195796i</v>
      </c>
      <c r="EF220" s="223" t="str">
        <f t="shared" ca="1" si="307"/>
        <v>-0,681291968691013+3,42508601986556i</v>
      </c>
      <c r="EG220" s="223" t="str">
        <f t="shared" ca="1" si="308"/>
        <v>1,33640226909586-3,22636048284081i</v>
      </c>
      <c r="EH220" s="223" t="str">
        <f t="shared" ca="1" si="309"/>
        <v>-1,94015537976547+2,9036477218231i</v>
      </c>
      <c r="EI220" s="223" t="str">
        <f t="shared" ca="1" si="310"/>
        <v>2,46934940724204-2,46934940723964i</v>
      </c>
      <c r="EJ220" s="223" t="str">
        <f t="shared" ca="1" si="311"/>
        <v>-2,903647721823+1,94015537976562i</v>
      </c>
      <c r="EK220" s="223" t="str">
        <f t="shared" ca="1" si="312"/>
        <v>3,22636048284075-1,33640226909603i</v>
      </c>
      <c r="EL220" s="223" t="str">
        <f t="shared" ca="1" si="313"/>
        <v>-3,42508601986552+0,681291968691191i</v>
      </c>
      <c r="EM220" s="223" t="str">
        <f t="shared" ca="1" si="314"/>
        <v>3,49218742195796+7,46118929574961E-13i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-1,08574922912178E-27+2,17701007173744E-28i</v>
      </c>
      <c r="G221" s="229" t="str">
        <f t="shared" si="321"/>
        <v>-5,55116944634221+8,95588670682498i</v>
      </c>
      <c r="H221" s="229" t="str">
        <f t="shared" si="322"/>
        <v>2,00000000002167E-11-4,01015276781397E-12i</v>
      </c>
      <c r="I221" s="229" t="str">
        <f t="shared" si="317"/>
        <v>-2,00000000002167E-11+4,01015276781397E-12i</v>
      </c>
      <c r="J221" s="255" t="str">
        <f ca="1">IMPRODUCT(1/N_FFT2,ED102)</f>
        <v>-0,0123252802342663-0,0058294234037975i</v>
      </c>
      <c r="K221" s="254" t="str">
        <f t="shared" ca="1" si="318"/>
        <v>2,69882483085495E-13+6,71622114316874E-14i</v>
      </c>
      <c r="N221" s="246">
        <f t="shared" ca="1" si="185"/>
        <v>11.49222614428056</v>
      </c>
      <c r="O221" s="223">
        <f t="shared" ca="1" si="186"/>
        <v>3.4922261442805596</v>
      </c>
      <c r="P221" s="223" t="str">
        <f t="shared" ca="1" si="187"/>
        <v>-3,44081234212577-0,597037577604315i</v>
      </c>
      <c r="Q221" s="223" t="str">
        <f t="shared" ca="1" si="188"/>
        <v>3,28808480042434+1,17649555375916i</v>
      </c>
      <c r="R221" s="223" t="str">
        <f t="shared" ca="1" si="189"/>
        <v>-3,03854053814824-1,72131195337349i</v>
      </c>
      <c r="S221" s="223" t="str">
        <f t="shared" ca="1" si="190"/>
        <v>2,69952731503551+2,2154448127123i</v>
      </c>
      <c r="T221" s="223" t="str">
        <f t="shared" ca="1" si="191"/>
        <v>-2,28102727889722-2,64434453045049i</v>
      </c>
      <c r="U221" s="223" t="str">
        <f t="shared" ca="1" si="192"/>
        <v>1,79536304411792+2,99538227654039i</v>
      </c>
      <c r="V221" s="223" t="str">
        <f t="shared" ca="1" si="193"/>
        <v>-1,25683485578426-3,25822184451618i</v>
      </c>
      <c r="W221" s="223" t="str">
        <f t="shared" ca="1" si="194"/>
        <v>0,681299523040801+3,42512399814971i</v>
      </c>
      <c r="X221" s="223" t="str">
        <f t="shared" ca="1" si="195"/>
        <v>-0,0857035198604275-3,49117435105728i</v>
      </c>
      <c r="Y221" s="223" t="str">
        <f t="shared" ca="1" si="196"/>
        <v>-0,512415999055755+3,4544280694072i</v>
      </c>
      <c r="Z221" s="223" t="str">
        <f t="shared" ca="1" si="197"/>
        <v>1,0954475748045-3,31596713699814i</v>
      </c>
      <c r="AA221" s="223" t="str">
        <f t="shared" ca="1" si="198"/>
        <v>-1,64622400867235+3,07986849655426i</v>
      </c>
      <c r="AB221" s="223" t="str">
        <f t="shared" ca="1" si="199"/>
        <v>2,14852784541303-2,75308400530777i</v>
      </c>
      <c r="AC221" s="223" t="str">
        <f t="shared" ca="1" si="200"/>
        <v>-2,58756889159874+2,34523573954243i</v>
      </c>
      <c r="AD221" s="223" t="str">
        <f t="shared" ca="1" si="201"/>
        <v>2,95041970865371-1,86833267529753i</v>
      </c>
      <c r="AE221" s="223" t="str">
        <f t="shared" ca="1" si="202"/>
        <v>-3,22639625760165+1,33641708748832i</v>
      </c>
      <c r="AF221" s="223" t="str">
        <f t="shared" ca="1" si="203"/>
        <v>3,4073724875508-0,765151079120042i</v>
      </c>
      <c r="AG221" s="223" t="str">
        <f t="shared" ca="1" si="204"/>
        <v>-3,48801960494834+0,171355415125152i</v>
      </c>
      <c r="AH221" s="223" t="str">
        <f t="shared" ca="1" si="205"/>
        <v>3,465962978389+0,427485760269839i</v>
      </c>
      <c r="AI221" s="223" t="str">
        <f t="shared" ca="1" si="206"/>
        <v>-3,34185205896061-1,01373973919218i</v>
      </c>
      <c r="AJ221" s="223" t="str">
        <f t="shared" ca="1" si="207"/>
        <v>3,11934125734167+1,57014444018466i</v>
      </c>
      <c r="AK221" s="223" t="str">
        <f t="shared" ca="1" si="208"/>
        <v>-2,80498234071968-2,08031668527833i</v>
      </c>
      <c r="AL221" s="223" t="str">
        <f t="shared" ca="1" si="209"/>
        <v>2,40803151787215+2,52923459800214i</v>
      </c>
      <c r="AM221" s="223" t="str">
        <f t="shared" ca="1" si="210"/>
        <v>-1,94017689273498-2,90367991825785i</v>
      </c>
      <c r="AN221" s="223" t="str">
        <f t="shared" ca="1" si="211"/>
        <v>1,41519431151071+3,19262721022427i</v>
      </c>
      <c r="AO221" s="223" t="str">
        <f t="shared" ca="1" si="212"/>
        <v>-0,84854173680004-3,38756850317526i</v>
      </c>
      <c r="AP221" s="223" t="str">
        <f t="shared" ca="1" si="213"/>
        <v>0,25690409229521+3,48276380625483i</v>
      </c>
      <c r="AQ221" s="223" t="str">
        <f t="shared" ca="1" si="214"/>
        <v>0,342298020046648-3,47541012087334i</v>
      </c>
      <c r="AR221" s="223" t="str">
        <f t="shared" ca="1" si="215"/>
        <v>0,342298020046648-3,47541012087334i</v>
      </c>
      <c r="AS221" s="223" t="str">
        <f t="shared" ca="1" si="216"/>
        <v>1,49311907539768-3,15693504359533i</v>
      </c>
      <c r="AT221" s="223" t="str">
        <f t="shared" ca="1" si="217"/>
        <v>-2,01085242016042+2,85519105965461i</v>
      </c>
      <c r="AU221" s="223" t="str">
        <f t="shared" ca="1" si="218"/>
        <v>2,46937678805784-2,46937678805763i</v>
      </c>
      <c r="AV221" s="223" t="str">
        <f t="shared" ca="1" si="219"/>
        <v>-2,85519105965478+2,01085242016018i</v>
      </c>
      <c r="AW221" s="223" t="str">
        <f t="shared" ca="1" si="220"/>
        <v>3,15693504359607-1,49311907539611i</v>
      </c>
      <c r="AX221" s="223" t="str">
        <f t="shared" ca="1" si="221"/>
        <v>-3,36572397420273+0,931421264666856i</v>
      </c>
      <c r="AY221" s="223" t="str">
        <f t="shared" ca="1" si="222"/>
        <v>3,47541012087323-0,342298020047739i</v>
      </c>
      <c r="AZ221" s="223" t="str">
        <f t="shared" ca="1" si="223"/>
        <v>-3,48276380625475-0,256904092296244i</v>
      </c>
      <c r="BA221" s="223" t="str">
        <f t="shared" ca="1" si="224"/>
        <v>3,38756850317534+0,848541736799697i</v>
      </c>
      <c r="BB221" s="223" t="str">
        <f t="shared" ca="1" si="225"/>
        <v>-3,19262721022357-1,41519431151229i</v>
      </c>
      <c r="BC221" s="223" t="str">
        <f t="shared" ca="1" si="226"/>
        <v>2,90367991825765+1,94017689273527i</v>
      </c>
      <c r="BD221" s="223" t="str">
        <f t="shared" ca="1" si="227"/>
        <v>-2,52923459800286-2,40803151787139i</v>
      </c>
      <c r="BE221" s="223" t="str">
        <f t="shared" ca="1" si="228"/>
        <v>2,08031668527749+2,8049823407203i</v>
      </c>
      <c r="BF221" s="223" t="str">
        <f t="shared" ca="1" si="229"/>
        <v>-1,57014444018499-3,11934125734149i</v>
      </c>
      <c r="BG221" s="223" t="str">
        <f t="shared" ca="1" si="230"/>
        <v>1,01373973919049+3,34185205896111i</v>
      </c>
      <c r="BH221" s="223" t="str">
        <f t="shared" ca="1" si="231"/>
        <v>-0,427485760269525-3,46596297838905i</v>
      </c>
      <c r="BI221" s="223" t="str">
        <f t="shared" ca="1" si="232"/>
        <v>-0,171355415124131+3,48801960494839i</v>
      </c>
      <c r="BJ221" s="223" t="str">
        <f t="shared" ca="1" si="233"/>
        <v>0,765151079121006-3,40737248755058i</v>
      </c>
      <c r="BK221" s="223" t="str">
        <f t="shared" ca="1" si="234"/>
        <v>-1,33641708748799+3,22639625760178i</v>
      </c>
      <c r="BL221" s="223" t="str">
        <f t="shared" ca="1" si="235"/>
        <v>1,86833267529895-2,95041970865281i</v>
      </c>
      <c r="BM221" s="223" t="str">
        <f t="shared" ca="1" si="236"/>
        <v>-2,34523573954269+2,58756889159851i</v>
      </c>
      <c r="BN221" s="223" t="str">
        <f t="shared" ca="1" si="237"/>
        <v>2,7530840053071-2,1485278454139i</v>
      </c>
      <c r="BO221" s="223" t="str">
        <f t="shared" ca="1" si="238"/>
        <v>-3,07986849655475+1,64622400867144i</v>
      </c>
      <c r="BP221" s="223" t="str">
        <f t="shared" ca="1" si="239"/>
        <v>3,31596713699801-1,09544757480488i</v>
      </c>
      <c r="BQ221" s="223" t="str">
        <f t="shared" ca="1" si="240"/>
        <v>-3,45442806940745+0,512415999054054i</v>
      </c>
      <c r="BR221" s="223" t="str">
        <f t="shared" ca="1" si="241"/>
        <v>3,49117435105727+0,0857035198607079i</v>
      </c>
      <c r="BS221" s="223" t="str">
        <f t="shared" ca="1" si="242"/>
        <v>-3,42512399814992-0,681299523039749i</v>
      </c>
      <c r="BT221" s="223" t="str">
        <f t="shared" ca="1" si="243"/>
        <v>3,2582218445158+1,25683485578525i</v>
      </c>
      <c r="BU221" s="223" t="str">
        <f t="shared" ca="1" si="244"/>
        <v>-2,99538227654059-1,7953630441176i</v>
      </c>
      <c r="BV221" s="223" t="str">
        <f t="shared" ca="1" si="245"/>
        <v>2,64434453044934+2,28102727889855i</v>
      </c>
      <c r="BW221" s="223" t="str">
        <f t="shared" ca="1" si="246"/>
        <v>-2,21544481271207-2,6995273150357i</v>
      </c>
      <c r="BX221" s="223" t="str">
        <f t="shared" ca="1" si="247"/>
        <v>1,72131195337439+3,03854053814773i</v>
      </c>
      <c r="BY221" s="223" t="str">
        <f t="shared" ca="1" si="248"/>
        <v>-1,17649555375823-3,28808480042468i</v>
      </c>
      <c r="BZ221" s="223" t="str">
        <f t="shared" ca="1" si="249"/>
        <v>0,597037577604657+3,44081234212571i</v>
      </c>
      <c r="CA221" s="223" t="str">
        <f t="shared" ca="1" si="250"/>
        <v>1,6822033231278E-12-3,49222614428056i</v>
      </c>
      <c r="CB221" s="223" t="str">
        <f t="shared" ca="1" si="251"/>
        <v>-0,597037577604647+3,44081234212571i</v>
      </c>
      <c r="CC221" s="223" t="str">
        <f t="shared" ca="1" si="252"/>
        <v>1,17649555375813-3,28808480042471i</v>
      </c>
      <c r="CD221" s="223" t="str">
        <f t="shared" ca="1" si="253"/>
        <v>-1,72131195337438+3,03854053814773i</v>
      </c>
      <c r="CE221" s="223" t="str">
        <f t="shared" ca="1" si="254"/>
        <v>2,21544481271198-2,69952731503577i</v>
      </c>
      <c r="CF221" s="223" t="str">
        <f t="shared" ca="1" si="255"/>
        <v>-2,64434453045161+2,28102727889592i</v>
      </c>
      <c r="CG221" s="223" t="str">
        <f t="shared" ca="1" si="256"/>
        <v>2,99538227654053-1,79536304411769i</v>
      </c>
      <c r="CH221" s="223" t="str">
        <f t="shared" ca="1" si="257"/>
        <v>-3,25822184451579+1,25683485578526i</v>
      </c>
      <c r="CI221" s="223" t="str">
        <f t="shared" ca="1" si="258"/>
        <v>3,42512399814992-0,68129952303976i</v>
      </c>
      <c r="CJ221" s="223" t="str">
        <f t="shared" ca="1" si="259"/>
        <v>-3,49117435105727+0,0857035198608172i</v>
      </c>
      <c r="CK221" s="223" t="str">
        <f t="shared" ca="1" si="260"/>
        <v>3,45442806940747+0,512415999053946i</v>
      </c>
      <c r="CL221" s="223" t="str">
        <f t="shared" ca="1" si="261"/>
        <v>-3,31596713699804-1,09544757480478i</v>
      </c>
      <c r="CM221" s="223" t="str">
        <f t="shared" ca="1" si="262"/>
        <v>3,07986849655475+1,64622400867143i</v>
      </c>
      <c r="CN221" s="223" t="str">
        <f t="shared" ca="1" si="263"/>
        <v>-2,75308400530717-2,14852784541381i</v>
      </c>
      <c r="CO221" s="223" t="str">
        <f t="shared" ca="1" si="264"/>
        <v>2,34523573954269+2,5875688915985i</v>
      </c>
      <c r="CP221" s="223" t="str">
        <f t="shared" ca="1" si="265"/>
        <v>-1,86833267529905-2,95041970865275i</v>
      </c>
      <c r="CQ221" s="223" t="str">
        <f t="shared" ca="1" si="266"/>
        <v>1,336417087488+3,22639625760177i</v>
      </c>
      <c r="CR221" s="223" t="str">
        <f t="shared" ca="1" si="267"/>
        <v>-0,76515107912111-3,40737248755055i</v>
      </c>
      <c r="CS221" s="223" t="str">
        <f t="shared" ca="1" si="268"/>
        <v>0,171355415124142+3,48801960494839i</v>
      </c>
      <c r="CT221" s="223" t="str">
        <f t="shared" ca="1" si="269"/>
        <v>0,427485760269417-3,46596297838906i</v>
      </c>
      <c r="CU221" s="223" t="str">
        <f t="shared" ca="1" si="270"/>
        <v>-1,01373973919049+3,34185205896112i</v>
      </c>
      <c r="CV221" s="223" t="str">
        <f t="shared" ca="1" si="271"/>
        <v>1,5701444401849-3,11934125734154i</v>
      </c>
      <c r="CW221" s="223" t="str">
        <f t="shared" ca="1" si="272"/>
        <v>-2,08031668527744+2,80498234072034i</v>
      </c>
      <c r="CX221" s="223" t="str">
        <f t="shared" ca="1" si="273"/>
        <v>2,52923459800278-2,40803151787147i</v>
      </c>
      <c r="CY221" s="223" t="str">
        <f t="shared" ca="1" si="274"/>
        <v>-2,90367991825762+1,94017689273532i</v>
      </c>
      <c r="CZ221" s="223" t="str">
        <f t="shared" ca="1" si="275"/>
        <v>3,19262721022356-1,4151943115123i</v>
      </c>
      <c r="DA221" s="223" t="str">
        <f t="shared" ca="1" si="276"/>
        <v>-3,38756850317533+0,848541736799753i</v>
      </c>
      <c r="DB221" s="223" t="str">
        <f t="shared" ca="1" si="277"/>
        <v>3,48276380625475-0,256904092296254i</v>
      </c>
      <c r="DC221" s="223" t="str">
        <f t="shared" ca="1" si="278"/>
        <v>-3,47541012087324-0,34229802004763i</v>
      </c>
      <c r="DD221" s="223" t="str">
        <f t="shared" ca="1" si="279"/>
        <v>3,36572397420275+0,931421264666797i</v>
      </c>
      <c r="DE221" s="223" t="str">
        <f t="shared" ca="1" si="280"/>
        <v>-3,15693504359605-1,49311907539615i</v>
      </c>
      <c r="DF221" s="223" t="str">
        <f t="shared" ca="1" si="281"/>
        <v>2,85519105965442+2,0108524201607i</v>
      </c>
      <c r="DG221" s="223" t="str">
        <f t="shared" ca="1" si="282"/>
        <v>-2,46937678805834-2,46937678805713i</v>
      </c>
      <c r="DH221" s="223" t="str">
        <f t="shared" ca="1" si="283"/>
        <v>2,01085242015934+2,85519105965538i</v>
      </c>
      <c r="DI221" s="223" t="str">
        <f t="shared" ca="1" si="284"/>
        <v>-1,49311907539769-3,15693504359533i</v>
      </c>
      <c r="DJ221" s="223" t="str">
        <f t="shared" ca="1" si="285"/>
        <v>0,93142126466863+3,36572397420225i</v>
      </c>
      <c r="DK221" s="223" t="str">
        <f t="shared" ca="1" si="286"/>
        <v>-0,342298020045966-3,4754101208734i</v>
      </c>
      <c r="DL221" s="223" t="str">
        <f t="shared" ca="1" si="287"/>
        <v>-0,256904092294358+3,48276380625489i</v>
      </c>
      <c r="DM221" s="223" t="str">
        <f t="shared" ca="1" si="288"/>
        <v>0,848541736801377-3,38756850317492i</v>
      </c>
      <c r="DN221" s="223" t="str">
        <f t="shared" ca="1" si="289"/>
        <v>-1,41519431151075+3,19262721022425i</v>
      </c>
      <c r="DO221" s="223" t="str">
        <f t="shared" ca="1" si="290"/>
        <v>1,94017689273374-2,90367991825868i</v>
      </c>
      <c r="DP221" s="223" t="str">
        <f t="shared" ca="1" si="291"/>
        <v>-2,40803151787268+2,52923459800163i</v>
      </c>
      <c r="DQ221" s="223" t="str">
        <f t="shared" ca="1" si="292"/>
        <v>2,8049823407192-2,08031668527897i</v>
      </c>
      <c r="DR221" s="223" t="str">
        <f t="shared" ca="1" si="293"/>
        <v>-3,1193412573423+1,5701444401834i</v>
      </c>
      <c r="DS221" s="223" t="str">
        <f t="shared" ca="1" si="294"/>
        <v>3,34185205896057-1,01373973919231i</v>
      </c>
      <c r="DT221" s="223" t="str">
        <f t="shared" ca="1" si="295"/>
        <v>-3,46596297838926+0,427485760267758i</v>
      </c>
      <c r="DU221" s="223" t="str">
        <f t="shared" ca="1" si="296"/>
        <v>3,48801960494831+0,171355415125712i</v>
      </c>
      <c r="DV221" s="223" t="str">
        <f t="shared" ca="1" si="297"/>
        <v>-3,40737248755097-0,765151079119256i</v>
      </c>
      <c r="DW221" s="223" t="str">
        <f t="shared" ca="1" si="298"/>
        <v>3,22639625760117+1,33641708748946i</v>
      </c>
      <c r="DX221" s="223" t="str">
        <f t="shared" ca="1" si="299"/>
        <v>-2,95041970865377-1,86833267529744i</v>
      </c>
      <c r="DY221" s="223" t="str">
        <f t="shared" ca="1" si="300"/>
        <v>2,58756889159971+2,34523573954136i</v>
      </c>
      <c r="DZ221" s="223" t="str">
        <f t="shared" ca="1" si="301"/>
        <v>-2,14852784541257-2,75308400530813i</v>
      </c>
      <c r="EA221" s="223" t="str">
        <f t="shared" ca="1" si="302"/>
        <v>1,64622400867302+3,0798684965539i</v>
      </c>
      <c r="EB221" s="223" t="str">
        <f t="shared" ca="1" si="303"/>
        <v>-1,09544757480328-3,31596713699854i</v>
      </c>
      <c r="EC221" s="223" t="str">
        <f t="shared" ca="1" si="304"/>
        <v>0,512415999055828+3,45442806940719i</v>
      </c>
      <c r="ED221" s="223" t="str">
        <f t="shared" ca="1" si="305"/>
        <v>0,0857035198590159-3,49117435105731i</v>
      </c>
      <c r="EE221" s="223" t="str">
        <f t="shared" ca="1" si="306"/>
        <v>-0,681299523041398+3,42512399814959i</v>
      </c>
      <c r="EF221" s="223" t="str">
        <f t="shared" ca="1" si="307"/>
        <v>1,25683485578358-3,25822184451644i</v>
      </c>
      <c r="EG221" s="223" t="str">
        <f t="shared" ca="1" si="308"/>
        <v>-1,79536304411904+2,99538227653972i</v>
      </c>
      <c r="EH221" s="223" t="str">
        <f t="shared" ca="1" si="309"/>
        <v>2,28102727889719-2,64434453045051i</v>
      </c>
      <c r="EI221" s="223" t="str">
        <f t="shared" ca="1" si="310"/>
        <v>-2,69952731503463+2,21544481271338i</v>
      </c>
      <c r="EJ221" s="223" t="str">
        <f t="shared" ca="1" si="311"/>
        <v>3,03854053814856-1,72131195337293i</v>
      </c>
      <c r="EK221" s="223" t="str">
        <f t="shared" ca="1" si="312"/>
        <v>-3,28808480042411+1,17649555375982i</v>
      </c>
      <c r="EL221" s="223" t="str">
        <f t="shared" ca="1" si="313"/>
        <v>3,440812342126-0,597037577602998i</v>
      </c>
      <c r="EM221" s="223" t="str">
        <f t="shared" ca="1" si="314"/>
        <v>-3,49222614428056+1,02646028364839E-14i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-1,06802300881908E-27+2,12391463365724E-28i</v>
      </c>
      <c r="G222" s="229" t="str">
        <f t="shared" si="321"/>
        <v>-5,48539665510608+8,92291189236497i</v>
      </c>
      <c r="H222" s="229" t="str">
        <f t="shared" si="322"/>
        <v>2,00000000002131E-11-3,97728266315975E-12i</v>
      </c>
      <c r="I222" s="229" t="str">
        <f t="shared" si="317"/>
        <v>-2,00000000002131E-11+3,97728266315975E-12i</v>
      </c>
      <c r="J222" s="255" t="str">
        <f ca="1">IMPRODUCT(1/N_FFT2,EE100)</f>
        <v>0,0155922732673313-3,44000920880164E-06i</v>
      </c>
      <c r="K222" s="254" t="str">
        <f t="shared" ca="1" si="318"/>
        <v>-3,11831783460961E-13+6,20836783295828E-14i</v>
      </c>
      <c r="N222" s="246">
        <f t="shared" ca="1" si="185"/>
        <v>11.492259282999377</v>
      </c>
      <c r="O222" s="223">
        <f t="shared" ca="1" si="186"/>
        <v>3.4922592829993766</v>
      </c>
      <c r="P222" s="223" t="str">
        <f t="shared" ca="1" si="187"/>
        <v>-3,45446084944943-0,512420861515648i</v>
      </c>
      <c r="Q222" s="223" t="str">
        <f t="shared" ca="1" si="188"/>
        <v>3,34188377073734+1,01374935885439i</v>
      </c>
      <c r="R222" s="223" t="str">
        <f t="shared" ca="1" si="189"/>
        <v>-3,15696500064238-1,49313324402558i</v>
      </c>
      <c r="S222" s="223" t="str">
        <f t="shared" ca="1" si="190"/>
        <v>2,90370747209548+1,94019530362079i</v>
      </c>
      <c r="T222" s="223" t="str">
        <f t="shared" ca="1" si="191"/>
        <v>-2,58759344576979-2,34525799414575i</v>
      </c>
      <c r="U222" s="223" t="str">
        <f t="shared" ca="1" si="192"/>
        <v>2,21546583569287+2,69955293161164i</v>
      </c>
      <c r="V222" s="223" t="str">
        <f t="shared" ca="1" si="193"/>
        <v>-1,79538008082422-2,99541070056761i</v>
      </c>
      <c r="W222" s="223" t="str">
        <f t="shared" ca="1" si="194"/>
        <v>1,33642976912714+3,22642687378563i</v>
      </c>
      <c r="X222" s="223" t="str">
        <f t="shared" ca="1" si="195"/>
        <v>-0,848549788851882-3,3876006487682i</v>
      </c>
      <c r="Y222" s="223" t="str">
        <f t="shared" ca="1" si="196"/>
        <v>0,3423012682089+3,47544310002018i</v>
      </c>
      <c r="Z222" s="223" t="str">
        <f t="shared" ca="1" si="197"/>
        <v>0,171357041165083-3,48805270375011i</v>
      </c>
      <c r="AA222" s="223" t="str">
        <f t="shared" ca="1" si="198"/>
        <v>-0,681305988084024+3,42515650011735i</v>
      </c>
      <c r="AB222" s="223" t="str">
        <f t="shared" ca="1" si="199"/>
        <v>1,17650671785737-3,28811600198834i</v>
      </c>
      <c r="AC222" s="223" t="str">
        <f t="shared" ca="1" si="200"/>
        <v>-1,64623963015622+3,07989772229508i</v>
      </c>
      <c r="AD222" s="223" t="str">
        <f t="shared" ca="1" si="201"/>
        <v>2,0803364259899-2,80500895798835i</v>
      </c>
      <c r="AE222" s="223" t="str">
        <f t="shared" ca="1" si="202"/>
        <v>-2,46940022067064+2,46940022067042i</v>
      </c>
      <c r="AF222" s="223" t="str">
        <f t="shared" ca="1" si="203"/>
        <v>2,80500895798834-2,08033642598992i</v>
      </c>
      <c r="AG222" s="223" t="str">
        <f t="shared" ca="1" si="204"/>
        <v>-3,07989772229507+1,64623963015624i</v>
      </c>
      <c r="AH222" s="223" t="str">
        <f t="shared" ca="1" si="205"/>
        <v>3,28811600198833-1,17650671785742i</v>
      </c>
      <c r="AI222" s="223" t="str">
        <f t="shared" ca="1" si="206"/>
        <v>-3,42515650011735+0,681305988084042i</v>
      </c>
      <c r="AJ222" s="223" t="str">
        <f t="shared" ca="1" si="207"/>
        <v>3,48805270375011-0,1713570411651i</v>
      </c>
      <c r="AK222" s="223" t="str">
        <f t="shared" ca="1" si="208"/>
        <v>-3,47544310002018-0,342301268208894i</v>
      </c>
      <c r="AL222" s="223" t="str">
        <f t="shared" ca="1" si="209"/>
        <v>3,38760064876812+0,8485497888522i</v>
      </c>
      <c r="AM222" s="223" t="str">
        <f t="shared" ca="1" si="210"/>
        <v>-3,22642687378564-1,33642976912711i</v>
      </c>
      <c r="AN222" s="223" t="str">
        <f t="shared" ca="1" si="211"/>
        <v>2,99541070056762+1,7953800808242i</v>
      </c>
      <c r="AO222" s="223" t="str">
        <f t="shared" ca="1" si="212"/>
        <v>-2,69955293161167-2,21546583569284i</v>
      </c>
      <c r="AP222" s="223" t="str">
        <f t="shared" ca="1" si="213"/>
        <v>2,34525799414575+2,58759344576979i</v>
      </c>
      <c r="AQ222" s="223" t="str">
        <f t="shared" ca="1" si="214"/>
        <v>-1,9401953036208-2,90370747209548i</v>
      </c>
      <c r="AR222" s="223" t="str">
        <f t="shared" ca="1" si="215"/>
        <v>-1,9401953036208-2,90370747209548i</v>
      </c>
      <c r="AS222" s="223" t="str">
        <f t="shared" ca="1" si="216"/>
        <v>-1,01374935885421-3,3418837707374i</v>
      </c>
      <c r="AT222" s="223" t="str">
        <f t="shared" ca="1" si="217"/>
        <v>0,512420861515578+3,45446084944944i</v>
      </c>
      <c r="AU222" s="223" t="str">
        <f t="shared" ca="1" si="218"/>
        <v>-4,27819529634785E-14-3,49225928299938i</v>
      </c>
      <c r="AV222" s="223" t="str">
        <f t="shared" ca="1" si="219"/>
        <v>-0,51242086151554+3,45446084944945i</v>
      </c>
      <c r="AW222" s="223" t="str">
        <f t="shared" ca="1" si="220"/>
        <v>1,01374935885517-3,3418837707371i</v>
      </c>
      <c r="AX222" s="223" t="str">
        <f t="shared" ca="1" si="221"/>
        <v>-1,4931332440256+3,15696500064237i</v>
      </c>
      <c r="AY222" s="223" t="str">
        <f t="shared" ca="1" si="222"/>
        <v>1,94019530362019-2,90370747209588i</v>
      </c>
      <c r="AZ222" s="223" t="str">
        <f t="shared" ca="1" si="223"/>
        <v>-2,3452579941447+2,58759344577074i</v>
      </c>
      <c r="BA222" s="223" t="str">
        <f t="shared" ca="1" si="224"/>
        <v>2,6995529316123-2,21546583569206i</v>
      </c>
      <c r="BB222" s="223" t="str">
        <f t="shared" ca="1" si="225"/>
        <v>-2,99541070056778+1,79538008082393i</v>
      </c>
      <c r="BC222" s="223" t="str">
        <f t="shared" ca="1" si="226"/>
        <v>3,22642687378549-1,33642976912747i</v>
      </c>
      <c r="BD222" s="223" t="str">
        <f t="shared" ca="1" si="227"/>
        <v>-3,38760064876786+0,848549788853248i</v>
      </c>
      <c r="BE222" s="223" t="str">
        <f t="shared" ca="1" si="228"/>
        <v>3,47544310002032-0,342301268207547i</v>
      </c>
      <c r="BF222" s="223" t="str">
        <f t="shared" ca="1" si="229"/>
        <v>-3,48805270375008-0,171357041165783i</v>
      </c>
      <c r="BG222" s="223" t="str">
        <f t="shared" ca="1" si="230"/>
        <v>3,42515650011735+0,681305988084031i</v>
      </c>
      <c r="BH222" s="223" t="str">
        <f t="shared" ca="1" si="231"/>
        <v>-3,28811600198869-1,1765067178564i</v>
      </c>
      <c r="BI222" s="223" t="str">
        <f t="shared" ca="1" si="232"/>
        <v>3,07989772229427+1,64623963015774i</v>
      </c>
      <c r="BJ222" s="223" t="str">
        <f t="shared" ca="1" si="233"/>
        <v>-2,80500895798774-2,08033642599073i</v>
      </c>
      <c r="BK222" s="223" t="str">
        <f t="shared" ca="1" si="234"/>
        <v>2,46940022067043+2,46940022067063i</v>
      </c>
      <c r="BL222" s="223" t="str">
        <f t="shared" ca="1" si="235"/>
        <v>-2,08033642599051-2,8050089579879i</v>
      </c>
      <c r="BM222" s="223" t="str">
        <f t="shared" ca="1" si="236"/>
        <v>1,6462396301575+3,0798977222944i</v>
      </c>
      <c r="BN222" s="223" t="str">
        <f t="shared" ca="1" si="237"/>
        <v>-1,17650671785615-3,28811600198878i</v>
      </c>
      <c r="BO222" s="223" t="str">
        <f t="shared" ca="1" si="238"/>
        <v>0,681305988083766+3,42515650011741i</v>
      </c>
      <c r="BP222" s="223" t="str">
        <f t="shared" ca="1" si="239"/>
        <v>-0,171357041165515-3,48805270375009i</v>
      </c>
      <c r="BQ222" s="223" t="str">
        <f t="shared" ca="1" si="240"/>
        <v>-0,342301268207864+3,47544310002029i</v>
      </c>
      <c r="BR222" s="223" t="str">
        <f t="shared" ca="1" si="241"/>
        <v>0,848549788853555-3,38760064876778i</v>
      </c>
      <c r="BS222" s="223" t="str">
        <f t="shared" ca="1" si="242"/>
        <v>-1,33642976912776+3,22642687378537i</v>
      </c>
      <c r="BT222" s="223" t="str">
        <f t="shared" ca="1" si="243"/>
        <v>1,79538008082421-2,99541070056762i</v>
      </c>
      <c r="BU222" s="223" t="str">
        <f t="shared" ca="1" si="244"/>
        <v>-2,21546583569231+2,69955293161211i</v>
      </c>
      <c r="BV222" s="223" t="str">
        <f t="shared" ca="1" si="245"/>
        <v>2,58759344576859-2,34525799414707i</v>
      </c>
      <c r="BW222" s="223" t="str">
        <f t="shared" ca="1" si="246"/>
        <v>-2,90370747209603+1,94019530361997i</v>
      </c>
      <c r="BX222" s="223" t="str">
        <f t="shared" ca="1" si="247"/>
        <v>3,15696500064249-1,49313324402536i</v>
      </c>
      <c r="BY222" s="223" t="str">
        <f t="shared" ca="1" si="248"/>
        <v>-3,34188377073718+1,01374935885492i</v>
      </c>
      <c r="BZ222" s="223" t="str">
        <f t="shared" ca="1" si="249"/>
        <v>3,45446084944923-0,512420861516992i</v>
      </c>
      <c r="CA222" s="223" t="str">
        <f t="shared" ca="1" si="250"/>
        <v>-3,49225928299938-1,30401979443159E-12i</v>
      </c>
      <c r="CB222" s="223" t="str">
        <f t="shared" ca="1" si="251"/>
        <v>3,45446084944934+0,512420861516235i</v>
      </c>
      <c r="CC222" s="223" t="str">
        <f t="shared" ca="1" si="252"/>
        <v>-3,3418837707374-1,01374935885418i</v>
      </c>
      <c r="CD222" s="223" t="str">
        <f t="shared" ca="1" si="253"/>
        <v>3,15696500064282+1,49313324402466i</v>
      </c>
      <c r="CE222" s="223" t="str">
        <f t="shared" ca="1" si="254"/>
        <v>-2,90370747209453-1,94019530362222i</v>
      </c>
      <c r="CF222" s="223" t="str">
        <f t="shared" ca="1" si="255"/>
        <v>2,58759344576911+2,3452579941465i</v>
      </c>
      <c r="CG222" s="223" t="str">
        <f t="shared" ca="1" si="256"/>
        <v>-2,2154658356929-2,69955293161162i</v>
      </c>
      <c r="CH222" s="223" t="str">
        <f t="shared" ca="1" si="257"/>
        <v>1,79538008082486+2,99541070056722i</v>
      </c>
      <c r="CI222" s="223" t="str">
        <f t="shared" ca="1" si="258"/>
        <v>-1,33642976912847-3,22642687378508i</v>
      </c>
      <c r="CJ222" s="223" t="str">
        <f t="shared" ca="1" si="259"/>
        <v>0,848549788850929+3,38760064876844i</v>
      </c>
      <c r="CK222" s="223" t="str">
        <f t="shared" ca="1" si="260"/>
        <v>-0,342301268208627-3,47544310002021i</v>
      </c>
      <c r="CL222" s="223" t="str">
        <f t="shared" ca="1" si="261"/>
        <v>-0,17135704116465+3,48805270375013i</v>
      </c>
      <c r="CM222" s="223" t="str">
        <f t="shared" ca="1" si="262"/>
        <v>0,681305988082917-3,42515650011757i</v>
      </c>
      <c r="CN222" s="223" t="str">
        <f t="shared" ca="1" si="263"/>
        <v>-1,1765067178587+3,28811600198787i</v>
      </c>
      <c r="CO222" s="223" t="str">
        <f t="shared" ca="1" si="264"/>
        <v>1,64623963015682-3,07989772229476i</v>
      </c>
      <c r="CP222" s="223" t="str">
        <f t="shared" ca="1" si="265"/>
        <v>-2,08033642598989+2,80500895798836i</v>
      </c>
      <c r="CQ222" s="223" t="str">
        <f t="shared" ca="1" si="266"/>
        <v>2,46940022066989-2,46940022067117i</v>
      </c>
      <c r="CR222" s="223" t="str">
        <f t="shared" ca="1" si="267"/>
        <v>-2,80500895798935+2,08033642598855i</v>
      </c>
      <c r="CS222" s="223" t="str">
        <f t="shared" ca="1" si="268"/>
        <v>3,07989772229555-1,64623963015535i</v>
      </c>
      <c r="CT222" s="223" t="str">
        <f t="shared" ca="1" si="269"/>
        <v>-3,28811600198843+1,17650671785712i</v>
      </c>
      <c r="CU222" s="223" t="str">
        <f t="shared" ca="1" si="270"/>
        <v>3,4251565001172-0,681305988084782i</v>
      </c>
      <c r="CV222" s="223" t="str">
        <f t="shared" ca="1" si="271"/>
        <v>-3,48805270375004+0,171357041166549i</v>
      </c>
      <c r="CW222" s="223" t="str">
        <f t="shared" ca="1" si="272"/>
        <v>3,47544310002004+0,342301268210291i</v>
      </c>
      <c r="CX222" s="223" t="str">
        <f t="shared" ca="1" si="273"/>
        <v>-3,38760064876804-0,848549788852553i</v>
      </c>
      <c r="CY222" s="223" t="str">
        <f t="shared" ca="1" si="274"/>
        <v>3,22642687378577+1,3364297691268i</v>
      </c>
      <c r="CZ222" s="223" t="str">
        <f t="shared" ca="1" si="275"/>
        <v>-2,99541070056815-1,79538008082331i</v>
      </c>
      <c r="DA222" s="223" t="str">
        <f t="shared" ca="1" si="276"/>
        <v>2,69955293161062+2,21546583569412i</v>
      </c>
      <c r="DB222" s="223" t="str">
        <f t="shared" ca="1" si="277"/>
        <v>-2,34525799414534-2,58759344577016i</v>
      </c>
      <c r="DC222" s="223" t="str">
        <f t="shared" ca="1" si="278"/>
        <v>1,94019530362092+2,9037074720954i</v>
      </c>
      <c r="DD222" s="223" t="str">
        <f t="shared" ca="1" si="279"/>
        <v>-1,49313324402638-3,156965000642i</v>
      </c>
      <c r="DE222" s="223" t="str">
        <f t="shared" ca="1" si="280"/>
        <v>1,013749358856+3,34188377073685i</v>
      </c>
      <c r="DF222" s="223" t="str">
        <f t="shared" ca="1" si="281"/>
        <v>-0,512420861514583-3,45446084944959i</v>
      </c>
      <c r="DG222" s="223" t="str">
        <f t="shared" ca="1" si="282"/>
        <v>-2,68678055497722E-13+3,49225928299938i</v>
      </c>
      <c r="DH222" s="223" t="str">
        <f t="shared" ca="1" si="283"/>
        <v>0,512420861515114-3,45446084944951i</v>
      </c>
      <c r="DI222" s="223" t="str">
        <f t="shared" ca="1" si="284"/>
        <v>-1,0137493588531+3,34188377073773i</v>
      </c>
      <c r="DJ222" s="223" t="str">
        <f t="shared" ca="1" si="285"/>
        <v>1,49313324402687-3,15696500064177i</v>
      </c>
      <c r="DK222" s="223" t="str">
        <f t="shared" ca="1" si="286"/>
        <v>-1,94019530362136+2,9037074720951i</v>
      </c>
      <c r="DL222" s="223" t="str">
        <f t="shared" ca="1" si="287"/>
        <v>2,34525799414574-2,5875934457698i</v>
      </c>
      <c r="DM222" s="223" t="str">
        <f t="shared" ca="1" si="288"/>
        <v>-2,69955293161096+2,2154658356937i</v>
      </c>
      <c r="DN222" s="223" t="str">
        <f t="shared" ca="1" si="289"/>
        <v>2,99541070056843-1,79538008082285i</v>
      </c>
      <c r="DO222" s="223" t="str">
        <f t="shared" ca="1" si="290"/>
        <v>-3,22642687378597+1,33642976912631i</v>
      </c>
      <c r="DP222" s="223" t="str">
        <f t="shared" ca="1" si="291"/>
        <v>3,38760064876816-0,848549788852029i</v>
      </c>
      <c r="DQ222" s="223" t="str">
        <f t="shared" ca="1" si="292"/>
        <v>-3,4754431000201+0,342301268209756i</v>
      </c>
      <c r="DR222" s="223" t="str">
        <f t="shared" ca="1" si="293"/>
        <v>3,48805270375019+0,171357041163517i</v>
      </c>
      <c r="DS222" s="223" t="str">
        <f t="shared" ca="1" si="294"/>
        <v>-3,4251565001171-0,68130598808531i</v>
      </c>
      <c r="DT222" s="223" t="str">
        <f t="shared" ca="1" si="295"/>
        <v>3,28811600198825+1,17650671785763i</v>
      </c>
      <c r="DU222" s="223" t="str">
        <f t="shared" ca="1" si="296"/>
        <v>-3,07989772229529-1,64623963015582i</v>
      </c>
      <c r="DV222" s="223" t="str">
        <f t="shared" ca="1" si="297"/>
        <v>2,80500895798903+2,08033642598898i</v>
      </c>
      <c r="DW222" s="223" t="str">
        <f t="shared" ca="1" si="298"/>
        <v>-2,46940022066944-2,46940022067162i</v>
      </c>
      <c r="DX222" s="223" t="str">
        <f t="shared" ca="1" si="299"/>
        <v>2,08033642598938+2,80500895798874i</v>
      </c>
      <c r="DY222" s="223" t="str">
        <f t="shared" ca="1" si="300"/>
        <v>-1,64623963015626-3,07989772229506i</v>
      </c>
      <c r="DZ222" s="223" t="str">
        <f t="shared" ca="1" si="301"/>
        <v>1,1765067178581+3,28811600198808i</v>
      </c>
      <c r="EA222" s="223" t="str">
        <f t="shared" ca="1" si="302"/>
        <v>-0,681305988085799-3,425156500117i</v>
      </c>
      <c r="EB222" s="223" t="str">
        <f t="shared" ca="1" si="303"/>
        <v>0,171357041164213+3,48805270375015i</v>
      </c>
      <c r="EC222" s="223" t="str">
        <f t="shared" ca="1" si="304"/>
        <v>0,342301268209261-3,47544310002015i</v>
      </c>
      <c r="ED222" s="223" t="str">
        <f t="shared" ca="1" si="305"/>
        <v>-0,848549788851547+3,38760064876829i</v>
      </c>
      <c r="EE222" s="223" t="str">
        <f t="shared" ca="1" si="306"/>
        <v>1,33642976912584-3,22642687378616i</v>
      </c>
      <c r="EF222" s="223" t="str">
        <f t="shared" ca="1" si="307"/>
        <v>-1,79538008082532+2,99541070056695i</v>
      </c>
      <c r="EG222" s="223" t="str">
        <f t="shared" ca="1" si="308"/>
        <v>2,21546583569331-2,69955293161128i</v>
      </c>
      <c r="EH222" s="223" t="str">
        <f t="shared" ca="1" si="309"/>
        <v>-2,58759344576947+2,34525799414611i</v>
      </c>
      <c r="EI222" s="223" t="str">
        <f t="shared" ca="1" si="310"/>
        <v>2,90370747209483-1,94019530362177i</v>
      </c>
      <c r="EJ222" s="223" t="str">
        <f t="shared" ca="1" si="311"/>
        <v>-3,15696500064309+1,49313324402409i</v>
      </c>
      <c r="EK222" s="223" t="str">
        <f t="shared" ca="1" si="312"/>
        <v>3,34188377073759-1,01374935885357i</v>
      </c>
      <c r="EL222" s="223" t="str">
        <f t="shared" ca="1" si="313"/>
        <v>-3,45446084944944+0,512420861515606i</v>
      </c>
      <c r="EM222" s="223" t="str">
        <f t="shared" ca="1" si="314"/>
        <v>3,49225928299938-7,6666368343615E-13i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-1,05072737543538E-27+2,07253185729944E-28i</v>
      </c>
      <c r="G223" s="229" t="str">
        <f t="shared" si="321"/>
        <v>-5,42064180396893+8,88985255856762i</v>
      </c>
      <c r="H223" s="229" t="str">
        <f t="shared" si="322"/>
        <v>2,00000000002097E-11-3,94494703175195E-12i</v>
      </c>
      <c r="I223" s="229" t="str">
        <f t="shared" si="317"/>
        <v>-2,00000000002097E-11+3,94494703175195E-12i</v>
      </c>
      <c r="J223" s="255" t="str">
        <f ca="1">IMPRODUCT(1/N_FFT2,ED100)</f>
        <v>0,0160996157689154+0,000978180080325793i</v>
      </c>
      <c r="K223" s="254" t="str">
        <f t="shared" ca="1" si="318"/>
        <v>-3,25851183986084E-13+4,39485298332087E-14i</v>
      </c>
      <c r="N223" s="246">
        <f t="shared" ca="1" si="185"/>
        <v>11.492286943606739</v>
      </c>
      <c r="O223" s="223">
        <f t="shared" ca="1" si="186"/>
        <v>3.4922869436067403</v>
      </c>
      <c r="P223" s="223" t="str">
        <f t="shared" ca="1" si="187"/>
        <v>-3,46602332047597-0,427493202756314i</v>
      </c>
      <c r="Q223" s="223" t="str">
        <f t="shared" ca="1" si="188"/>
        <v>3,38762748042179+0,8485565098314i</v>
      </c>
      <c r="R223" s="223" t="str">
        <f t="shared" ca="1" si="189"/>
        <v>-3,25827856984967-1,25685673716i</v>
      </c>
      <c r="S223" s="223" t="str">
        <f t="shared" ca="1" si="190"/>
        <v>3,07992211677296+1,64625266927616i</v>
      </c>
      <c r="T223" s="223" t="str">
        <f t="shared" ca="1" si="191"/>
        <v>-2,85524076826041-2,01088742891038i</v>
      </c>
      <c r="U223" s="223" t="str">
        <f t="shared" ca="1" si="192"/>
        <v>2,58761394092796+2,3452765698743i</v>
      </c>
      <c r="V223" s="223" t="str">
        <f t="shared" ca="1" si="193"/>
        <v>-2,28106699136598-2,6443905682381i</v>
      </c>
      <c r="W223" s="223" t="str">
        <f t="shared" ca="1" si="194"/>
        <v>1,94021067103081+2,90373047105001i</v>
      </c>
      <c r="X223" s="223" t="str">
        <f t="shared" ca="1" si="195"/>
        <v>-1,57017177625052-3,11939556477732i</v>
      </c>
      <c r="Y223" s="223" t="str">
        <f t="shared" ca="1" si="196"/>
        <v>1,17651603643517+3,2881420456691i</v>
      </c>
      <c r="Z223" s="223" t="str">
        <f t="shared" ca="1" si="197"/>
        <v>-0,765164400328011-3,40743180958281i</v>
      </c>
      <c r="AA223" s="223" t="str">
        <f t="shared" ca="1" si="198"/>
        <v>0,342303979422594+3,47547062743416i</v>
      </c>
      <c r="AB223" s="223" t="str">
        <f t="shared" ca="1" si="199"/>
        <v>0,0857050119507928-3,49123513207183i</v>
      </c>
      <c r="AC223" s="223" t="str">
        <f t="shared" ca="1" si="200"/>
        <v>-0,512424920169648+3,45448821067249i</v>
      </c>
      <c r="AD223" s="223" t="str">
        <f t="shared" ca="1" si="201"/>
        <v>0,931437480623035-3,36578257113806i</v>
      </c>
      <c r="AE223" s="223" t="str">
        <f t="shared" ca="1" si="202"/>
        <v>-1,33644035438313+3,2264524288547i</v>
      </c>
      <c r="AF223" s="223" t="str">
        <f t="shared" ca="1" si="203"/>
        <v>1,72134192125147-3,03859343885101i</v>
      </c>
      <c r="AG223" s="223" t="str">
        <f t="shared" ca="1" si="204"/>
        <v>-2,08035290339442+2,80503117519654i</v>
      </c>
      <c r="AH223" s="223" t="str">
        <f t="shared" ca="1" si="205"/>
        <v>2,40807344147272-2,52927863173669i</v>
      </c>
      <c r="AI223" s="223" t="str">
        <f t="shared" ca="1" si="206"/>
        <v>-2,6995743135503+2,21548338339639i</v>
      </c>
      <c r="AJ223" s="223" t="str">
        <f t="shared" ca="1" si="207"/>
        <v>2,95047107518112-1,86836520279245i</v>
      </c>
      <c r="AK223" s="223" t="str">
        <f t="shared" ca="1" si="208"/>
        <v>-3,15699000553532+1,49314507045906i</v>
      </c>
      <c r="AL223" s="223" t="str">
        <f t="shared" ca="1" si="209"/>
        <v>3,31602486767168-1,09546664644301i</v>
      </c>
      <c r="AM223" s="223" t="str">
        <f t="shared" ca="1" si="210"/>
        <v>-3,42518362923388+0,681311384400958i</v>
      </c>
      <c r="AN223" s="223" t="str">
        <f t="shared" ca="1" si="211"/>
        <v>3,48282444084258-0,256908564971411i</v>
      </c>
      <c r="AO223" s="223" t="str">
        <f t="shared" ca="1" si="212"/>
        <v>-3,48808033103906-0,171358398406756i</v>
      </c>
      <c r="AP223" s="223" t="str">
        <f t="shared" ca="1" si="213"/>
        <v>3,44087224634251+0,597047971972045i</v>
      </c>
      <c r="AQ223" s="223" t="str">
        <f t="shared" ca="1" si="214"/>
        <v>-3,34191024028826-1,01375738830479i</v>
      </c>
      <c r="AR223" s="223" t="str">
        <f t="shared" ca="1" si="215"/>
        <v>-3,34191024028826-1,01375738830479i</v>
      </c>
      <c r="AS223" s="223" t="str">
        <f t="shared" ca="1" si="216"/>
        <v>-2,99543442586181-1,79539430121855i</v>
      </c>
      <c r="AT223" s="223" t="str">
        <f t="shared" ca="1" si="217"/>
        <v>2,75313193623942+2,14856525107912i</v>
      </c>
      <c r="AU223" s="223" t="str">
        <f t="shared" ca="1" si="218"/>
        <v>-2,46941977967345-2,46941977967368i</v>
      </c>
      <c r="AV223" s="223" t="str">
        <f t="shared" ca="1" si="219"/>
        <v>2,14856525107917+2,75313193623938i</v>
      </c>
      <c r="AW223" s="223" t="str">
        <f t="shared" ca="1" si="220"/>
        <v>-1,79539430121831-2,99543442586195i</v>
      </c>
      <c r="AX223" s="223" t="str">
        <f t="shared" ca="1" si="221"/>
        <v>1,41521894990979+3,19268279356129i</v>
      </c>
      <c r="AY223" s="223" t="str">
        <f t="shared" ca="1" si="222"/>
        <v>-1,01375738830514-3,34191024028816i</v>
      </c>
      <c r="AZ223" s="223" t="str">
        <f t="shared" ca="1" si="223"/>
        <v>0,597047971972453+3,44087224634244i</v>
      </c>
      <c r="BA223" s="223" t="str">
        <f t="shared" ca="1" si="224"/>
        <v>-0,171358398407517-3,48808033103903i</v>
      </c>
      <c r="BB223" s="223" t="str">
        <f t="shared" ca="1" si="225"/>
        <v>-0,256908564970305+3,48282444084266i</v>
      </c>
      <c r="BC223" s="223" t="str">
        <f t="shared" ca="1" si="226"/>
        <v>0,681311384399872-3,42518362923409i</v>
      </c>
      <c r="BD223" s="223" t="str">
        <f t="shared" ca="1" si="227"/>
        <v>-1,09546664644163+3,31602486767214i</v>
      </c>
      <c r="BE223" s="223" t="str">
        <f t="shared" ca="1" si="228"/>
        <v>1,49314507045774-3,15699000553595i</v>
      </c>
      <c r="BF223" s="223" t="str">
        <f t="shared" ca="1" si="229"/>
        <v>-1,86836520279384+2,95047107518024i</v>
      </c>
      <c r="BG223" s="223" t="str">
        <f t="shared" ca="1" si="230"/>
        <v>2,2154833833977-2,69957431354923i</v>
      </c>
      <c r="BH223" s="223" t="str">
        <f t="shared" ca="1" si="231"/>
        <v>-2,52927863173763+2,40807344147173i</v>
      </c>
      <c r="BI223" s="223" t="str">
        <f t="shared" ca="1" si="232"/>
        <v>2,80503117519713-2,08035290339364i</v>
      </c>
      <c r="BJ223" s="223" t="str">
        <f t="shared" ca="1" si="233"/>
        <v>-3,0385934388515+1,72134192125061i</v>
      </c>
      <c r="BK223" s="223" t="str">
        <f t="shared" ca="1" si="234"/>
        <v>3,22645242885497-1,33644035438248i</v>
      </c>
      <c r="BL223" s="223" t="str">
        <f t="shared" ca="1" si="235"/>
        <v>-3,36578257113823+0,931437480622427i</v>
      </c>
      <c r="BM223" s="223" t="str">
        <f t="shared" ca="1" si="236"/>
        <v>3,45448821067254-0,512424920169323i</v>
      </c>
      <c r="BN223" s="223" t="str">
        <f t="shared" ca="1" si="237"/>
        <v>-3,49123513207184+0,0857050119505371i</v>
      </c>
      <c r="BO223" s="223" t="str">
        <f t="shared" ca="1" si="238"/>
        <v>3,47547062743416+0,342303979422528i</v>
      </c>
      <c r="BP223" s="223" t="str">
        <f t="shared" ca="1" si="239"/>
        <v>-3,40743180958289-0,765164400327655i</v>
      </c>
      <c r="BQ223" s="223" t="str">
        <f t="shared" ca="1" si="240"/>
        <v>3,28814204566925+1,17651603643477i</v>
      </c>
      <c r="BR223" s="223" t="str">
        <f t="shared" ca="1" si="241"/>
        <v>-3,11939556477765-1,57017177624986i</v>
      </c>
      <c r="BS223" s="223" t="str">
        <f t="shared" ca="1" si="242"/>
        <v>2,90373047105045+1,94021067103014i</v>
      </c>
      <c r="BT223" s="223" t="str">
        <f t="shared" ca="1" si="243"/>
        <v>-2,64439056823883-2,28106699136514i</v>
      </c>
      <c r="BU223" s="223" t="str">
        <f t="shared" ca="1" si="244"/>
        <v>2,34527656987536+2,587613940927i</v>
      </c>
      <c r="BV223" s="223" t="str">
        <f t="shared" ca="1" si="245"/>
        <v>-2,0108874289116-2,85524076825956i</v>
      </c>
      <c r="BW223" s="223" t="str">
        <f t="shared" ca="1" si="246"/>
        <v>1,64625266927468+3,07992211677375i</v>
      </c>
      <c r="BX223" s="223" t="str">
        <f t="shared" ca="1" si="247"/>
        <v>-1,2568567371585-3,25827856985025i</v>
      </c>
      <c r="BY223" s="223" t="str">
        <f t="shared" ca="1" si="248"/>
        <v>0,848556509830069+3,38762748042212i</v>
      </c>
      <c r="BZ223" s="223" t="str">
        <f t="shared" ca="1" si="249"/>
        <v>-0,427493202755127-3,46602332047612i</v>
      </c>
      <c r="CA223" s="223" t="str">
        <f t="shared" ca="1" si="250"/>
        <v>-1,02508440059657E-12+3,49228694360674i</v>
      </c>
      <c r="CB223" s="223" t="str">
        <f t="shared" ca="1" si="251"/>
        <v>0,427493202757062-3,46602332047587i</v>
      </c>
      <c r="CC223" s="223" t="str">
        <f t="shared" ca="1" si="252"/>
        <v>-0,848556509831962+3,38762748042165i</v>
      </c>
      <c r="CD223" s="223" t="str">
        <f t="shared" ca="1" si="253"/>
        <v>1,25685673716041-3,25827856984952i</v>
      </c>
      <c r="CE223" s="223" t="str">
        <f t="shared" ca="1" si="254"/>
        <v>-1,6462526692764+3,07992211677283i</v>
      </c>
      <c r="CF223" s="223" t="str">
        <f t="shared" ca="1" si="255"/>
        <v>2,01088742891035-2,85524076826043i</v>
      </c>
      <c r="CG223" s="223" t="str">
        <f t="shared" ca="1" si="256"/>
        <v>-2,34527656987423+2,58761394092802i</v>
      </c>
      <c r="CH223" s="223" t="str">
        <f t="shared" ca="1" si="257"/>
        <v>2,64439056823784-2,2810669913663i</v>
      </c>
      <c r="CI223" s="223" t="str">
        <f t="shared" ca="1" si="258"/>
        <v>-2,9037304710496+1,94021067103141i</v>
      </c>
      <c r="CJ223" s="223" t="str">
        <f t="shared" ca="1" si="259"/>
        <v>3,11939556477697-1,57017177625122i</v>
      </c>
      <c r="CK223" s="223" t="str">
        <f t="shared" ca="1" si="260"/>
        <v>-3,28814204566873+1,17651603643621i</v>
      </c>
      <c r="CL223" s="223" t="str">
        <f t="shared" ca="1" si="261"/>
        <v>3,40743180958258-0,765164400329045i</v>
      </c>
      <c r="CM223" s="223" t="str">
        <f t="shared" ca="1" si="262"/>
        <v>-3,47547062743401+0,342303979424043i</v>
      </c>
      <c r="CN223" s="223" t="str">
        <f t="shared" ca="1" si="263"/>
        <v>3,49123513207188+0,0857050119490145i</v>
      </c>
      <c r="CO223" s="223" t="str">
        <f t="shared" ca="1" si="264"/>
        <v>-3,45448821067224-0,512424920171352i</v>
      </c>
      <c r="CP223" s="223" t="str">
        <f t="shared" ca="1" si="265"/>
        <v>3,36578257113771+0,93143748062431i</v>
      </c>
      <c r="CQ223" s="223" t="str">
        <f t="shared" ca="1" si="266"/>
        <v>-3,22645242885418-1,33644035438438i</v>
      </c>
      <c r="CR223" s="223" t="str">
        <f t="shared" ca="1" si="267"/>
        <v>3,03859343885054+1,7213419212523i</v>
      </c>
      <c r="CS223" s="223" t="str">
        <f t="shared" ca="1" si="268"/>
        <v>-2,80503117519596-2,0803529033952i</v>
      </c>
      <c r="CT223" s="223" t="str">
        <f t="shared" ca="1" si="269"/>
        <v>2,52927863173622+2,40807344147322i</v>
      </c>
      <c r="CU223" s="223" t="str">
        <f t="shared" ca="1" si="270"/>
        <v>-2,21548338339619-2,69957431355047i</v>
      </c>
      <c r="CV223" s="223" t="str">
        <f t="shared" ca="1" si="271"/>
        <v>1,86836520279228+2,95047107518123i</v>
      </c>
      <c r="CW223" s="223" t="str">
        <f t="shared" ca="1" si="272"/>
        <v>-1,49314507045907-3,15699000553531i</v>
      </c>
      <c r="CX223" s="223" t="str">
        <f t="shared" ca="1" si="273"/>
        <v>1,09546664644308+3,31602486767166i</v>
      </c>
      <c r="CY223" s="223" t="str">
        <f t="shared" ca="1" si="274"/>
        <v>-0,681311384401416-3,42518362923379i</v>
      </c>
      <c r="CZ223" s="223" t="str">
        <f t="shared" ca="1" si="275"/>
        <v>0,256908564971775+3,48282444084255i</v>
      </c>
      <c r="DA223" s="223" t="str">
        <f t="shared" ca="1" si="276"/>
        <v>0,171358398405996-3,4880803310391i</v>
      </c>
      <c r="DB223" s="223" t="str">
        <f t="shared" ca="1" si="277"/>
        <v>-0,597047971970903+3,44087224634271i</v>
      </c>
      <c r="DC223" s="223" t="str">
        <f t="shared" ca="1" si="278"/>
        <v>1,01375738830378-3,34191024028857i</v>
      </c>
      <c r="DD223" s="223" t="str">
        <f t="shared" ca="1" si="279"/>
        <v>-1,41521894990839+3,19268279356191i</v>
      </c>
      <c r="DE223" s="223" t="str">
        <f t="shared" ca="1" si="280"/>
        <v>1,79539430121696-2,99543442586276i</v>
      </c>
      <c r="DF223" s="223" t="str">
        <f t="shared" ca="1" si="281"/>
        <v>-2,14856525108043+2,7531319362384i</v>
      </c>
      <c r="DG223" s="223" t="str">
        <f t="shared" ca="1" si="282"/>
        <v>2,46941977967469-2,46941977967245i</v>
      </c>
      <c r="DH223" s="223" t="str">
        <f t="shared" ca="1" si="283"/>
        <v>-2,75313193624023+2,14856525107809i</v>
      </c>
      <c r="DI223" s="223" t="str">
        <f t="shared" ca="1" si="284"/>
        <v>2,99543442586245-1,79539430121748i</v>
      </c>
      <c r="DJ223" s="223" t="str">
        <f t="shared" ca="1" si="285"/>
        <v>-3,19268279356167+1,41521894990894i</v>
      </c>
      <c r="DK223" s="223" t="str">
        <f t="shared" ca="1" si="286"/>
        <v>3,34191024028845-1,01375738830416i</v>
      </c>
      <c r="DL223" s="223" t="str">
        <f t="shared" ca="1" si="287"/>
        <v>-3,44087224634261+0,597047971971493i</v>
      </c>
      <c r="DM223" s="223" t="str">
        <f t="shared" ca="1" si="288"/>
        <v>3,48808033103907-0,171358398406592i</v>
      </c>
      <c r="DN223" s="223" t="str">
        <f t="shared" ca="1" si="289"/>
        <v>-3,48282444084258-0,256908564971377i</v>
      </c>
      <c r="DO223" s="223" t="str">
        <f t="shared" ca="1" si="290"/>
        <v>3,4251836292339+0,681311384400829i</v>
      </c>
      <c r="DP223" s="223" t="str">
        <f t="shared" ca="1" si="291"/>
        <v>-3,31602486767185-1,09546664644251i</v>
      </c>
      <c r="DQ223" s="223" t="str">
        <f t="shared" ca="1" si="292"/>
        <v>3,15699000553549+1,49314507045871i</v>
      </c>
      <c r="DR223" s="223" t="str">
        <f t="shared" ca="1" si="293"/>
        <v>-2,95047107518155-1,86836520279178i</v>
      </c>
      <c r="DS223" s="223" t="str">
        <f t="shared" ca="1" si="294"/>
        <v>2,69957431355084+2,21548338339573i</v>
      </c>
      <c r="DT223" s="223" t="str">
        <f t="shared" ca="1" si="295"/>
        <v>-2,40807344147351-2,52927863173595i</v>
      </c>
      <c r="DU223" s="223" t="str">
        <f t="shared" ca="1" si="296"/>
        <v>2,0803529033956+2,80503117519567i</v>
      </c>
      <c r="DV223" s="223" t="str">
        <f t="shared" ca="1" si="297"/>
        <v>-1,72134192125282-3,03859343885024i</v>
      </c>
      <c r="DW223" s="223" t="str">
        <f t="shared" ca="1" si="298"/>
        <v>1,33644035438163+3,22645242885532i</v>
      </c>
      <c r="DX223" s="223" t="str">
        <f t="shared" ca="1" si="299"/>
        <v>-0,931437480621537-3,36578257113847i</v>
      </c>
      <c r="DY223" s="223" t="str">
        <f t="shared" ca="1" si="300"/>
        <v>0,512424920168307+3,45448821067269i</v>
      </c>
      <c r="DZ223" s="223" t="str">
        <f t="shared" ca="1" si="301"/>
        <v>-0,0857050119495125-3,49123513207186i</v>
      </c>
      <c r="EA223" s="223" t="str">
        <f t="shared" ca="1" si="302"/>
        <v>-0,342303979423449+3,47547062743407i</v>
      </c>
      <c r="EB223" s="223" t="str">
        <f t="shared" ca="1" si="303"/>
        <v>0,765164400328654-3,40743180958267i</v>
      </c>
      <c r="EC223" s="223" t="str">
        <f t="shared" ca="1" si="304"/>
        <v>-1,17651603643573+3,2881420456689i</v>
      </c>
      <c r="ED223" s="223" t="str">
        <f t="shared" ca="1" si="305"/>
        <v>1,57017177625068-3,11939556477723i</v>
      </c>
      <c r="EE223" s="223" t="str">
        <f t="shared" ca="1" si="306"/>
        <v>-1,94021067103107+2,90373047104983i</v>
      </c>
      <c r="EF223" s="223" t="str">
        <f t="shared" ca="1" si="307"/>
        <v>2,28106699136592-2,64439056823816i</v>
      </c>
      <c r="EG223" s="223" t="str">
        <f t="shared" ca="1" si="308"/>
        <v>-2,58761394092762+2,34527656987468i</v>
      </c>
      <c r="EH223" s="223" t="str">
        <f t="shared" ca="1" si="309"/>
        <v>2,8552407682602-2,01088742891068i</v>
      </c>
      <c r="EI223" s="223" t="str">
        <f t="shared" ca="1" si="310"/>
        <v>-3,0799221167726+1,64625266927684i</v>
      </c>
      <c r="EJ223" s="223" t="str">
        <f t="shared" ca="1" si="311"/>
        <v>3,25827856984933-1,25685673716088i</v>
      </c>
      <c r="EK223" s="223" t="str">
        <f t="shared" ca="1" si="312"/>
        <v>-3,3876274804215+0,848556509832542i</v>
      </c>
      <c r="EL223" s="223" t="str">
        <f t="shared" ca="1" si="313"/>
        <v>3,46602332047582-0,427493202757558i</v>
      </c>
      <c r="EM223" s="223" t="str">
        <f t="shared" ca="1" si="314"/>
        <v>-3,49228694360674+1,5230747301231E-12i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-1,03384849523074E-27+2,02279324066897E-28i</v>
      </c>
      <c r="G224" s="229" t="str">
        <f t="shared" si="321"/>
        <v>-5,35688776722877+8,85672110854299i</v>
      </c>
      <c r="H224" s="229" t="str">
        <f t="shared" si="322"/>
        <v>2,00000000002063E-11-3,91313294278621E-12i</v>
      </c>
      <c r="I224" s="229" t="str">
        <f t="shared" si="317"/>
        <v>-2,00000000002063E-11+3,91313294278621E-12i</v>
      </c>
      <c r="J224" s="255" t="str">
        <f ca="1">IMPRODUCT(1/N_FFT2,EE100)</f>
        <v>0,0155922732673313-3,44000920880164E-06i</v>
      </c>
      <c r="K224" s="254" t="str">
        <f t="shared" ca="1" si="318"/>
        <v>-3,11832004136484E-13+6,10834383594956E-14i</v>
      </c>
      <c r="N224" s="246">
        <f t="shared" ca="1" si="185"/>
        <v>11.492309213806518</v>
      </c>
      <c r="O224" s="223">
        <f t="shared" ca="1" si="186"/>
        <v>3.492309213806517</v>
      </c>
      <c r="P224" s="223" t="str">
        <f t="shared" ca="1" si="187"/>
        <v>-3,47549279039683-0,342306162283898i</v>
      </c>
      <c r="Q224" s="223" t="str">
        <f t="shared" ca="1" si="188"/>
        <v>3,42520547151801+0,681315729101418i</v>
      </c>
      <c r="R224" s="223" t="str">
        <f t="shared" ca="1" si="189"/>
        <v>-3,3419315515407-1,01376385300259i</v>
      </c>
      <c r="S224" s="223" t="str">
        <f t="shared" ca="1" si="190"/>
        <v>3,22647300383636+1,33644887681986i</v>
      </c>
      <c r="T224" s="223" t="str">
        <f t="shared" ca="1" si="191"/>
        <v>-3,07994175733572-1,64626316737564i</v>
      </c>
      <c r="U224" s="223" t="str">
        <f t="shared" ca="1" si="192"/>
        <v>2,90374898804436+1,94022304369092i</v>
      </c>
      <c r="V224" s="223" t="str">
        <f t="shared" ca="1" si="193"/>
        <v>-2,69959152864747-2,21549751146163i</v>
      </c>
      <c r="W224" s="223" t="str">
        <f t="shared" ca="1" si="194"/>
        <v>2,46943552708285+2,46943552708284i</v>
      </c>
      <c r="X224" s="223" t="str">
        <f t="shared" ca="1" si="195"/>
        <v>-2,21549751146165-2,69959152864746i</v>
      </c>
      <c r="Y224" s="223" t="str">
        <f t="shared" ca="1" si="196"/>
        <v>1,94022304369092+2,90374898804436i</v>
      </c>
      <c r="Z224" s="223" t="str">
        <f t="shared" ca="1" si="197"/>
        <v>-1,64626316737565-3,07994175733571i</v>
      </c>
      <c r="AA224" s="223" t="str">
        <f t="shared" ca="1" si="198"/>
        <v>1,33644887681955+3,22647300383649i</v>
      </c>
      <c r="AB224" s="223" t="str">
        <f t="shared" ca="1" si="199"/>
        <v>-1,01376385300274-3,34193155154066i</v>
      </c>
      <c r="AC224" s="223" t="str">
        <f t="shared" ca="1" si="200"/>
        <v>0,681315729101513+3,42520547151799i</v>
      </c>
      <c r="AD224" s="223" t="str">
        <f t="shared" ca="1" si="201"/>
        <v>-0,342306162283952-3,47549279039683i</v>
      </c>
      <c r="AE224" s="223" t="str">
        <f t="shared" ca="1" si="202"/>
        <v>1,1978936353832E-14+3,49230921380652i</v>
      </c>
      <c r="AF224" s="223" t="str">
        <f t="shared" ca="1" si="203"/>
        <v>0,342306162283927-3,47549279039683i</v>
      </c>
      <c r="AG224" s="223" t="str">
        <f t="shared" ca="1" si="204"/>
        <v>-0,681315729101464+3,425205471518i</v>
      </c>
      <c r="AH224" s="223" t="str">
        <f t="shared" ca="1" si="205"/>
        <v>1,01376385300271-3,34193155154066i</v>
      </c>
      <c r="AI224" s="223" t="str">
        <f t="shared" ca="1" si="206"/>
        <v>-1,33644887681985+3,22647300383636i</v>
      </c>
      <c r="AJ224" s="223" t="str">
        <f t="shared" ca="1" si="207"/>
        <v>1,64626316737561-3,07994175733573i</v>
      </c>
      <c r="AK224" s="223" t="str">
        <f t="shared" ca="1" si="208"/>
        <v>-1,9402230436909+2,90374898804438i</v>
      </c>
      <c r="AL224" s="223" t="str">
        <f t="shared" ca="1" si="209"/>
        <v>2,2154975114616-2,6995915286475i</v>
      </c>
      <c r="AM224" s="223" t="str">
        <f t="shared" ca="1" si="210"/>
        <v>-2,46943552708284+2,46943552708286i</v>
      </c>
      <c r="AN224" s="223" t="str">
        <f t="shared" ca="1" si="211"/>
        <v>2,69959152864744-2,21549751146167i</v>
      </c>
      <c r="AO224" s="223" t="str">
        <f t="shared" ca="1" si="212"/>
        <v>-2,90374898804436+1,94022304369092i</v>
      </c>
      <c r="AP224" s="223" t="str">
        <f t="shared" ca="1" si="213"/>
        <v>3,0799417573357-1,64626316737566i</v>
      </c>
      <c r="AQ224" s="223" t="str">
        <f t="shared" ca="1" si="214"/>
        <v>-3,22647300383647+1,33644887681959i</v>
      </c>
      <c r="AR224" s="223" t="str">
        <f t="shared" ca="1" si="215"/>
        <v>-3,22647300383647+1,33644887681959i</v>
      </c>
      <c r="AS224" s="223" t="str">
        <f t="shared" ca="1" si="216"/>
        <v>-3,42520547151799+0,681315729101523i</v>
      </c>
      <c r="AT224" s="223" t="str">
        <f t="shared" ca="1" si="217"/>
        <v>3,47549279039682-0,342306162283988i</v>
      </c>
      <c r="AU224" s="223" t="str">
        <f t="shared" ca="1" si="218"/>
        <v>-3,49230921380652+2,39578727076639E-14i</v>
      </c>
      <c r="AV224" s="223" t="str">
        <f t="shared" ca="1" si="219"/>
        <v>3,47549279039694+0,342306162282854i</v>
      </c>
      <c r="AW224" s="223" t="str">
        <f t="shared" ca="1" si="220"/>
        <v>-3,42520547151814-0,681315729100748i</v>
      </c>
      <c r="AX224" s="223" t="str">
        <f t="shared" ca="1" si="221"/>
        <v>3,34193155154077+1,01376385300237i</v>
      </c>
      <c r="AY224" s="223" t="str">
        <f t="shared" ca="1" si="222"/>
        <v>-3,22647300383638-1,33644887681982i</v>
      </c>
      <c r="AZ224" s="223" t="str">
        <f t="shared" ca="1" si="223"/>
        <v>3,0799417573354+1,64626316737624i</v>
      </c>
      <c r="BA224" s="223" t="str">
        <f t="shared" ca="1" si="224"/>
        <v>-2,9037489880438-1,94022304369175i</v>
      </c>
      <c r="BB224" s="223" t="str">
        <f t="shared" ca="1" si="225"/>
        <v>2,69959152864659+2,21549751146271i</v>
      </c>
      <c r="BC224" s="223" t="str">
        <f t="shared" ca="1" si="226"/>
        <v>-2,46943552708164-2,46943552708405i</v>
      </c>
      <c r="BD224" s="223" t="str">
        <f t="shared" ca="1" si="227"/>
        <v>2,21549751146275+2,69959152864655i</v>
      </c>
      <c r="BE224" s="223" t="str">
        <f t="shared" ca="1" si="228"/>
        <v>-1,94022304369184-2,90374898804374i</v>
      </c>
      <c r="BF224" s="223" t="str">
        <f t="shared" ca="1" si="229"/>
        <v>1,64626316737629+3,07994175733537i</v>
      </c>
      <c r="BG224" s="223" t="str">
        <f t="shared" ca="1" si="230"/>
        <v>-1,33644887681992-3,22647300383633i</v>
      </c>
      <c r="BH224" s="223" t="str">
        <f t="shared" ca="1" si="231"/>
        <v>1,01376385300248+3,34193155154073i</v>
      </c>
      <c r="BI224" s="223" t="str">
        <f t="shared" ca="1" si="232"/>
        <v>-0,681315729100807-3,42520547151813i</v>
      </c>
      <c r="BJ224" s="223" t="str">
        <f t="shared" ca="1" si="233"/>
        <v>0,342306162282913+3,47549279039693i</v>
      </c>
      <c r="BK224" s="223" t="str">
        <f t="shared" ca="1" si="234"/>
        <v>1,35366675896155E-12-3,49230921380652i</v>
      </c>
      <c r="BL224" s="223" t="str">
        <f t="shared" ca="1" si="235"/>
        <v>-0,342306162285608+3,47549279039667i</v>
      </c>
      <c r="BM224" s="223" t="str">
        <f t="shared" ca="1" si="236"/>
        <v>0,681315729100053-3,42520547151828i</v>
      </c>
      <c r="BN224" s="223" t="str">
        <f t="shared" ca="1" si="237"/>
        <v>-1,01376385300165+3,34193155154099i</v>
      </c>
      <c r="BO224" s="223" t="str">
        <f t="shared" ca="1" si="238"/>
        <v>1,33644887681921-3,22647300383663i</v>
      </c>
      <c r="BP224" s="223" t="str">
        <f t="shared" ca="1" si="239"/>
        <v>-1,64626316737561+3,07994175733573i</v>
      </c>
      <c r="BQ224" s="223" t="str">
        <f t="shared" ca="1" si="240"/>
        <v>1,94022304369116-2,9037489880442i</v>
      </c>
      <c r="BR224" s="223" t="str">
        <f t="shared" ca="1" si="241"/>
        <v>-2,21549751146212+2,69959152864707i</v>
      </c>
      <c r="BS224" s="223" t="str">
        <f t="shared" ca="1" si="242"/>
        <v>2,46943552708352-2,46943552708218i</v>
      </c>
      <c r="BT224" s="223" t="str">
        <f t="shared" ca="1" si="243"/>
        <v>-2,69959152864834+2,21549751146058i</v>
      </c>
      <c r="BU224" s="223" t="str">
        <f t="shared" ca="1" si="244"/>
        <v>2,90374898804338-1,94022304369239i</v>
      </c>
      <c r="BV224" s="223" t="str">
        <f t="shared" ca="1" si="245"/>
        <v>-3,07994175733503+1,64626316737691i</v>
      </c>
      <c r="BW224" s="223" t="str">
        <f t="shared" ca="1" si="246"/>
        <v>3,22647300383607-1,33644887682057i</v>
      </c>
      <c r="BX224" s="223" t="str">
        <f t="shared" ca="1" si="247"/>
        <v>-3,34193155154053+1,01376385300315i</v>
      </c>
      <c r="BY224" s="223" t="str">
        <f t="shared" ca="1" si="248"/>
        <v>3,42520547151797-0,681315729101596i</v>
      </c>
      <c r="BZ224" s="223" t="str">
        <f t="shared" ca="1" si="249"/>
        <v>-3,47549279039686+0,342306162283617i</v>
      </c>
      <c r="CA224" s="223" t="str">
        <f t="shared" ca="1" si="250"/>
        <v>3,49230921380652+6,46886038596191E-13i</v>
      </c>
      <c r="CB224" s="223" t="str">
        <f t="shared" ca="1" si="251"/>
        <v>-3,47549279039673-0,342306162284904i</v>
      </c>
      <c r="CC224" s="223" t="str">
        <f t="shared" ca="1" si="252"/>
        <v>3,42520547151774+0,68131572910277i</v>
      </c>
      <c r="CD224" s="223" t="str">
        <f t="shared" ca="1" si="253"/>
        <v>-3,34193155154018-1,0137638530043i</v>
      </c>
      <c r="CE224" s="223" t="str">
        <f t="shared" ca="1" si="254"/>
        <v>3,22647300383694+1,33644887681847i</v>
      </c>
      <c r="CF224" s="223" t="str">
        <f t="shared" ca="1" si="255"/>
        <v>-3,07994175733607-1,64626316737499i</v>
      </c>
      <c r="CG224" s="223" t="str">
        <f t="shared" ca="1" si="256"/>
        <v>2,90374898804459+1,94022304369057i</v>
      </c>
      <c r="CH224" s="223" t="str">
        <f t="shared" ca="1" si="257"/>
        <v>-2,69959152864752-2,21549751146158i</v>
      </c>
      <c r="CI224" s="223" t="str">
        <f t="shared" ca="1" si="258"/>
        <v>2,46943552708268+2,46943552708302i</v>
      </c>
      <c r="CJ224" s="223" t="str">
        <f t="shared" ca="1" si="259"/>
        <v>-2,21549751146112-2,69959152864789i</v>
      </c>
      <c r="CK224" s="223" t="str">
        <f t="shared" ca="1" si="260"/>
        <v>1,94022304369009+2,90374898804491i</v>
      </c>
      <c r="CL224" s="223" t="str">
        <f t="shared" ca="1" si="261"/>
        <v>-1,64626316737447-3,07994175733634i</v>
      </c>
      <c r="CM224" s="223" t="str">
        <f t="shared" ca="1" si="262"/>
        <v>1,33644887682123+3,2264730038358i</v>
      </c>
      <c r="CN224" s="223" t="str">
        <f t="shared" ca="1" si="263"/>
        <v>-1,01376385300383-3,34193155154033i</v>
      </c>
      <c r="CO224" s="223" t="str">
        <f t="shared" ca="1" si="264"/>
        <v>0,681315729102291+3,42520547151783i</v>
      </c>
      <c r="CP224" s="223" t="str">
        <f t="shared" ca="1" si="265"/>
        <v>-0,34230616228432-3,47549279039679i</v>
      </c>
      <c r="CQ224" s="223" t="str">
        <f t="shared" ca="1" si="266"/>
        <v>5,989468176916E-14+3,49230921380652i</v>
      </c>
      <c r="CR224" s="223" t="str">
        <f t="shared" ca="1" si="267"/>
        <v>0,342306162284201-3,4754927903968i</v>
      </c>
      <c r="CS224" s="223" t="str">
        <f t="shared" ca="1" si="268"/>
        <v>-0,681315729102075+3,42520547151788i</v>
      </c>
      <c r="CT224" s="223" t="str">
        <f t="shared" ca="1" si="269"/>
        <v>1,01376385300362-3,34193155154039i</v>
      </c>
      <c r="CU224" s="223" t="str">
        <f t="shared" ca="1" si="270"/>
        <v>-1,33644887682111+3,22647300383584i</v>
      </c>
      <c r="CV224" s="223" t="str">
        <f t="shared" ca="1" si="271"/>
        <v>1,64626316737428-3,07994175733644i</v>
      </c>
      <c r="CW224" s="223" t="str">
        <f t="shared" ca="1" si="272"/>
        <v>-1,94022304368999+2,90374898804498i</v>
      </c>
      <c r="CX224" s="223" t="str">
        <f t="shared" ca="1" si="273"/>
        <v>2,21549751146111-2,69959152864791i</v>
      </c>
      <c r="CY224" s="223" t="str">
        <f t="shared" ca="1" si="274"/>
        <v>-2,46943552708252+2,46943552708318i</v>
      </c>
      <c r="CZ224" s="223" t="str">
        <f t="shared" ca="1" si="275"/>
        <v>2,69959152864744-2,21549751146167i</v>
      </c>
      <c r="DA224" s="223" t="str">
        <f t="shared" ca="1" si="276"/>
        <v>-2,90374898804447+1,94022304369076i</v>
      </c>
      <c r="DB224" s="223" t="str">
        <f t="shared" ca="1" si="277"/>
        <v>3,07994175733601-1,6462631673751i</v>
      </c>
      <c r="DC224" s="223" t="str">
        <f t="shared" ca="1" si="278"/>
        <v>-3,22647300383689+1,33644887681858i</v>
      </c>
      <c r="DD224" s="223" t="str">
        <f t="shared" ca="1" si="279"/>
        <v>3,34193155154113-1,01376385300118i</v>
      </c>
      <c r="DE224" s="223" t="str">
        <f t="shared" ca="1" si="280"/>
        <v>-3,4252054715177+0,681315729102983i</v>
      </c>
      <c r="DF224" s="223" t="str">
        <f t="shared" ca="1" si="281"/>
        <v>3,47549279039672-0,342306162285023i</v>
      </c>
      <c r="DG224" s="223" t="str">
        <f t="shared" ca="1" si="282"/>
        <v>-3,49230921380652+8,65932799850442E-13i</v>
      </c>
      <c r="DH224" s="223" t="str">
        <f t="shared" ca="1" si="283"/>
        <v>3,47549279039687+0,342306162283498i</v>
      </c>
      <c r="DI224" s="223" t="str">
        <f t="shared" ca="1" si="284"/>
        <v>-3,42520547151799-0,681315729101478i</v>
      </c>
      <c r="DJ224" s="223" t="str">
        <f t="shared" ca="1" si="285"/>
        <v>3,34193155154059+1,01376385300294i</v>
      </c>
      <c r="DK224" s="223" t="str">
        <f t="shared" ca="1" si="286"/>
        <v>-3,22647300383611-1,33644887682046i</v>
      </c>
      <c r="DL224" s="223" t="str">
        <f t="shared" ca="1" si="287"/>
        <v>3,07994175733514+1,64626316737672i</v>
      </c>
      <c r="DM224" s="223" t="str">
        <f t="shared" ca="1" si="288"/>
        <v>-2,90374898804344-1,94022304369229i</v>
      </c>
      <c r="DN224" s="223" t="str">
        <f t="shared" ca="1" si="289"/>
        <v>2,69959152864842+2,21549751146048i</v>
      </c>
      <c r="DO224" s="223" t="str">
        <f t="shared" ca="1" si="290"/>
        <v>-2,4694355270836-2,46943552708209i</v>
      </c>
      <c r="DP224" s="223" t="str">
        <f t="shared" ca="1" si="291"/>
        <v>2,21549751146229+2,69959152864693i</v>
      </c>
      <c r="DQ224" s="223" t="str">
        <f t="shared" ca="1" si="292"/>
        <v>-1,94022304369126-2,90374898804413i</v>
      </c>
      <c r="DR224" s="223" t="str">
        <f t="shared" ca="1" si="293"/>
        <v>1,64626316737581+3,07994175733563i</v>
      </c>
      <c r="DS224" s="223" t="str">
        <f t="shared" ca="1" si="294"/>
        <v>-1,33644887681932-3,22647300383658i</v>
      </c>
      <c r="DT224" s="223" t="str">
        <f t="shared" ca="1" si="295"/>
        <v>1,01376385300176+3,34193155154095i</v>
      </c>
      <c r="DU224" s="223" t="str">
        <f t="shared" ca="1" si="296"/>
        <v>-0,681315729100269-3,42520547151824i</v>
      </c>
      <c r="DV224" s="223" t="str">
        <f t="shared" ca="1" si="297"/>
        <v>0,34230616228227+3,47549279039699i</v>
      </c>
      <c r="DW224" s="223" t="str">
        <f t="shared" ca="1" si="298"/>
        <v>-1,47345612249987E-12-3,49230921380652i</v>
      </c>
      <c r="DX224" s="223" t="str">
        <f t="shared" ca="1" si="299"/>
        <v>-0,342306162282695+3,47549279039695i</v>
      </c>
      <c r="DY224" s="223" t="str">
        <f t="shared" ca="1" si="300"/>
        <v>0,681315729100688-3,42520547151815i</v>
      </c>
      <c r="DZ224" s="223" t="str">
        <f t="shared" ca="1" si="301"/>
        <v>-1,01376385300236+3,34193155154077i</v>
      </c>
      <c r="EA224" s="223" t="str">
        <f t="shared" ca="1" si="302"/>
        <v>1,33644887681972-3,22647300383642i</v>
      </c>
      <c r="EB224" s="223" t="str">
        <f t="shared" ca="1" si="303"/>
        <v>-1,64626316737618+3,07994175733543i</v>
      </c>
      <c r="EC224" s="223" t="str">
        <f t="shared" ca="1" si="304"/>
        <v>1,94022304369162-2,90374898804389i</v>
      </c>
      <c r="ED224" s="223" t="str">
        <f t="shared" ca="1" si="305"/>
        <v>-2,21549751146262+2,69959152864666i</v>
      </c>
      <c r="EE224" s="223" t="str">
        <f t="shared" ca="1" si="306"/>
        <v>2,46943552708405-2,46943552708165i</v>
      </c>
      <c r="EF224" s="223" t="str">
        <f t="shared" ca="1" si="307"/>
        <v>-2,69959152864655+2,21549751146276i</v>
      </c>
      <c r="EG224" s="223" t="str">
        <f t="shared" ca="1" si="308"/>
        <v>2,90374898804368-1,94022304369193i</v>
      </c>
      <c r="EH224" s="223" t="str">
        <f t="shared" ca="1" si="309"/>
        <v>-3,07994175733534+1,64626316737634i</v>
      </c>
      <c r="EI224" s="223" t="str">
        <f t="shared" ca="1" si="310"/>
        <v>3,22647300383628-1,33644887682007i</v>
      </c>
      <c r="EJ224" s="223" t="str">
        <f t="shared" ca="1" si="311"/>
        <v>-3,34193155154072+1,01376385300253i</v>
      </c>
      <c r="EK224" s="223" t="str">
        <f t="shared" ca="1" si="312"/>
        <v>3,42520547151812-0,681315729100866i</v>
      </c>
      <c r="EL224" s="223" t="str">
        <f t="shared" ca="1" si="313"/>
        <v>-3,47549279039691+0,342306162283072i</v>
      </c>
      <c r="EM224" s="223" t="str">
        <f t="shared" ca="1" si="314"/>
        <v>3,49230921380652+1,29377207719239E-12i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-1,01737309579881E-24+1,97463301766777E-25i</v>
      </c>
      <c r="G225" s="229" t="str">
        <f t="shared" si="321"/>
        <v>-5,29411764685695+8,82352941200473i</v>
      </c>
      <c r="H225" s="229" t="str">
        <f t="shared" si="322"/>
        <v>2,00000000020305E-10-3,88182786982814E-11i</v>
      </c>
      <c r="I225" s="229" t="str">
        <f t="shared" si="317"/>
        <v>-2,00000000020305E-10+3,88182786982814E-11i</v>
      </c>
      <c r="J225" s="255" t="str">
        <f ca="1">IMPRODUCT(1/N_FFT2,ED100)</f>
        <v>0,0160996157689154+0,000978180080325793i</v>
      </c>
      <c r="K225" s="254" t="str">
        <f t="shared" ca="1" si="318"/>
        <v>-3,25789442108518E-12+4,29323355767984E-13i</v>
      </c>
      <c r="N225" s="246">
        <f t="shared" ca="1" si="185"/>
        <v>11.492326164185011</v>
      </c>
      <c r="O225" s="223">
        <f t="shared" ca="1" si="186"/>
        <v>3.4923261641850107</v>
      </c>
      <c r="P225" s="223" t="str">
        <f t="shared" ca="1" si="187"/>
        <v>-3,48286355515101-0,25691145021598i</v>
      </c>
      <c r="Q225" s="223" t="str">
        <f t="shared" ca="1" si="188"/>
        <v>3,45452700674722+0,512430675023758i</v>
      </c>
      <c r="R225" s="223" t="str">
        <f t="shared" ca="1" si="189"/>
        <v>-3,4074700771846-0,76517299360521i</v>
      </c>
      <c r="S225" s="223" t="str">
        <f t="shared" ca="1" si="190"/>
        <v>3,34194777204155+1,01376877343786i</v>
      </c>
      <c r="T225" s="223" t="str">
        <f t="shared" ca="1" si="191"/>
        <v>-3,25831516236674-1,2568708524515i</v>
      </c>
      <c r="U225" s="223" t="str">
        <f t="shared" ca="1" si="192"/>
        <v>3,15702546051812+1,49316183941712i</v>
      </c>
      <c r="V225" s="223" t="str">
        <f t="shared" ca="1" si="193"/>
        <v>-3,038627564166-1,7213612530035i</v>
      </c>
      <c r="W225" s="223" t="str">
        <f t="shared" ca="1" si="194"/>
        <v>2,90376308176903+1,9402324608166i</v>
      </c>
      <c r="X225" s="223" t="str">
        <f t="shared" ca="1" si="195"/>
        <v>-2,75316285564209-2,148589380818i</v>
      </c>
      <c r="Y225" s="223" t="str">
        <f t="shared" ca="1" si="196"/>
        <v>2,58764300145939+2,34530290880505i</v>
      </c>
      <c r="Z225" s="223" t="str">
        <f t="shared" ca="1" si="197"/>
        <v>-2,40810048565163-2,52930703712609i</v>
      </c>
      <c r="AA225" s="223" t="str">
        <f t="shared" ca="1" si="198"/>
        <v>2,21550826466799+2,69960463146718i</v>
      </c>
      <c r="AB225" s="223" t="str">
        <f t="shared" ca="1" si="199"/>
        <v>-2,01091001244067-2,85527283440953i</v>
      </c>
      <c r="AC225" s="223" t="str">
        <f t="shared" ca="1" si="200"/>
        <v>1,79541446462544+2,99546806647391i</v>
      </c>
      <c r="AD225" s="223" t="str">
        <f t="shared" ca="1" si="201"/>
        <v>-1,57018941026668-3,11943059755103i</v>
      </c>
      <c r="AE225" s="223" t="str">
        <f t="shared" ca="1" si="202"/>
        <v>1,33645536344867+3,22648866394421i</v>
      </c>
      <c r="AF225" s="223" t="str">
        <f t="shared" ca="1" si="203"/>
        <v>-1,09547894922213-3,31606210871605i</v>
      </c>
      <c r="AG225" s="223" t="str">
        <f t="shared" ca="1" si="204"/>
        <v>0,848566039654599+3,38766552560847i</v>
      </c>
      <c r="AH225" s="223" t="str">
        <f t="shared" ca="1" si="205"/>
        <v>-0,597054677196198-3,4409108895014i</v>
      </c>
      <c r="AI225" s="223" t="str">
        <f t="shared" ca="1" si="206"/>
        <v>0,342307823711342+3,47550965915464i</v>
      </c>
      <c r="AJ225" s="223" t="str">
        <f t="shared" ca="1" si="207"/>
        <v>-0,0857059744716924-3,4912743408376i</v>
      </c>
      <c r="AK225" s="223" t="str">
        <f t="shared" ca="1" si="208"/>
        <v>-0,171360322869385+3,48811950437443i</v>
      </c>
      <c r="AL225" s="223" t="str">
        <f t="shared" ca="1" si="209"/>
        <v>0,427498003773775-3,46606224609724i</v>
      </c>
      <c r="AM225" s="223" t="str">
        <f t="shared" ca="1" si="210"/>
        <v>-0,681319035956119+3,42522209619975i</v>
      </c>
      <c r="AN225" s="223" t="str">
        <f t="shared" ca="1" si="211"/>
        <v>0,931447941251402-3,36582037099274i</v>
      </c>
      <c r="AO225" s="223" t="str">
        <f t="shared" ca="1" si="212"/>
        <v>-1,17652924945024+3,28817897357173i</v>
      </c>
      <c r="AP225" s="223" t="str">
        <f t="shared" ca="1" si="213"/>
        <v>1,41523484370844-3,19271864939658i</v>
      </c>
      <c r="AQ225" s="223" t="str">
        <f t="shared" ca="1" si="214"/>
        <v>-1,64627115772889+3,07995670623488i</v>
      </c>
      <c r="AR225" s="223" t="str">
        <f t="shared" ca="1" si="215"/>
        <v>-1,64627115772889+3,07995670623488i</v>
      </c>
      <c r="AS225" s="223" t="str">
        <f t="shared" ca="1" si="216"/>
        <v>-2,08037626706566+2,80506267746037i</v>
      </c>
      <c r="AT225" s="223" t="str">
        <f t="shared" ca="1" si="217"/>
        <v>2,28109260918248-2,64442026640703i</v>
      </c>
      <c r="AU225" s="223" t="str">
        <f t="shared" ca="1" si="218"/>
        <v>-2,46944751281052+2,46944751281033i</v>
      </c>
      <c r="AV225" s="223" t="str">
        <f t="shared" ca="1" si="219"/>
        <v>2,64442026640769-2,28109260918172i</v>
      </c>
      <c r="AW225" s="223" t="str">
        <f t="shared" ca="1" si="220"/>
        <v>-2,8050626774595+2,08037626706684i</v>
      </c>
      <c r="AX225" s="223" t="str">
        <f t="shared" ca="1" si="221"/>
        <v>2,95050421082632-1,86838618570877i</v>
      </c>
      <c r="AY225" s="223" t="str">
        <f t="shared" ca="1" si="222"/>
        <v>-3,07995670623516+1,64627115772834i</v>
      </c>
      <c r="AZ225" s="223" t="str">
        <f t="shared" ca="1" si="223"/>
        <v>3,19271864939727-1,41523484370688i</v>
      </c>
      <c r="BA225" s="223" t="str">
        <f t="shared" ca="1" si="224"/>
        <v>-3,28817897357147+1,17652924945096i</v>
      </c>
      <c r="BB225" s="223" t="str">
        <f t="shared" ca="1" si="225"/>
        <v>3,36582037099272-0,931447941251479i</v>
      </c>
      <c r="BC225" s="223" t="str">
        <f t="shared" ca="1" si="226"/>
        <v>-3,42522209619994+0,681319035955176i</v>
      </c>
      <c r="BD225" s="223" t="str">
        <f t="shared" ca="1" si="227"/>
        <v>3,46606224609706-0,427498003775232i</v>
      </c>
      <c r="BE225" s="223" t="str">
        <f t="shared" ca="1" si="228"/>
        <v>-3,48811950437441+0,17136032286981i</v>
      </c>
      <c r="BF225" s="223" t="str">
        <f t="shared" ca="1" si="229"/>
        <v>3,49127434083759+0,085705974472358i</v>
      </c>
      <c r="BG225" s="223" t="str">
        <f t="shared" ca="1" si="230"/>
        <v>-3,47550965915448-0,342307823712968i</v>
      </c>
      <c r="BH225" s="223" t="str">
        <f t="shared" ca="1" si="231"/>
        <v>3,4409108895016+0,597054677195091i</v>
      </c>
      <c r="BI225" s="223" t="str">
        <f t="shared" ca="1" si="232"/>
        <v>-3,38766552560848-0,848566039654546i</v>
      </c>
      <c r="BJ225" s="223" t="str">
        <f t="shared" ca="1" si="233"/>
        <v>3,31606210871574+1,09547894922309i</v>
      </c>
      <c r="BK225" s="223" t="str">
        <f t="shared" ca="1" si="234"/>
        <v>-3,22648866394478-1,33645536344729i</v>
      </c>
      <c r="BL225" s="223" t="str">
        <f t="shared" ca="1" si="235"/>
        <v>3,11943059755122+1,5701894102663i</v>
      </c>
      <c r="BM225" s="223" t="str">
        <f t="shared" ca="1" si="236"/>
        <v>-2,99546806647376-1,79541446462569i</v>
      </c>
      <c r="BN225" s="223" t="str">
        <f t="shared" ca="1" si="237"/>
        <v>2,85527283440875+2,01091001244179i</v>
      </c>
      <c r="BO225" s="223" t="str">
        <f t="shared" ca="1" si="238"/>
        <v>-2,6996046314679-2,2155082646671i</v>
      </c>
      <c r="BP225" s="223" t="str">
        <f t="shared" ca="1" si="239"/>
        <v>2,52930703712615+2,40810048565157i</v>
      </c>
      <c r="BQ225" s="223" t="str">
        <f t="shared" ca="1" si="240"/>
        <v>-2,34530290880431-2,58764300146007i</v>
      </c>
      <c r="BR225" s="223" t="str">
        <f t="shared" ca="1" si="241"/>
        <v>2,14858938081919+2,75316285564116i</v>
      </c>
      <c r="BS225" s="223" t="str">
        <f t="shared" ca="1" si="242"/>
        <v>-1,94023246081726-2,90376308176859i</v>
      </c>
      <c r="BT225" s="223" t="str">
        <f t="shared" ca="1" si="243"/>
        <v>1,72136125300325+3,03862756416614i</v>
      </c>
      <c r="BU225" s="223" t="str">
        <f t="shared" ca="1" si="244"/>
        <v>-1,4931618394159-3,1570254605187i</v>
      </c>
      <c r="BV225" s="223" t="str">
        <f t="shared" ca="1" si="245"/>
        <v>1,25687085245258+3,25831516236633i</v>
      </c>
      <c r="BW225" s="223" t="str">
        <f t="shared" ca="1" si="246"/>
        <v>-1,01376877343794-3,34194777204153i</v>
      </c>
      <c r="BX225" s="223" t="str">
        <f t="shared" ca="1" si="247"/>
        <v>0,765172993604421+3,40747007718478i</v>
      </c>
      <c r="BY225" s="223" t="str">
        <f t="shared" ca="1" si="248"/>
        <v>-0,512430675025466-3,45452700674696i</v>
      </c>
      <c r="BZ225" s="223" t="str">
        <f t="shared" ca="1" si="249"/>
        <v>0,256911450216708+3,48286355515095i</v>
      </c>
      <c r="CA225" s="223" t="str">
        <f t="shared" ca="1" si="250"/>
        <v>2,68682443745044E-13-3,49232616418501i</v>
      </c>
      <c r="CB225" s="223" t="str">
        <f t="shared" ca="1" si="251"/>
        <v>-0,256911450217244+3,48286355515091i</v>
      </c>
      <c r="CC225" s="223" t="str">
        <f t="shared" ca="1" si="252"/>
        <v>0,512430675022466-3,45452700674741i</v>
      </c>
      <c r="CD225" s="223" t="str">
        <f t="shared" ca="1" si="253"/>
        <v>-0,765172993604945+3,40747007718466i</v>
      </c>
      <c r="CE225" s="223" t="str">
        <f t="shared" ca="1" si="254"/>
        <v>1,01376877343845-3,34194777204137i</v>
      </c>
      <c r="CF225" s="223" t="str">
        <f t="shared" ca="1" si="255"/>
        <v>-1,25687085245308+3,25831516236614i</v>
      </c>
      <c r="CG225" s="223" t="str">
        <f t="shared" ca="1" si="256"/>
        <v>1,49316183941639-3,15702546051847i</v>
      </c>
      <c r="CH225" s="223" t="str">
        <f t="shared" ca="1" si="257"/>
        <v>-1,72136125300372+3,03862756416588i</v>
      </c>
      <c r="CI225" s="223" t="str">
        <f t="shared" ca="1" si="258"/>
        <v>1,9402324608177-2,90376308176829i</v>
      </c>
      <c r="CJ225" s="223" t="str">
        <f t="shared" ca="1" si="259"/>
        <v>-2,14858938081687+2,75316285564297i</v>
      </c>
      <c r="CK225" s="223" t="str">
        <f t="shared" ca="1" si="260"/>
        <v>2,34530290880471-2,5876430014597i</v>
      </c>
      <c r="CL225" s="223" t="str">
        <f t="shared" ca="1" si="261"/>
        <v>-2,52930703712652+2,40810048565119i</v>
      </c>
      <c r="CM225" s="223" t="str">
        <f t="shared" ca="1" si="262"/>
        <v>2,69960463146824-2,21550826466669i</v>
      </c>
      <c r="CN225" s="223" t="str">
        <f t="shared" ca="1" si="263"/>
        <v>-2,85527283440911+2,01091001244127i</v>
      </c>
      <c r="CO225" s="223" t="str">
        <f t="shared" ca="1" si="264"/>
        <v>2,99546806647403-1,79541446462523i</v>
      </c>
      <c r="CP225" s="223" t="str">
        <f t="shared" ca="1" si="265"/>
        <v>-3,11943059755146+1,57018941026582i</v>
      </c>
      <c r="CQ225" s="223" t="str">
        <f t="shared" ca="1" si="266"/>
        <v>3,22648866394366-1,33645536345i</v>
      </c>
      <c r="CR225" s="223" t="str">
        <f t="shared" ca="1" si="267"/>
        <v>-3,31606210871591+1,09547894922258i</v>
      </c>
      <c r="CS225" s="223" t="str">
        <f t="shared" ca="1" si="268"/>
        <v>3,38766552560861-0,848566039654026i</v>
      </c>
      <c r="CT225" s="223" t="str">
        <f t="shared" ca="1" si="269"/>
        <v>-3,44091088950169+0,597054677194564i</v>
      </c>
      <c r="CU225" s="223" t="str">
        <f t="shared" ca="1" si="270"/>
        <v>3,47550965915453-0,342307823712433i</v>
      </c>
      <c r="CV225" s="223" t="str">
        <f t="shared" ca="1" si="271"/>
        <v>-3,4912743408376+0,0857059744717214i</v>
      </c>
      <c r="CW225" s="223" t="str">
        <f t="shared" ca="1" si="272"/>
        <v>3,48811950437437+0,171360322870446i</v>
      </c>
      <c r="CX225" s="223" t="str">
        <f t="shared" ca="1" si="273"/>
        <v>-3,46606224609742-0,427498003772319i</v>
      </c>
      <c r="CY225" s="223" t="str">
        <f t="shared" ca="1" si="274"/>
        <v>3,42522209619982+0,681319035955752i</v>
      </c>
      <c r="CZ225" s="223" t="str">
        <f t="shared" ca="1" si="275"/>
        <v>-3,36582037099256-0,931447941252045i</v>
      </c>
      <c r="DA225" s="223" t="str">
        <f t="shared" ca="1" si="276"/>
        <v>3,28817897357126+1,17652924945157i</v>
      </c>
      <c r="DB225" s="223" t="str">
        <f t="shared" ca="1" si="277"/>
        <v>-3,19271864939704-1,41523484370741i</v>
      </c>
      <c r="DC225" s="223" t="str">
        <f t="shared" ca="1" si="278"/>
        <v>3,07995670623489+1,64627115772886i</v>
      </c>
      <c r="DD225" s="223" t="str">
        <f t="shared" ca="1" si="279"/>
        <v>-2,950504210826-1,86838618570926i</v>
      </c>
      <c r="DE225" s="223" t="str">
        <f t="shared" ca="1" si="280"/>
        <v>2,80506267746124+2,08037626706448i</v>
      </c>
      <c r="DF225" s="223" t="str">
        <f t="shared" ca="1" si="281"/>
        <v>-2,64442026640731-2,28109260918216i</v>
      </c>
      <c r="DG225" s="223" t="str">
        <f t="shared" ca="1" si="282"/>
        <v>2,46944751281011+2,46944751281074i</v>
      </c>
      <c r="DH225" s="223" t="str">
        <f t="shared" ca="1" si="283"/>
        <v>-2,28109260918148-2,6444202664079i</v>
      </c>
      <c r="DI225" s="223" t="str">
        <f t="shared" ca="1" si="284"/>
        <v>2,08037626706663+2,80506267745965i</v>
      </c>
      <c r="DJ225" s="223" t="str">
        <f t="shared" ca="1" si="285"/>
        <v>-1,8683861857085-2,95050421082649i</v>
      </c>
      <c r="DK225" s="223" t="str">
        <f t="shared" ca="1" si="286"/>
        <v>1,64627115772807+3,07995670623531i</v>
      </c>
      <c r="DL225" s="223" t="str">
        <f t="shared" ca="1" si="287"/>
        <v>-1,41523484370985-3,19271864939596i</v>
      </c>
      <c r="DM225" s="223" t="str">
        <f t="shared" ca="1" si="288"/>
        <v>1,17652924945071+3,28817897357156i</v>
      </c>
      <c r="DN225" s="223" t="str">
        <f t="shared" ca="1" si="289"/>
        <v>-0,931447941251172-3,3658203709928i</v>
      </c>
      <c r="DO225" s="223" t="str">
        <f t="shared" ca="1" si="290"/>
        <v>0,681319035954862+3,4252220962i</v>
      </c>
      <c r="DP225" s="223" t="str">
        <f t="shared" ca="1" si="291"/>
        <v>-0,427498003774966-3,46606224609709i</v>
      </c>
      <c r="DQ225" s="223" t="str">
        <f t="shared" ca="1" si="292"/>
        <v>0,171360322869542+3,48811950437442i</v>
      </c>
      <c r="DR225" s="223" t="str">
        <f t="shared" ca="1" si="293"/>
        <v>0,0857059744726266-3,49127434083758i</v>
      </c>
      <c r="DS225" s="223" t="str">
        <f t="shared" ca="1" si="294"/>
        <v>-0,342307823713334+3,47550965915444i</v>
      </c>
      <c r="DT225" s="223" t="str">
        <f t="shared" ca="1" si="295"/>
        <v>0,597054677195357-3,44091088950155i</v>
      </c>
      <c r="DU225" s="223" t="str">
        <f t="shared" ca="1" si="296"/>
        <v>-0,848566039654808+3,38766552560841i</v>
      </c>
      <c r="DV225" s="223" t="str">
        <f t="shared" ca="1" si="297"/>
        <v>1,09547894922335-3,31606210871565i</v>
      </c>
      <c r="DW225" s="223" t="str">
        <f t="shared" ca="1" si="298"/>
        <v>-1,33645536344753+3,22648866394468i</v>
      </c>
      <c r="DX225" s="223" t="str">
        <f t="shared" ca="1" si="299"/>
        <v>1,57018941026654-3,1194305975511i</v>
      </c>
      <c r="DY225" s="223" t="str">
        <f t="shared" ca="1" si="300"/>
        <v>-1,79541446462592+2,99546806647362i</v>
      </c>
      <c r="DZ225" s="223" t="str">
        <f t="shared" ca="1" si="301"/>
        <v>2,01091001244201-2,85527283440859i</v>
      </c>
      <c r="EA225" s="223" t="str">
        <f t="shared" ca="1" si="302"/>
        <v>-2,21550826466731+2,69960463146773i</v>
      </c>
      <c r="EB225" s="223" t="str">
        <f t="shared" ca="1" si="303"/>
        <v>2,40810048565177-2,52930703712596i</v>
      </c>
      <c r="EC225" s="223" t="str">
        <f t="shared" ca="1" si="304"/>
        <v>-2,58764300146024+2,34530290880411i</v>
      </c>
      <c r="ED225" s="223" t="str">
        <f t="shared" ca="1" si="305"/>
        <v>2,75316285564133-2,14858938081897i</v>
      </c>
      <c r="EE225" s="223" t="str">
        <f t="shared" ca="1" si="306"/>
        <v>-2,90376308176874+1,94023246081703i</v>
      </c>
      <c r="EF225" s="223" t="str">
        <f t="shared" ca="1" si="307"/>
        <v>3,03862756416627-1,72136125300302i</v>
      </c>
      <c r="EG225" s="223" t="str">
        <f t="shared" ca="1" si="308"/>
        <v>-3,15702546051881+1,49316183941566i</v>
      </c>
      <c r="EH225" s="223" t="str">
        <f t="shared" ca="1" si="309"/>
        <v>3,25831516236643-1,25687085245233i</v>
      </c>
      <c r="EI225" s="223" t="str">
        <f t="shared" ca="1" si="310"/>
        <v>-3,3419477720416+1,01376877343768i</v>
      </c>
      <c r="EJ225" s="223" t="str">
        <f t="shared" ca="1" si="311"/>
        <v>3,40747007718484-0,765172993604159i</v>
      </c>
      <c r="EK225" s="223" t="str">
        <f t="shared" ca="1" si="312"/>
        <v>-3,454527006747+0,512430675025201i</v>
      </c>
      <c r="EL225" s="223" t="str">
        <f t="shared" ca="1" si="313"/>
        <v>3,48286355515097-0,25691145021644i</v>
      </c>
      <c r="EM225" s="223" t="str">
        <f t="shared" ca="1" si="314"/>
        <v>-3,49232616418501-5,37364887490088E-13i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-1,00128838889524E-27+1,92799060761438E-28i</v>
      </c>
      <c r="G226" s="229" t="str">
        <f t="shared" si="321"/>
        <v>-5,23231477603697+8,7902888237993i</v>
      </c>
      <c r="H226" s="229" t="str">
        <f t="shared" si="322"/>
        <v>2,00000000001999E-11-3,85101972147217E-12i</v>
      </c>
      <c r="I226" s="229" t="str">
        <f t="shared" si="317"/>
        <v>-2,00000000001999E-11+3,85101972147217E-12i</v>
      </c>
      <c r="J226" s="255" t="str">
        <f ca="1">IMPRODUCT(1/N_FFT2,EE100)</f>
        <v>0,0155922732673313-3,44000920880164E-06i</v>
      </c>
      <c r="K226" s="254" t="str">
        <f t="shared" ca="1" si="318"/>
        <v>-3,11832217806438E-13+6,01149520392529E-14i</v>
      </c>
      <c r="N226" s="246">
        <f t="shared" ca="1" si="185"/>
        <v>11.492337848745867</v>
      </c>
      <c r="O226" s="223">
        <f t="shared" ca="1" si="186"/>
        <v>3.4923378487458674</v>
      </c>
      <c r="P226" s="223" t="str">
        <f t="shared" ca="1" si="187"/>
        <v>-3,48813117486072-0,171360896203587i</v>
      </c>
      <c r="Q226" s="223" t="str">
        <f t="shared" ca="1" si="188"/>
        <v>3,47552128745112+0,342308968998744i</v>
      </c>
      <c r="R226" s="223" t="str">
        <f t="shared" ca="1" si="189"/>
        <v>-3,45453856484035-0,512432389504892i</v>
      </c>
      <c r="S226" s="223" t="str">
        <f t="shared" ca="1" si="190"/>
        <v>3,42523355624502+0,681321315500981i</v>
      </c>
      <c r="T226" s="223" t="str">
        <f t="shared" ca="1" si="191"/>
        <v>-3,38767685999772-0,848568878771127i</v>
      </c>
      <c r="U226" s="223" t="str">
        <f t="shared" ca="1" si="192"/>
        <v>3,34195895346915+1,0137721652868i</v>
      </c>
      <c r="V226" s="223" t="str">
        <f t="shared" ca="1" si="193"/>
        <v>-3,28818997510075-1,17653318586i</v>
      </c>
      <c r="W226" s="223" t="str">
        <f t="shared" ca="1" si="194"/>
        <v>3,22649945907078+1,33645983493665i</v>
      </c>
      <c r="X226" s="223" t="str">
        <f t="shared" ca="1" si="195"/>
        <v>-3,15703602323606-1,49316683521057i</v>
      </c>
      <c r="Y226" s="223" t="str">
        <f t="shared" ca="1" si="196"/>
        <v>3,07996701109752+1,64627666579281i</v>
      </c>
      <c r="Z226" s="223" t="str">
        <f t="shared" ca="1" si="197"/>
        <v>-2,99547808865617-1,79542047169003i</v>
      </c>
      <c r="AA226" s="223" t="str">
        <f t="shared" ca="1" si="198"/>
        <v>2,90377279712616+1,94023895241102i</v>
      </c>
      <c r="AB226" s="223" t="str">
        <f t="shared" ca="1" si="199"/>
        <v>-2,80507206258762-2,08038322755048i</v>
      </c>
      <c r="AC226" s="223" t="str">
        <f t="shared" ca="1" si="200"/>
        <v>2,6996136637548+2,21551567727499i</v>
      </c>
      <c r="AD226" s="223" t="str">
        <f t="shared" ca="1" si="201"/>
        <v>-2,58765165914799-2,34531075567643i</v>
      </c>
      <c r="AE226" s="223" t="str">
        <f t="shared" ca="1" si="202"/>
        <v>2,46945577504254+2,46945577504275i</v>
      </c>
      <c r="AF226" s="223" t="str">
        <f t="shared" ca="1" si="203"/>
        <v>-2,34531075567648-2,58765165914795i</v>
      </c>
      <c r="AG226" s="223" t="str">
        <f t="shared" ca="1" si="204"/>
        <v>2,21551567727475+2,699613663755i</v>
      </c>
      <c r="AH226" s="223" t="str">
        <f t="shared" ca="1" si="205"/>
        <v>-2,0803832275505-2,8050720625876i</v>
      </c>
      <c r="AI226" s="223" t="str">
        <f t="shared" ca="1" si="206"/>
        <v>1,94023895241104+2,90377279712615i</v>
      </c>
      <c r="AJ226" s="223" t="str">
        <f t="shared" ca="1" si="207"/>
        <v>-1,79542047169008-2,99547808865615i</v>
      </c>
      <c r="AK226" s="223" t="str">
        <f t="shared" ca="1" si="208"/>
        <v>1,64627666579287+3,07996701109749i</v>
      </c>
      <c r="AL226" s="223" t="str">
        <f t="shared" ca="1" si="209"/>
        <v>-1,49316683521061-3,15703602323604i</v>
      </c>
      <c r="AM226" s="223" t="str">
        <f t="shared" ca="1" si="210"/>
        <v>1,33645983493668+3,22649945907076i</v>
      </c>
      <c r="AN226" s="223" t="str">
        <f t="shared" ca="1" si="211"/>
        <v>-1,17653318586005-3,28818997510073i</v>
      </c>
      <c r="AO226" s="223" t="str">
        <f t="shared" ca="1" si="212"/>
        <v>1,01377216528682+3,34195895346914i</v>
      </c>
      <c r="AP226" s="223" t="str">
        <f t="shared" ca="1" si="213"/>
        <v>-0,848568878771186-3,38767685999771i</v>
      </c>
      <c r="AQ226" s="223" t="str">
        <f t="shared" ca="1" si="214"/>
        <v>0,68132131550102+3,42523355624501i</v>
      </c>
      <c r="AR226" s="223" t="str">
        <f t="shared" ca="1" si="215"/>
        <v>0,68132131550102+3,42523355624501i</v>
      </c>
      <c r="AS226" s="223" t="str">
        <f t="shared" ca="1" si="216"/>
        <v>0,342308968998826+3,47552128745112i</v>
      </c>
      <c r="AT226" s="223" t="str">
        <f t="shared" ca="1" si="217"/>
        <v>-0,17136089620344-3,48813117486072i</v>
      </c>
      <c r="AU226" s="223" t="str">
        <f t="shared" ca="1" si="218"/>
        <v>5,47623286481357E-14+3,49233784874587i</v>
      </c>
      <c r="AV226" s="223" t="str">
        <f t="shared" ca="1" si="219"/>
        <v>0,17136089620338-3,48813117486073i</v>
      </c>
      <c r="AW226" s="223" t="str">
        <f t="shared" ca="1" si="220"/>
        <v>-0,3423089690001+3,47552128745099i</v>
      </c>
      <c r="AX226" s="223" t="str">
        <f t="shared" ca="1" si="221"/>
        <v>0,512432389504372-3,45453856484042i</v>
      </c>
      <c r="AY226" s="223" t="str">
        <f t="shared" ca="1" si="222"/>
        <v>-0,681321315501984+3,42523355624482i</v>
      </c>
      <c r="AZ226" s="223" t="str">
        <f t="shared" ca="1" si="223"/>
        <v>0,848568878770407-3,3876768599979i</v>
      </c>
      <c r="BA226" s="223" t="str">
        <f t="shared" ca="1" si="224"/>
        <v>-1,01377216528743+3,34195895346896i</v>
      </c>
      <c r="BB226" s="223" t="str">
        <f t="shared" ca="1" si="225"/>
        <v>1,17653318585896-3,28818997510112i</v>
      </c>
      <c r="BC226" s="223" t="str">
        <f t="shared" ca="1" si="226"/>
        <v>-1,33645983493694+3,22649945907066i</v>
      </c>
      <c r="BD226" s="223" t="str">
        <f t="shared" ca="1" si="227"/>
        <v>1,49316683520926-3,15703602323668i</v>
      </c>
      <c r="BE226" s="223" t="str">
        <f t="shared" ca="1" si="228"/>
        <v>-1,64627666579278+3,07996701109755i</v>
      </c>
      <c r="BF226" s="223" t="str">
        <f t="shared" ca="1" si="229"/>
        <v>1,79542047169148-2,99547808865531i</v>
      </c>
      <c r="BG226" s="223" t="str">
        <f t="shared" ca="1" si="230"/>
        <v>-1,94023895241064+2,90377279712642i</v>
      </c>
      <c r="BH226" s="223" t="str">
        <f t="shared" ca="1" si="231"/>
        <v>2,08038322755157-2,80507206258681i</v>
      </c>
      <c r="BI226" s="223" t="str">
        <f t="shared" ca="1" si="232"/>
        <v>-2,21551567727442+2,69961366375528i</v>
      </c>
      <c r="BJ226" s="223" t="str">
        <f t="shared" ca="1" si="233"/>
        <v>2,34531075567715-2,58765165914734i</v>
      </c>
      <c r="BK226" s="223" t="str">
        <f t="shared" ca="1" si="234"/>
        <v>-2,469455775042+2,46945577504328i</v>
      </c>
      <c r="BL226" s="223" t="str">
        <f t="shared" ca="1" si="235"/>
        <v>2,5876516591484-2,34531075567598i</v>
      </c>
      <c r="BM226" s="223" t="str">
        <f t="shared" ca="1" si="236"/>
        <v>-2,69961366375407+2,21551567727589i</v>
      </c>
      <c r="BN226" s="223" t="str">
        <f t="shared" ca="1" si="237"/>
        <v>2,80507206258781-2,08038322755023i</v>
      </c>
      <c r="BO226" s="223" t="str">
        <f t="shared" ca="1" si="238"/>
        <v>-2,90377279712536+1,94023895241222i</v>
      </c>
      <c r="BP226" s="223" t="str">
        <f t="shared" ca="1" si="239"/>
        <v>2,99547808865612-1,79542047169012i</v>
      </c>
      <c r="BQ226" s="223" t="str">
        <f t="shared" ca="1" si="240"/>
        <v>-3,07996701109829+1,64627666579139i</v>
      </c>
      <c r="BR226" s="223" t="str">
        <f t="shared" ca="1" si="241"/>
        <v>3,15703602323589-1,49316683521093i</v>
      </c>
      <c r="BS226" s="223" t="str">
        <f t="shared" ca="1" si="242"/>
        <v>-3,22649945907128+1,33645983493544i</v>
      </c>
      <c r="BT226" s="223" t="str">
        <f t="shared" ca="1" si="243"/>
        <v>3,28818997510047-1,17653318586075i</v>
      </c>
      <c r="BU226" s="223" t="str">
        <f t="shared" ca="1" si="244"/>
        <v>-3,34195895346945+1,01377216528583i</v>
      </c>
      <c r="BV226" s="223" t="str">
        <f t="shared" ca="1" si="245"/>
        <v>3,38767685999745-0,848568878772202i</v>
      </c>
      <c r="BW226" s="223" t="str">
        <f t="shared" ca="1" si="246"/>
        <v>-3,42523355624514+0,681321315500395i</v>
      </c>
      <c r="BX226" s="223" t="str">
        <f t="shared" ca="1" si="247"/>
        <v>3,45453856484015-0,512432389506251i</v>
      </c>
      <c r="BY226" s="223" t="str">
        <f t="shared" ca="1" si="248"/>
        <v>-3,47552128745115+0,342308968998485i</v>
      </c>
      <c r="BZ226" s="223" t="str">
        <f t="shared" ca="1" si="249"/>
        <v>3,48813117486064-0,17136089620523i</v>
      </c>
      <c r="CA226" s="223" t="str">
        <f t="shared" ca="1" si="250"/>
        <v>-3,49233784874587+1,09524657296271E-13i</v>
      </c>
      <c r="CB226" s="223" t="str">
        <f t="shared" ca="1" si="251"/>
        <v>3,48813117486064+0,17136089620511i</v>
      </c>
      <c r="CC226" s="223" t="str">
        <f t="shared" ca="1" si="252"/>
        <v>-3,47552128745116-0,342308968998366i</v>
      </c>
      <c r="CD226" s="223" t="str">
        <f t="shared" ca="1" si="253"/>
        <v>3,45453856484018+0,512432389506034i</v>
      </c>
      <c r="CE226" s="223" t="str">
        <f t="shared" ca="1" si="254"/>
        <v>-3,42523355624518-0,681321315500178i</v>
      </c>
      <c r="CF226" s="223" t="str">
        <f t="shared" ca="1" si="255"/>
        <v>3,38767685999748+0,848568878772087i</v>
      </c>
      <c r="CG226" s="223" t="str">
        <f t="shared" ca="1" si="256"/>
        <v>-3,34195895346948-1,01377216528572i</v>
      </c>
      <c r="CH226" s="223" t="str">
        <f t="shared" ca="1" si="257"/>
        <v>3,28818997510055+1,17653318586055i</v>
      </c>
      <c r="CI226" s="223" t="str">
        <f t="shared" ca="1" si="258"/>
        <v>-3,22649945907136-1,33645983493524i</v>
      </c>
      <c r="CJ226" s="223" t="str">
        <f t="shared" ca="1" si="259"/>
        <v>3,15703602323594+1,49316683521082i</v>
      </c>
      <c r="CK226" s="223" t="str">
        <f t="shared" ca="1" si="260"/>
        <v>-3,07996701109675-1,64627666579426i</v>
      </c>
      <c r="CL226" s="223" t="str">
        <f t="shared" ca="1" si="261"/>
        <v>2,99547808865623+1,79542047168994i</v>
      </c>
      <c r="CM226" s="223" t="str">
        <f t="shared" ca="1" si="262"/>
        <v>-2,90377279712542-1,94023895241213i</v>
      </c>
      <c r="CN226" s="223" t="str">
        <f t="shared" ca="1" si="263"/>
        <v>2,80507206258788+2,08038322755013i</v>
      </c>
      <c r="CO226" s="223" t="str">
        <f t="shared" ca="1" si="264"/>
        <v>-2,69961366375421-2,21551567727572i</v>
      </c>
      <c r="CP226" s="223" t="str">
        <f t="shared" ca="1" si="265"/>
        <v>2,58765165914855+2,34531075567582i</v>
      </c>
      <c r="CQ226" s="223" t="str">
        <f t="shared" ca="1" si="266"/>
        <v>-2,46945577504209-2,4694557750432i</v>
      </c>
      <c r="CR226" s="223" t="str">
        <f t="shared" ca="1" si="267"/>
        <v>2,34531075567731+2,5876516591472i</v>
      </c>
      <c r="CS226" s="223" t="str">
        <f t="shared" ca="1" si="268"/>
        <v>-2,21551567727459-2,69961366375514i</v>
      </c>
      <c r="CT226" s="223" t="str">
        <f t="shared" ca="1" si="269"/>
        <v>2,08038322755167+2,80507206258674i</v>
      </c>
      <c r="CU226" s="223" t="str">
        <f t="shared" ca="1" si="270"/>
        <v>-1,94023895241083-2,90377279712629i</v>
      </c>
      <c r="CV226" s="223" t="str">
        <f t="shared" ca="1" si="271"/>
        <v>1,79542047168868+2,99547808865699i</v>
      </c>
      <c r="CW226" s="223" t="str">
        <f t="shared" ca="1" si="272"/>
        <v>-1,64627666579288-3,07996701109749i</v>
      </c>
      <c r="CX226" s="223" t="str">
        <f t="shared" ca="1" si="273"/>
        <v>1,49316683520941+3,15703602323661i</v>
      </c>
      <c r="CY226" s="223" t="str">
        <f t="shared" ca="1" si="274"/>
        <v>-1,33645983493719-3,22649945907055i</v>
      </c>
      <c r="CZ226" s="223" t="str">
        <f t="shared" ca="1" si="275"/>
        <v>1,17653318585908+3,28818997510107i</v>
      </c>
      <c r="DA226" s="223" t="str">
        <f t="shared" ca="1" si="276"/>
        <v>-1,01377216528764-3,34195895346889i</v>
      </c>
      <c r="DB226" s="223" t="str">
        <f t="shared" ca="1" si="277"/>
        <v>0,848568878770666+3,38767685999784i</v>
      </c>
      <c r="DC226" s="223" t="str">
        <f t="shared" ca="1" si="278"/>
        <v>-0,681321315502151-3,42523355624479i</v>
      </c>
      <c r="DD226" s="223" t="str">
        <f t="shared" ca="1" si="279"/>
        <v>0,512432389504589+3,45453856484039i</v>
      </c>
      <c r="DE226" s="223" t="str">
        <f t="shared" ca="1" si="280"/>
        <v>-0,342308969000269-3,47552128745097i</v>
      </c>
      <c r="DF226" s="223" t="str">
        <f t="shared" ca="1" si="281"/>
        <v>0,17136089620355+3,48813117486072i</v>
      </c>
      <c r="DG226" s="223" t="str">
        <f t="shared" ca="1" si="282"/>
        <v>1,57273171652809E-12-3,49233784874587i</v>
      </c>
      <c r="DH226" s="223" t="str">
        <f t="shared" ca="1" si="283"/>
        <v>-0,171360896203321+3,48813117486073i</v>
      </c>
      <c r="DI226" s="223" t="str">
        <f t="shared" ca="1" si="284"/>
        <v>0,34230896900004-3,475521287451i</v>
      </c>
      <c r="DJ226" s="223" t="str">
        <f t="shared" ca="1" si="285"/>
        <v>-0,512432389504362+3,45453856484043i</v>
      </c>
      <c r="DK226" s="223" t="str">
        <f t="shared" ca="1" si="286"/>
        <v>0,681321315501924-3,42523355624483i</v>
      </c>
      <c r="DL226" s="223" t="str">
        <f t="shared" ca="1" si="287"/>
        <v>-0,848568878770253+3,38767685999794i</v>
      </c>
      <c r="DM226" s="223" t="str">
        <f t="shared" ca="1" si="288"/>
        <v>1,01377216528742-3,34195895346896i</v>
      </c>
      <c r="DN226" s="223" t="str">
        <f t="shared" ca="1" si="289"/>
        <v>-1,17653318585886+3,28818997510115i</v>
      </c>
      <c r="DO226" s="223" t="str">
        <f t="shared" ca="1" si="290"/>
        <v>1,3364598349368-3,22649945907071i</v>
      </c>
      <c r="DP226" s="223" t="str">
        <f t="shared" ca="1" si="291"/>
        <v>-1,4931668352092+3,15703602323671i</v>
      </c>
      <c r="DQ226" s="223" t="str">
        <f t="shared" ca="1" si="292"/>
        <v>1,64627666579268-3,07996701109759i</v>
      </c>
      <c r="DR226" s="223" t="str">
        <f t="shared" ca="1" si="293"/>
        <v>-1,79542047169138+2,99547808865537i</v>
      </c>
      <c r="DS226" s="223" t="str">
        <f t="shared" ca="1" si="294"/>
        <v>1,94023895241063-2,90377279712642i</v>
      </c>
      <c r="DT226" s="223" t="str">
        <f t="shared" ca="1" si="295"/>
        <v>-2,08038322755148+2,80507206258687i</v>
      </c>
      <c r="DU226" s="223" t="str">
        <f t="shared" ca="1" si="296"/>
        <v>2,21551567727441-2,69961366375529i</v>
      </c>
      <c r="DV226" s="223" t="str">
        <f t="shared" ca="1" si="297"/>
        <v>-2,34531075567714+2,58765165914735i</v>
      </c>
      <c r="DW226" s="223" t="str">
        <f t="shared" ca="1" si="298"/>
        <v>2,46945577504186-2,46945577504343i</v>
      </c>
      <c r="DX226" s="223" t="str">
        <f t="shared" ca="1" si="299"/>
        <v>-2,58765165914839+2,34531075567599i</v>
      </c>
      <c r="DY226" s="223" t="str">
        <f t="shared" ca="1" si="300"/>
        <v>2,699613663754-2,21551567727597i</v>
      </c>
      <c r="DZ226" s="223" t="str">
        <f t="shared" ca="1" si="301"/>
        <v>-2,80507206258768+2,08038322755039i</v>
      </c>
      <c r="EA226" s="223" t="str">
        <f t="shared" ca="1" si="302"/>
        <v>2,9037727971253-1,94023895241232i</v>
      </c>
      <c r="EB226" s="223" t="str">
        <f t="shared" ca="1" si="303"/>
        <v>-2,99547808865606+1,79542047169022i</v>
      </c>
      <c r="EC226" s="223" t="str">
        <f t="shared" ca="1" si="304"/>
        <v>3,07996701109823-1,64627666579148i</v>
      </c>
      <c r="ED226" s="223" t="str">
        <f t="shared" ca="1" si="305"/>
        <v>-3,15703602323584+1,49316683521103i</v>
      </c>
      <c r="EE226" s="223" t="str">
        <f t="shared" ca="1" si="306"/>
        <v>3,22649945907124-1,33645983493555i</v>
      </c>
      <c r="EF226" s="223" t="str">
        <f t="shared" ca="1" si="307"/>
        <v>-3,28818997510047+1,17653318586076i</v>
      </c>
      <c r="EG226" s="223" t="str">
        <f t="shared" ca="1" si="308"/>
        <v>3,34195895346941-1,01377216528594i</v>
      </c>
      <c r="EH226" s="223" t="str">
        <f t="shared" ca="1" si="309"/>
        <v>-3,3876768599974+0,848568878772405i</v>
      </c>
      <c r="EI226" s="223" t="str">
        <f t="shared" ca="1" si="310"/>
        <v>3,42523355624514-0,681321315500405i</v>
      </c>
      <c r="EJ226" s="223" t="str">
        <f t="shared" ca="1" si="311"/>
        <v>-3,45453856484013+0,512432389506359i</v>
      </c>
      <c r="EK226" s="223" t="str">
        <f t="shared" ca="1" si="312"/>
        <v>3,47552128745113-0,342308968998693i</v>
      </c>
      <c r="EL226" s="223" t="str">
        <f t="shared" ca="1" si="313"/>
        <v>-3,48813117486081+0,17136089620177i</v>
      </c>
      <c r="EM226" s="223" t="str">
        <f t="shared" ca="1" si="314"/>
        <v>3,49233784874587-2,19049314592543E-13i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-9,85582147797602E-28+1,88280518813977E-28i</v>
      </c>
      <c r="G227" s="229" t="str">
        <f t="shared" si="321"/>
        <v>-5,17146271948016+8,75701020504312i</v>
      </c>
      <c r="H227" s="229" t="str">
        <f t="shared" si="322"/>
        <v>2,00000000001968E-11-3,82069673153932E-12i</v>
      </c>
      <c r="I227" s="229" t="str">
        <f t="shared" si="317"/>
        <v>-2,00000000001968E-11+3,82069673153932E-12i</v>
      </c>
      <c r="J227" s="255" t="str">
        <f ca="1">IMPRODUCT(1/N_FFT2,ED100)</f>
        <v>0,0160996157689154+0,000978180080325793i</v>
      </c>
      <c r="K227" s="254" t="str">
        <f t="shared" ca="1" si="318"/>
        <v>-3,25729644817234E-13+4,19481477406256E-14i</v>
      </c>
      <c r="N227" s="246">
        <f t="shared" ca="1" si="185"/>
        <v>11.492344305317072</v>
      </c>
      <c r="O227" s="223">
        <f t="shared" ca="1" si="186"/>
        <v>3.4923443053170722</v>
      </c>
      <c r="P227" s="223" t="str">
        <f t="shared" ca="1" si="187"/>
        <v>-3,49129247650589-0,0857064196774885i</v>
      </c>
      <c r="Q227" s="223" t="str">
        <f t="shared" ca="1" si="188"/>
        <v>3,4881376236547+0,171361213012496i</v>
      </c>
      <c r="R227" s="223" t="str">
        <f t="shared" ca="1" si="189"/>
        <v>-3,48288164712889-0,256912784760431i</v>
      </c>
      <c r="S227" s="223" t="str">
        <f t="shared" ca="1" si="190"/>
        <v>3,47552771293218+0,342309601853375i</v>
      </c>
      <c r="T227" s="223" t="str">
        <f t="shared" ca="1" si="191"/>
        <v>-3,46608025079954-0,427500224442052i</v>
      </c>
      <c r="U227" s="223" t="str">
        <f t="shared" ca="1" si="192"/>
        <v>3,4545449515289+0,512433336880785i</v>
      </c>
      <c r="V227" s="223" t="str">
        <f t="shared" ca="1" si="193"/>
        <v>-3,44092876355327-0,597057778638159i</v>
      </c>
      <c r="W227" s="223" t="str">
        <f t="shared" ca="1" si="194"/>
        <v>3,42523988875504+0,681322575115439i</v>
      </c>
      <c r="X227" s="223" t="str">
        <f t="shared" ca="1" si="195"/>
        <v>-3,40748777752579-0,765176968349774i</v>
      </c>
      <c r="Y227" s="223" t="str">
        <f t="shared" ca="1" si="196"/>
        <v>3,38768312307352+0,848570447590187i</v>
      </c>
      <c r="Z227" s="223" t="str">
        <f t="shared" ca="1" si="197"/>
        <v>-3,36583785498154-0,931452779723059i</v>
      </c>
      <c r="AA227" s="223" t="str">
        <f t="shared" ca="1" si="198"/>
        <v>3,34196513202261+1,01377403953034i</v>
      </c>
      <c r="AB227" s="223" t="str">
        <f t="shared" ca="1" si="199"/>
        <v>-3,31607933423218-1,095484639764i</v>
      </c>
      <c r="AC227" s="223" t="str">
        <f t="shared" ca="1" si="200"/>
        <v>3,28819605424698+1,1765353610135i</v>
      </c>
      <c r="AD227" s="223" t="str">
        <f t="shared" ca="1" si="201"/>
        <v>-3,25833208791228-1,25687738135499i</v>
      </c>
      <c r="AE227" s="223" t="str">
        <f t="shared" ca="1" si="202"/>
        <v>3,22650542416484+1,3364623057593i</v>
      </c>
      <c r="AF227" s="223" t="str">
        <f t="shared" ca="1" si="203"/>
        <v>-3,19273523419655-1,41524219524451i</v>
      </c>
      <c r="AG227" s="223" t="str">
        <f t="shared" ca="1" si="204"/>
        <v>3,15704185990724+1,4931695957506i</v>
      </c>
      <c r="AH227" s="223" t="str">
        <f t="shared" ca="1" si="205"/>
        <v>-3,11944680165093-1,57019756672541i</v>
      </c>
      <c r="AI227" s="223" t="str">
        <f t="shared" ca="1" si="206"/>
        <v>3,07997270528507+1,64627970939921i</v>
      </c>
      <c r="AJ227" s="223" t="str">
        <f t="shared" ca="1" si="207"/>
        <v>-3,038643348529-1,72137019473471i</v>
      </c>
      <c r="AK227" s="223" t="str">
        <f t="shared" ca="1" si="208"/>
        <v>2,99548362664196+1,79542379103111i</v>
      </c>
      <c r="AL227" s="223" t="str">
        <f t="shared" ca="1" si="209"/>
        <v>-2,9505195374266-1,86839589117096i</v>
      </c>
      <c r="AM227" s="223" t="str">
        <f t="shared" ca="1" si="210"/>
        <v>2,90377816556889+1,94024253948983i</v>
      </c>
      <c r="AN227" s="223" t="str">
        <f t="shared" ca="1" si="211"/>
        <v>-2,8552876663237-2,01092045825297i</v>
      </c>
      <c r="AO227" s="223" t="str">
        <f t="shared" ca="1" si="212"/>
        <v>2,80507724855423+2,08038707372547i</v>
      </c>
      <c r="AP227" s="223" t="str">
        <f t="shared" ca="1" si="213"/>
        <v>-2,75317715713879-2,14860054181547i</v>
      </c>
      <c r="AQ227" s="223" t="str">
        <f t="shared" ca="1" si="214"/>
        <v>2,69961865475182+2,21551977328043i</v>
      </c>
      <c r="AR227" s="223" t="str">
        <f t="shared" ca="1" si="215"/>
        <v>2,69961865475182+2,21551977328043i</v>
      </c>
      <c r="AS227" s="223" t="str">
        <f t="shared" ca="1" si="216"/>
        <v>2,58765644315169+2,34531509164464i</v>
      </c>
      <c r="AT227" s="223" t="str">
        <f t="shared" ca="1" si="217"/>
        <v>-2,52932017578802-2,40811299469777i</v>
      </c>
      <c r="AU227" s="223" t="str">
        <f t="shared" ca="1" si="218"/>
        <v>2,46946034052785+2,469460340528i</v>
      </c>
      <c r="AV227" s="223" t="str">
        <f t="shared" ca="1" si="219"/>
        <v>-2,40811299469884-2,529320175787i</v>
      </c>
      <c r="AW227" s="223" t="str">
        <f t="shared" ca="1" si="220"/>
        <v>2,34531509164419+2,5876564431521i</v>
      </c>
      <c r="AX227" s="223" t="str">
        <f t="shared" ca="1" si="221"/>
        <v>-2,28110445847791-2,64443400303217i</v>
      </c>
      <c r="AY227" s="223" t="str">
        <f t="shared" ca="1" si="222"/>
        <v>2,21551977327916+2,69961865475286i</v>
      </c>
      <c r="AZ227" s="223" t="str">
        <f t="shared" ca="1" si="223"/>
        <v>-2,14860054181527-2,75317715713895i</v>
      </c>
      <c r="BA227" s="223" t="str">
        <f t="shared" ca="1" si="224"/>
        <v>2,08038707372642+2,80507724855353i</v>
      </c>
      <c r="BB227" s="223" t="str">
        <f t="shared" ca="1" si="225"/>
        <v>-2,0109204582522-2,85528766632425i</v>
      </c>
      <c r="BC227" s="223" t="str">
        <f t="shared" ca="1" si="226"/>
        <v>1,94024253948991+2,90377816556884i</v>
      </c>
      <c r="BD227" s="223" t="str">
        <f t="shared" ca="1" si="227"/>
        <v>-1,86839589117225-2,95051953742578i</v>
      </c>
      <c r="BE227" s="223" t="str">
        <f t="shared" ca="1" si="228"/>
        <v>1,79542379103059+2,99548362664227i</v>
      </c>
      <c r="BF227" s="223" t="str">
        <f t="shared" ca="1" si="229"/>
        <v>-1,72137019473539-3,03864334852862i</v>
      </c>
      <c r="BG227" s="223" t="str">
        <f t="shared" ca="1" si="230"/>
        <v>1,64627970939804+3,0799727052857i</v>
      </c>
      <c r="BH227" s="223" t="str">
        <f t="shared" ca="1" si="231"/>
        <v>-1,57019756672516-3,11944680165105i</v>
      </c>
      <c r="BI227" s="223" t="str">
        <f t="shared" ca="1" si="232"/>
        <v>1,49316959575166+3,15704185990674i</v>
      </c>
      <c r="BJ227" s="223" t="str">
        <f t="shared" ca="1" si="233"/>
        <v>-1,41524219524366-3,19273523419692i</v>
      </c>
      <c r="BK227" s="223" t="str">
        <f t="shared" ca="1" si="234"/>
        <v>1,33646230575973+3,22650542416466i</v>
      </c>
      <c r="BL227" s="223" t="str">
        <f t="shared" ca="1" si="235"/>
        <v>-1,25687738135637-3,25833208791175i</v>
      </c>
      <c r="BM227" s="223" t="str">
        <f t="shared" ca="1" si="236"/>
        <v>1,17653536101291+3,28819605424719i</v>
      </c>
      <c r="BN227" s="223" t="str">
        <f t="shared" ca="1" si="237"/>
        <v>-1,09548463976482-3,31607933423191i</v>
      </c>
      <c r="BO227" s="223" t="str">
        <f t="shared" ca="1" si="238"/>
        <v>1,01377403952915+3,34196513202297i</v>
      </c>
      <c r="BP227" s="223" t="str">
        <f t="shared" ca="1" si="239"/>
        <v>-0,931452779722835-3,36583785498161i</v>
      </c>
      <c r="BQ227" s="223" t="str">
        <f t="shared" ca="1" si="240"/>
        <v>0,848570447591297+3,38768312307324i</v>
      </c>
      <c r="BR227" s="223" t="str">
        <f t="shared" ca="1" si="241"/>
        <v>-0,765176968348845-3,407487777526i</v>
      </c>
      <c r="BS227" s="223" t="str">
        <f t="shared" ca="1" si="242"/>
        <v>0,681322575115858+3,42523988875496i</v>
      </c>
      <c r="BT227" s="223" t="str">
        <f t="shared" ca="1" si="243"/>
        <v>-0,59705777864002-3,44092876355295i</v>
      </c>
      <c r="BU227" s="223" t="str">
        <f t="shared" ca="1" si="244"/>
        <v>0,512433336880237+3,45454495152898i</v>
      </c>
      <c r="BV227" s="223" t="str">
        <f t="shared" ca="1" si="245"/>
        <v>-0,427500224442862-3,46608025079944i</v>
      </c>
      <c r="BW227" s="223" t="str">
        <f t="shared" ca="1" si="246"/>
        <v>0,342309601852101+3,4755277129323i</v>
      </c>
      <c r="BX227" s="223" t="str">
        <f t="shared" ca="1" si="247"/>
        <v>-0,256912784760417-3,48288164712889i</v>
      </c>
      <c r="BY227" s="223" t="str">
        <f t="shared" ca="1" si="248"/>
        <v>0,171361213013785+3,48813762365464i</v>
      </c>
      <c r="BZ227" s="223" t="str">
        <f t="shared" ca="1" si="249"/>
        <v>-0,0857064196765732-3,49129247650592i</v>
      </c>
      <c r="CA227" s="223" t="str">
        <f t="shared" ca="1" si="250"/>
        <v>4,87733559001719E-13+3,49234430531707i</v>
      </c>
      <c r="CB227" s="223" t="str">
        <f t="shared" ca="1" si="251"/>
        <v>0,0857064196791701-3,49129247650585i</v>
      </c>
      <c r="CC227" s="223" t="str">
        <f t="shared" ca="1" si="252"/>
        <v>-0,17136121301291+3,48813762365468i</v>
      </c>
      <c r="CD227" s="223" t="str">
        <f t="shared" ca="1" si="253"/>
        <v>0,256912784759543-3,48288164712895i</v>
      </c>
      <c r="CE227" s="223" t="str">
        <f t="shared" ca="1" si="254"/>
        <v>-0,342309601854686+3,47552771293205i</v>
      </c>
      <c r="CF227" s="223" t="str">
        <f t="shared" ca="1" si="255"/>
        <v>0,427500224441993-3,46608025079954i</v>
      </c>
      <c r="CG227" s="223" t="str">
        <f t="shared" ca="1" si="256"/>
        <v>-0,512433336879273+3,45454495152913i</v>
      </c>
      <c r="CH227" s="223" t="str">
        <f t="shared" ca="1" si="257"/>
        <v>0,59705777863906-3,44092876355312i</v>
      </c>
      <c r="CI227" s="223" t="str">
        <f t="shared" ca="1" si="258"/>
        <v>-0,681322575114999+3,42523988875513i</v>
      </c>
      <c r="CJ227" s="223" t="str">
        <f t="shared" ca="1" si="259"/>
        <v>0,765176968351381-3,40748777752543i</v>
      </c>
      <c r="CK227" s="223" t="str">
        <f t="shared" ca="1" si="260"/>
        <v>-0,848570447590445+3,38768312307346i</v>
      </c>
      <c r="CL227" s="223" t="str">
        <f t="shared" ca="1" si="261"/>
        <v>0,93145277972199-3,36583785498184i</v>
      </c>
      <c r="CM227" s="223" t="str">
        <f t="shared" ca="1" si="262"/>
        <v>-1,01377403953154+3,34196513202225i</v>
      </c>
      <c r="CN227" s="223" t="str">
        <f t="shared" ca="1" si="263"/>
        <v>1,09548463976389-3,31607933423221i</v>
      </c>
      <c r="CO227" s="223" t="str">
        <f t="shared" ca="1" si="264"/>
        <v>-1,17653536101209+3,28819605424749i</v>
      </c>
      <c r="CP227" s="223" t="str">
        <f t="shared" ca="1" si="265"/>
        <v>1,25687738135555-3,25833208791206i</v>
      </c>
      <c r="CQ227" s="223" t="str">
        <f t="shared" ca="1" si="266"/>
        <v>-1,33646230575892+3,22650542416499i</v>
      </c>
      <c r="CR227" s="223" t="str">
        <f t="shared" ca="1" si="267"/>
        <v>1,41524219524604-3,19273523419587i</v>
      </c>
      <c r="CS227" s="223" t="str">
        <f t="shared" ca="1" si="268"/>
        <v>-1,49316959575078+3,15704185990715i</v>
      </c>
      <c r="CT227" s="223" t="str">
        <f t="shared" ca="1" si="269"/>
        <v>1,57019756672446-3,1194468016514i</v>
      </c>
      <c r="CU227" s="223" t="str">
        <f t="shared" ca="1" si="270"/>
        <v>-1,64627970940033+3,07997270528447i</v>
      </c>
      <c r="CV227" s="223" t="str">
        <f t="shared" ca="1" si="271"/>
        <v>1,72137019473463-3,03864334852905i</v>
      </c>
      <c r="CW227" s="223" t="str">
        <f t="shared" ca="1" si="272"/>
        <v>-1,79542379102984+2,99548362664272i</v>
      </c>
      <c r="CX227" s="223" t="str">
        <f t="shared" ca="1" si="273"/>
        <v>1,86839589117143-2,9505195374263i</v>
      </c>
      <c r="CY227" s="223" t="str">
        <f t="shared" ca="1" si="274"/>
        <v>-1,94024253948914+2,90377816556935i</v>
      </c>
      <c r="CZ227" s="223" t="str">
        <f t="shared" ca="1" si="275"/>
        <v>2,01092045825436-2,85528766632272i</v>
      </c>
      <c r="DA227" s="223" t="str">
        <f t="shared" ca="1" si="276"/>
        <v>-2,08038707372575+2,80507724855402i</v>
      </c>
      <c r="DB227" s="223" t="str">
        <f t="shared" ca="1" si="277"/>
        <v>2,1486005418145-2,75317715713955i</v>
      </c>
      <c r="DC227" s="223" t="str">
        <f t="shared" ca="1" si="278"/>
        <v>-2,21551977328117+2,69961865475121i</v>
      </c>
      <c r="DD227" s="223" t="str">
        <f t="shared" ca="1" si="279"/>
        <v>2,28110445847725-2,64443400303275i</v>
      </c>
      <c r="DE227" s="223" t="str">
        <f t="shared" ca="1" si="280"/>
        <v>-2,34531509164358+2,58765644315266i</v>
      </c>
      <c r="DF227" s="223" t="str">
        <f t="shared" ca="1" si="281"/>
        <v>2,40811299469817-2,52932017578763i</v>
      </c>
      <c r="DG227" s="223" t="str">
        <f t="shared" ca="1" si="282"/>
        <v>-2,46946034052744+2,46946034052841i</v>
      </c>
      <c r="DH227" s="223" t="str">
        <f t="shared" ca="1" si="283"/>
        <v>2,52932017578902-2,40811299469671i</v>
      </c>
      <c r="DI227" s="223" t="str">
        <f t="shared" ca="1" si="284"/>
        <v>-2,58765644315174+2,34531509164459i</v>
      </c>
      <c r="DJ227" s="223" t="str">
        <f t="shared" ca="1" si="285"/>
        <v>2,64443400303186-2,28110445847828i</v>
      </c>
      <c r="DK227" s="223" t="str">
        <f t="shared" ca="1" si="286"/>
        <v>-2,69961865475262+2,21551977327946i</v>
      </c>
      <c r="DL227" s="223" t="str">
        <f t="shared" ca="1" si="287"/>
        <v>2,75317715713871-2,14860054181557i</v>
      </c>
      <c r="DM227" s="223" t="str">
        <f t="shared" ca="1" si="288"/>
        <v>-2,8050772485532+2,08038707372685i</v>
      </c>
      <c r="DN227" s="223" t="str">
        <f t="shared" ca="1" si="289"/>
        <v>2,855287666324-2,01092045825256i</v>
      </c>
      <c r="DO227" s="223" t="str">
        <f t="shared" ca="1" si="290"/>
        <v>-2,9037781655686+1,94024253949027i</v>
      </c>
      <c r="DP227" s="223" t="str">
        <f t="shared" ca="1" si="291"/>
        <v>2,95051953742738-1,86839589116973i</v>
      </c>
      <c r="DQ227" s="223" t="str">
        <f t="shared" ca="1" si="292"/>
        <v>-2,99548362664202+1,79542379103101i</v>
      </c>
      <c r="DR227" s="223" t="str">
        <f t="shared" ca="1" si="293"/>
        <v>3,03864334852838-1,72137019473582i</v>
      </c>
      <c r="DS227" s="223" t="str">
        <f t="shared" ca="1" si="294"/>
        <v>-3,07997270528551+1,64627970939838i</v>
      </c>
      <c r="DT227" s="223" t="str">
        <f t="shared" ca="1" si="295"/>
        <v>3,11944680165079-1,57019756672568i</v>
      </c>
      <c r="DU227" s="223" t="str">
        <f t="shared" ca="1" si="296"/>
        <v>-3,15704185990653+1,4931695957521i</v>
      </c>
      <c r="DV227" s="223" t="str">
        <f t="shared" ca="1" si="297"/>
        <v>3,19273523419676-1,41524219524402i</v>
      </c>
      <c r="DW227" s="223" t="str">
        <f t="shared" ca="1" si="298"/>
        <v>-3,22650542416451+1,33646230576009i</v>
      </c>
      <c r="DX227" s="223" t="str">
        <f t="shared" ca="1" si="299"/>
        <v>3,25833208791282-1,25687738135358i</v>
      </c>
      <c r="DY227" s="223" t="str">
        <f t="shared" ca="1" si="300"/>
        <v>-3,28819605424703+1,17653536101337i</v>
      </c>
      <c r="DZ227" s="223" t="str">
        <f t="shared" ca="1" si="301"/>
        <v>3,31607933423179-1,09548463976519i</v>
      </c>
      <c r="EA227" s="223" t="str">
        <f t="shared" ca="1" si="302"/>
        <v>-3,34196513202283+1,01377403952961i</v>
      </c>
      <c r="EB227" s="223" t="str">
        <f t="shared" ca="1" si="303"/>
        <v>3,36583785498148-0,931452779723306i</v>
      </c>
      <c r="EC227" s="223" t="str">
        <f t="shared" ca="1" si="304"/>
        <v>-3,387683123074+0,848570447588304i</v>
      </c>
      <c r="ED227" s="223" t="str">
        <f t="shared" ca="1" si="305"/>
        <v>3,40748777752591-0,765176968349226i</v>
      </c>
      <c r="EE227" s="223" t="str">
        <f t="shared" ca="1" si="306"/>
        <v>-3,42523988875488+0,681322575116239i</v>
      </c>
      <c r="EF227" s="223" t="str">
        <f t="shared" ca="1" si="307"/>
        <v>3,44092876355348-0,597057778636978i</v>
      </c>
      <c r="EG227" s="223" t="str">
        <f t="shared" ca="1" si="308"/>
        <v>-3,45454495152892+0,512433336880621i</v>
      </c>
      <c r="EH227" s="223" t="str">
        <f t="shared" ca="1" si="309"/>
        <v>3,46608025079939-0,42750022444325i</v>
      </c>
      <c r="EI227" s="223" t="str">
        <f t="shared" ca="1" si="310"/>
        <v>-3,47552771293225+0,342309601852586i</v>
      </c>
      <c r="EJ227" s="223" t="str">
        <f t="shared" ca="1" si="311"/>
        <v>3,48288164712885-0,256912784760903i</v>
      </c>
      <c r="EK227" s="223" t="str">
        <f t="shared" ca="1" si="312"/>
        <v>-3,48813762365479+0,171361213010703i</v>
      </c>
      <c r="EL227" s="223" t="str">
        <f t="shared" ca="1" si="313"/>
        <v>3,4912924765059-0,0857064196771599i</v>
      </c>
      <c r="EM227" s="223" t="str">
        <f t="shared" ca="1" si="314"/>
        <v>-3,49234430531707+9,75467118003437E-13i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-9,70242581882339E-28+1,83902079567779E-28i</v>
      </c>
      <c r="G228" s="229" t="str">
        <f t="shared" si="321"/>
        <v>-5,11154527691265+8,72370393932058i</v>
      </c>
      <c r="H228" s="229" t="str">
        <f t="shared" si="322"/>
        <v>2,00000000001937E-11-3,79084753832416E-12i</v>
      </c>
      <c r="I228" s="229" t="str">
        <f t="shared" si="317"/>
        <v>-2,00000000001937E-11+3,79084753832416E-12i</v>
      </c>
      <c r="J228" s="255" t="str">
        <f ca="1">IMPRODUCT(1/N_FFT2,EE100)</f>
        <v>0,0155922732673313-3,44000920880164E-06i</v>
      </c>
      <c r="K228" s="254" t="str">
        <f t="shared" ca="1" si="318"/>
        <v>-3,11832424799205E-13+5,91767309165172E-14i</v>
      </c>
      <c r="N228" s="246">
        <f t="shared" ca="1" si="185"/>
        <v>11.492345555835382</v>
      </c>
      <c r="O228" s="223">
        <f t="shared" ca="1" si="186"/>
        <v>3.4923455558353815</v>
      </c>
      <c r="P228" s="223" t="str">
        <f t="shared" ca="1" si="187"/>
        <v>-3,49234555583538-1,12842550250741E-14i</v>
      </c>
      <c r="Q228" s="223" t="str">
        <f t="shared" ca="1" si="188"/>
        <v>3,49234555583538-1,15515754749668E-14i</v>
      </c>
      <c r="R228" s="223" t="str">
        <f t="shared" ca="1" si="189"/>
        <v>-3,49234555583538-1,28359252852161E-15i</v>
      </c>
      <c r="S228" s="223" t="str">
        <f t="shared" ca="1" si="190"/>
        <v>3,49234555583538-9,75469739138206E-14i</v>
      </c>
      <c r="T228" s="223" t="str">
        <f t="shared" ca="1" si="191"/>
        <v>-3,49234555583538+1,15730065478618E-13i</v>
      </c>
      <c r="U228" s="223" t="str">
        <f t="shared" ca="1" si="192"/>
        <v>3,49234555583538-1,46320460870731E-13i</v>
      </c>
      <c r="V228" s="223" t="str">
        <f t="shared" ca="1" si="193"/>
        <v>-3,49234555583538+1,70707204349186E-13i</v>
      </c>
      <c r="W228" s="223" t="str">
        <f t="shared" ca="1" si="194"/>
        <v>3,49234555583538+1,64717863164479E-13i</v>
      </c>
      <c r="X228" s="223" t="str">
        <f t="shared" ca="1" si="195"/>
        <v>-3,49234555583538-1,40331119686024E-13i</v>
      </c>
      <c r="Y228" s="223" t="str">
        <f t="shared" ca="1" si="196"/>
        <v>3,49234555583538+1,15944376207569E-13i</v>
      </c>
      <c r="Z228" s="223" t="str">
        <f t="shared" ca="1" si="197"/>
        <v>-3,49234555583538-9,15576327291141E-14i</v>
      </c>
      <c r="AA228" s="223" t="str">
        <f t="shared" ca="1" si="198"/>
        <v>3,49234555583538+5,47635854233443E-14i</v>
      </c>
      <c r="AB228" s="223" t="str">
        <f t="shared" ca="1" si="199"/>
        <v>-3,49234555583538-4,27841457722038E-14i</v>
      </c>
      <c r="AC228" s="223" t="str">
        <f t="shared" ca="1" si="200"/>
        <v>3,49234555583538+3,08047061210632E-14i</v>
      </c>
      <c r="AD228" s="223" t="str">
        <f t="shared" ca="1" si="201"/>
        <v>-3,49234555583538+5,98934118470644E-15i</v>
      </c>
      <c r="AE228" s="223" t="str">
        <f t="shared" ca="1" si="202"/>
        <v>3,49234555583538-1,79687808358471E-14i</v>
      </c>
      <c r="AF228" s="223" t="str">
        <f t="shared" ca="1" si="203"/>
        <v>-3,49234555583538+5,47628281416169E-14i</v>
      </c>
      <c r="AG228" s="223" t="str">
        <f t="shared" ca="1" si="204"/>
        <v>3,49234555583538-6,67422677927574E-14i</v>
      </c>
      <c r="AH228" s="223" t="str">
        <f t="shared" ca="1" si="205"/>
        <v>-3,49234555583538+1,03536315098527E-13i</v>
      </c>
      <c r="AI228" s="223" t="str">
        <f t="shared" ca="1" si="206"/>
        <v>3,49234555583538-1,15515754749668E-13i</v>
      </c>
      <c r="AJ228" s="223" t="str">
        <f t="shared" ca="1" si="207"/>
        <v>-3,49234555583538+1,52309802055437E-13i</v>
      </c>
      <c r="AK228" s="223" t="str">
        <f t="shared" ca="1" si="208"/>
        <v>3,49234555583538+1,83115265458228E-13i</v>
      </c>
      <c r="AL228" s="223" t="str">
        <f t="shared" ca="1" si="209"/>
        <v>-3,49234555583538-1,71135825807087E-13i</v>
      </c>
      <c r="AM228" s="223" t="str">
        <f t="shared" ca="1" si="210"/>
        <v>3,49234555583538+1,09527170846689E-13i</v>
      </c>
      <c r="AN228" s="223" t="str">
        <f t="shared" ca="1" si="211"/>
        <v>-3,49234555583538-9,75477311955484E-14i</v>
      </c>
      <c r="AO228" s="223" t="str">
        <f t="shared" ca="1" si="212"/>
        <v>3,49234555583538+8,55682915444076E-14i</v>
      </c>
      <c r="AP228" s="223" t="str">
        <f t="shared" ca="1" si="213"/>
        <v>-3,49234555583538-7,35888518932671E-14i</v>
      </c>
      <c r="AQ228" s="223" t="str">
        <f t="shared" ca="1" si="214"/>
        <v>3,49234555583538+6,16094122421262E-14i</v>
      </c>
      <c r="AR228" s="223" t="str">
        <f t="shared" ca="1" si="215"/>
        <v>3,49234555583538+6,16094122421262E-14i</v>
      </c>
      <c r="AS228" s="223" t="str">
        <f t="shared" ca="1" si="216"/>
        <v>3,49234555583538-1,19786823694129E-14i</v>
      </c>
      <c r="AT228" s="223" t="str">
        <f t="shared" ca="1" si="217"/>
        <v>-3,49234555583538+2,39581220205535E-14i</v>
      </c>
      <c r="AU228" s="223" t="str">
        <f t="shared" ca="1" si="218"/>
        <v>3,49234555583538+1,35368046698753E-12i</v>
      </c>
      <c r="AV228" s="223" t="str">
        <f t="shared" ca="1" si="219"/>
        <v>-3,49234555583538-5,97262797697519E-13i</v>
      </c>
      <c r="AW228" s="223" t="str">
        <f t="shared" ca="1" si="220"/>
        <v>3,49234555583538-1,09525656283233E-13i</v>
      </c>
      <c r="AX228" s="223" t="str">
        <f t="shared" ca="1" si="221"/>
        <v>-3,49234555583538+8,16314110263985E-13i</v>
      </c>
      <c r="AY228" s="223" t="str">
        <f t="shared" ca="1" si="222"/>
        <v>3,49234555583538-1,572731779554E-12i</v>
      </c>
      <c r="AZ228" s="223" t="str">
        <f t="shared" ca="1" si="223"/>
        <v>-3,49234555583538-1,24415405342257E-12i</v>
      </c>
      <c r="BA228" s="223" t="str">
        <f t="shared" ca="1" si="224"/>
        <v>3,49234555583538+4,87736384132559E-13i</v>
      </c>
      <c r="BB228" s="223" t="str">
        <f t="shared" ca="1" si="225"/>
        <v>-3,49234555583538+2,19052069848195E-13i</v>
      </c>
      <c r="BC228" s="223" t="str">
        <f t="shared" ca="1" si="226"/>
        <v>3,49234555583538-9,25840523828948E-13i</v>
      </c>
      <c r="BD228" s="223" t="str">
        <f t="shared" ca="1" si="227"/>
        <v>-3,49234555583538+1,6326289778097E-12i</v>
      </c>
      <c r="BE228" s="223" t="str">
        <f t="shared" ca="1" si="228"/>
        <v>3,49234555583538+1,08499842454835E-12i</v>
      </c>
      <c r="BF228" s="223" t="str">
        <f t="shared" ca="1" si="229"/>
        <v>-3,49234555583538-4,27839185876856E-13i</v>
      </c>
      <c r="BG228" s="223" t="str">
        <f t="shared" ca="1" si="230"/>
        <v>3,49234555583538-3,28578483413156E-13i</v>
      </c>
      <c r="BH228" s="223" t="str">
        <f t="shared" ca="1" si="231"/>
        <v>-3,49234555583538+1,08499615270317E-12i</v>
      </c>
      <c r="BI228" s="223" t="str">
        <f t="shared" ca="1" si="232"/>
        <v>3,49234555583538+1,7318896802734E-12i</v>
      </c>
      <c r="BJ228" s="223" t="str">
        <f t="shared" ca="1" si="233"/>
        <v>-3,49234555583538-9,75472010983388E-13i</v>
      </c>
      <c r="BK228" s="223" t="str">
        <f t="shared" ca="1" si="234"/>
        <v>3,49234555583538+2,19054341693378E-13i</v>
      </c>
      <c r="BL228" s="223" t="str">
        <f t="shared" ca="1" si="235"/>
        <v>-3,49234555583538+4,38104896978116E-13i</v>
      </c>
      <c r="BM228" s="223" t="str">
        <f t="shared" ca="1" si="236"/>
        <v>3,49234555583538-1,19452256626813E-12i</v>
      </c>
      <c r="BN228" s="223" t="str">
        <f t="shared" ca="1" si="237"/>
        <v>-3,49234555583538-1,62236326670844E-12i</v>
      </c>
      <c r="BO228" s="223" t="str">
        <f t="shared" ca="1" si="238"/>
        <v>3,49234555583538+8,65945597418428E-13i</v>
      </c>
      <c r="BP228" s="223" t="str">
        <f t="shared" ca="1" si="239"/>
        <v>-3,49234555583538-1,09527928128417E-13i</v>
      </c>
      <c r="BQ228" s="223" t="str">
        <f t="shared" ca="1" si="240"/>
        <v>3,49234555583538-5,47631310543076E-13i</v>
      </c>
      <c r="BR228" s="223" t="str">
        <f t="shared" ca="1" si="241"/>
        <v>-3,49234555583538+1,30404897983309E-12i</v>
      </c>
      <c r="BS228" s="223" t="str">
        <f t="shared" ca="1" si="242"/>
        <v>3,49234555583538+1,51283685314348E-12i</v>
      </c>
      <c r="BT228" s="223" t="str">
        <f t="shared" ca="1" si="243"/>
        <v>-3,49234555583538-7,56419183853467E-13i</v>
      </c>
      <c r="BU228" s="223" t="str">
        <f t="shared" ca="1" si="244"/>
        <v>3,49234555583538+1,51456345548273E-18i</v>
      </c>
      <c r="BV228" s="223" t="str">
        <f t="shared" ca="1" si="245"/>
        <v>-3,49234555583538+6,5715772410804E-13i</v>
      </c>
      <c r="BW228" s="223" t="str">
        <f t="shared" ca="1" si="246"/>
        <v>3,49234555583538-1,41357539339805E-12i</v>
      </c>
      <c r="BX228" s="223" t="str">
        <f t="shared" ca="1" si="247"/>
        <v>-3,49234555583538-1,30405200896E-12i</v>
      </c>
      <c r="BY228" s="223" t="str">
        <f t="shared" ca="1" si="248"/>
        <v>3,49234555583538+6,46892770288503E-13i</v>
      </c>
      <c r="BZ228" s="223" t="str">
        <f t="shared" ca="1" si="249"/>
        <v>-3,49234555583538+1,09524899001506E-13i</v>
      </c>
      <c r="CA228" s="223" t="str">
        <f t="shared" ca="1" si="250"/>
        <v>3,49234555583538-7,66684137673001E-13i</v>
      </c>
      <c r="CB228" s="223" t="str">
        <f t="shared" ca="1" si="251"/>
        <v>-3,49234555583538+1,52310180696301E-12i</v>
      </c>
      <c r="CC228" s="223" t="str">
        <f t="shared" ca="1" si="252"/>
        <v>3,49234555583538+1,19452559539504E-12i</v>
      </c>
      <c r="CD228" s="223" t="str">
        <f t="shared" ca="1" si="253"/>
        <v>-3,49234555583538-5,37366356723543E-13i</v>
      </c>
      <c r="CE228" s="223" t="str">
        <f t="shared" ca="1" si="254"/>
        <v>3,49234555583538-2,19051312566467E-13i</v>
      </c>
      <c r="CF228" s="223" t="str">
        <f t="shared" ca="1" si="255"/>
        <v>-3,49234555583538+9,75468981856477E-13i</v>
      </c>
      <c r="CG228" s="223" t="str">
        <f t="shared" ca="1" si="256"/>
        <v>3,49234555583538-1,63262822052797E-12i</v>
      </c>
      <c r="CH228" s="223" t="str">
        <f t="shared" ca="1" si="257"/>
        <v>-3,49234555583538-1,08499918183008E-12i</v>
      </c>
      <c r="CI228" s="223" t="str">
        <f t="shared" ca="1" si="258"/>
        <v>3,49234555583538+4,27839943158582E-13i</v>
      </c>
      <c r="CJ228" s="223" t="str">
        <f t="shared" ca="1" si="259"/>
        <v>-3,49234555583538+3,28577726131428E-13i</v>
      </c>
      <c r="CK228" s="223" t="str">
        <f t="shared" ca="1" si="260"/>
        <v>3,49234555583538-1,08499539542144E-12i</v>
      </c>
      <c r="CL228" s="223" t="str">
        <f t="shared" ca="1" si="261"/>
        <v>-3,49234555583538-1,73189043755513E-12i</v>
      </c>
      <c r="CM228" s="223" t="str">
        <f t="shared" ca="1" si="262"/>
        <v>3,49234555583538+9,75472768265118E-13i</v>
      </c>
      <c r="CN228" s="223" t="str">
        <f t="shared" ca="1" si="263"/>
        <v>-3,49234555583538-3,18313529593621E-13i</v>
      </c>
      <c r="CO228" s="223" t="str">
        <f t="shared" ca="1" si="264"/>
        <v>3,49234555583538-4,3810413969639E-13i</v>
      </c>
      <c r="CP228" s="223" t="str">
        <f t="shared" ca="1" si="265"/>
        <v>-3,49234555583538+1,1945218089864E-12i</v>
      </c>
      <c r="CQ228" s="223" t="str">
        <f t="shared" ca="1" si="266"/>
        <v>3,49234555583538+1,62236402399017E-12i</v>
      </c>
      <c r="CR228" s="223" t="str">
        <f t="shared" ca="1" si="267"/>
        <v>-3,49234555583538-8,65946354700154E-13i</v>
      </c>
      <c r="CS228" s="223" t="str">
        <f t="shared" ca="1" si="268"/>
        <v>3,49234555583538+1,09528685410144E-13i</v>
      </c>
      <c r="CT228" s="223" t="str">
        <f t="shared" ca="1" si="269"/>
        <v>-3,49234555583538+6,46888983879866E-13i</v>
      </c>
      <c r="CU228" s="223" t="str">
        <f t="shared" ca="1" si="270"/>
        <v>3,49234555583538-1,20478979193285E-12i</v>
      </c>
      <c r="CV228" s="223" t="str">
        <f t="shared" ca="1" si="271"/>
        <v>-3,49234555583538-1,41357917980669E-12i</v>
      </c>
      <c r="CW228" s="223" t="str">
        <f t="shared" ca="1" si="272"/>
        <v>3,49234555583538+8,55678371753709E-13i</v>
      </c>
      <c r="CX228" s="223" t="str">
        <f t="shared" ca="1" si="273"/>
        <v>-3,49234555583538-9,92607024636992E-14i</v>
      </c>
      <c r="CY228" s="223" t="str">
        <f t="shared" ca="1" si="274"/>
        <v>3,49234555583538-6,57156966826311E-13i</v>
      </c>
      <c r="CZ228" s="223" t="str">
        <f t="shared" ca="1" si="275"/>
        <v>-3,49234555583538+1,41357463611632E-12i</v>
      </c>
      <c r="DA228" s="223" t="str">
        <f t="shared" ca="1" si="276"/>
        <v>3,49234555583538+1,40331119686024E-12i</v>
      </c>
      <c r="DB228" s="223" t="str">
        <f t="shared" ca="1" si="277"/>
        <v>-3,49234555583538-6,46893527570233E-13i</v>
      </c>
      <c r="DC228" s="223" t="str">
        <f t="shared" ca="1" si="278"/>
        <v>3,49234555583538-1,09524141719778E-13i</v>
      </c>
      <c r="DD228" s="223" t="str">
        <f t="shared" ca="1" si="279"/>
        <v>-3,49234555583538+8,65941811009787E-13i</v>
      </c>
      <c r="DE228" s="223" t="str">
        <f t="shared" ca="1" si="280"/>
        <v>3,49234555583538-1,42384261906277E-12i</v>
      </c>
      <c r="DF228" s="223" t="str">
        <f t="shared" ca="1" si="281"/>
        <v>-3,49234555583538-1,19452635267676E-12i</v>
      </c>
      <c r="DG228" s="223" t="str">
        <f t="shared" ca="1" si="282"/>
        <v>3,49234555583538+4,38108683386756E-13i</v>
      </c>
      <c r="DH228" s="223" t="str">
        <f t="shared" ca="1" si="283"/>
        <v>-3,49234555583538+1,19792124666223E-13i</v>
      </c>
      <c r="DI228" s="223" t="str">
        <f t="shared" ca="1" si="284"/>
        <v>3,49234555583538-8,76209793956235E-13i</v>
      </c>
      <c r="DJ228" s="223" t="str">
        <f t="shared" ca="1" si="285"/>
        <v>-3,49234555583538+1,63262746324624E-12i</v>
      </c>
      <c r="DK228" s="223" t="str">
        <f t="shared" ca="1" si="286"/>
        <v>3,49234555583538+1,18425836973032E-12i</v>
      </c>
      <c r="DL228" s="223" t="str">
        <f t="shared" ca="1" si="287"/>
        <v>-3,49234555583538-4,27840700440312E-13i</v>
      </c>
      <c r="DM228" s="223" t="str">
        <f t="shared" ca="1" si="288"/>
        <v>3,49234555583538-3,285769688497E-13i</v>
      </c>
      <c r="DN228" s="223" t="str">
        <f t="shared" ca="1" si="289"/>
        <v>-3,49234555583538+1,08499463813971E-12i</v>
      </c>
      <c r="DO228" s="223" t="str">
        <f t="shared" ca="1" si="290"/>
        <v>3,49234555583538-1,84141230742972E-12i</v>
      </c>
      <c r="DP228" s="223" t="str">
        <f t="shared" ca="1" si="291"/>
        <v>-3,49234555583538-9,75473525546843E-13i</v>
      </c>
      <c r="DQ228" s="223" t="str">
        <f t="shared" ca="1" si="292"/>
        <v>3,49234555583538+2,19055856256833E-13i</v>
      </c>
      <c r="DR228" s="223" t="str">
        <f t="shared" ca="1" si="293"/>
        <v>-3,49234555583538+3,38844951796145E-13i</v>
      </c>
      <c r="DS228" s="223" t="str">
        <f t="shared" ca="1" si="294"/>
        <v>3,49234555583538-1,09526262108616E-12i</v>
      </c>
      <c r="DT228" s="223" t="str">
        <f t="shared" ca="1" si="295"/>
        <v>-3,49234555583538-1,52310635065338E-12i</v>
      </c>
      <c r="DU228" s="223" t="str">
        <f t="shared" ca="1" si="296"/>
        <v>3,49234555583538+9,65205542600399E-13i</v>
      </c>
      <c r="DV228" s="223" t="str">
        <f t="shared" ca="1" si="297"/>
        <v>-3,49234555583538-2,08787873310388E-13i</v>
      </c>
      <c r="DW228" s="223" t="str">
        <f t="shared" ca="1" si="298"/>
        <v>3,49234555583538-5,47629795979624E-13i</v>
      </c>
      <c r="DX228" s="223" t="str">
        <f t="shared" ca="1" si="299"/>
        <v>-3,49234555583538+1,30404746526963E-12i</v>
      </c>
      <c r="DY228" s="223" t="str">
        <f t="shared" ca="1" si="300"/>
        <v>3,49234555583538+1,51283836770693E-12i</v>
      </c>
      <c r="DZ228" s="223" t="str">
        <f t="shared" ca="1" si="301"/>
        <v>-3,49234555583538-7,56420698416923E-13i</v>
      </c>
      <c r="EA228" s="223" t="str">
        <f t="shared" ca="1" si="302"/>
        <v>3,49234555583538+3,02912691096545E-18i</v>
      </c>
      <c r="EB228" s="223" t="str">
        <f t="shared" ca="1" si="303"/>
        <v>-3,49234555583538+7,56414640163101E-13i</v>
      </c>
      <c r="EC228" s="223" t="str">
        <f t="shared" ca="1" si="304"/>
        <v>3,49234555583538-1,31431544821608E-12i</v>
      </c>
      <c r="ED228" s="223" t="str">
        <f t="shared" ca="1" si="305"/>
        <v>-3,49234555583538-1,30405352352345E-12i</v>
      </c>
      <c r="EE228" s="223" t="str">
        <f t="shared" ca="1" si="306"/>
        <v>3,49234555583538+7,46152715470475E-13i</v>
      </c>
      <c r="EF228" s="223" t="str">
        <f t="shared" ca="1" si="307"/>
        <v>-3,49234555583538+1,02649538195342E-14i</v>
      </c>
      <c r="EG228" s="223" t="str">
        <f t="shared" ca="1" si="308"/>
        <v>3,49234555583538-7,66682623109545E-13i</v>
      </c>
      <c r="EH228" s="223" t="str">
        <f t="shared" ca="1" si="309"/>
        <v>-3,49234555583538+1,52310029239956E-12i</v>
      </c>
      <c r="EI228" s="223" t="str">
        <f t="shared" ca="1" si="310"/>
        <v>3,49234555583538+1,29378554057701E-12i</v>
      </c>
      <c r="EJ228" s="223" t="str">
        <f t="shared" ca="1" si="311"/>
        <v>-3,49234555583538-5,37367871286998E-13i</v>
      </c>
      <c r="EK228" s="223" t="str">
        <f t="shared" ca="1" si="312"/>
        <v>3,49234555583538-2,19049798003011E-13i</v>
      </c>
      <c r="EL228" s="223" t="str">
        <f t="shared" ca="1" si="313"/>
        <v>-3,49234555583538+9,75467467293022E-13i</v>
      </c>
      <c r="EM228" s="223" t="str">
        <f t="shared" ca="1" si="314"/>
        <v>3,49234555583538-1,533368275346E-12i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-9,55258365560925E-28+1,79658354782518E-28i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-5,05254648340837+8,69037995151828i</v>
      </c>
      <c r="H229" s="229" t="str">
        <f t="shared" si="322"/>
        <v>2,00000000001908E-11-3,7614611232984E-12i</v>
      </c>
      <c r="I229" s="229" t="str">
        <f t="shared" si="317"/>
        <v>-2,00000000001908E-11+3,7614611232984E-12i</v>
      </c>
      <c r="J229" s="255" t="str">
        <f ca="1">IMPRODUCT(1/N_FFT2,ED100)</f>
        <v>0,0160996157689154+0,000978180080325793i</v>
      </c>
      <c r="K229" s="254" t="str">
        <f t="shared" ca="1" si="318"/>
        <v>-3,2567170172511E-13+4,09944772081147E-14i</v>
      </c>
      <c r="N229" s="246">
        <f t="shared" ref="N229:N292" ca="1" si="327">Ioutput2+O229</f>
        <v>11.492341606512316</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3.4923416065123156</v>
      </c>
      <c r="P229" s="223" t="str">
        <f t="shared" ref="P229:P292" ca="1" si="329">IMPRODUCT(O229,IMEXP(COMPLEX(0,-2*PI()*1*B229/Nt_load2)))</f>
        <v>-3,49128977851397+0,0857063534454819i</v>
      </c>
      <c r="Q229" s="223" t="str">
        <f t="shared" ref="Q229:Q292" ca="1" si="330">IMPRODUCT(O229,IMEXP(COMPLEX(0,-2*PI()*2*B229/Nt_load2)))</f>
        <v>3,48813492810077-0,171361080588449i</v>
      </c>
      <c r="R229" s="223" t="str">
        <f t="shared" ref="R229:R292" ca="1" si="331">IMPRODUCT(O229,IMEXP(COMPLEX(0,-2*PI()*3*B229/Nt_load2)))</f>
        <v>-3,48287895563666+0,256912586224041i</v>
      </c>
      <c r="S229" s="223" t="str">
        <f t="shared" ref="S229:S292" ca="1" si="332">IMPRODUCT(O229,IMEXP(COMPLEX(0,-2*PI()*4*B229/Nt_load2)))</f>
        <v>3,47552502712288-0,342309337324438i</v>
      </c>
      <c r="T229" s="223" t="str">
        <f t="shared" ref="T229:T292" ca="1" si="333">IMPRODUCT(O229,IMEXP(COMPLEX(0,-2*PI()*5*B229/Nt_load2)))</f>
        <v>-3,46607757229106+0,427499894079424i</v>
      </c>
      <c r="U229" s="223" t="str">
        <f t="shared" ref="U229:U292" ca="1" si="334">IMPRODUCT(O229,IMEXP(COMPLEX(0,-2*PI()*6*B229/Nt_load2)))</f>
        <v>3,45454228193464-0,512432940883816i</v>
      </c>
      <c r="V229" s="223" t="str">
        <f t="shared" ref="V229:V292" ca="1" si="335">IMPRODUCT(O229,IMEXP(COMPLEX(0,-2*PI()*7*B229/Nt_load2)))</f>
        <v>-3,44092610448129+0,597057317245383i</v>
      </c>
      <c r="W229" s="223" t="str">
        <f t="shared" ref="W229:W292" ca="1" si="336">IMPRODUCT(O229,IMEXP(COMPLEX(0,-2*PI()*8*B229/Nt_load2)))</f>
        <v>3,42523724180706-0,681322048604782i</v>
      </c>
      <c r="X229" s="223" t="str">
        <f t="shared" ref="X229:X292" ca="1" si="337">IMPRODUCT(O229,IMEXP(COMPLEX(0,-2*PI()*9*B229/Nt_load2)))</f>
        <v>-3,40748514429622+0,765176377038382i</v>
      </c>
      <c r="Y229" s="223" t="str">
        <f t="shared" ref="Y229:Y292" ca="1" si="338">IMPRODUCT(O229,IMEXP(COMPLEX(0,-2*PI()*10*B229/Nt_load2)))</f>
        <v>3,38768050514862-0,848569791833894i</v>
      </c>
      <c r="Z229" s="223" t="str">
        <f t="shared" ref="Z229:Z292" ca="1" si="339">IMPRODUCT(O229,IMEXP(COMPLEX(0,-2*PI()*11*B229/Nt_load2)))</f>
        <v>-3,36583525393816+0,931452059917222i</v>
      </c>
      <c r="AA229" s="223" t="str">
        <f t="shared" ref="AA229:AA292" ca="1" si="340">IMPRODUCT(O229,IMEXP(COMPLEX(0,-2*PI()*12*B229/Nt_load2)))</f>
        <v>3,34196254942742-1,01377325610888i</v>
      </c>
      <c r="AB229" s="223" t="str">
        <f t="shared" ref="AB229:AB292" ca="1" si="341">IMPRODUCT(O229,IMEXP(COMPLEX(0,-2*PI()*13*B229/Nt_load2)))</f>
        <v>-3,31607677164103+1,09548379319815i</v>
      </c>
      <c r="AC229" s="223" t="str">
        <f t="shared" ref="AC229:AC292" ca="1" si="342">IMPRODUCT(O229,IMEXP(COMPLEX(0,-2*PI()*14*B229/Nt_load2)))</f>
        <v>3,28819351320339-1,17653445181353i</v>
      </c>
      <c r="AD229" s="223" t="str">
        <f t="shared" ref="AD229:AD292" ca="1" si="343">IMPRODUCT(O229,IMEXP(COMPLEX(0,-2*PI()*15*B229/Nt_load2)))</f>
        <v>-3,25832956994687+1,25687641006856i</v>
      </c>
      <c r="AE229" s="223" t="str">
        <f t="shared" ref="AE229:AE292" ca="1" si="344">IMPRODUCT(O229,IMEXP(COMPLEX(0,-2*PI()*16*B229/Nt_load2)))</f>
        <v>3,22650293079434-1,33646127297149i</v>
      </c>
      <c r="AF229" s="223" t="str">
        <f t="shared" ref="AF229:AF292" ca="1" si="345">IMPRODUCT(O229,IMEXP(COMPLEX(0,-2*PI()*17*B229/Nt_load2)))</f>
        <v>-3,19273276692287+1,41524110157743i</v>
      </c>
      <c r="AG229" s="223" t="str">
        <f t="shared" ref="AG229:AG292" ca="1" si="346">IMPRODUCT(O229,IMEXP(COMPLEX(0,-2*PI()*18*B229/Nt_load2)))</f>
        <v>3,15703942021672-1,49316844186271i</v>
      </c>
      <c r="AH229" s="223" t="str">
        <f t="shared" ref="AH229:AH292" ca="1" si="347">IMPRODUCT(O229,IMEXP(COMPLEX(0,-2*PI()*19*B229/Nt_load2)))</f>
        <v>-3,119444391013+1,57019635331209i</v>
      </c>
      <c r="AI229" s="223" t="str">
        <f t="shared" ref="AI229:AI292" ca="1" si="348">IMPRODUCT(O229,IMEXP(COMPLEX(0,-2*PI()*20*B229/Nt_load2)))</f>
        <v>3,07997032515166-1,64627843719165i</v>
      </c>
      <c r="AJ229" s="223" t="str">
        <f t="shared" ref="AJ229:AJ292" ca="1" si="349">IMPRODUCT(O229,IMEXP(COMPLEX(0,-2*PI()*21*B229/Nt_load2)))</f>
        <v>-3,03864100033412+1,72136886449869i</v>
      </c>
      <c r="AK229" s="223" t="str">
        <f t="shared" ref="AK229:AK292" ca="1" si="350">IMPRODUCT(O229,IMEXP(COMPLEX(0,-2*PI()*22*B229/Nt_load2)))</f>
        <v>2,99548131179992-1,79542240356816i</v>
      </c>
      <c r="AL229" s="223" t="str">
        <f t="shared" ref="AL229:AL292" ca="1" si="351">IMPRODUCT(O229,IMEXP(COMPLEX(0,-2*PI()*23*B229/Nt_load2)))</f>
        <v>-2,95051725733175+1,86839444731688i</v>
      </c>
      <c r="AM229" s="223" t="str">
        <f t="shared" ref="AM229:AM292" ca="1" si="352">IMPRODUCT(O229,IMEXP(COMPLEX(0,-2*PI()*24*B229/Nt_load2)))</f>
        <v>2,90377592159489-1,94024104011402i</v>
      </c>
      <c r="AN229" s="223" t="str">
        <f t="shared" ref="AN229:AN292" ca="1" si="353">IMPRODUCT(O229,IMEXP(COMPLEX(0,-2*PI()*25*B229/Nt_load2)))</f>
        <v>-2,85528545982186+2,01091890425917i</v>
      </c>
      <c r="AO229" s="223" t="str">
        <f t="shared" ref="AO229:AO292" ca="1" si="354">IMPRODUCT(O229,IMEXP(COMPLEX(0,-2*PI()*26*B229/Nt_load2)))</f>
        <v>2,80507508085382-2,08038546604949i</v>
      </c>
      <c r="AP229" s="223" t="str">
        <f t="shared" ref="AP229:AP292" ca="1" si="355">IMPRODUCT(O229,IMEXP(COMPLEX(0,-2*PI()*27*B229/Nt_load2)))</f>
        <v>-2,75317502954576+2,14859888142545i</v>
      </c>
      <c r="AQ229" s="223" t="str">
        <f t="shared" ref="AQ229:AQ292" ca="1" si="356">IMPRODUCT(O229,IMEXP(COMPLEX(0,-2*PI()*28*B229/Nt_load2)))</f>
        <v>2,69961656854758-2,21551806117676i</v>
      </c>
      <c r="AR229" s="223" t="str">
        <f t="shared" ref="AR229:AR292" ca="1" si="357">IMPRODUCT(O229,IMEXP(COMPLEX(0,-2*PI()*28*B229/Nt_load2)))</f>
        <v>2,69961656854758-2,21551806117676i</v>
      </c>
      <c r="AS229" s="223" t="str">
        <f t="shared" ref="AS229:AS292" ca="1" si="358">IMPRODUCT(O229,IMEXP(COMPLEX(0,-2*PI()*30*B229/Nt_load2)))</f>
        <v>2,58765444346926-2,34531327923816i</v>
      </c>
      <c r="AT229" s="223" t="str">
        <f t="shared" ref="AT229:AT292" ca="1" si="359">IMPRODUCT(O229,IMEXP(COMPLEX(0,-2*PI()*31*B229/Nt_load2)))</f>
        <v>-2,52931822118651+2,4081111337625i</v>
      </c>
      <c r="AU229" s="223" t="str">
        <f t="shared" ref="AU229:AU292" ca="1" si="360">IMPRODUCT(O229,IMEXP(COMPLEX(0,-2*PI()*32*B229/Nt_load2)))</f>
        <v>2,46945843218438-2,46945843218518i</v>
      </c>
      <c r="AV229" s="223" t="str">
        <f t="shared" ref="AV229:AV292" ca="1" si="361">IMPRODUCT(O229,IMEXP(COMPLEX(0,-2*PI()*33*B229/Nt_load2)))</f>
        <v>-2,40811113376192+2,52931822118706i</v>
      </c>
      <c r="AW229" s="223" t="str">
        <f t="shared" ref="AW229:AW292" ca="1" si="362">IMPRODUCT(O229,IMEXP(COMPLEX(0,-2*PI()*34*B229/Nt_load2)))</f>
        <v>2,34531327923753-2,58765444346983i</v>
      </c>
      <c r="AX229" s="223" t="str">
        <f t="shared" ref="AX229:AX292" ca="1" si="363">IMPRODUCT(O229,IMEXP(COMPLEX(0,-2*PI()*35*B229/Nt_load2)))</f>
        <v>-2,28110269569067+2,64443195947443i</v>
      </c>
      <c r="AY229" s="223" t="str">
        <f t="shared" ref="AY229:AY292" ca="1" si="364">IMPRODUCT(O229,IMEXP(COMPLEX(0,-2*PI()*36*B229/Nt_load2)))</f>
        <v>2,21551806117584-2,69961656854833i</v>
      </c>
      <c r="AZ229" s="223" t="str">
        <f t="shared" ref="AZ229:AZ292" ca="1" si="365">IMPRODUCT(O229,IMEXP(COMPLEX(0,-2*PI()*37*B229/Nt_load2)))</f>
        <v>-2,14859888142451+2,7531750295465i</v>
      </c>
      <c r="BA229" s="223" t="str">
        <f t="shared" ref="BA229:BA292" ca="1" si="366">IMPRODUCT(O229,IMEXP(COMPLEX(0,-2*PI()*38*B229/Nt_load2)))</f>
        <v>2,08038546604829-2,80507508085471i</v>
      </c>
      <c r="BB229" s="223" t="str">
        <f t="shared" ref="BB229:BB292" ca="1" si="367">IMPRODUCT(O229,IMEXP(COMPLEX(0,-2*PI()*39*B229/Nt_load2)))</f>
        <v>-2,01091890425795+2,85528545982272i</v>
      </c>
      <c r="BC229" s="223" t="str">
        <f t="shared" ref="BC229:BC292" ca="1" si="368">IMPRODUCT(O229,IMEXP(COMPLEX(0,-2*PI()*40*B229/Nt_load2)))</f>
        <v>1,94024104011278-2,90377592159572i</v>
      </c>
      <c r="BD229" s="223" t="str">
        <f t="shared" ref="BD229:BD292" ca="1" si="369">IMPRODUCT(O229,IMEXP(COMPLEX(0,-2*PI()*41*B229/Nt_load2)))</f>
        <v>-1,86839444731822+2,9505172573309i</v>
      </c>
      <c r="BE229" s="223" t="str">
        <f t="shared" ref="BE229:BE292" ca="1" si="370">IMPRODUCT(O229,IMEXP(COMPLEX(0,-2*PI()*42*B229/Nt_load2)))</f>
        <v>1,79542240356952-2,9954813117991i</v>
      </c>
      <c r="BF229" s="223" t="str">
        <f t="shared" ref="BF229:BF292" ca="1" si="371">IMPRODUCT(O229,IMEXP(COMPLEX(0,-2*PI()*43*B229/Nt_load2)))</f>
        <v>-1,72136886450007+3,03864100033334i</v>
      </c>
      <c r="BG229" s="223" t="str">
        <f t="shared" ref="BG229:BG292" ca="1" si="372">IMPRODUCT(O229,IMEXP(COMPLEX(0,-2*PI()*44*B229/Nt_load2)))</f>
        <v>1,64627843719277-3,07997032515107i</v>
      </c>
      <c r="BH229" s="223" t="str">
        <f t="shared" ref="BH229:BH292" ca="1" si="373">IMPRODUCT(O229,IMEXP(COMPLEX(0,-2*PI()*45*B229/Nt_load2)))</f>
        <v>-1,57019635331322+3,11944439101243i</v>
      </c>
      <c r="BI229" s="223" t="str">
        <f t="shared" ref="BI229:BI292" ca="1" si="374">IMPRODUCT(O229,IMEXP(COMPLEX(0,-2*PI()*46*B229/Nt_load2)))</f>
        <v>1,49316844186385-3,15703942021618i</v>
      </c>
      <c r="BJ229" s="223" t="str">
        <f t="shared" ref="BJ229:BJ292" ca="1" si="375">IMPRODUCT(O229,IMEXP(COMPLEX(0,-2*PI()*47*B229/Nt_load2)))</f>
        <v>-1,41524110157826+3,1927327669225i</v>
      </c>
      <c r="BK229" s="223" t="str">
        <f t="shared" ref="BK229:BK292" ca="1" si="376">IMPRODUCT(O229,IMEXP(COMPLEX(0,-2*PI()*48*B229/Nt_load2)))</f>
        <v>1,33646127297236-3,22650293079398i</v>
      </c>
      <c r="BL229" s="223" t="str">
        <f t="shared" ref="BL229:BL292" ca="1" si="377">IMPRODUCT(O229,IMEXP(COMPLEX(0,-2*PI()*49*B229/Nt_load2)))</f>
        <v>-1,25687641006912+3,25832956994666i</v>
      </c>
      <c r="BM229" s="223" t="str">
        <f t="shared" ref="BM229:BM292" ca="1" si="378">IMPRODUCT(O229,IMEXP(COMPLEX(0,-2*PI()*50*B229/Nt_load2)))</f>
        <v>1,17653445181408-3,28819351320319i</v>
      </c>
      <c r="BN229" s="223" t="str">
        <f t="shared" ref="BN229:BN292" ca="1" si="379">IMPRODUCT(O229,IMEXP(COMPLEX(0,-2*PI()*51*B229/Nt_load2)))</f>
        <v>-1,09548379319873+3,31607677164084i</v>
      </c>
      <c r="BO229" s="223" t="str">
        <f t="shared" ref="BO229:BO292" ca="1" si="380">IMPRODUCT(O229,IMEXP(COMPLEX(0,-2*PI()*52*B229/Nt_load2)))</f>
        <v>1,01377325610914-3,34196254942734i</v>
      </c>
      <c r="BP229" s="223" t="str">
        <f t="shared" ref="BP229:BP292" ca="1" si="381">IMPRODUCT(O229,IMEXP(COMPLEX(0,-2*PI()*53*B229/Nt_load2)))</f>
        <v>-0,931452059917484+3,36583525393809i</v>
      </c>
      <c r="BQ229" s="223" t="str">
        <f t="shared" ref="BQ229:BQ292" ca="1" si="382">IMPRODUCT(O229,IMEXP(COMPLEX(0,-2*PI()*54*B229/Nt_load2)))</f>
        <v>0,848569791834072-3,38768050514857i</v>
      </c>
      <c r="BR229" s="223" t="str">
        <f t="shared" ref="BR229:BR292" ca="1" si="383">IMPRODUCT(O229,IMEXP(COMPLEX(0,-2*PI()*55*B229/Nt_load2)))</f>
        <v>-0,765176377038221+3,40748514429626i</v>
      </c>
      <c r="BS229" s="223" t="str">
        <f t="shared" ref="BS229:BS292" ca="1" si="384">IMPRODUCT(O229,IMEXP(COMPLEX(0,-2*PI()*56*B229/Nt_load2)))</f>
        <v>0,681322048604631-3,42523724180709i</v>
      </c>
      <c r="BT229" s="223" t="str">
        <f t="shared" ref="BT229:BT292" ca="1" si="385">IMPRODUCT(O229,IMEXP(COMPLEX(0,-2*PI()*57*B229/Nt_load2)))</f>
        <v>-0,597057317245233+3,44092610448131i</v>
      </c>
      <c r="BU229" s="223" t="str">
        <f t="shared" ref="BU229:BU292" ca="1" si="386">IMPRODUCT(O229,IMEXP(COMPLEX(0,-2*PI()*58*B229/Nt_load2)))</f>
        <v>0,512432940883334-3,45454228193471i</v>
      </c>
      <c r="BV229" s="223" t="str">
        <f t="shared" ref="BV229:BV292" ca="1" si="387">IMPRODUCT(O229,IMEXP(COMPLEX(0,-2*PI()*59*B229/Nt_load2)))</f>
        <v>-0,427499894078949+3,46607757229112i</v>
      </c>
      <c r="BW229" s="223" t="str">
        <f t="shared" ref="BW229:BW292" ca="1" si="388">IMPRODUCT(O229,IMEXP(COMPLEX(0,-2*PI()*60*B229/Nt_load2)))</f>
        <v>0,34230933732362-3,47552502712296i</v>
      </c>
      <c r="BX229" s="223" t="str">
        <f t="shared" ref="BX229:BX292" ca="1" si="389">IMPRODUCT(O229,IMEXP(COMPLEX(0,-2*PI()*61*B229/Nt_load2)))</f>
        <v>-0,256912586223258+3,48287895563672i</v>
      </c>
      <c r="BY229" s="223" t="str">
        <f t="shared" ref="BY229:BY292" ca="1" si="390">IMPRODUCT(O229,IMEXP(COMPLEX(0,-2*PI()*62*B229/Nt_load2)))</f>
        <v>0,171361080587535-3,48813492810082i</v>
      </c>
      <c r="BZ229" s="223" t="str">
        <f t="shared" ref="BZ229:BZ292" ca="1" si="391">IMPRODUCT(O229,IMEXP(COMPLEX(0,-2*PI()*63*B229/Nt_load2)))</f>
        <v>-0,0857063534444691+3,49128977851399i</v>
      </c>
      <c r="CA229" s="223" t="str">
        <f t="shared" ref="CA229:CA292" ca="1" si="392">IMPRODUCT(O229,IMEXP(COMPLEX(0,-2*PI()*64*B229/Nt_load2)))</f>
        <v>-1,14489167761445E-12-3,49234160651232i</v>
      </c>
      <c r="CB229" s="223" t="str">
        <f t="shared" ref="CB229:CB292" ca="1" si="393">IMPRODUCT(O229,IMEXP(COMPLEX(0,-2*PI()*65*B229/Nt_load2)))</f>
        <v>0,085706353446758+3,49128977851393i</v>
      </c>
      <c r="CC229" s="223" t="str">
        <f t="shared" ref="CC229:CC292" ca="1" si="394">IMPRODUCT(O229,IMEXP(COMPLEX(0,-2*PI()*66*B229/Nt_load2)))</f>
        <v>-0,171361080589822-3,48813492810071i</v>
      </c>
      <c r="CD229" s="223" t="str">
        <f t="shared" ref="CD229:CD292" ca="1" si="395">IMPRODUCT(O229,IMEXP(COMPLEX(0,-2*PI()*67*B229/Nt_load2)))</f>
        <v>0,25691258622564+3,48287895563654i</v>
      </c>
      <c r="CE229" s="223" t="str">
        <f t="shared" ref="CE229:CE292" ca="1" si="396">IMPRODUCT(O229,IMEXP(COMPLEX(0,-2*PI()*68*B229/Nt_load2)))</f>
        <v>-0,342309337325998-3,47552502712273i</v>
      </c>
      <c r="CF229" s="223" t="str">
        <f t="shared" ref="CF229:CF292" ca="1" si="397">IMPRODUCT(O229,IMEXP(COMPLEX(0,-2*PI()*69*B229/Nt_load2)))</f>
        <v>0,427499894077773+3,46607757229127i</v>
      </c>
      <c r="CG229" s="223" t="str">
        <f t="shared" ref="CG229:CG292" ca="1" si="398">IMPRODUCT(O229,IMEXP(COMPLEX(0,-2*PI()*70*B229/Nt_load2)))</f>
        <v>-0,512432940882262-3,45454228193487i</v>
      </c>
      <c r="CH229" s="223" t="str">
        <f t="shared" ref="CH229:CH292" ca="1" si="399">IMPRODUCT(O229,IMEXP(COMPLEX(0,-2*PI()*71*B229/Nt_load2)))</f>
        <v>0,597057317244164+3,4409261044815i</v>
      </c>
      <c r="CI229" s="223" t="str">
        <f t="shared" ref="CI229:CI292" ca="1" si="400">IMPRODUCT(O229,IMEXP(COMPLEX(0,-2*PI()*72*B229/Nt_load2)))</f>
        <v>-0,681322048603566-3,4252372418073i</v>
      </c>
      <c r="CJ229" s="223" t="str">
        <f t="shared" ref="CJ229:CJ292" ca="1" si="401">IMPRODUCT(O229,IMEXP(COMPLEX(0,-2*PI()*73*B229/Nt_load2)))</f>
        <v>0,765176377037163+3,4074851442965i</v>
      </c>
      <c r="CK229" s="223" t="str">
        <f t="shared" ref="CK229:CK292" ca="1" si="402">IMPRODUCT(O229,IMEXP(COMPLEX(0,-2*PI()*74*B229/Nt_load2)))</f>
        <v>-0,848569791833021-3,38768050514884i</v>
      </c>
      <c r="CL229" s="223" t="str">
        <f t="shared" ref="CL229:CL292" ca="1" si="403">IMPRODUCT(O229,IMEXP(COMPLEX(0,-2*PI()*75*B229/Nt_load2)))</f>
        <v>0,931452059916342+3,36583525393841i</v>
      </c>
      <c r="CM229" s="223" t="str">
        <f t="shared" ref="CM229:CM292" ca="1" si="404">IMPRODUCT(O229,IMEXP(COMPLEX(0,-2*PI()*76*B229/Nt_load2)))</f>
        <v>-1,01377325610801-3,34196254942768i</v>
      </c>
      <c r="CN229" s="223" t="str">
        <f t="shared" ref="CN229:CN292" ca="1" si="405">IMPRODUCT(O229,IMEXP(COMPLEX(0,-2*PI()*77*B229/Nt_load2)))</f>
        <v>1,09548379319761+3,31607677164121i</v>
      </c>
      <c r="CO229" s="223" t="str">
        <f t="shared" ref="CO229:CO292" ca="1" si="406">IMPRODUCT(O229,IMEXP(COMPLEX(0,-2*PI()*78*B229/Nt_load2)))</f>
        <v>-1,17653445181297-3,28819351320359i</v>
      </c>
      <c r="CP229" s="223" t="str">
        <f t="shared" ref="CP229:CP292" ca="1" si="407">IMPRODUCT(O229,IMEXP(COMPLEX(0,-2*PI()*79*B229/Nt_load2)))</f>
        <v>1,25687641006801+3,25832956994709i</v>
      </c>
      <c r="CQ229" s="223" t="str">
        <f t="shared" ref="CQ229:CQ292" ca="1" si="408">IMPRODUCT(O229,IMEXP(COMPLEX(0,-2*PI()*80*B229/Nt_load2)))</f>
        <v>-1,33646127297126-3,22650293079443i</v>
      </c>
      <c r="CR229" s="223" t="str">
        <f t="shared" ref="CR229:CR292" ca="1" si="409">IMPRODUCT(O229,IMEXP(COMPLEX(0,-2*PI()*81*B229/Nt_load2)))</f>
        <v>1,41524110157727+3,19273276692294i</v>
      </c>
      <c r="CS229" s="223" t="str">
        <f t="shared" ref="CS229:CS292" ca="1" si="410">IMPRODUCT(O229,IMEXP(COMPLEX(0,-2*PI()*82*B229/Nt_load2)))</f>
        <v>-1,49316844186277-3,15703942021669i</v>
      </c>
      <c r="CT229" s="223" t="str">
        <f t="shared" ref="CT229:CT292" ca="1" si="411">IMPRODUCT(O229,IMEXP(COMPLEX(0,-2*PI()*83*B229/Nt_load2)))</f>
        <v>1,57019635331224+3,11944439101292i</v>
      </c>
      <c r="CU229" s="223" t="str">
        <f t="shared" ref="CU229:CU292" ca="1" si="412">IMPRODUCT(O229,IMEXP(COMPLEX(0,-2*PI()*84*B229/Nt_load2)))</f>
        <v>-1,64627843719172-3,07997032515162i</v>
      </c>
      <c r="CV229" s="223" t="str">
        <f t="shared" ref="CV229:CV292" ca="1" si="413">IMPRODUCT(O229,IMEXP(COMPLEX(0,-2*PI()*85*B229/Nt_load2)))</f>
        <v>1,72136886449912+3,03864100033387i</v>
      </c>
      <c r="CW229" s="223" t="str">
        <f t="shared" ref="CW229:CW292" ca="1" si="414">IMPRODUCT(O229,IMEXP(COMPLEX(0,-2*PI()*86*B229/Nt_load2)))</f>
        <v>-1,7954224035685-2,99548131179971i</v>
      </c>
      <c r="CX229" s="223" t="str">
        <f t="shared" ref="CX229:CX292" ca="1" si="415">IMPRODUCT(O229,IMEXP(COMPLEX(0,-2*PI()*87*B229/Nt_load2)))</f>
        <v>1,86839444731731+2,95051725733148i</v>
      </c>
      <c r="CY229" s="223" t="str">
        <f t="shared" ref="CY229:CY292" ca="1" si="416">IMPRODUCT(O229,IMEXP(COMPLEX(0,-2*PI()*88*B229/Nt_load2)))</f>
        <v>-1,94024104011464-2,90377592159448i</v>
      </c>
      <c r="CZ229" s="223" t="str">
        <f t="shared" ref="CZ229:CZ292" ca="1" si="417">IMPRODUCT(O229,IMEXP(COMPLEX(0,-2*PI()*89*B229/Nt_load2)))</f>
        <v>2,01091890425986+2,85528545982137i</v>
      </c>
      <c r="DA229" s="223" t="str">
        <f t="shared" ref="DA229:DA292" ca="1" si="418">IMPRODUCT(O229,IMEXP(COMPLEX(0,-2*PI()*90*B229/Nt_load2)))</f>
        <v>-2,08038546605025-2,80507508085325i</v>
      </c>
      <c r="DB229" s="223" t="str">
        <f t="shared" ref="DB229:DB292" ca="1" si="419">IMPRODUCT(O229,IMEXP(COMPLEX(0,-2*PI()*91*B229/Nt_load2)))</f>
        <v>2,14859888142635+2,75317502954506i</v>
      </c>
      <c r="DC229" s="223" t="str">
        <f t="shared" ref="DC229:DC292" ca="1" si="420">IMPRODUCT(O229,IMEXP(COMPLEX(0,-2*PI()*92*B229/Nt_load2)))</f>
        <v>-2,21551806117772-2,69961656854679i</v>
      </c>
      <c r="DD229" s="223" t="str">
        <f t="shared" ref="DD229:DD292" ca="1" si="421">IMPRODUCT(O229,IMEXP(COMPLEX(0,-2*PI()*93*B229/Nt_load2)))</f>
        <v>2,28110269569244+2,64443195947291i</v>
      </c>
      <c r="DE229" s="223" t="str">
        <f t="shared" ref="DE229:DE292" ca="1" si="422">IMPRODUCT(O229,IMEXP(COMPLEX(0,-2*PI()*94*B229/Nt_load2)))</f>
        <v>-2,34531327923934-2,58765444346819i</v>
      </c>
      <c r="DF229" s="223" t="str">
        <f t="shared" ref="DF229:DF292" ca="1" si="423">IMPRODUCT(O229,IMEXP(COMPLEX(0,-2*PI()*95*B229/Nt_load2)))</f>
        <v>2,40811113376358+2,52931822118548i</v>
      </c>
      <c r="DG229" s="223" t="str">
        <f t="shared" ref="DG229:DG292" ca="1" si="424">IMPRODUCT(O229,IMEXP(COMPLEX(0,-2*PI()*96*B229/Nt_load2)))</f>
        <v>-2,46945843218606-2,4694584321835i</v>
      </c>
      <c r="DH229" s="223" t="str">
        <f t="shared" ref="DH229:DH292" ca="1" si="425">IMPRODUCT(O229,IMEXP(COMPLEX(0,-2*PI()*97*B229/Nt_load2)))</f>
        <v>2,52931822118552+2,40811113376354i</v>
      </c>
      <c r="DI229" s="223" t="str">
        <f t="shared" ref="DI229:DI292" ca="1" si="426">IMPRODUCT(O229,IMEXP(COMPLEX(0,-2*PI()*98*B229/Nt_load2)))</f>
        <v>-2,58765444346823-2,34531327923929i</v>
      </c>
      <c r="DJ229" s="223" t="str">
        <f t="shared" ref="DJ229:DJ292" ca="1" si="427">IMPRODUCT(O229,IMEXP(COMPLEX(0,-2*PI()*99*B229/Nt_load2)))</f>
        <v>2,64443195947295+2,28110269569239i</v>
      </c>
      <c r="DK229" s="223" t="str">
        <f t="shared" ref="DK229:DK292" ca="1" si="428">IMPRODUCT(O229,IMEXP(COMPLEX(0,-2*PI()*100*B229/Nt_load2)))</f>
        <v>-2,69961656854682-2,21551806117768i</v>
      </c>
      <c r="DL229" s="223" t="str">
        <f t="shared" ref="DL229:DL292" ca="1" si="429">IMPRODUCT(O229,IMEXP(COMPLEX(0,-2*PI()*101*B229/Nt_load2)))</f>
        <v>2,7531750295451+2,14859888142631i</v>
      </c>
      <c r="DM229" s="223" t="str">
        <f t="shared" ref="DM229:DM292" ca="1" si="430">IMPRODUCT(O229,IMEXP(COMPLEX(0,-2*PI()*102*B229/Nt_load2)))</f>
        <v>-2,80507508085329-2,0803854660502i</v>
      </c>
      <c r="DN229" s="223" t="str">
        <f t="shared" ref="DN229:DN292" ca="1" si="431">IMPRODUCT(O229,IMEXP(COMPLEX(0,-2*PI()*103*B229/Nt_load2)))</f>
        <v>2,8552854598214+2,01091890425981i</v>
      </c>
      <c r="DO229" s="223" t="str">
        <f t="shared" ref="DO229:DO292" ca="1" si="432">IMPRODUCT(O229,IMEXP(COMPLEX(0,-2*PI()*104*B229/Nt_load2)))</f>
        <v>-2,9037759215944-1,94024104011476i</v>
      </c>
      <c r="DP229" s="223" t="str">
        <f t="shared" ref="DP229:DP292" ca="1" si="433">IMPRODUCT(O229,IMEXP(COMPLEX(0,-2*PI()*105*B229/Nt_load2)))</f>
        <v>2,95051725733151+1,86839444731726i</v>
      </c>
      <c r="DQ229" s="223" t="str">
        <f t="shared" ref="DQ229:DQ292" ca="1" si="434">IMPRODUCT(O229,IMEXP(COMPLEX(0,-2*PI()*106*B229/Nt_load2)))</f>
        <v>-2,99548131179964-1,79542240356862i</v>
      </c>
      <c r="DR229" s="223" t="str">
        <f t="shared" ref="DR229:DR292" ca="1" si="435">IMPRODUCT(O229,IMEXP(COMPLEX(0,-2*PI()*107*B229/Nt_load2)))</f>
        <v>3,0386410003339+1,72136886449907i</v>
      </c>
      <c r="DS229" s="223" t="str">
        <f t="shared" ref="DS229:DS292" ca="1" si="436">IMPRODUCT(O229,IMEXP(COMPLEX(0,-2*PI()*108*B229/Nt_load2)))</f>
        <v>-3,07997032515165-1,64627843719167i</v>
      </c>
      <c r="DT229" s="223" t="str">
        <f t="shared" ref="DT229:DT292" ca="1" si="437">IMPRODUCT(O229,IMEXP(COMPLEX(0,-2*PI()*109*B229/Nt_load2)))</f>
        <v>3,11944439101294+1,57019635331219i</v>
      </c>
      <c r="DU229" s="223" t="str">
        <f t="shared" ref="DU229:DU292" ca="1" si="438">IMPRODUCT(O229,IMEXP(COMPLEX(0,-2*PI()*110*B229/Nt_load2)))</f>
        <v>-3,15703942021671-1,49316844186272i</v>
      </c>
      <c r="DV229" s="223" t="str">
        <f t="shared" ref="DV229:DV292" ca="1" si="439">IMPRODUCT(O229,IMEXP(COMPLEX(0,-2*PI()*111*B229/Nt_load2)))</f>
        <v>3,19273276692296+1,41524110157722i</v>
      </c>
      <c r="DW229" s="223" t="str">
        <f t="shared" ref="DW229:DW292" ca="1" si="440">IMPRODUCT(O229,IMEXP(COMPLEX(0,-2*PI()*112*B229/Nt_load2)))</f>
        <v>-3,22650293079445-1,33646127297121i</v>
      </c>
      <c r="DX229" s="223" t="str">
        <f t="shared" ref="DX229:DX292" ca="1" si="441">IMPRODUCT(O229,IMEXP(COMPLEX(0,-2*PI()*113*B229/Nt_load2)))</f>
        <v>3,25832956994707+1,25687641006805i</v>
      </c>
      <c r="DY229" s="223" t="str">
        <f t="shared" ref="DY229:DY292" ca="1" si="442">IMPRODUCT(O229,IMEXP(COMPLEX(0,-2*PI()*114*B229/Nt_load2)))</f>
        <v>-3,28819351320361-1,17653445181291i</v>
      </c>
      <c r="DZ229" s="223" t="str">
        <f t="shared" ref="DZ229:DZ292" ca="1" si="443">IMPRODUCT(O229,IMEXP(COMPLEX(0,-2*PI()*115*B229/Nt_load2)))</f>
        <v>3,3160767716412+1,09548379319765i</v>
      </c>
      <c r="EA229" s="223" t="str">
        <f t="shared" ref="EA229:EA292" ca="1" si="444">IMPRODUCT(O229,IMEXP(COMPLEX(0,-2*PI()*116*B229/Nt_load2)))</f>
        <v>-3,3419625494277-1,01377325610795i</v>
      </c>
      <c r="EB229" s="223" t="str">
        <f t="shared" ref="EB229:EB292" ca="1" si="445">IMPRODUCT(O229,IMEXP(COMPLEX(0,-2*PI()*117*B229/Nt_load2)))</f>
        <v>3,3658352539384+0,93145205991638i</v>
      </c>
      <c r="EC229" s="223" t="str">
        <f t="shared" ref="EC229:EC292" ca="1" si="446">IMPRODUCT(O229,IMEXP(COMPLEX(0,-2*PI()*118*B229/Nt_load2)))</f>
        <v>-3,38768050514885-0,848569791832962i</v>
      </c>
      <c r="ED229" s="223" t="str">
        <f t="shared" ref="ED229:ED292" ca="1" si="447">IMPRODUCT(O229,IMEXP(COMPLEX(0,-2*PI()*119*B229/Nt_load2)))</f>
        <v>3,40748514429649+0,765176377037201i</v>
      </c>
      <c r="EE229" s="223" t="str">
        <f t="shared" ref="EE229:EE292" ca="1" si="448">IMPRODUCT(O229,IMEXP(COMPLEX(0,-2*PI()*120*B229/Nt_load2)))</f>
        <v>-3,42523724180731-0,681322048603507i</v>
      </c>
      <c r="EF229" s="223" t="str">
        <f t="shared" ref="EF229:EF292" ca="1" si="449">IMPRODUCT(O229,IMEXP(COMPLEX(0,-2*PI()*121*B229/Nt_load2)))</f>
        <v>3,44092610448153+0,597057317244007i</v>
      </c>
      <c r="EG229" s="223" t="str">
        <f t="shared" ref="EG229:EG292" ca="1" si="450">IMPRODUCT(O229,IMEXP(COMPLEX(0,-2*PI()*122*B229/Nt_load2)))</f>
        <v>-3,45454228193488-0,512432940882203i</v>
      </c>
      <c r="EH229" s="223" t="str">
        <f t="shared" ref="EH229:EH292" ca="1" si="451">IMPRODUCT(O229,IMEXP(COMPLEX(0,-2*PI()*123*B229/Nt_load2)))</f>
        <v>3,46607757229127+0,427499894077713i</v>
      </c>
      <c r="EI229" s="223" t="str">
        <f t="shared" ref="EI229:EI292" ca="1" si="452">IMPRODUCT(O229,IMEXP(COMPLEX(0,-2*PI()*124*B229/Nt_load2)))</f>
        <v>-3,47552502712275-0,342309337325839i</v>
      </c>
      <c r="EJ229" s="223" t="str">
        <f t="shared" ref="EJ229:EJ292" ca="1" si="453">IMPRODUCT(O229,IMEXP(COMPLEX(0,-2*PI()*125*B229/Nt_load2)))</f>
        <v>3,48287895563655+0,256912586225581i</v>
      </c>
      <c r="EK229" s="223" t="str">
        <f t="shared" ref="EK229:EK292" ca="1" si="454">IMPRODUCT(O229,IMEXP(COMPLEX(0,-2*PI()*126*B229/Nt_load2)))</f>
        <v>-3,48813492810071-0,171361080589762i</v>
      </c>
      <c r="EL229" s="223" t="str">
        <f t="shared" ref="EL229:EL292" ca="1" si="455">IMPRODUCT(O229,IMEXP(COMPLEX(0,-2*PI()*127*B229/Nt_load2)))</f>
        <v>3,49128977851393+0,0857063534467974i</v>
      </c>
      <c r="EM229" s="223" t="str">
        <f t="shared" ref="EM229:EM292" ca="1" si="456">IMPRODUCT(O229,IMEXP(COMPLEX(0,-2*PI()*128*B229/Nt_load2)))</f>
        <v>-3,49234160651232-1,08499946941922E-12i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-9,40618607162386E-28+1,75544202990318E-28i</v>
      </c>
      <c r="G230" s="229" t="str">
        <f t="shared" si="326"/>
        <v>-4,99445061041381+8,65704772477269i</v>
      </c>
      <c r="H230" s="229" t="str">
        <f t="shared" si="322"/>
        <v>2,00000000001877E-11-3,73252680696532E-12i</v>
      </c>
      <c r="I230" s="229" t="str">
        <f t="shared" ref="I230:I237" si="459">IMDIV(IMPRODUCT(-1,H230),IMSUM(1,IMPRODUCT(F230,G230,-1)))</f>
        <v>-2,00000000001877E-11+3,73252680696532E-12i</v>
      </c>
      <c r="J230" s="255" t="str">
        <f ca="1">IMPRODUCT(1/N_FFT2,EE100)</f>
        <v>0,0155922732673313-3,44000920880164E-06i</v>
      </c>
      <c r="K230" s="254" t="str">
        <f t="shared" ref="K230:K237" ca="1" si="460">IMPRODUCT(I230,J230)</f>
        <v>-3,11832625422965E-13+5,82673781360195E-14i</v>
      </c>
      <c r="N230" s="246">
        <f t="shared" ca="1" si="327"/>
        <v>11.492332447884133</v>
      </c>
      <c r="O230" s="223">
        <f t="shared" ca="1" si="328"/>
        <v>3.4923324478841331</v>
      </c>
      <c r="P230" s="223" t="str">
        <f t="shared" ca="1" si="329"/>
        <v>-3,48812578050456+0,17136063119584i</v>
      </c>
      <c r="Q230" s="223" t="str">
        <f t="shared" ca="1" si="330"/>
        <v>3,47551591259602-0,342308439621744i</v>
      </c>
      <c r="R230" s="223" t="str">
        <f t="shared" ca="1" si="331"/>
        <v>-3,45453322243479+0,512431597033891i</v>
      </c>
      <c r="S230" s="223" t="str">
        <f t="shared" ca="1" si="332"/>
        <v>3,42522825915936-0,681320261844969i</v>
      </c>
      <c r="T230" s="223" t="str">
        <f t="shared" ca="1" si="333"/>
        <v>-3,38767162099299+0,848567566468994i</v>
      </c>
      <c r="U230" s="223" t="str">
        <f t="shared" ca="1" si="334"/>
        <v>3,34195378516673-1,01377059749933i</v>
      </c>
      <c r="V230" s="223" t="str">
        <f t="shared" ca="1" si="335"/>
        <v>-3,28818488995144+1,17653136636446i</v>
      </c>
      <c r="W230" s="223" t="str">
        <f t="shared" ca="1" si="336"/>
        <v>3,22649446932515-1,33645776811637i</v>
      </c>
      <c r="X230" s="223" t="str">
        <f t="shared" ca="1" si="337"/>
        <v>-3,15703114091485+1,49316452604469i</v>
      </c>
      <c r="Y230" s="223" t="str">
        <f t="shared" ca="1" si="338"/>
        <v>3,07996224796282-1,64627411984401i</v>
      </c>
      <c r="Z230" s="223" t="str">
        <f t="shared" ca="1" si="339"/>
        <v>-2,99547345618245+1,79541769509236i</v>
      </c>
      <c r="AA230" s="223" t="str">
        <f t="shared" ca="1" si="340"/>
        <v>2,90376830647383-1,94023595185289i</v>
      </c>
      <c r="AB230" s="223" t="str">
        <f t="shared" ca="1" si="341"/>
        <v>-2,80506772457485+2,08038001026083i</v>
      </c>
      <c r="AC230" s="223" t="str">
        <f t="shared" ca="1" si="342"/>
        <v>2,69960948883225-2,21551225100455i</v>
      </c>
      <c r="AD230" s="223" t="str">
        <f t="shared" ca="1" si="343"/>
        <v>-2,5876476573734+2,34530712867938i</v>
      </c>
      <c r="AE230" s="223" t="str">
        <f t="shared" ca="1" si="344"/>
        <v>2,46945195605679-2,46945195605659i</v>
      </c>
      <c r="AF230" s="223" t="str">
        <f t="shared" ca="1" si="345"/>
        <v>-2,34530712867933+2,58764765737345i</v>
      </c>
      <c r="AG230" s="223" t="str">
        <f t="shared" ca="1" si="346"/>
        <v>2,2155122510045-2,69960948883229i</v>
      </c>
      <c r="AH230" s="223" t="str">
        <f t="shared" ca="1" si="347"/>
        <v>-2,08038001026106+2,80506772457468i</v>
      </c>
      <c r="AI230" s="223" t="str">
        <f t="shared" ca="1" si="348"/>
        <v>1,94023595185284-2,90376830647386i</v>
      </c>
      <c r="AJ230" s="223" t="str">
        <f t="shared" ca="1" si="349"/>
        <v>-1,79541769509228+2,9954734561825i</v>
      </c>
      <c r="AK230" s="223" t="str">
        <f t="shared" ca="1" si="350"/>
        <v>1,64627411984425-3,0799622479627i</v>
      </c>
      <c r="AL230" s="223" t="str">
        <f t="shared" ca="1" si="351"/>
        <v>-1,49316452604462+3,15703114091488i</v>
      </c>
      <c r="AM230" s="223" t="str">
        <f t="shared" ca="1" si="352"/>
        <v>1,3364577681163-3,22649446932518i</v>
      </c>
      <c r="AN230" s="223" t="str">
        <f t="shared" ca="1" si="353"/>
        <v>-1,17653136636471+3,28818488995135i</v>
      </c>
      <c r="AO230" s="223" t="str">
        <f t="shared" ca="1" si="354"/>
        <v>1,01377059749925-3,34195378516675i</v>
      </c>
      <c r="AP230" s="223" t="str">
        <f t="shared" ca="1" si="355"/>
        <v>-0,848567566468924+3,38767162099301i</v>
      </c>
      <c r="AQ230" s="223" t="str">
        <f t="shared" ca="1" si="356"/>
        <v>0,681320261845238-3,42522825915931i</v>
      </c>
      <c r="AR230" s="223" t="str">
        <f t="shared" ca="1" si="357"/>
        <v>0,681320261845238-3,42522825915931i</v>
      </c>
      <c r="AS230" s="223" t="str">
        <f t="shared" ca="1" si="358"/>
        <v>0,34230843962178-3,47551591259601i</v>
      </c>
      <c r="AT230" s="223" t="str">
        <f t="shared" ca="1" si="359"/>
        <v>-0,171360631196015+3,48812578050455i</v>
      </c>
      <c r="AU230" s="223" t="str">
        <f t="shared" ca="1" si="360"/>
        <v>9,75467971068348E-13-3,49233244788413i</v>
      </c>
      <c r="AV230" s="223" t="str">
        <f t="shared" ca="1" si="361"/>
        <v>0,171360631194413+3,48812578050463i</v>
      </c>
      <c r="AW230" s="223" t="str">
        <f t="shared" ca="1" si="362"/>
        <v>-0,342308439623295-3,47551591259586i</v>
      </c>
      <c r="AX230" s="223" t="str">
        <f t="shared" ca="1" si="363"/>
        <v>0,512431597034981+3,45453322243463i</v>
      </c>
      <c r="AY230" s="223" t="str">
        <f t="shared" ca="1" si="364"/>
        <v>-0,68132026184571-3,42522825915922i</v>
      </c>
      <c r="AZ230" s="223" t="str">
        <f t="shared" ca="1" si="365"/>
        <v>0,848567566469054+3,38767162099297i</v>
      </c>
      <c r="BA230" s="223" t="str">
        <f t="shared" ca="1" si="366"/>
        <v>-1,01377059749904-3,34195378516682i</v>
      </c>
      <c r="BB230" s="223" t="str">
        <f t="shared" ca="1" si="367"/>
        <v>1,17653136636386+3,28818488995166i</v>
      </c>
      <c r="BC230" s="223" t="str">
        <f t="shared" ca="1" si="368"/>
        <v>-1,33645776811514-3,22649446932566i</v>
      </c>
      <c r="BD230" s="223" t="str">
        <f t="shared" ca="1" si="369"/>
        <v>1,49316452604317+3,15703114091557i</v>
      </c>
      <c r="BE230" s="223" t="str">
        <f t="shared" ca="1" si="370"/>
        <v>-1,64627411984533-3,07996224796212i</v>
      </c>
      <c r="BF230" s="223" t="str">
        <f t="shared" ca="1" si="371"/>
        <v>1,79541769509299+2,99547345618207i</v>
      </c>
      <c r="BG230" s="223" t="str">
        <f t="shared" ca="1" si="372"/>
        <v>-1,94023595185326-2,90376830647358i</v>
      </c>
      <c r="BH230" s="223" t="str">
        <f t="shared" ca="1" si="373"/>
        <v>2,08038001026086+2,80506772457483i</v>
      </c>
      <c r="BI230" s="223" t="str">
        <f t="shared" ca="1" si="374"/>
        <v>-2,21551225100409-2,69960948883263i</v>
      </c>
      <c r="BJ230" s="223" t="str">
        <f t="shared" ca="1" si="375"/>
        <v>2,34530712867864+2,58764765737407i</v>
      </c>
      <c r="BK230" s="223" t="str">
        <f t="shared" ca="1" si="376"/>
        <v>-2,46945195605567-2,4694519560577i</v>
      </c>
      <c r="BL230" s="223" t="str">
        <f t="shared" ca="1" si="377"/>
        <v>2,58764765737441+2,34530712867827i</v>
      </c>
      <c r="BM230" s="223" t="str">
        <f t="shared" ca="1" si="378"/>
        <v>-2,69960948883301-2,21551225100362i</v>
      </c>
      <c r="BN230" s="223" t="str">
        <f t="shared" ca="1" si="379"/>
        <v>2,80506772457512+2,08038001026046i</v>
      </c>
      <c r="BO230" s="223" t="str">
        <f t="shared" ca="1" si="380"/>
        <v>-2,90376830647391-1,94023595185277i</v>
      </c>
      <c r="BP230" s="223" t="str">
        <f t="shared" ca="1" si="381"/>
        <v>2,99547345618233+1,79541769509256i</v>
      </c>
      <c r="BQ230" s="223" t="str">
        <f t="shared" ca="1" si="382"/>
        <v>-3,0799622479624-1,6462741198448i</v>
      </c>
      <c r="BR230" s="223" t="str">
        <f t="shared" ca="1" si="383"/>
        <v>3,1570311409143+1,49316452604586i</v>
      </c>
      <c r="BS230" s="223" t="str">
        <f t="shared" ca="1" si="384"/>
        <v>-3,22649446932454-1,33645776811784i</v>
      </c>
      <c r="BT230" s="223" t="str">
        <f t="shared" ca="1" si="385"/>
        <v>3,28818488995182+1,17653136636339i</v>
      </c>
      <c r="BU230" s="223" t="str">
        <f t="shared" ca="1" si="386"/>
        <v>-3,34195378516697-1,01377059749852i</v>
      </c>
      <c r="BV230" s="223" t="str">
        <f t="shared" ca="1" si="387"/>
        <v>3,3876716209931+0,848567566468572i</v>
      </c>
      <c r="BW230" s="223" t="str">
        <f t="shared" ca="1" si="388"/>
        <v>-3,42522825915932-0,681320261845172i</v>
      </c>
      <c r="BX230" s="223" t="str">
        <f t="shared" ca="1" si="389"/>
        <v>3,4545332224347+0,512431597034488i</v>
      </c>
      <c r="BY230" s="223" t="str">
        <f t="shared" ca="1" si="390"/>
        <v>-3,47551591259591-0,34230843962275i</v>
      </c>
      <c r="BZ230" s="223" t="str">
        <f t="shared" ca="1" si="391"/>
        <v>3,48812578050448+0,171360631197386i</v>
      </c>
      <c r="CA230" s="223" t="str">
        <f t="shared" ca="1" si="392"/>
        <v>-3,49233244788413+1,52309609024801E-12i</v>
      </c>
      <c r="CB230" s="223" t="str">
        <f t="shared" ca="1" si="393"/>
        <v>3,48812578050451-0,171360631196958i</v>
      </c>
      <c r="CC230" s="223" t="str">
        <f t="shared" ca="1" si="394"/>
        <v>-3,47551591259596+0,342308439622325i</v>
      </c>
      <c r="CD230" s="223" t="str">
        <f t="shared" ca="1" si="395"/>
        <v>3,45453322243476-0,512431597034066i</v>
      </c>
      <c r="CE230" s="223" t="str">
        <f t="shared" ca="1" si="396"/>
        <v>-3,42522825915941+0,681320261844753i</v>
      </c>
      <c r="CF230" s="223" t="str">
        <f t="shared" ca="1" si="397"/>
        <v>3,3876716209932-0,848567566468156i</v>
      </c>
      <c r="CG230" s="223" t="str">
        <f t="shared" ca="1" si="398"/>
        <v>-3,3419537851671+1,01377059749811i</v>
      </c>
      <c r="CH230" s="223" t="str">
        <f t="shared" ca="1" si="399"/>
        <v>3,28818488995197-1,17653136636299i</v>
      </c>
      <c r="CI230" s="223" t="str">
        <f t="shared" ca="1" si="400"/>
        <v>-3,22649446932471+1,33645776811745i</v>
      </c>
      <c r="CJ230" s="223" t="str">
        <f t="shared" ca="1" si="401"/>
        <v>3,15703114091448-1,49316452604547i</v>
      </c>
      <c r="CK230" s="223" t="str">
        <f t="shared" ca="1" si="402"/>
        <v>-3,0799622479626+1,64627411984442i</v>
      </c>
      <c r="CL230" s="223" t="str">
        <f t="shared" ca="1" si="403"/>
        <v>2,99547345618255-1,79541769509219i</v>
      </c>
      <c r="CM230" s="223" t="str">
        <f t="shared" ca="1" si="404"/>
        <v>-2,90376830647415+1,94023595185241i</v>
      </c>
      <c r="CN230" s="223" t="str">
        <f t="shared" ca="1" si="405"/>
        <v>2,80506772457538-2,08038001026012i</v>
      </c>
      <c r="CO230" s="223" t="str">
        <f t="shared" ca="1" si="406"/>
        <v>-2,69960948883328+2,2155122510033i</v>
      </c>
      <c r="CP230" s="223" t="str">
        <f t="shared" ca="1" si="407"/>
        <v>2,58764765737236-2,34530712868053i</v>
      </c>
      <c r="CQ230" s="223" t="str">
        <f t="shared" ca="1" si="408"/>
        <v>-2,46945195605597+2,4694519560574i</v>
      </c>
      <c r="CR230" s="223" t="str">
        <f t="shared" ca="1" si="409"/>
        <v>2,34530712867903-2,58764765737372i</v>
      </c>
      <c r="CS230" s="223" t="str">
        <f t="shared" ca="1" si="410"/>
        <v>-2,21551225100434+2,69960948883242i</v>
      </c>
      <c r="CT230" s="223" t="str">
        <f t="shared" ca="1" si="411"/>
        <v>2,08038001026121-2,80506772457457i</v>
      </c>
      <c r="CU230" s="223" t="str">
        <f t="shared" ca="1" si="412"/>
        <v>-1,94023595185362+2,90376830647334i</v>
      </c>
      <c r="CV230" s="223" t="str">
        <f t="shared" ca="1" si="413"/>
        <v>1,79541769509344-2,9954734561818i</v>
      </c>
      <c r="CW230" s="223" t="str">
        <f t="shared" ca="1" si="414"/>
        <v>-1,64627411984562+3,07996224796196i</v>
      </c>
      <c r="CX230" s="223" t="str">
        <f t="shared" ca="1" si="415"/>
        <v>1,49316452604365-3,15703114091534i</v>
      </c>
      <c r="CY230" s="223" t="str">
        <f t="shared" ca="1" si="416"/>
        <v>-1,33645776811549+3,22649446932552i</v>
      </c>
      <c r="CZ230" s="223" t="str">
        <f t="shared" ca="1" si="417"/>
        <v>1,17653136636426-3,28818488995151i</v>
      </c>
      <c r="DA230" s="223" t="str">
        <f t="shared" ca="1" si="418"/>
        <v>-1,0137705974995+3,34195378516668i</v>
      </c>
      <c r="DB230" s="223" t="str">
        <f t="shared" ca="1" si="419"/>
        <v>0,848567566469567-3,38767162099285i</v>
      </c>
      <c r="DC230" s="223" t="str">
        <f t="shared" ca="1" si="420"/>
        <v>-0,68132026184608+3,42522825915914i</v>
      </c>
      <c r="DD230" s="223" t="str">
        <f t="shared" ca="1" si="421"/>
        <v>0,512431597035403-3,45453322243456i</v>
      </c>
      <c r="DE230" s="223" t="str">
        <f t="shared" ca="1" si="422"/>
        <v>-0,342308439620215+3,47551591259617i</v>
      </c>
      <c r="DF230" s="223" t="str">
        <f t="shared" ca="1" si="423"/>
        <v>0,17136063119484-3,48812578050461i</v>
      </c>
      <c r="DG230" s="223" t="str">
        <f t="shared" ca="1" si="424"/>
        <v>4,97999090145595E-13+3,49233244788413i</v>
      </c>
      <c r="DH230" s="223" t="str">
        <f t="shared" ca="1" si="425"/>
        <v>-0,171360631196034-3,48812578050455i</v>
      </c>
      <c r="DI230" s="223" t="str">
        <f t="shared" ca="1" si="426"/>
        <v>0,342308439621403+3,47551591259605i</v>
      </c>
      <c r="DJ230" s="223" t="str">
        <f t="shared" ca="1" si="427"/>
        <v>-0,512431597033053-3,45453322243491i</v>
      </c>
      <c r="DK230" s="223" t="str">
        <f t="shared" ca="1" si="428"/>
        <v>0,681320261843747+3,42522825915961i</v>
      </c>
      <c r="DL230" s="223" t="str">
        <f t="shared" ca="1" si="429"/>
        <v>-0,848567566467259-3,38767162099342i</v>
      </c>
      <c r="DM230" s="223" t="str">
        <f t="shared" ca="1" si="430"/>
        <v>1,01377059750046+3,34195378516639i</v>
      </c>
      <c r="DN230" s="223" t="str">
        <f t="shared" ca="1" si="431"/>
        <v>-1,17653136636539-3,28818488995111i</v>
      </c>
      <c r="DO230" s="223" t="str">
        <f t="shared" ca="1" si="432"/>
        <v>1,33645776811659+3,22649446932506i</v>
      </c>
      <c r="DP230" s="223" t="str">
        <f t="shared" ca="1" si="433"/>
        <v>-1,49316452604455-3,15703114091492i</v>
      </c>
      <c r="DQ230" s="223" t="str">
        <f t="shared" ca="1" si="434"/>
        <v>1,64627411984352+3,07996224796308i</v>
      </c>
      <c r="DR230" s="223" t="str">
        <f t="shared" ca="1" si="435"/>
        <v>-1,7954176950914-2,99547345618302i</v>
      </c>
      <c r="DS230" s="223" t="str">
        <f t="shared" ca="1" si="436"/>
        <v>1,94023595185164+2,90376830647467i</v>
      </c>
      <c r="DT230" s="223" t="str">
        <f t="shared" ca="1" si="437"/>
        <v>-2,08038001026217-2,80506772457386i</v>
      </c>
      <c r="DU230" s="223" t="str">
        <f t="shared" ca="1" si="438"/>
        <v>2,21551225100527+2,69960948883166i</v>
      </c>
      <c r="DV230" s="223" t="str">
        <f t="shared" ca="1" si="439"/>
        <v>-2,34530712867977-2,58764765737305i</v>
      </c>
      <c r="DW230" s="223" t="str">
        <f t="shared" ca="1" si="440"/>
        <v>2,46945195605668+2,46945195605669i</v>
      </c>
      <c r="DX230" s="223" t="str">
        <f t="shared" ca="1" si="441"/>
        <v>-2,58764765737316-2,34530712867964i</v>
      </c>
      <c r="DY230" s="223" t="str">
        <f t="shared" ca="1" si="442"/>
        <v>2,69960948883177+2,21551225100513i</v>
      </c>
      <c r="DZ230" s="223" t="str">
        <f t="shared" ca="1" si="443"/>
        <v>-2,80506772457396-2,08038001026203i</v>
      </c>
      <c r="EA230" s="223" t="str">
        <f t="shared" ca="1" si="444"/>
        <v>2,90376830647277+1,94023595185447i</v>
      </c>
      <c r="EB230" s="223" t="str">
        <f t="shared" ca="1" si="445"/>
        <v>-2,99547345618311-1,79541769509125i</v>
      </c>
      <c r="EC230" s="223" t="str">
        <f t="shared" ca="1" si="446"/>
        <v>3,07996224796307+1,64627411984355i</v>
      </c>
      <c r="ED230" s="223" t="str">
        <f t="shared" ca="1" si="447"/>
        <v>-3,15703114091499-1,4931645260444i</v>
      </c>
      <c r="EE230" s="223" t="str">
        <f t="shared" ca="1" si="448"/>
        <v>3,22649446932513+1,33645776811643i</v>
      </c>
      <c r="EF230" s="223" t="str">
        <f t="shared" ca="1" si="449"/>
        <v>-3,28818488995116-1,17653136636522i</v>
      </c>
      <c r="EG230" s="223" t="str">
        <f t="shared" ca="1" si="450"/>
        <v>3,34195378516638+1,01377059750048i</v>
      </c>
      <c r="EH230" s="223" t="str">
        <f t="shared" ca="1" si="451"/>
        <v>-3,38767162099264-0,848567566470367i</v>
      </c>
      <c r="EI230" s="223" t="str">
        <f t="shared" ca="1" si="452"/>
        <v>3,42522825915964+0,681320261843583i</v>
      </c>
      <c r="EJ230" s="223" t="str">
        <f t="shared" ca="1" si="453"/>
        <v>-3,45453322243494-0,512431597032885i</v>
      </c>
      <c r="EK230" s="223" t="str">
        <f t="shared" ca="1" si="454"/>
        <v>3,47551591259606+0,342308439621235i</v>
      </c>
      <c r="EL230" s="223" t="str">
        <f t="shared" ca="1" si="455"/>
        <v>-3,48812578050456-0,171360631195864i</v>
      </c>
      <c r="EM230" s="223" t="str">
        <f t="shared" ca="1" si="456"/>
        <v>3,49233244788413+3,28581793820552E-13i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-9,26312829135545E-28+1,71554716410379E-28i</v>
      </c>
      <c r="G231" s="229" t="str">
        <f t="shared" si="326"/>
        <v>-4,93724216622359+8,62371631705888i</v>
      </c>
      <c r="H231" s="229" t="str">
        <f t="shared" si="322"/>
        <v>2,00000000001848E-11-3,70403423591979E-12i</v>
      </c>
      <c r="I231" s="229" t="str">
        <f t="shared" si="459"/>
        <v>-2,00000000001848E-11+3,70403423591979E-12i</v>
      </c>
      <c r="J231" s="255" t="str">
        <f ca="1">IMPRODUCT(1/N_FFT2,EF100)</f>
        <v>0,011720671415299-0,000978183609056601i</v>
      </c>
      <c r="K231" s="254" t="str">
        <f t="shared" ca="1" si="460"/>
        <v>-2,30790202731185E-13+6,29774403715467E-14i</v>
      </c>
      <c r="N231" s="246">
        <f t="shared" ca="1" si="327"/>
        <v>11.492318054746066</v>
      </c>
      <c r="O231" s="223">
        <f t="shared" ca="1" si="328"/>
        <v>3.4923180547460659</v>
      </c>
      <c r="P231" s="223" t="str">
        <f t="shared" ca="1" si="329"/>
        <v>-3,48285546768494+0,25691085364862i</v>
      </c>
      <c r="Q231" s="223" t="str">
        <f t="shared" ca="1" si="330"/>
        <v>3,45451898508071-0,512429485121924i</v>
      </c>
      <c r="R231" s="223" t="str">
        <f t="shared" ca="1" si="331"/>
        <v>-3,40746216478775+0,765171216817084i</v>
      </c>
      <c r="S231" s="223" t="str">
        <f t="shared" ca="1" si="332"/>
        <v>3,34194001179237-1,01376641939184i</v>
      </c>
      <c r="T231" s="223" t="str">
        <f t="shared" ca="1" si="333"/>
        <v>-3,25830759631865+1,25686793390457i</v>
      </c>
      <c r="U231" s="223" t="str">
        <f t="shared" ca="1" si="334"/>
        <v>3,15701812967217-1,49315837218513i</v>
      </c>
      <c r="V231" s="223" t="str">
        <f t="shared" ca="1" si="335"/>
        <v>-3,03862050824868+1,72135725587568i</v>
      </c>
      <c r="W231" s="223" t="str">
        <f t="shared" ca="1" si="336"/>
        <v>2,90375633901695-1,94022795545374i</v>
      </c>
      <c r="X231" s="223" t="str">
        <f t="shared" ca="1" si="337"/>
        <v>-2,75315646259503+2,14858439163477i</v>
      </c>
      <c r="Y231" s="223" t="str">
        <f t="shared" ca="1" si="338"/>
        <v>2,58763699276163-2,34529746283854i</v>
      </c>
      <c r="Z231" s="223" t="str">
        <f t="shared" ca="1" si="339"/>
        <v>-2,40809489386482+2,52930116388846i</v>
      </c>
      <c r="AA231" s="223" t="str">
        <f t="shared" ca="1" si="340"/>
        <v>2,21550312009449-2,69959836278602i</v>
      </c>
      <c r="AB231" s="223" t="str">
        <f t="shared" ca="1" si="341"/>
        <v>-2,01090534295909+2,85526620425556i</v>
      </c>
      <c r="AC231" s="223" t="str">
        <f t="shared" ca="1" si="342"/>
        <v>1,79541029554036-2,99546111077627i</v>
      </c>
      <c r="AD231" s="223" t="str">
        <f t="shared" ca="1" si="343"/>
        <v>-1,57018576417104+3,1194233540031i</v>
      </c>
      <c r="AE231" s="223" t="str">
        <f t="shared" ca="1" si="344"/>
        <v>1,33645226010068-3,22648117179957i</v>
      </c>
      <c r="AF231" s="223" t="str">
        <f t="shared" ca="1" si="345"/>
        <v>-1,09547640543911+3,31605440857528i</v>
      </c>
      <c r="AG231" s="223" t="str">
        <f t="shared" ca="1" si="346"/>
        <v>0,848564069221511-3,38765765919928i</v>
      </c>
      <c r="AH231" s="223" t="str">
        <f t="shared" ca="1" si="347"/>
        <v>-0,597053290791018+3,44090289945255i</v>
      </c>
      <c r="AI231" s="223" t="str">
        <f t="shared" ca="1" si="348"/>
        <v>0,342307028847418-3,47550158876485i</v>
      </c>
      <c r="AJ231" s="223" t="str">
        <f t="shared" ca="1" si="349"/>
        <v>-0,085705775456141+3,49126623384107i</v>
      </c>
      <c r="AK231" s="223" t="str">
        <f t="shared" ca="1" si="350"/>
        <v>-0,171359924958106-3,48811140470366i</v>
      </c>
      <c r="AL231" s="223" t="str">
        <f t="shared" ca="1" si="351"/>
        <v>0,427497011091882+3,46605419764505i</v>
      </c>
      <c r="AM231" s="223" t="str">
        <f t="shared" ca="1" si="352"/>
        <v>-0,681317453883141-3,42521414258139i</v>
      </c>
      <c r="AN231" s="223" t="str">
        <f t="shared" ca="1" si="353"/>
        <v>0,931445778360681+3,36581255530955i</v>
      </c>
      <c r="AO231" s="223" t="str">
        <f t="shared" ca="1" si="354"/>
        <v>-1,17652651746238-3,28817133817768i</v>
      </c>
      <c r="AP231" s="223" t="str">
        <f t="shared" ca="1" si="355"/>
        <v>1,41523155742861+3,19271123566845i</v>
      </c>
      <c r="AQ231" s="223" t="str">
        <f t="shared" ca="1" si="356"/>
        <v>-1,64626733496577-3,07994955434826i</v>
      </c>
      <c r="AR231" s="223" t="str">
        <f t="shared" ca="1" si="357"/>
        <v>-1,64626733496577-3,07994955434826i</v>
      </c>
      <c r="AS231" s="223" t="str">
        <f t="shared" ca="1" si="358"/>
        <v>-2,08037143627854-2,80505616389792i</v>
      </c>
      <c r="AT231" s="223" t="str">
        <f t="shared" ca="1" si="359"/>
        <v>2,28108731231723+2,64441412586809i</v>
      </c>
      <c r="AU231" s="223" t="str">
        <f t="shared" ca="1" si="360"/>
        <v>-2,46944177857183-2,46944177857048i</v>
      </c>
      <c r="AV231" s="223" t="str">
        <f t="shared" ca="1" si="361"/>
        <v>2,64441412586797+2,28108731231737i</v>
      </c>
      <c r="AW231" s="223" t="str">
        <f t="shared" ca="1" si="362"/>
        <v>-2,80505616389719-2,08037143627953i</v>
      </c>
      <c r="AX231" s="223" t="str">
        <f t="shared" ca="1" si="363"/>
        <v>2,95049735953881+1,86838184717681i</v>
      </c>
      <c r="AY231" s="223" t="str">
        <f t="shared" ca="1" si="364"/>
        <v>-3,07994955434834-1,64626733496562i</v>
      </c>
      <c r="AZ231" s="223" t="str">
        <f t="shared" ca="1" si="365"/>
        <v>3,19271123566807+1,41523155742946i</v>
      </c>
      <c r="BA231" s="223" t="str">
        <f t="shared" ca="1" si="366"/>
        <v>-3,2881713381782-1,17652651746092i</v>
      </c>
      <c r="BB231" s="223" t="str">
        <f t="shared" ca="1" si="367"/>
        <v>3,36581255530967+0,931445778360234i</v>
      </c>
      <c r="BC231" s="223" t="str">
        <f t="shared" ca="1" si="368"/>
        <v>-3,42521414258128-0,681317453883661i</v>
      </c>
      <c r="BD231" s="223" t="str">
        <f t="shared" ca="1" si="369"/>
        <v>3,46605419764486+0,427497011093443i</v>
      </c>
      <c r="BE231" s="223" t="str">
        <f t="shared" ca="1" si="370"/>
        <v>-3,4881114047037-0,171359924957199i</v>
      </c>
      <c r="BF231" s="223" t="str">
        <f t="shared" ca="1" si="371"/>
        <v>3,49126623384107-0,0857057754560076i</v>
      </c>
      <c r="BG231" s="223" t="str">
        <f t="shared" ca="1" si="372"/>
        <v>-3,47550158876497+0,342307028846149i</v>
      </c>
      <c r="BH231" s="223" t="str">
        <f t="shared" ca="1" si="373"/>
        <v>3,44090289945234-0,597053290792233i</v>
      </c>
      <c r="BI231" s="223" t="str">
        <f t="shared" ca="1" si="374"/>
        <v>-3,38765765919926+0,848564069221623i</v>
      </c>
      <c r="BJ231" s="223" t="str">
        <f t="shared" ca="1" si="375"/>
        <v>3,31605440857557-1,09547640543822i</v>
      </c>
      <c r="BK231" s="223" t="str">
        <f t="shared" ca="1" si="376"/>
        <v>-3,226481171799+1,33645226010207i</v>
      </c>
      <c r="BL231" s="223" t="str">
        <f t="shared" ca="1" si="377"/>
        <v>3,11942335400289-1,57018576417146i</v>
      </c>
      <c r="BM231" s="223" t="str">
        <f t="shared" ca="1" si="378"/>
        <v>-2,99546111077657+1,79541029553986i</v>
      </c>
      <c r="BN231" s="223" t="str">
        <f t="shared" ca="1" si="379"/>
        <v>2,85526620425449-2,0109053429606i</v>
      </c>
      <c r="BO231" s="223" t="str">
        <f t="shared" ca="1" si="380"/>
        <v>-2,69959836278572+2,21550312009485i</v>
      </c>
      <c r="BP231" s="223" t="str">
        <f t="shared" ca="1" si="381"/>
        <v>2,52930116388887-2,4080948938644i</v>
      </c>
      <c r="BQ231" s="223" t="str">
        <f t="shared" ca="1" si="382"/>
        <v>-2,34529746283973+2,58763699276055i</v>
      </c>
      <c r="BR231" s="223" t="str">
        <f t="shared" ca="1" si="383"/>
        <v>2,14858439163411-2,75315646259555i</v>
      </c>
      <c r="BS231" s="223" t="str">
        <f t="shared" ca="1" si="384"/>
        <v>-1,94022795545392+2,90375633901684i</v>
      </c>
      <c r="BT231" s="223" t="str">
        <f t="shared" ca="1" si="385"/>
        <v>1,72135725587677-3,03862050824807i</v>
      </c>
      <c r="BU231" s="223" t="str">
        <f t="shared" ca="1" si="386"/>
        <v>-1,49315837218407+3,15701812967268i</v>
      </c>
      <c r="BV231" s="223" t="str">
        <f t="shared" ca="1" si="387"/>
        <v>1,25686793390443-3,2583075963187i</v>
      </c>
      <c r="BW231" s="223" t="str">
        <f t="shared" ca="1" si="388"/>
        <v>-1,01376641939269+3,34194001179211i</v>
      </c>
      <c r="BX231" s="223" t="str">
        <f t="shared" ca="1" si="389"/>
        <v>0,765171216815544-3,40746216478809i</v>
      </c>
      <c r="BY231" s="223" t="str">
        <f t="shared" ca="1" si="390"/>
        <v>-0,51242948512139+3,45451898508078i</v>
      </c>
      <c r="BZ231" s="223" t="str">
        <f t="shared" ca="1" si="391"/>
        <v>0,256910853649152-3,4828554676849i</v>
      </c>
      <c r="CA231" s="223" t="str">
        <f t="shared" ca="1" si="392"/>
        <v>-1,57272204526616E-12+3,49231805474607i</v>
      </c>
      <c r="CB231" s="223" t="str">
        <f t="shared" ca="1" si="393"/>
        <v>-0,25691085364948-3,48285546768488i</v>
      </c>
      <c r="CC231" s="223" t="str">
        <f t="shared" ca="1" si="394"/>
        <v>0,512429485121714+3,45451898508074i</v>
      </c>
      <c r="CD231" s="223" t="str">
        <f t="shared" ca="1" si="395"/>
        <v>-0,765171216815865-3,40746216478802i</v>
      </c>
      <c r="CE231" s="223" t="str">
        <f t="shared" ca="1" si="396"/>
        <v>1,01376641939301+3,34194001179202i</v>
      </c>
      <c r="CF231" s="223" t="str">
        <f t="shared" ca="1" si="397"/>
        <v>-1,25686793390474-3,25830759631858i</v>
      </c>
      <c r="CG231" s="223" t="str">
        <f t="shared" ca="1" si="398"/>
        <v>1,49315837218436+3,15701812967254i</v>
      </c>
      <c r="CH231" s="223" t="str">
        <f t="shared" ca="1" si="399"/>
        <v>-1,72135725587706-3,0386205082479i</v>
      </c>
      <c r="CI231" s="223" t="str">
        <f t="shared" ca="1" si="400"/>
        <v>1,94022795545419+2,90375633901665i</v>
      </c>
      <c r="CJ231" s="223" t="str">
        <f t="shared" ca="1" si="401"/>
        <v>-2,14858439163437-2,75315646259535i</v>
      </c>
      <c r="CK231" s="223" t="str">
        <f t="shared" ca="1" si="402"/>
        <v>2,34529746283732+2,58763699276273i</v>
      </c>
      <c r="CL231" s="223" t="str">
        <f t="shared" ca="1" si="403"/>
        <v>-2,52930116388909-2,40809489386416i</v>
      </c>
      <c r="CM231" s="223" t="str">
        <f t="shared" ca="1" si="404"/>
        <v>2,69959836278587+2,21550312009467i</v>
      </c>
      <c r="CN231" s="223" t="str">
        <f t="shared" ca="1" si="405"/>
        <v>-2,85526620425462-2,01090534296042i</v>
      </c>
      <c r="CO231" s="223" t="str">
        <f t="shared" ca="1" si="406"/>
        <v>2,99546111077669+1,79541029553966i</v>
      </c>
      <c r="CP231" s="223" t="str">
        <f t="shared" ca="1" si="407"/>
        <v>-3,11942335400299-1,57018576417125i</v>
      </c>
      <c r="CQ231" s="223" t="str">
        <f t="shared" ca="1" si="408"/>
        <v>3,22648117179912+1,33645226010177i</v>
      </c>
      <c r="CR231" s="223" t="str">
        <f t="shared" ca="1" si="409"/>
        <v>-3,31605440857564-1,09547640543801i</v>
      </c>
      <c r="CS231" s="223" t="str">
        <f t="shared" ca="1" si="410"/>
        <v>3,38765765919931+0,8485640692214i</v>
      </c>
      <c r="CT231" s="223" t="str">
        <f t="shared" ca="1" si="411"/>
        <v>-3,4409028994524-0,597053290791908i</v>
      </c>
      <c r="CU231" s="223" t="str">
        <f t="shared" ca="1" si="412"/>
        <v>3,47550158876501+0,342307028845822i</v>
      </c>
      <c r="CV231" s="223" t="str">
        <f t="shared" ca="1" si="413"/>
        <v>-3,49126623384108-0,0857057754555798i</v>
      </c>
      <c r="CW231" s="223" t="str">
        <f t="shared" ca="1" si="414"/>
        <v>3,48811140470368-0,171359924957626i</v>
      </c>
      <c r="CX231" s="223" t="str">
        <f t="shared" ca="1" si="415"/>
        <v>-3,46605419764525+0,427497011090223i</v>
      </c>
      <c r="CY231" s="223" t="str">
        <f t="shared" ca="1" si="416"/>
        <v>3,42521414258122-0,681317453883986i</v>
      </c>
      <c r="CZ231" s="223" t="str">
        <f t="shared" ca="1" si="417"/>
        <v>-3,3658125553096+0,931445778360503i</v>
      </c>
      <c r="DA231" s="223" t="str">
        <f t="shared" ca="1" si="418"/>
        <v>3,28817133817809-1,17652651746122i</v>
      </c>
      <c r="DB231" s="223" t="str">
        <f t="shared" ca="1" si="419"/>
        <v>-3,192711235668+1,41523155742962i</v>
      </c>
      <c r="DC231" s="223" t="str">
        <f t="shared" ca="1" si="420"/>
        <v>3,07994955434823-1,64626733496583i</v>
      </c>
      <c r="DD231" s="223" t="str">
        <f t="shared" ca="1" si="421"/>
        <v>-2,95049735953869+1,86838184717701i</v>
      </c>
      <c r="DE231" s="223" t="str">
        <f t="shared" ca="1" si="422"/>
        <v>2,80505616389699-2,08037143627979i</v>
      </c>
      <c r="DF231" s="223" t="str">
        <f t="shared" ca="1" si="423"/>
        <v>-2,64441412586776+2,28108731231762i</v>
      </c>
      <c r="DG231" s="223" t="str">
        <f t="shared" ca="1" si="424"/>
        <v>2,46944177857159-2,46944177857072i</v>
      </c>
      <c r="DH231" s="223" t="str">
        <f t="shared" ca="1" si="425"/>
        <v>-2,28108731231856+2,64441412586694i</v>
      </c>
      <c r="DI231" s="223" t="str">
        <f t="shared" ca="1" si="426"/>
        <v>2,08037143627808-2,80505616389826i</v>
      </c>
      <c r="DJ231" s="223" t="str">
        <f t="shared" ca="1" si="427"/>
        <v>-1,86838184717822+2,95049735953792i</v>
      </c>
      <c r="DK231" s="223" t="str">
        <f t="shared" ca="1" si="428"/>
        <v>1,6462673349671-3,07994955434755i</v>
      </c>
      <c r="DL231" s="223" t="str">
        <f t="shared" ca="1" si="429"/>
        <v>-1,41523155742768+3,19271123566886i</v>
      </c>
      <c r="DM231" s="223" t="str">
        <f t="shared" ca="1" si="430"/>
        <v>1,1765265174624-3,28817133817767i</v>
      </c>
      <c r="DN231" s="223" t="str">
        <f t="shared" ca="1" si="431"/>
        <v>-0,931445778361701+3,36581255530927i</v>
      </c>
      <c r="DO231" s="223" t="str">
        <f t="shared" ca="1" si="432"/>
        <v>0,681317453881894-3,42521414258163i</v>
      </c>
      <c r="DP231" s="223" t="str">
        <f t="shared" ca="1" si="433"/>
        <v>-0,427497011091655+3,46605419764508i</v>
      </c>
      <c r="DQ231" s="223" t="str">
        <f t="shared" ca="1" si="434"/>
        <v>0,171359924958869-3,48811140470362i</v>
      </c>
      <c r="DR231" s="223" t="str">
        <f t="shared" ca="1" si="435"/>
        <v>0,0857057754579081+3,49126623384103i</v>
      </c>
      <c r="DS231" s="223" t="str">
        <f t="shared" ca="1" si="436"/>
        <v>-0,34230702884814-3,47550158876478i</v>
      </c>
      <c r="DT231" s="223" t="str">
        <f t="shared" ca="1" si="437"/>
        <v>0,597053290790683+3,44090289945261i</v>
      </c>
      <c r="DU231" s="223" t="str">
        <f t="shared" ca="1" si="438"/>
        <v>-0,848564069220195-3,38765765919961i</v>
      </c>
      <c r="DV231" s="223" t="str">
        <f t="shared" ca="1" si="439"/>
        <v>1,09547640544003+3,31605440857498i</v>
      </c>
      <c r="DW231" s="223" t="str">
        <f t="shared" ca="1" si="440"/>
        <v>-1,33645226010062-3,2264811717996i</v>
      </c>
      <c r="DX231" s="223" t="str">
        <f t="shared" ca="1" si="441"/>
        <v>1,57018576417005+3,1194233540036i</v>
      </c>
      <c r="DY231" s="223" t="str">
        <f t="shared" ca="1" si="442"/>
        <v>-1,79541029554158-2,99546111077554i</v>
      </c>
      <c r="DZ231" s="223" t="str">
        <f t="shared" ca="1" si="443"/>
        <v>2,0109053429594+2,85526620425534i</v>
      </c>
      <c r="EA231" s="223" t="str">
        <f t="shared" ca="1" si="444"/>
        <v>-2,21550312009371-2,69959836278666i</v>
      </c>
      <c r="EB231" s="223" t="str">
        <f t="shared" ca="1" si="445"/>
        <v>2,40809489386577+2,52930116388755i</v>
      </c>
      <c r="EC231" s="223" t="str">
        <f t="shared" ca="1" si="446"/>
        <v>-2,58763699276183-2,34529746283832i</v>
      </c>
      <c r="ED231" s="223" t="str">
        <f t="shared" ca="1" si="447"/>
        <v>2,75315646259458+2,14858439163535i</v>
      </c>
      <c r="EE231" s="223" t="str">
        <f t="shared" ca="1" si="448"/>
        <v>-2,90375633901596-1,94022795545522i</v>
      </c>
      <c r="EF231" s="223" t="str">
        <f t="shared" ca="1" si="449"/>
        <v>3,03862050824895+1,72135725587521i</v>
      </c>
      <c r="EG231" s="223" t="str">
        <f t="shared" ca="1" si="450"/>
        <v>-3,15701812967196-1,49315837218558i</v>
      </c>
      <c r="EH231" s="223" t="str">
        <f t="shared" ca="1" si="451"/>
        <v>3,2583075963181+1,25686793390599i</v>
      </c>
      <c r="EI231" s="223" t="str">
        <f t="shared" ca="1" si="452"/>
        <v>-3,34194001179266-1,01376641939087i</v>
      </c>
      <c r="EJ231" s="223" t="str">
        <f t="shared" ca="1" si="453"/>
        <v>3,40746216478775+0,765171216817077i</v>
      </c>
      <c r="EK231" s="223" t="str">
        <f t="shared" ca="1" si="454"/>
        <v>-3,45451898508055-0,512429485122944i</v>
      </c>
      <c r="EL231" s="223" t="str">
        <f t="shared" ca="1" si="455"/>
        <v>3,48285546768503+0,256910853647355i</v>
      </c>
      <c r="EM231" s="223" t="str">
        <f t="shared" ca="1" si="456"/>
        <v>-3,49231805474607+2,29315975146258E-13i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-9,12330949297037E-28+1,6768520865061E-28i</v>
      </c>
      <c r="G232" s="229" t="str">
        <f t="shared" si="326"/>
        <v>-4,8809058961157+8,59039437721823i</v>
      </c>
      <c r="H232" s="229" t="str">
        <f t="shared" si="322"/>
        <v>2,00000000001821E-11-3,67597337049616E-12i</v>
      </c>
      <c r="I232" s="229" t="str">
        <f t="shared" si="459"/>
        <v>-2,00000000001821E-11+3,67597337049616E-12i</v>
      </c>
      <c r="J232" s="255" t="str">
        <f ca="1">IMPRODUCT(1/N_FFT2,EG100)</f>
        <v>0,0116764254608602+2,58001040420036E-06i</v>
      </c>
      <c r="K232" s="254" t="str">
        <f t="shared" ca="1" si="460"/>
        <v>-2,33537993268872E-13+4,2870628848621E-14i</v>
      </c>
      <c r="N232" s="246">
        <f t="shared" ca="1" si="327"/>
        <v>11.492298385970738</v>
      </c>
      <c r="O232" s="223">
        <f t="shared" ca="1" si="328"/>
        <v>3.4922983859707379</v>
      </c>
      <c r="P232" s="223" t="str">
        <f t="shared" ca="1" si="329"/>
        <v>-3,47548201470004+0,342305100970376i</v>
      </c>
      <c r="Q232" s="223" t="str">
        <f t="shared" ca="1" si="330"/>
        <v>3,42519485173606-0,681313616695442i</v>
      </c>
      <c r="R232" s="223" t="str">
        <f t="shared" ca="1" si="331"/>
        <v>-3,34192118994789+1,01376070984778i</v>
      </c>
      <c r="S232" s="223" t="str">
        <f t="shared" ca="1" si="332"/>
        <v>3,22646300022056-1,33644473318636i</v>
      </c>
      <c r="T232" s="223" t="str">
        <f t="shared" ca="1" si="333"/>
        <v>-3,07993220803698+1,6462580631694i</v>
      </c>
      <c r="U232" s="223" t="str">
        <f t="shared" ca="1" si="334"/>
        <v>2,90373998502798-1,94021702806761i</v>
      </c>
      <c r="V232" s="223" t="str">
        <f t="shared" ca="1" si="335"/>
        <v>-2,69958315861724+2,21549064235532i</v>
      </c>
      <c r="W232" s="223" t="str">
        <f t="shared" ca="1" si="336"/>
        <v>2,46942787064673-2,46942787064676i</v>
      </c>
      <c r="X232" s="223" t="str">
        <f t="shared" ca="1" si="337"/>
        <v>-2,21549064235529+2,69958315861726i</v>
      </c>
      <c r="Y232" s="223" t="str">
        <f t="shared" ca="1" si="338"/>
        <v>1,94021702806786-2,90373998502782i</v>
      </c>
      <c r="Z232" s="223" t="str">
        <f t="shared" ca="1" si="339"/>
        <v>-1,64625806316937+3,079932208037i</v>
      </c>
      <c r="AA232" s="223" t="str">
        <f t="shared" ca="1" si="340"/>
        <v>1,33644473318632-3,22646300022058i</v>
      </c>
      <c r="AB232" s="223" t="str">
        <f t="shared" ca="1" si="341"/>
        <v>-1,01376070984767+3,34192118994792i</v>
      </c>
      <c r="AC232" s="223" t="str">
        <f t="shared" ca="1" si="342"/>
        <v>0,681313616695579-3,42519485173603i</v>
      </c>
      <c r="AD232" s="223" t="str">
        <f t="shared" ca="1" si="343"/>
        <v>-0,34230510097044+3,47548201470004i</v>
      </c>
      <c r="AE232" s="223" t="str">
        <f t="shared" ca="1" si="344"/>
        <v>-4,87724495550844E-14-3,49229838597074i</v>
      </c>
      <c r="AF232" s="223" t="str">
        <f t="shared" ca="1" si="345"/>
        <v>0,342305100970513+3,47548201470003i</v>
      </c>
      <c r="AG232" s="223" t="str">
        <f t="shared" ca="1" si="346"/>
        <v>-0,68131361669531-3,42519485173609i</v>
      </c>
      <c r="AH232" s="223" t="str">
        <f t="shared" ca="1" si="347"/>
        <v>1,01376070984777+3,3419211899479i</v>
      </c>
      <c r="AI232" s="223" t="str">
        <f t="shared" ca="1" si="348"/>
        <v>-1,33644473318641-3,22646300022054i</v>
      </c>
      <c r="AJ232" s="223" t="str">
        <f t="shared" ca="1" si="349"/>
        <v>1,64625806316945+3,07993220803696i</v>
      </c>
      <c r="AK232" s="223" t="str">
        <f t="shared" ca="1" si="350"/>
        <v>-1,94021702806763-2,90373998502797i</v>
      </c>
      <c r="AL232" s="223" t="str">
        <f t="shared" ca="1" si="351"/>
        <v>2,21549064235535+2,69958315861722i</v>
      </c>
      <c r="AM232" s="223" t="str">
        <f t="shared" ca="1" si="352"/>
        <v>-2,46942787064679-2,4694278706467i</v>
      </c>
      <c r="AN232" s="223" t="str">
        <f t="shared" ca="1" si="353"/>
        <v>2,6995831586173+2,21549064235525i</v>
      </c>
      <c r="AO232" s="223" t="str">
        <f t="shared" ca="1" si="354"/>
        <v>-2,90373998502784-1,94021702806782i</v>
      </c>
      <c r="AP232" s="223" t="str">
        <f t="shared" ca="1" si="355"/>
        <v>3,07993220803701+1,64625806316934i</v>
      </c>
      <c r="AQ232" s="223" t="str">
        <f t="shared" ca="1" si="356"/>
        <v>-3,22646300022059-1,33644473318629i</v>
      </c>
      <c r="AR232" s="223" t="str">
        <f t="shared" ca="1" si="357"/>
        <v>-3,22646300022059-1,33644473318629i</v>
      </c>
      <c r="AS232" s="223" t="str">
        <f t="shared" ca="1" si="358"/>
        <v>-3,42519485173604-0,681313616695533i</v>
      </c>
      <c r="AT232" s="223" t="str">
        <f t="shared" ca="1" si="359"/>
        <v>3,47548201470015+0,342305100969355i</v>
      </c>
      <c r="AU232" s="223" t="str">
        <f t="shared" ca="1" si="360"/>
        <v>-3,49229838597074-5,97254730682135E-13i</v>
      </c>
      <c r="AV232" s="223" t="str">
        <f t="shared" ca="1" si="361"/>
        <v>3,47548201469992-0,342305100971623i</v>
      </c>
      <c r="AW232" s="223" t="str">
        <f t="shared" ca="1" si="362"/>
        <v>-3,42519485173615+0,681313616694992i</v>
      </c>
      <c r="AX232" s="223" t="str">
        <f t="shared" ca="1" si="363"/>
        <v>3,34192118994749-1,01376070984912i</v>
      </c>
      <c r="AY232" s="223" t="str">
        <f t="shared" ca="1" si="364"/>
        <v>-3,22646300022067+1,33644473318611i</v>
      </c>
      <c r="AZ232" s="223" t="str">
        <f t="shared" ca="1" si="365"/>
        <v>3,07993220803629-1,6462580631707i</v>
      </c>
      <c r="BA232" s="223" t="str">
        <f t="shared" ca="1" si="366"/>
        <v>-2,90373998502793+1,94021702806769i</v>
      </c>
      <c r="BB232" s="223" t="str">
        <f t="shared" ca="1" si="367"/>
        <v>2,69958315861831-2,21549064235402i</v>
      </c>
      <c r="BC232" s="223" t="str">
        <f t="shared" ca="1" si="368"/>
        <v>-2,46942787064665+2,46942787064684i</v>
      </c>
      <c r="BD232" s="223" t="str">
        <f t="shared" ca="1" si="369"/>
        <v>2,21549064235658-2,69958315861621i</v>
      </c>
      <c r="BE232" s="223" t="str">
        <f t="shared" ca="1" si="370"/>
        <v>-1,94021702806747+2,90373998502808i</v>
      </c>
      <c r="BF232" s="223" t="str">
        <f t="shared" ca="1" si="371"/>
        <v>1,6462580631705-3,07993220803639i</v>
      </c>
      <c r="BG232" s="223" t="str">
        <f t="shared" ca="1" si="372"/>
        <v>-1,33644473318595+3,22646300022073i</v>
      </c>
      <c r="BH232" s="223" t="str">
        <f t="shared" ca="1" si="373"/>
        <v>1,01376070984891-3,34192118994755i</v>
      </c>
      <c r="BI232" s="223" t="str">
        <f t="shared" ca="1" si="374"/>
        <v>-0,681313616694828+3,42519485173618i</v>
      </c>
      <c r="BJ232" s="223" t="str">
        <f t="shared" ca="1" si="375"/>
        <v>0,342305100971356-3,47548201469995i</v>
      </c>
      <c r="BK232" s="223" t="str">
        <f t="shared" ca="1" si="376"/>
        <v>8,16302705964975E-13+3,49229838597074i</v>
      </c>
      <c r="BL232" s="223" t="str">
        <f t="shared" ca="1" si="377"/>
        <v>-0,342305100969523-3,47548201470013i</v>
      </c>
      <c r="BM232" s="223" t="str">
        <f t="shared" ca="1" si="378"/>
        <v>0,681313616696427+3,42519485173586i</v>
      </c>
      <c r="BN232" s="223" t="str">
        <f t="shared" ca="1" si="379"/>
        <v>-1,01376070984715-3,34192118994808i</v>
      </c>
      <c r="BO232" s="223" t="str">
        <f t="shared" ca="1" si="380"/>
        <v>1,33644473318746+3,22646300022011i</v>
      </c>
      <c r="BP232" s="223" t="str">
        <f t="shared" ca="1" si="381"/>
        <v>-1,64625806316888-3,07993220803726i</v>
      </c>
      <c r="BQ232" s="223" t="str">
        <f t="shared" ca="1" si="382"/>
        <v>1,94021702806891+2,90373998502711i</v>
      </c>
      <c r="BR232" s="223" t="str">
        <f t="shared" ca="1" si="383"/>
        <v>-2,21549064235515-2,69958315861738i</v>
      </c>
      <c r="BS232" s="223" t="str">
        <f t="shared" ca="1" si="384"/>
        <v>2,4694278706478+2,46942787064568i</v>
      </c>
      <c r="BT232" s="223" t="str">
        <f t="shared" ca="1" si="385"/>
        <v>-2,69958315861714-2,21549064235545i</v>
      </c>
      <c r="BU232" s="223" t="str">
        <f t="shared" ca="1" si="386"/>
        <v>2,90373998502884+1,94021702806634i</v>
      </c>
      <c r="BV232" s="223" t="str">
        <f t="shared" ca="1" si="387"/>
        <v>-3,07993220803708-1,64625806316921i</v>
      </c>
      <c r="BW232" s="223" t="str">
        <f t="shared" ca="1" si="388"/>
        <v>3,22646300021996+1,33644473318781i</v>
      </c>
      <c r="BX232" s="223" t="str">
        <f t="shared" ca="1" si="389"/>
        <v>-3,34192118994795-1,01376070984761i</v>
      </c>
      <c r="BY232" s="223" t="str">
        <f t="shared" ca="1" si="390"/>
        <v>3,42519485173579+0,681313616696801i</v>
      </c>
      <c r="BZ232" s="223" t="str">
        <f t="shared" ca="1" si="391"/>
        <v>-3,47548201470008-0,342305100969999i</v>
      </c>
      <c r="CA232" s="223" t="str">
        <f t="shared" ca="1" si="392"/>
        <v>3,49229838597074+1,19450946136427E-12i</v>
      </c>
      <c r="CB232" s="223" t="str">
        <f t="shared" ca="1" si="393"/>
        <v>-3,47548201469998+0,34230510097098i</v>
      </c>
      <c r="CC232" s="223" t="str">
        <f t="shared" ca="1" si="394"/>
        <v>3,42519485173627-0,68131361669436i</v>
      </c>
      <c r="CD232" s="223" t="str">
        <f t="shared" ca="1" si="395"/>
        <v>-3,34192118994766+1,01376070984855i</v>
      </c>
      <c r="CE232" s="223" t="str">
        <f t="shared" ca="1" si="396"/>
        <v>3,22646300022091-1,33644473318551i</v>
      </c>
      <c r="CF232" s="223" t="str">
        <f t="shared" ca="1" si="397"/>
        <v>-3,07993220803657+1,64625806317017i</v>
      </c>
      <c r="CG232" s="223" t="str">
        <f t="shared" ca="1" si="398"/>
        <v>2,90373998502829-1,94021702806716i</v>
      </c>
      <c r="CH232" s="223" t="str">
        <f t="shared" ca="1" si="399"/>
        <v>-2,69958315861645+2,21549064235628i</v>
      </c>
      <c r="CI232" s="223" t="str">
        <f t="shared" ca="1" si="400"/>
        <v>2,46942787064711-2,46942787064638i</v>
      </c>
      <c r="CJ232" s="223" t="str">
        <f t="shared" ca="1" si="401"/>
        <v>-2,21549064235439+2,699583158618i</v>
      </c>
      <c r="CK232" s="223" t="str">
        <f t="shared" ca="1" si="402"/>
        <v>1,94021702806801-2,90373998502772i</v>
      </c>
      <c r="CL232" s="223" t="str">
        <f t="shared" ca="1" si="403"/>
        <v>-1,64625806316801+3,07993220803772i</v>
      </c>
      <c r="CM232" s="223" t="str">
        <f t="shared" ca="1" si="404"/>
        <v>1,33644473318646-3,22646300022052i</v>
      </c>
      <c r="CN232" s="223" t="str">
        <f t="shared" ca="1" si="405"/>
        <v>-1,01376070984621+3,34192118994837i</v>
      </c>
      <c r="CO232" s="223" t="str">
        <f t="shared" ca="1" si="406"/>
        <v>0,681313616695463-3,42519485173605i</v>
      </c>
      <c r="CP232" s="223" t="str">
        <f t="shared" ca="1" si="407"/>
        <v>-0,342305100972+3,47548201469989i</v>
      </c>
      <c r="CQ232" s="223" t="str">
        <f t="shared" ca="1" si="408"/>
        <v>-2,68676520268005E-13-3,49229838597074i</v>
      </c>
      <c r="CR232" s="223" t="str">
        <f t="shared" ca="1" si="409"/>
        <v>0,34230510096888+3,47548201470019i</v>
      </c>
      <c r="CS232" s="223" t="str">
        <f t="shared" ca="1" si="410"/>
        <v>-0,681313616695893-3,42519485173597i</v>
      </c>
      <c r="CT232" s="223" t="str">
        <f t="shared" ca="1" si="411"/>
        <v>1,01376070984653+3,34192118994827i</v>
      </c>
      <c r="CU232" s="223" t="str">
        <f t="shared" ca="1" si="412"/>
        <v>-1,33644473318695-3,22646300022031i</v>
      </c>
      <c r="CV232" s="223" t="str">
        <f t="shared" ca="1" si="413"/>
        <v>1,64625806316831+3,07993220803756i</v>
      </c>
      <c r="CW232" s="223" t="str">
        <f t="shared" ca="1" si="414"/>
        <v>-1,94021702806829-2,90373998502753i</v>
      </c>
      <c r="CX232" s="223" t="str">
        <f t="shared" ca="1" si="415"/>
        <v>2,21549064235465+2,69958315861779i</v>
      </c>
      <c r="CY232" s="223" t="str">
        <f t="shared" ca="1" si="416"/>
        <v>-2,46942787064735-2,46942787064614i</v>
      </c>
      <c r="CZ232" s="223" t="str">
        <f t="shared" ca="1" si="417"/>
        <v>2,69958315861673+2,21549064235595i</v>
      </c>
      <c r="DA232" s="223" t="str">
        <f t="shared" ca="1" si="418"/>
        <v>-2,90373998502848-1,94021702806687i</v>
      </c>
      <c r="DB232" s="223" t="str">
        <f t="shared" ca="1" si="419"/>
        <v>3,07993220803678+1,64625806316978i</v>
      </c>
      <c r="DC232" s="223" t="str">
        <f t="shared" ca="1" si="420"/>
        <v>-3,22646300022104-1,3364447331852i</v>
      </c>
      <c r="DD232" s="223" t="str">
        <f t="shared" ca="1" si="421"/>
        <v>3,34192118994779+1,01376070984813i</v>
      </c>
      <c r="DE232" s="223" t="str">
        <f t="shared" ca="1" si="422"/>
        <v>-3,42519485173634-0,681313616694028i</v>
      </c>
      <c r="DF232" s="223" t="str">
        <f t="shared" ca="1" si="423"/>
        <v>3,47548201470003+0,342305100970543i</v>
      </c>
      <c r="DG232" s="223" t="str">
        <f t="shared" ca="1" si="424"/>
        <v>-3,49229838597074+1,63260541192995E-12i</v>
      </c>
      <c r="DH232" s="223" t="str">
        <f t="shared" ca="1" si="425"/>
        <v>3,47548201470004-0,342305100970434i</v>
      </c>
      <c r="DI232" s="223" t="str">
        <f t="shared" ca="1" si="426"/>
        <v>-3,4251948517364+0,681313616693724i</v>
      </c>
      <c r="DJ232" s="223" t="str">
        <f t="shared" ca="1" si="427"/>
        <v>3,34192118994782-1,01376070984802i</v>
      </c>
      <c r="DK232" s="223" t="str">
        <f t="shared" ca="1" si="428"/>
        <v>-3,22646300022116+1,33644473318491i</v>
      </c>
      <c r="DL232" s="223" t="str">
        <f t="shared" ca="1" si="429"/>
        <v>3,07993220803683-1,64625806316969i</v>
      </c>
      <c r="DM232" s="223" t="str">
        <f t="shared" ca="1" si="430"/>
        <v>-2,90373998502865+1,94021702806662i</v>
      </c>
      <c r="DN232" s="223" t="str">
        <f t="shared" ca="1" si="431"/>
        <v>2,69958315861692-2,21549064235571i</v>
      </c>
      <c r="DO232" s="223" t="str">
        <f t="shared" ca="1" si="432"/>
        <v>-2,46942787064756+2,46942787064592i</v>
      </c>
      <c r="DP232" s="223" t="str">
        <f t="shared" ca="1" si="433"/>
        <v>2,21549064235489-2,69958315861759i</v>
      </c>
      <c r="DQ232" s="223" t="str">
        <f t="shared" ca="1" si="434"/>
        <v>-1,94021702806855+2,90373998502736i</v>
      </c>
      <c r="DR232" s="223" t="str">
        <f t="shared" ca="1" si="435"/>
        <v>1,64625806316858-3,07993220803742i</v>
      </c>
      <c r="DS232" s="223" t="str">
        <f t="shared" ca="1" si="436"/>
        <v>-1,33644473318705+3,22646300022027i</v>
      </c>
      <c r="DT232" s="223" t="str">
        <f t="shared" ca="1" si="437"/>
        <v>1,01376070984682-3,34192118994818i</v>
      </c>
      <c r="DU232" s="223" t="str">
        <f t="shared" ca="1" si="438"/>
        <v>-0,681313616695998+3,42519485173595i</v>
      </c>
      <c r="DV232" s="223" t="str">
        <f t="shared" ca="1" si="439"/>
        <v>0,342305100969186-3,47548201470016i</v>
      </c>
      <c r="DW232" s="223" t="str">
        <f t="shared" ca="1" si="440"/>
        <v>-3,78206755399296E-13+3,49229838597074i</v>
      </c>
      <c r="DX232" s="223" t="str">
        <f t="shared" ca="1" si="441"/>
        <v>-0,342305100971792-3,4754820146999i</v>
      </c>
      <c r="DY232" s="223" t="str">
        <f t="shared" ca="1" si="442"/>
        <v>0,681313616695257+3,4251948517361i</v>
      </c>
      <c r="DZ232" s="223" t="str">
        <f t="shared" ca="1" si="443"/>
        <v>-1,01376070984933-3,34192118994743i</v>
      </c>
      <c r="EA232" s="223" t="str">
        <f t="shared" ca="1" si="444"/>
        <v>1,33644473318636+3,22646300022056i</v>
      </c>
      <c r="EB232" s="223" t="str">
        <f t="shared" ca="1" si="445"/>
        <v>-1,64625806316774-3,07993220803787i</v>
      </c>
      <c r="EC232" s="223" t="str">
        <f t="shared" ca="1" si="446"/>
        <v>1,94021702806792+2,90373998502778i</v>
      </c>
      <c r="ED232" s="223" t="str">
        <f t="shared" ca="1" si="447"/>
        <v>-2,21549064235415-2,6995831586182i</v>
      </c>
      <c r="EE232" s="223" t="str">
        <f t="shared" ca="1" si="448"/>
        <v>2,46942787064689+2,4694278706466i</v>
      </c>
      <c r="EF232" s="223" t="str">
        <f t="shared" ca="1" si="449"/>
        <v>-2,69958315861631-2,21549064235645i</v>
      </c>
      <c r="EG232" s="223" t="str">
        <f t="shared" ca="1" si="450"/>
        <v>2,90373998502812+1,94021702806741i</v>
      </c>
      <c r="EH232" s="223" t="str">
        <f t="shared" ca="1" si="451"/>
        <v>-3,07993220803647-1,64625806317035i</v>
      </c>
      <c r="EI232" s="223" t="str">
        <f t="shared" ca="1" si="452"/>
        <v>3,22646300022079+1,33644473318579i</v>
      </c>
      <c r="EJ232" s="223" t="str">
        <f t="shared" ca="1" si="453"/>
        <v>-3,3419211899476-1,01376070984875i</v>
      </c>
      <c r="EK232" s="223" t="str">
        <f t="shared" ca="1" si="454"/>
        <v>3,42519485173621+0,68131361669466i</v>
      </c>
      <c r="EL232" s="223" t="str">
        <f t="shared" ca="1" si="455"/>
        <v>-3,47548201469997-0,342305100971187i</v>
      </c>
      <c r="EM232" s="223" t="str">
        <f t="shared" ca="1" si="456"/>
        <v>3,49229838597074-9,8572213626265E-13i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-8,98663263062556E-28+1,6393120314342E-28i</v>
      </c>
      <c r="G233" s="229" t="str">
        <f t="shared" si="326"/>
        <v>-4,82542678217258+8,55709016044019i</v>
      </c>
      <c r="H233" s="229" t="str">
        <f t="shared" si="322"/>
        <v>2,00000000001793E-11-3,64833447297362E-12i</v>
      </c>
      <c r="I233" s="229" t="str">
        <f t="shared" si="459"/>
        <v>-2,00000000001793E-11+3,64833447297362E-12i</v>
      </c>
      <c r="J233" s="255" t="str">
        <f ca="1">IMPRODUCT(1/N_FFT2,EH100)</f>
        <v>0,0149992640449111+0,000978186255704473i</v>
      </c>
      <c r="K233" s="254" t="str">
        <f t="shared" ca="1" si="460"/>
        <v>-3,03554031538587E-13+3,51586069700181E-14i</v>
      </c>
      <c r="N233" s="246">
        <f t="shared" ca="1" si="327"/>
        <v>11.492273384207165</v>
      </c>
      <c r="O233" s="223">
        <f t="shared" ca="1" si="328"/>
        <v>3.4922733842071643</v>
      </c>
      <c r="P233" s="223" t="str">
        <f t="shared" ca="1" si="329"/>
        <v>-3,46600986304939+0,427491542941036i</v>
      </c>
      <c r="Q233" s="223" t="str">
        <f t="shared" ca="1" si="330"/>
        <v>3,38761432738043-0,848553215166041i</v>
      </c>
      <c r="R233" s="223" t="str">
        <f t="shared" ca="1" si="331"/>
        <v>-3,25826591902751+1,25685185719939i</v>
      </c>
      <c r="S233" s="223" t="str">
        <f t="shared" ca="1" si="332"/>
        <v>3,07991015845005-1,64624627741961i</v>
      </c>
      <c r="T233" s="223" t="str">
        <f t="shared" ca="1" si="333"/>
        <v>-2,85522968230131+2,01087962129695i</v>
      </c>
      <c r="U233" s="223" t="str">
        <f t="shared" ca="1" si="334"/>
        <v>2,58760389407539-2,34526746393831i</v>
      </c>
      <c r="V233" s="223" t="str">
        <f t="shared" ca="1" si="335"/>
        <v>-2,28105813473443+2,64438030094078i</v>
      </c>
      <c r="W233" s="223" t="str">
        <f t="shared" ca="1" si="336"/>
        <v>1,940203137832-2,90371919682131i</v>
      </c>
      <c r="X233" s="223" t="str">
        <f t="shared" ca="1" si="337"/>
        <v>-1,57016567979078+3,11938345319214i</v>
      </c>
      <c r="Y233" s="223" t="str">
        <f t="shared" ca="1" si="338"/>
        <v>1,17651146841124-3,28812927889683i</v>
      </c>
      <c r="Z233" s="223" t="str">
        <f t="shared" ca="1" si="339"/>
        <v>-0,765161429446588+3,4074185796478i</v>
      </c>
      <c r="AA233" s="223" t="str">
        <f t="shared" ca="1" si="340"/>
        <v>0,342302650369132-3,47545713332678i</v>
      </c>
      <c r="AB233" s="223" t="str">
        <f t="shared" ca="1" si="341"/>
        <v>0,0857046791863836+3,4912215767561i</v>
      </c>
      <c r="AC233" s="223" t="str">
        <f t="shared" ca="1" si="342"/>
        <v>-0,51242293059248-3,45447479803295i</v>
      </c>
      <c r="AD233" s="223" t="str">
        <f t="shared" ca="1" si="343"/>
        <v>0,931433864158195+3,36576950291328i</v>
      </c>
      <c r="AE233" s="223" t="str">
        <f t="shared" ca="1" si="344"/>
        <v>-1,33643516542559-3,22643990160295i</v>
      </c>
      <c r="AF233" s="223" t="str">
        <f t="shared" ca="1" si="345"/>
        <v>1,72133523784803+3,03858164099377i</v>
      </c>
      <c r="AG233" s="223" t="str">
        <f t="shared" ca="1" si="346"/>
        <v>-2,08034482606963-2,80502028418461i</v>
      </c>
      <c r="AH233" s="223" t="str">
        <f t="shared" ca="1" si="347"/>
        <v>2,40806409171685+2,52926881138119i</v>
      </c>
      <c r="AI233" s="223" t="str">
        <f t="shared" ca="1" si="348"/>
        <v>-2,69956383199263-2,21547478140443i</v>
      </c>
      <c r="AJ233" s="223" t="str">
        <f t="shared" ca="1" si="349"/>
        <v>2,95045961947401+1,86835794854601i</v>
      </c>
      <c r="AK233" s="223" t="str">
        <f t="shared" ca="1" si="350"/>
        <v>-3,15697774798328-1,49313927306873i</v>
      </c>
      <c r="AL233" s="223" t="str">
        <f t="shared" ca="1" si="351"/>
        <v>3,31601199263969+1,0954623931069i</v>
      </c>
      <c r="AM233" s="223" t="str">
        <f t="shared" ca="1" si="352"/>
        <v>-3,42517033037439-0,681308739093203i</v>
      </c>
      <c r="AN233" s="223" t="str">
        <f t="shared" ca="1" si="353"/>
        <v>3,48281091818279+0,256907567479996i</v>
      </c>
      <c r="AO233" s="223" t="str">
        <f t="shared" ca="1" si="354"/>
        <v>-3,48806678797237+0,17135773307873i</v>
      </c>
      <c r="AP233" s="223" t="str">
        <f t="shared" ca="1" si="355"/>
        <v>3,44085888656928-0,597045653831389i</v>
      </c>
      <c r="AQ233" s="223" t="str">
        <f t="shared" ca="1" si="356"/>
        <v>-3,3418972647519+1,01375345221879i</v>
      </c>
      <c r="AR233" s="223" t="str">
        <f t="shared" ca="1" si="357"/>
        <v>-3,3418972647519+1,01375345221879i</v>
      </c>
      <c r="AS233" s="223" t="str">
        <f t="shared" ca="1" si="358"/>
        <v>-2,99542279557702+1,79538733029375i</v>
      </c>
      <c r="AT233" s="223" t="str">
        <f t="shared" ca="1" si="359"/>
        <v>2,75312124673515-2,14855690890823i</v>
      </c>
      <c r="AU233" s="223" t="str">
        <f t="shared" ca="1" si="360"/>
        <v>-2,46941019172924+2,46941019173112i</v>
      </c>
      <c r="AV233" s="223" t="str">
        <f t="shared" ca="1" si="361"/>
        <v>2,14855690890891-2,75312124673461i</v>
      </c>
      <c r="AW233" s="223" t="str">
        <f t="shared" ca="1" si="362"/>
        <v>-1,7953873302936+2,99542279557711i</v>
      </c>
      <c r="AX233" s="223" t="str">
        <f t="shared" ca="1" si="363"/>
        <v>1,41521345507935-3,1926703974266i</v>
      </c>
      <c r="AY233" s="223" t="str">
        <f t="shared" ca="1" si="364"/>
        <v>-1,01375345221962+3,34189726475165i</v>
      </c>
      <c r="AZ233" s="223" t="str">
        <f t="shared" ca="1" si="365"/>
        <v>0,597045653830872-3,44085888656937i</v>
      </c>
      <c r="BA233" s="223" t="str">
        <f t="shared" ca="1" si="366"/>
        <v>-0,171357733080289+3,48806678797229i</v>
      </c>
      <c r="BB233" s="223" t="str">
        <f t="shared" ca="1" si="367"/>
        <v>-0,256907567479479-3,48281091818283i</v>
      </c>
      <c r="BC233" s="223" t="str">
        <f t="shared" ca="1" si="368"/>
        <v>0,681308739094107+3,42517033037421i</v>
      </c>
      <c r="BD233" s="223" t="str">
        <f t="shared" ca="1" si="369"/>
        <v>-1,09546239310538-3,3160119926402i</v>
      </c>
      <c r="BE233" s="223" t="str">
        <f t="shared" ca="1" si="370"/>
        <v>1,49313927306852+3,15697774798337i</v>
      </c>
      <c r="BF233" s="223" t="str">
        <f t="shared" ca="1" si="371"/>
        <v>-1,8683579485467-2,95045961947357i</v>
      </c>
      <c r="BG233" s="223" t="str">
        <f t="shared" ca="1" si="372"/>
        <v>2,2154747814035+2,6995638319934i</v>
      </c>
      <c r="BH233" s="223" t="str">
        <f t="shared" ca="1" si="373"/>
        <v>-2,52926881138108-2,40806409171698i</v>
      </c>
      <c r="BI233" s="223" t="str">
        <f t="shared" ca="1" si="374"/>
        <v>2,80502028418533+2,08034482606865i</v>
      </c>
      <c r="BJ233" s="223" t="str">
        <f t="shared" ca="1" si="375"/>
        <v>-3,03858164099336-1,72133523784876i</v>
      </c>
      <c r="BK233" s="223" t="str">
        <f t="shared" ca="1" si="376"/>
        <v>3,22643990160302+1,33643516542541i</v>
      </c>
      <c r="BL233" s="223" t="str">
        <f t="shared" ca="1" si="377"/>
        <v>-3,36576950291371-0,931433864156637i</v>
      </c>
      <c r="BM233" s="223" t="str">
        <f t="shared" ca="1" si="378"/>
        <v>3,45447479803282+0,51242293059336i</v>
      </c>
      <c r="BN233" s="223" t="str">
        <f t="shared" ca="1" si="379"/>
        <v>-3,49122157675611-0,0857046791858849i</v>
      </c>
      <c r="BO233" s="223" t="str">
        <f t="shared" ca="1" si="380"/>
        <v>3,47545713332663-0,342302650370691i</v>
      </c>
      <c r="BP233" s="223" t="str">
        <f t="shared" ca="1" si="381"/>
        <v>-3,40741857964791+0,765161429446081i</v>
      </c>
      <c r="BQ233" s="223" t="str">
        <f t="shared" ca="1" si="382"/>
        <v>3,28812927889664-1,17651146841176i</v>
      </c>
      <c r="BR233" s="223" t="str">
        <f t="shared" ca="1" si="383"/>
        <v>-3,11938345319283+1,57016567978941i</v>
      </c>
      <c r="BS233" s="223" t="str">
        <f t="shared" ca="1" si="384"/>
        <v>2,90371919682138-1,9402031378319i</v>
      </c>
      <c r="BT233" s="223" t="str">
        <f t="shared" ca="1" si="385"/>
        <v>-2,64438030094024+2,28105813473506i</v>
      </c>
      <c r="BU233" s="223" t="str">
        <f t="shared" ca="1" si="386"/>
        <v>2,34526746393923-2,58760389407456i</v>
      </c>
      <c r="BV233" s="223" t="str">
        <f t="shared" ca="1" si="387"/>
        <v>-2,01087962129709+2,8552296823012i</v>
      </c>
      <c r="BW233" s="223" t="str">
        <f t="shared" ca="1" si="388"/>
        <v>1,64624627741854-3,07991015845063i</v>
      </c>
      <c r="BX233" s="223" t="str">
        <f t="shared" ca="1" si="389"/>
        <v>-1,25685185720042+3,25826591902712i</v>
      </c>
      <c r="BY233" s="223" t="str">
        <f t="shared" ca="1" si="390"/>
        <v>0,84855321516588-3,38761432738047i</v>
      </c>
      <c r="BZ233" s="223" t="str">
        <f t="shared" ca="1" si="391"/>
        <v>-0,427491542939653+3,46600986304956i</v>
      </c>
      <c r="CA233" s="223" t="str">
        <f t="shared" ca="1" si="392"/>
        <v>9,15556270402321E-13-3,49227338420716i</v>
      </c>
      <c r="CB233" s="223" t="str">
        <f t="shared" ca="1" si="393"/>
        <v>0,427491542941382+3,46600986304935i</v>
      </c>
      <c r="CC233" s="223" t="str">
        <f t="shared" ca="1" si="394"/>
        <v>-0,84855321516757-3,38761432738004i</v>
      </c>
      <c r="CD233" s="223" t="str">
        <f t="shared" ca="1" si="395"/>
        <v>1,2568518571988+3,25826591902774i</v>
      </c>
      <c r="CE233" s="223" t="str">
        <f t="shared" ca="1" si="396"/>
        <v>-1,64624627742007-3,07991015844981i</v>
      </c>
      <c r="CF233" s="223" t="str">
        <f t="shared" ca="1" si="397"/>
        <v>2,01087962129568+2,8552296823022i</v>
      </c>
      <c r="CG233" s="223" t="str">
        <f t="shared" ca="1" si="398"/>
        <v>-2,34526746393795-2,58760389407572i</v>
      </c>
      <c r="CH233" s="223" t="str">
        <f t="shared" ca="1" si="399"/>
        <v>2,64438030094137+2,28105813473374i</v>
      </c>
      <c r="CI233" s="223" t="str">
        <f t="shared" ca="1" si="400"/>
        <v>-2,90371919682042-1,94020313783334i</v>
      </c>
      <c r="CJ233" s="223" t="str">
        <f t="shared" ca="1" si="401"/>
        <v>3,11938345319205+1,57016567979096i</v>
      </c>
      <c r="CK233" s="223" t="str">
        <f t="shared" ca="1" si="402"/>
        <v>-3,28812927889723-1,17651146841012i</v>
      </c>
      <c r="CL233" s="223" t="str">
        <f t="shared" ca="1" si="403"/>
        <v>3,40741857964753+0,765161429447772i</v>
      </c>
      <c r="CM233" s="223" t="str">
        <f t="shared" ca="1" si="404"/>
        <v>-3,4754571333268-0,342302650368957i</v>
      </c>
      <c r="CN233" s="223" t="str">
        <f t="shared" ca="1" si="405"/>
        <v>3,49122157675607-0,0857046791876265i</v>
      </c>
      <c r="CO233" s="223" t="str">
        <f t="shared" ca="1" si="406"/>
        <v>-3,45447479803307+0,512422930591649i</v>
      </c>
      <c r="CP233" s="223" t="str">
        <f t="shared" ca="1" si="407"/>
        <v>3,36576950291322-0,931433864158412i</v>
      </c>
      <c r="CQ233" s="223" t="str">
        <f t="shared" ca="1" si="408"/>
        <v>-3,22643990160232+1,33643516542711i</v>
      </c>
      <c r="CR233" s="223" t="str">
        <f t="shared" ca="1" si="409"/>
        <v>3,03858164099421-1,72133523784726i</v>
      </c>
      <c r="CS233" s="223" t="str">
        <f t="shared" ca="1" si="410"/>
        <v>-2,80502028418429+2,08034482607005i</v>
      </c>
      <c r="CT233" s="223" t="str">
        <f t="shared" ca="1" si="411"/>
        <v>2,52926881138234-2,40806409171565i</v>
      </c>
      <c r="CU233" s="223" t="str">
        <f t="shared" ca="1" si="412"/>
        <v>-2,21547478140491+2,69956383199224i</v>
      </c>
      <c r="CV233" s="223" t="str">
        <f t="shared" ca="1" si="413"/>
        <v>1,86835794854532-2,95045961947445i</v>
      </c>
      <c r="CW233" s="223" t="str">
        <f t="shared" ca="1" si="414"/>
        <v>-1,49313927307009+3,15697774798263i</v>
      </c>
      <c r="CX233" s="223" t="str">
        <f t="shared" ca="1" si="415"/>
        <v>1,09546239310702-3,31601199263965i</v>
      </c>
      <c r="CY233" s="223" t="str">
        <f t="shared" ca="1" si="416"/>
        <v>-0,681308739092302+3,42517033037457i</v>
      </c>
      <c r="CZ233" s="223" t="str">
        <f t="shared" ca="1" si="417"/>
        <v>0,256907567481207-3,4828109181827i</v>
      </c>
      <c r="DA233" s="223" t="str">
        <f t="shared" ca="1" si="418"/>
        <v>0,171357733078559+3,48806678797238i</v>
      </c>
      <c r="DB233" s="223" t="str">
        <f t="shared" ca="1" si="419"/>
        <v>-0,597045653832586-3,44085888656907i</v>
      </c>
      <c r="DC233" s="223" t="str">
        <f t="shared" ca="1" si="420"/>
        <v>1,01375345221787+3,34189726475218i</v>
      </c>
      <c r="DD233" s="223" t="str">
        <f t="shared" ca="1" si="421"/>
        <v>-1,41521345508089-3,19267039742592i</v>
      </c>
      <c r="DE233" s="223" t="str">
        <f t="shared" ca="1" si="422"/>
        <v>1,79538733029504+2,99542279557624i</v>
      </c>
      <c r="DF233" s="223" t="str">
        <f t="shared" ca="1" si="423"/>
        <v>-2,14855690890758-2,75312124673565i</v>
      </c>
      <c r="DG233" s="223" t="str">
        <f t="shared" ca="1" si="424"/>
        <v>2,46941019173054+2,46941019172982i</v>
      </c>
      <c r="DH233" s="223" t="str">
        <f t="shared" ca="1" si="425"/>
        <v>-2,75312124673628-2,14855690890677i</v>
      </c>
      <c r="DI233" s="223" t="str">
        <f t="shared" ca="1" si="426"/>
        <v>2,99542279557667+1,79538733029434i</v>
      </c>
      <c r="DJ233" s="223" t="str">
        <f t="shared" ca="1" si="427"/>
        <v>-3,19267039742625-1,41521345508014i</v>
      </c>
      <c r="DK233" s="223" t="str">
        <f t="shared" ca="1" si="428"/>
        <v>3,34189726475138+1,0137534522205i</v>
      </c>
      <c r="DL233" s="223" t="str">
        <f t="shared" ca="1" si="429"/>
        <v>-3,44085888656922-0,597045653831773i</v>
      </c>
      <c r="DM233" s="223" t="str">
        <f t="shared" ca="1" si="430"/>
        <v>3,48806678797242+0,171357733077734i</v>
      </c>
      <c r="DN233" s="223" t="str">
        <f t="shared" ca="1" si="431"/>
        <v>-3,48281091818289+0,256907567478665i</v>
      </c>
      <c r="DO233" s="223" t="str">
        <f t="shared" ca="1" si="432"/>
        <v>3,42517033037437-0,681308739093308i</v>
      </c>
      <c r="DP233" s="223" t="str">
        <f t="shared" ca="1" si="433"/>
        <v>-3,31601199263933+1,09546239310799i</v>
      </c>
      <c r="DQ233" s="223" t="str">
        <f t="shared" ca="1" si="434"/>
        <v>3,15697774798372-1,49313927306779i</v>
      </c>
      <c r="DR233" s="223" t="str">
        <f t="shared" ca="1" si="435"/>
        <v>-2,950459619474+1,86835794854602i</v>
      </c>
      <c r="DS233" s="223" t="str">
        <f t="shared" ca="1" si="436"/>
        <v>2,69956383199171-2,21547478140555i</v>
      </c>
      <c r="DT233" s="223" t="str">
        <f t="shared" ca="1" si="437"/>
        <v>-2,40806409171764+2,52926881138044i</v>
      </c>
      <c r="DU233" s="223" t="str">
        <f t="shared" ca="1" si="438"/>
        <v>2,08034482606939-2,80502028418478i</v>
      </c>
      <c r="DV233" s="223" t="str">
        <f t="shared" ca="1" si="439"/>
        <v>-1,72133523784654+3,03858164099462i</v>
      </c>
      <c r="DW233" s="223" t="str">
        <f t="shared" ca="1" si="440"/>
        <v>1,33643516542616-3,22643990160271i</v>
      </c>
      <c r="DX233" s="223" t="str">
        <f t="shared" ca="1" si="441"/>
        <v>-0,931433864157615+3,36576950291344i</v>
      </c>
      <c r="DY233" s="223" t="str">
        <f t="shared" ca="1" si="442"/>
        <v>0,512422930594167-3,4544747980327i</v>
      </c>
      <c r="DZ233" s="223" t="str">
        <f t="shared" ca="1" si="443"/>
        <v>-0,085704679186701+3,49122157675609i</v>
      </c>
      <c r="EA233" s="223" t="str">
        <f t="shared" ca="1" si="444"/>
        <v>-0,342302650369878-3,47545713332671i</v>
      </c>
      <c r="EB233" s="223" t="str">
        <f t="shared" ca="1" si="445"/>
        <v>0,765161429445187+3,40741857964811i</v>
      </c>
      <c r="EC233" s="223" t="str">
        <f t="shared" ca="1" si="446"/>
        <v>-1,1765114684109-3,28812927889695i</v>
      </c>
      <c r="ED233" s="223" t="str">
        <f t="shared" ca="1" si="447"/>
        <v>1,5701656797917+3,11938345319168i</v>
      </c>
      <c r="EE233" s="223" t="str">
        <f t="shared" ca="1" si="448"/>
        <v>-1,94020313783105-2,90371919682195i</v>
      </c>
      <c r="EF233" s="223" t="str">
        <f t="shared" ca="1" si="449"/>
        <v>2,28105813473437+2,64438030094083i</v>
      </c>
      <c r="EG233" s="223" t="str">
        <f t="shared" ca="1" si="450"/>
        <v>-2,58760389407628-2,34526746393733i</v>
      </c>
      <c r="EH233" s="223" t="str">
        <f t="shared" ca="1" si="451"/>
        <v>2,85522968230073+2,01087962129776i</v>
      </c>
      <c r="EI233" s="223" t="str">
        <f t="shared" ca="1" si="452"/>
        <v>-3,07991015845024-1,64624627741926i</v>
      </c>
      <c r="EJ233" s="223" t="str">
        <f t="shared" ca="1" si="453"/>
        <v>3,25826591902807+1,25685185719794i</v>
      </c>
      <c r="EK233" s="223" t="str">
        <f t="shared" ca="1" si="454"/>
        <v>-3,38761432738025-0,848553215166767i</v>
      </c>
      <c r="EL233" s="223" t="str">
        <f t="shared" ca="1" si="455"/>
        <v>3,46600986304945+0,427491542940561i</v>
      </c>
      <c r="EM233" s="223" t="str">
        <f t="shared" ca="1" si="456"/>
        <v>-3,49227338420716-1,83111254080464E-12i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-8,85300426602846E-28+1,60288422266753E-28i</v>
      </c>
      <c r="G234" s="229" t="str">
        <f t="shared" si="326"/>
        <v>-4,77079004281288+8,52381154321281i</v>
      </c>
      <c r="H234" s="229" t="str">
        <f t="shared" si="322"/>
        <v>2,00000000001766E-11-3,62110809630963E-12i</v>
      </c>
      <c r="I234" s="229" t="str">
        <f t="shared" si="459"/>
        <v>-2,00000000001766E-11+3,62110809630963E-12i</v>
      </c>
      <c r="J234" s="255" t="str">
        <f ca="1">IMPRODUCT(1/N_FFT2,EI100)</f>
        <v>0,0155922793183002-1,72000861581117E-06i</v>
      </c>
      <c r="K234" s="254" t="str">
        <f t="shared" ca="1" si="460"/>
        <v>-3,11839358031633E-13+5,64957290517346E-14i</v>
      </c>
      <c r="N234" s="246">
        <f t="shared" ca="1" si="327"/>
        <v>11.492242975457458</v>
      </c>
      <c r="O234" s="223">
        <f t="shared" ca="1" si="328"/>
        <v>3.4922429754574589</v>
      </c>
      <c r="P234" s="223" t="str">
        <f t="shared" ca="1" si="329"/>
        <v>-3,45444471841204+0,512418468702261i</v>
      </c>
      <c r="Q234" s="223" t="str">
        <f t="shared" ca="1" si="330"/>
        <v>3,34186816539271-1,01374462502483i</v>
      </c>
      <c r="R234" s="223" t="str">
        <f t="shared" ca="1" si="331"/>
        <v>-3,1569502587991+1,49312627165295i</v>
      </c>
      <c r="S234" s="223" t="str">
        <f t="shared" ca="1" si="332"/>
        <v>2,90369391286982-1,94018624363609i</v>
      </c>
      <c r="T234" s="223" t="str">
        <f t="shared" ca="1" si="333"/>
        <v>-2,58758136267809+2,34524704267012i</v>
      </c>
      <c r="U234" s="223" t="str">
        <f t="shared" ca="1" si="334"/>
        <v>2,21545549029785-2,69954032571123i</v>
      </c>
      <c r="V234" s="223" t="str">
        <f t="shared" ca="1" si="335"/>
        <v>-1,79537169707219+2,99539671312234i</v>
      </c>
      <c r="W234" s="223" t="str">
        <f t="shared" ca="1" si="336"/>
        <v>1,336423528501-3,22641180758143i</v>
      </c>
      <c r="X234" s="223" t="str">
        <f t="shared" ca="1" si="337"/>
        <v>-0,848545826442672+3,38758482994281i</v>
      </c>
      <c r="Y234" s="223" t="str">
        <f t="shared" ca="1" si="338"/>
        <v>0,342299669790494-3,47542687100351i</v>
      </c>
      <c r="Z234" s="223" t="str">
        <f t="shared" ca="1" si="339"/>
        <v>0,171356240992091+3,48803641585134i</v>
      </c>
      <c r="AA234" s="223" t="str">
        <f t="shared" ca="1" si="340"/>
        <v>-0,68130280664063-3,42514050592024i</v>
      </c>
      <c r="AB234" s="223" t="str">
        <f t="shared" ca="1" si="341"/>
        <v>1,17650122401189+3,28810064771906i</v>
      </c>
      <c r="AC234" s="223" t="str">
        <f t="shared" ca="1" si="342"/>
        <v>-1,64623194283414-3,07988334032711i</v>
      </c>
      <c r="AD234" s="223" t="str">
        <f t="shared" ca="1" si="343"/>
        <v>2,08032671159853+2,80499585964785i</v>
      </c>
      <c r="AE234" s="223" t="str">
        <f t="shared" ca="1" si="344"/>
        <v>-2,46938868949696-2,46938868949715i</v>
      </c>
      <c r="AF234" s="223" t="str">
        <f t="shared" ca="1" si="345"/>
        <v>2,80499585964792+2,08032671159845i</v>
      </c>
      <c r="AG234" s="223" t="str">
        <f t="shared" ca="1" si="346"/>
        <v>-3,07988334032716-1,64623194283405i</v>
      </c>
      <c r="AH234" s="223" t="str">
        <f t="shared" ca="1" si="347"/>
        <v>3,28810064771909+1,17650122401181i</v>
      </c>
      <c r="AI234" s="223" t="str">
        <f t="shared" ca="1" si="348"/>
        <v>-3,42514050592026-0,681302806640529i</v>
      </c>
      <c r="AJ234" s="223" t="str">
        <f t="shared" ca="1" si="349"/>
        <v>3,48803641585134+0,171356240992012i</v>
      </c>
      <c r="AK234" s="223" t="str">
        <f t="shared" ca="1" si="350"/>
        <v>-3,47542687100354+0,342299669790251i</v>
      </c>
      <c r="AL234" s="223" t="str">
        <f t="shared" ca="1" si="351"/>
        <v>3,38758482994287-0,848545826442448i</v>
      </c>
      <c r="AM234" s="223" t="str">
        <f t="shared" ca="1" si="352"/>
        <v>-3,22641180758141+1,33642352850107i</v>
      </c>
      <c r="AN234" s="223" t="str">
        <f t="shared" ca="1" si="353"/>
        <v>2,99539671312228-1,79537169707228i</v>
      </c>
      <c r="AO234" s="223" t="str">
        <f t="shared" ca="1" si="354"/>
        <v>-2,69954032571119+2,2154554902979i</v>
      </c>
      <c r="AP234" s="223" t="str">
        <f t="shared" ca="1" si="355"/>
        <v>2,34524704267005-2,58758136267815i</v>
      </c>
      <c r="AQ234" s="223" t="str">
        <f t="shared" ca="1" si="356"/>
        <v>-1,940186243636+2,90369391286988i</v>
      </c>
      <c r="AR234" s="223" t="str">
        <f t="shared" ca="1" si="357"/>
        <v>-1,940186243636+2,90369391286988i</v>
      </c>
      <c r="AS234" s="223" t="str">
        <f t="shared" ca="1" si="358"/>
        <v>-1,01374462502498+3,34186816539266i</v>
      </c>
      <c r="AT234" s="223" t="str">
        <f t="shared" ca="1" si="359"/>
        <v>0,512418468703148-3,4544447184119i</v>
      </c>
      <c r="AU234" s="223" t="str">
        <f t="shared" ca="1" si="360"/>
        <v>-2,68675286352938E-13+3,49224297545746i</v>
      </c>
      <c r="AV234" s="223" t="str">
        <f t="shared" ca="1" si="361"/>
        <v>-0,512418468702666-3,45444471841197i</v>
      </c>
      <c r="AW234" s="223" t="str">
        <f t="shared" ca="1" si="362"/>
        <v>1,01374462502584+3,3418681653924i</v>
      </c>
      <c r="AX234" s="223" t="str">
        <f t="shared" ca="1" si="363"/>
        <v>-1,49312627165447-3,15695025879839i</v>
      </c>
      <c r="AY234" s="223" t="str">
        <f t="shared" ca="1" si="364"/>
        <v>1,94018624363502+2,90369391287054i</v>
      </c>
      <c r="AZ234" s="223" t="str">
        <f t="shared" ca="1" si="365"/>
        <v>-2,34524704266966-2,58758136267851i</v>
      </c>
      <c r="BA234" s="223" t="str">
        <f t="shared" ca="1" si="366"/>
        <v>2,69954032571128+2,21545549029778i</v>
      </c>
      <c r="BB234" s="223" t="str">
        <f t="shared" ca="1" si="367"/>
        <v>-2,99539671312272-1,79537169707155i</v>
      </c>
      <c r="BC234" s="223" t="str">
        <f t="shared" ca="1" si="368"/>
        <v>3,22641180758202+1,33642352849959i</v>
      </c>
      <c r="BD234" s="223" t="str">
        <f t="shared" ca="1" si="369"/>
        <v>-3,3875848299425-0,848545826443932i</v>
      </c>
      <c r="BE234" s="223" t="str">
        <f t="shared" ca="1" si="370"/>
        <v>3,47542687100345+0,342299669791132i</v>
      </c>
      <c r="BF234" s="223" t="str">
        <f t="shared" ca="1" si="371"/>
        <v>-3,48803641585135+0,171356240991872i</v>
      </c>
      <c r="BG234" s="223" t="str">
        <f t="shared" ca="1" si="372"/>
        <v>3,42514050592015-0,68130280664107i</v>
      </c>
      <c r="BH234" s="223" t="str">
        <f t="shared" ca="1" si="373"/>
        <v>-3,28810064771868+1,17650122401294i</v>
      </c>
      <c r="BI234" s="223" t="str">
        <f t="shared" ca="1" si="374"/>
        <v>3,07988334032792-1,64623194283264i</v>
      </c>
      <c r="BJ234" s="223" t="str">
        <f t="shared" ca="1" si="375"/>
        <v>-2,80499585964841+2,08032671159778i</v>
      </c>
      <c r="BK234" s="223" t="str">
        <f t="shared" ca="1" si="376"/>
        <v>2,46938868949734-2,46938868949677i</v>
      </c>
      <c r="BL234" s="223" t="str">
        <f t="shared" ca="1" si="377"/>
        <v>-2,08032671159835+2,80499585964799i</v>
      </c>
      <c r="BM234" s="223" t="str">
        <f t="shared" ca="1" si="378"/>
        <v>1,64623194283335-3,07988334032754i</v>
      </c>
      <c r="BN234" s="223" t="str">
        <f t="shared" ca="1" si="379"/>
        <v>-1,17650122401043+3,28810064771958i</v>
      </c>
      <c r="BO234" s="223" t="str">
        <f t="shared" ca="1" si="380"/>
        <v>0,681302806641863-3,42514050592i</v>
      </c>
      <c r="BP234" s="223" t="str">
        <f t="shared" ca="1" si="381"/>
        <v>-0,171356240992578+3,48803641585131i</v>
      </c>
      <c r="BQ234" s="223" t="str">
        <f t="shared" ca="1" si="382"/>
        <v>-0,342299669790329-3,47542687100353i</v>
      </c>
      <c r="BR234" s="223" t="str">
        <f t="shared" ca="1" si="383"/>
        <v>0,84854582644315+3,3875848299427i</v>
      </c>
      <c r="BS234" s="223" t="str">
        <f t="shared" ca="1" si="384"/>
        <v>-1,33642352850215-3,22641180758096i</v>
      </c>
      <c r="BT234" s="223" t="str">
        <f t="shared" ca="1" si="385"/>
        <v>1,79537169707086+2,99539671312314i</v>
      </c>
      <c r="BU234" s="223" t="str">
        <f t="shared" ca="1" si="386"/>
        <v>-2,21545549029716-2,6995403257118i</v>
      </c>
      <c r="BV234" s="223" t="str">
        <f t="shared" ca="1" si="387"/>
        <v>2,587581362678+2,34524704267022i</v>
      </c>
      <c r="BW234" s="223" t="str">
        <f t="shared" ca="1" si="388"/>
        <v>-2,90369391287012-1,94018624363564i</v>
      </c>
      <c r="BX234" s="223" t="str">
        <f t="shared" ca="1" si="389"/>
        <v>3,15695025879953+1,49312627165206i</v>
      </c>
      <c r="BY234" s="223" t="str">
        <f t="shared" ca="1" si="390"/>
        <v>-3,3418681653922-1,01374462502652i</v>
      </c>
      <c r="BZ234" s="223" t="str">
        <f t="shared" ca="1" si="391"/>
        <v>3,45444471841186+0,512418468703413i</v>
      </c>
      <c r="CA234" s="223" t="str">
        <f t="shared" ca="1" si="392"/>
        <v>-3,49224297545746-5,37350572705875E-13i</v>
      </c>
      <c r="CB234" s="223" t="str">
        <f t="shared" ca="1" si="393"/>
        <v>3,45444471841201-0,512418468702449i</v>
      </c>
      <c r="CC234" s="223" t="str">
        <f t="shared" ca="1" si="394"/>
        <v>-3,34186816539248+1,01374462502558i</v>
      </c>
      <c r="CD234" s="223" t="str">
        <f t="shared" ca="1" si="395"/>
        <v>3,1569502587985-1,49312627165422i</v>
      </c>
      <c r="CE234" s="223" t="str">
        <f t="shared" ca="1" si="396"/>
        <v>-2,90369391287071+1,94018624363475i</v>
      </c>
      <c r="CF234" s="223" t="str">
        <f t="shared" ca="1" si="397"/>
        <v>2,58758136267866-2,3452470426695i</v>
      </c>
      <c r="CG234" s="223" t="str">
        <f t="shared" ca="1" si="398"/>
        <v>-2,21545549029799+2,69954032571111i</v>
      </c>
      <c r="CH234" s="223" t="str">
        <f t="shared" ca="1" si="399"/>
        <v>1,79537169707169-2,99539671312263i</v>
      </c>
      <c r="CI234" s="223" t="str">
        <f t="shared" ca="1" si="400"/>
        <v>-1,33642352849984+3,22641180758191i</v>
      </c>
      <c r="CJ234" s="223" t="str">
        <f t="shared" ca="1" si="401"/>
        <v>0,848545826444194-3,38758482994243i</v>
      </c>
      <c r="CK234" s="223" t="str">
        <f t="shared" ca="1" si="402"/>
        <v>-0,342299669791399+3,47542687100343i</v>
      </c>
      <c r="CL234" s="223" t="str">
        <f t="shared" ca="1" si="403"/>
        <v>-0,171356240991604-3,48803641585136i</v>
      </c>
      <c r="CM234" s="223" t="str">
        <f t="shared" ca="1" si="404"/>
        <v>0,681302806640808+3,42514050592021i</v>
      </c>
      <c r="CN234" s="223" t="str">
        <f t="shared" ca="1" si="405"/>
        <v>-1,17650122401269-3,28810064771877i</v>
      </c>
      <c r="CO234" s="223" t="str">
        <f t="shared" ca="1" si="406"/>
        <v>1,64623194283546+3,0798833403264i</v>
      </c>
      <c r="CP234" s="223" t="str">
        <f t="shared" ca="1" si="407"/>
        <v>-2,08032671159748-2,80499585964863i</v>
      </c>
      <c r="CQ234" s="223" t="str">
        <f t="shared" ca="1" si="408"/>
        <v>2,46938868949658+2,46938868949753i</v>
      </c>
      <c r="CR234" s="223" t="str">
        <f t="shared" ca="1" si="409"/>
        <v>-2,80499585964783-2,08032671159856i</v>
      </c>
      <c r="CS234" s="223" t="str">
        <f t="shared" ca="1" si="410"/>
        <v>3,07988334032746+1,6462319428335i</v>
      </c>
      <c r="CT234" s="223" t="str">
        <f t="shared" ca="1" si="411"/>
        <v>-3,28810064771949-1,17650122401068i</v>
      </c>
      <c r="CU234" s="223" t="str">
        <f t="shared" ca="1" si="412"/>
        <v>3,42514050591994+0,681302806642125i</v>
      </c>
      <c r="CV234" s="223" t="str">
        <f t="shared" ca="1" si="413"/>
        <v>-3,4880364158513-0,171356240992846i</v>
      </c>
      <c r="CW234" s="223" t="str">
        <f t="shared" ca="1" si="414"/>
        <v>3,47542687100355-0,342299669790161i</v>
      </c>
      <c r="CX234" s="223" t="str">
        <f t="shared" ca="1" si="415"/>
        <v>-3,38758482994276+0,848545826442888i</v>
      </c>
      <c r="CY234" s="223" t="str">
        <f t="shared" ca="1" si="416"/>
        <v>3,22641180758106-1,3364235285019i</v>
      </c>
      <c r="CZ234" s="223" t="str">
        <f t="shared" ca="1" si="417"/>
        <v>-2,99539671312144+1,79537169707369i</v>
      </c>
      <c r="DA234" s="223" t="str">
        <f t="shared" ca="1" si="418"/>
        <v>2,6995403257119-2,21545549029702i</v>
      </c>
      <c r="DB234" s="223" t="str">
        <f t="shared" ca="1" si="419"/>
        <v>-2,34524704267049+2,58758136267776i</v>
      </c>
      <c r="DC234" s="223" t="str">
        <f t="shared" ca="1" si="420"/>
        <v>1,94018624363587-2,90369391286997i</v>
      </c>
      <c r="DD234" s="223" t="str">
        <f t="shared" ca="1" si="421"/>
        <v>-1,49312627165221+3,15695025879945i</v>
      </c>
      <c r="DE234" s="223" t="str">
        <f t="shared" ca="1" si="422"/>
        <v>1,01374462502355-3,3418681653931i</v>
      </c>
      <c r="DF234" s="223" t="str">
        <f t="shared" ca="1" si="423"/>
        <v>-0,512418468703581+3,45444471841184i</v>
      </c>
      <c r="DG234" s="223" t="str">
        <f t="shared" ca="1" si="424"/>
        <v>8,06025859058812E-13-3,49224297545746i</v>
      </c>
      <c r="DH234" s="223" t="str">
        <f t="shared" ca="1" si="425"/>
        <v>0,512418468702184+3,45444471841205i</v>
      </c>
      <c r="DI234" s="223" t="str">
        <f t="shared" ca="1" si="426"/>
        <v>-1,01374462502542-3,34186816539253i</v>
      </c>
      <c r="DJ234" s="223" t="str">
        <f t="shared" ca="1" si="427"/>
        <v>1,49312627165398+3,15695025879862i</v>
      </c>
      <c r="DK234" s="223" t="str">
        <f t="shared" ca="1" si="428"/>
        <v>-1,94018624363453-2,90369391287086i</v>
      </c>
      <c r="DL234" s="223" t="str">
        <f t="shared" ca="1" si="429"/>
        <v>2,3452470426693+2,58758136267884i</v>
      </c>
      <c r="DM234" s="223" t="str">
        <f t="shared" ca="1" si="430"/>
        <v>-2,69954032571101-2,21545549029812i</v>
      </c>
      <c r="DN234" s="223" t="str">
        <f t="shared" ca="1" si="431"/>
        <v>2,99539671312245+1,79537169707201i</v>
      </c>
      <c r="DO234" s="223" t="str">
        <f t="shared" ca="1" si="432"/>
        <v>-3,22641180758181-1,33642352850009i</v>
      </c>
      <c r="DP234" s="223" t="str">
        <f t="shared" ca="1" si="433"/>
        <v>3,38758482994324+0,848545826440988i</v>
      </c>
      <c r="DQ234" s="223" t="str">
        <f t="shared" ca="1" si="434"/>
        <v>-3,47542687100341-0,342299669791567i</v>
      </c>
      <c r="DR234" s="223" t="str">
        <f t="shared" ca="1" si="435"/>
        <v>3,48803641585138-0,171356240991236i</v>
      </c>
      <c r="DS234" s="223" t="str">
        <f t="shared" ca="1" si="436"/>
        <v>-3,42514050592026+0,681302806640543i</v>
      </c>
      <c r="DT234" s="223" t="str">
        <f t="shared" ca="1" si="437"/>
        <v>3,28810064771883-1,17650122401253i</v>
      </c>
      <c r="DU234" s="223" t="str">
        <f t="shared" ca="1" si="438"/>
        <v>-3,07988334032653+1,64623194283523i</v>
      </c>
      <c r="DV234" s="223" t="str">
        <f t="shared" ca="1" si="439"/>
        <v>2,80499585964867-2,08032671159743i</v>
      </c>
      <c r="DW234" s="223" t="str">
        <f t="shared" ca="1" si="440"/>
        <v>-2,46938868949772+2,46938868949639i</v>
      </c>
      <c r="DX234" s="223" t="str">
        <f t="shared" ca="1" si="441"/>
        <v>2,08032671159878-2,80499585964767i</v>
      </c>
      <c r="DY234" s="223" t="str">
        <f t="shared" ca="1" si="442"/>
        <v>-1,64623194283373+3,07988334032733i</v>
      </c>
      <c r="DZ234" s="223" t="str">
        <f t="shared" ca="1" si="443"/>
        <v>1,17650122401094-3,2881006477194i</v>
      </c>
      <c r="EA234" s="223" t="str">
        <f t="shared" ca="1" si="444"/>
        <v>-0,68130280664239+3,42514050591989i</v>
      </c>
      <c r="EB234" s="223" t="str">
        <f t="shared" ca="1" si="445"/>
        <v>0,171356240993114-3,48803641585128i</v>
      </c>
      <c r="EC234" s="223" t="str">
        <f t="shared" ca="1" si="446"/>
        <v>0,342299669789893+3,47542687100357i</v>
      </c>
      <c r="ED234" s="223" t="str">
        <f t="shared" ca="1" si="447"/>
        <v>-0,84854582644263-3,38758482994282i</v>
      </c>
      <c r="EE234" s="223" t="str">
        <f t="shared" ca="1" si="448"/>
        <v>1,33642352850165+3,22641180758116i</v>
      </c>
      <c r="EF234" s="223" t="str">
        <f t="shared" ca="1" si="449"/>
        <v>-1,79537169707346-2,99539671312158i</v>
      </c>
      <c r="EG234" s="223" t="str">
        <f t="shared" ca="1" si="450"/>
        <v>2,21545549029682+2,69954032571207i</v>
      </c>
      <c r="EH234" s="223" t="str">
        <f t="shared" ca="1" si="451"/>
        <v>-2,58758136267758-2,34524704267069i</v>
      </c>
      <c r="EI234" s="223" t="str">
        <f t="shared" ca="1" si="452"/>
        <v>2,90369391286982+1,94018624363609i</v>
      </c>
      <c r="EJ234" s="223" t="str">
        <f t="shared" ca="1" si="453"/>
        <v>-3,15695025879934-1,49312627165245i</v>
      </c>
      <c r="EK234" s="223" t="str">
        <f t="shared" ca="1" si="454"/>
        <v>3,34186816539302+1,0137446250238i</v>
      </c>
      <c r="EL234" s="223" t="str">
        <f t="shared" ca="1" si="455"/>
        <v>-3,4544447184118-0,512418468703846i</v>
      </c>
      <c r="EM234" s="223" t="str">
        <f t="shared" ca="1" si="456"/>
        <v>3,49224297545746+1,07470114541175E-12i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-8,72233440869858E-28+1,56752777105004E-28i</v>
      </c>
      <c r="G235" s="229" t="str">
        <f t="shared" si="326"/>
        <v>-4,71698113205749+8,49056603775684i</v>
      </c>
      <c r="H235" s="229" t="str">
        <f t="shared" si="322"/>
        <v>2,00000000001742E-11-3,594285073374E-12i</v>
      </c>
      <c r="I235" s="229" t="str">
        <f t="shared" si="459"/>
        <v>-2,00000000001742E-11+3,594285073374E-12i</v>
      </c>
      <c r="J235" s="255" t="str">
        <f ca="1">IMPRODUCT(1/N_FFT2,EJ100)</f>
        <v>0,0128162018901052-0,000978188020107004i</v>
      </c>
      <c r="K235" s="254" t="str">
        <f t="shared" ca="1" si="460"/>
        <v>-2,52808151204713E-13+6,56288435532632E-14i</v>
      </c>
      <c r="N235" s="246">
        <f t="shared" ca="1" si="327"/>
        <v>11.492207068524253</v>
      </c>
      <c r="O235" s="223">
        <f t="shared" ca="1" si="328"/>
        <v>3.4922070685242539</v>
      </c>
      <c r="P235" s="223" t="str">
        <f t="shared" ca="1" si="329"/>
        <v>-3,44079354720958+0,597034316376963i</v>
      </c>
      <c r="Q235" s="223" t="str">
        <f t="shared" ca="1" si="330"/>
        <v>3,28806683975921-1,17648912733041i</v>
      </c>
      <c r="R235" s="223" t="str">
        <f t="shared" ca="1" si="331"/>
        <v>-3,03852394058085+1,72130255096766i</v>
      </c>
      <c r="S235" s="223" t="str">
        <f t="shared" ca="1" si="332"/>
        <v>2,69951256927658-2,21543271118049i</v>
      </c>
      <c r="T235" s="223" t="str">
        <f t="shared" ca="1" si="333"/>
        <v>-2,28101481913133+2,64433008611899i</v>
      </c>
      <c r="U235" s="223" t="str">
        <f t="shared" ca="1" si="334"/>
        <v>1,79535323721931-2,99536591471842i</v>
      </c>
      <c r="V235" s="223" t="str">
        <f t="shared" ca="1" si="335"/>
        <v>-1,25682799051427+3,25820404697291i</v>
      </c>
      <c r="W235" s="223" t="str">
        <f t="shared" ca="1" si="336"/>
        <v>0,681295801545329-3,42510528892872i</v>
      </c>
      <c r="X235" s="223" t="str">
        <f t="shared" ca="1" si="337"/>
        <v>-0,085703051717866+3,49115528104623i</v>
      </c>
      <c r="Y235" s="223" t="str">
        <f t="shared" ca="1" si="338"/>
        <v>-0,512413200061111-3,45440920011713i</v>
      </c>
      <c r="Z235" s="223" t="str">
        <f t="shared" ca="1" si="339"/>
        <v>1,09544159108789+3,31594902403001i</v>
      </c>
      <c r="AA235" s="223" t="str">
        <f t="shared" ca="1" si="340"/>
        <v>-1,64621501642296-3,0798516732392i</v>
      </c>
      <c r="AB235" s="223" t="str">
        <f t="shared" ca="1" si="341"/>
        <v>2,14851610940507+2,75306896700349i</v>
      </c>
      <c r="AC235" s="223" t="str">
        <f t="shared" ca="1" si="342"/>
        <v>-2,58755475739561-2,34522292904749i</v>
      </c>
      <c r="AD235" s="223" t="str">
        <f t="shared" ca="1" si="343"/>
        <v>2,95040359243299+1,8683224698133i</v>
      </c>
      <c r="AE235" s="223" t="str">
        <f t="shared" ca="1" si="344"/>
        <v>-3,22637863390085-1,33640978751236i</v>
      </c>
      <c r="AF235" s="223" t="str">
        <f t="shared" ca="1" si="345"/>
        <v>3,40735387529468+0,765146899598409i</v>
      </c>
      <c r="AG235" s="223" t="str">
        <f t="shared" ca="1" si="346"/>
        <v>-3,4880005521696-0,171354479122368i</v>
      </c>
      <c r="AH235" s="223" t="str">
        <f t="shared" ca="1" si="347"/>
        <v>3,46594404609128-0,427483425193466i</v>
      </c>
      <c r="AI235" s="223" t="str">
        <f t="shared" ca="1" si="348"/>
        <v>-3,34183380459999+1,01373420179233i</v>
      </c>
      <c r="AJ235" s="223" t="str">
        <f t="shared" ca="1" si="349"/>
        <v>3,1193242184126-1,57013586350844i</v>
      </c>
      <c r="AK235" s="223" t="str">
        <f t="shared" ca="1" si="350"/>
        <v>-2,80496701892856+2,08030532186355i</v>
      </c>
      <c r="AL235" s="223" t="str">
        <f t="shared" ca="1" si="351"/>
        <v>2,40801836436475-2,52922078244128i</v>
      </c>
      <c r="AM235" s="223" t="str">
        <f t="shared" ca="1" si="352"/>
        <v>-1,94016629481283+2,903664057346i</v>
      </c>
      <c r="AN235" s="223" t="str">
        <f t="shared" ca="1" si="353"/>
        <v>1,41518658122638-3,19260977098166i</v>
      </c>
      <c r="AO235" s="223" t="str">
        <f t="shared" ca="1" si="354"/>
        <v>-0,848537101769505+3,38754999909542i</v>
      </c>
      <c r="AP235" s="223" t="str">
        <f t="shared" ca="1" si="355"/>
        <v>0,256902688995669-3,4827447821851i</v>
      </c>
      <c r="AQ235" s="223" t="str">
        <f t="shared" ca="1" si="356"/>
        <v>0,342296150295492+3,47539113697202i</v>
      </c>
      <c r="AR235" s="223" t="str">
        <f t="shared" ca="1" si="357"/>
        <v>0,342296150295492+3,47539113697202i</v>
      </c>
      <c r="AS235" s="223" t="str">
        <f t="shared" ca="1" si="358"/>
        <v>1,49311091946062+3,15691779931601i</v>
      </c>
      <c r="AT235" s="223" t="str">
        <f t="shared" ca="1" si="359"/>
        <v>-2,0108414361849-2,8551754636051i</v>
      </c>
      <c r="AU235" s="223" t="str">
        <f t="shared" ca="1" si="360"/>
        <v>2,46936329946227+2,46936329945992i</v>
      </c>
      <c r="AV235" s="223" t="str">
        <f t="shared" ca="1" si="361"/>
        <v>-2,85517546360704-2,01084143618215i</v>
      </c>
      <c r="AW235" s="223" t="str">
        <f t="shared" ca="1" si="362"/>
        <v>3,1569177993152+1,49311091946233i</v>
      </c>
      <c r="AX235" s="223" t="str">
        <f t="shared" ca="1" si="363"/>
        <v>-3,36570558944489-0,931416176921016i</v>
      </c>
      <c r="AY235" s="223" t="str">
        <f t="shared" ca="1" si="364"/>
        <v>3,47539113697187+0,342296150297033i</v>
      </c>
      <c r="AZ235" s="223" t="str">
        <f t="shared" ca="1" si="365"/>
        <v>-3,48274478218522+0,256902688994124i</v>
      </c>
      <c r="BA235" s="223" t="str">
        <f t="shared" ca="1" si="366"/>
        <v>3,38754999909579-0,848537101768003i</v>
      </c>
      <c r="BB235" s="223" t="str">
        <f t="shared" ca="1" si="367"/>
        <v>-3,19260977098229+1,41518658122497i</v>
      </c>
      <c r="BC235" s="223" t="str">
        <f t="shared" ca="1" si="368"/>
        <v>2,90366405734683-1,94016629481159i</v>
      </c>
      <c r="BD235" s="223" t="str">
        <f t="shared" ca="1" si="369"/>
        <v>-2,52922078244214+2,40801836436384i</v>
      </c>
      <c r="BE235" s="223" t="str">
        <f t="shared" ca="1" si="370"/>
        <v>2,08030532186451-2,80496701892784i</v>
      </c>
      <c r="BF235" s="223" t="str">
        <f t="shared" ca="1" si="371"/>
        <v>-1,57013586350951+3,11932421841206i</v>
      </c>
      <c r="BG235" s="223" t="str">
        <f t="shared" ca="1" si="372"/>
        <v>1,01373420179343-3,34183380459965i</v>
      </c>
      <c r="BH235" s="223" t="str">
        <f t="shared" ca="1" si="373"/>
        <v>-0,427483425194709+3,46594404609113i</v>
      </c>
      <c r="BI235" s="223" t="str">
        <f t="shared" ca="1" si="374"/>
        <v>-0,171354479121144-3,48800055216966i</v>
      </c>
      <c r="BJ235" s="223" t="str">
        <f t="shared" ca="1" si="375"/>
        <v>0,765146899597239+3,40735387529495i</v>
      </c>
      <c r="BK235" s="223" t="str">
        <f t="shared" ca="1" si="376"/>
        <v>-1,3364097875116-3,22637863390117i</v>
      </c>
      <c r="BL235" s="223" t="str">
        <f t="shared" ca="1" si="377"/>
        <v>1,86832246981262+2,95040359243342i</v>
      </c>
      <c r="BM235" s="223" t="str">
        <f t="shared" ca="1" si="378"/>
        <v>-2,34522292904684-2,5875547573962i</v>
      </c>
      <c r="BN235" s="223" t="str">
        <f t="shared" ca="1" si="379"/>
        <v>2,75306896700296+2,14851610940575i</v>
      </c>
      <c r="BO235" s="223" t="str">
        <f t="shared" ca="1" si="380"/>
        <v>-3,07985167323881-1,64621501642369i</v>
      </c>
      <c r="BP235" s="223" t="str">
        <f t="shared" ca="1" si="381"/>
        <v>3,31594902402976+1,09544159108865i</v>
      </c>
      <c r="BQ235" s="223" t="str">
        <f t="shared" ca="1" si="382"/>
        <v>-3,45440920011706-0,512413200061635i</v>
      </c>
      <c r="BR235" s="223" t="str">
        <f t="shared" ca="1" si="383"/>
        <v>3,49115528104625-0,0857030517173474i</v>
      </c>
      <c r="BS235" s="223" t="str">
        <f t="shared" ca="1" si="384"/>
        <v>-3,42510528892881+0,681295801544847i</v>
      </c>
      <c r="BT235" s="223" t="str">
        <f t="shared" ca="1" si="385"/>
        <v>3,25820404697308-1,25682799051383i</v>
      </c>
      <c r="BU235" s="223" t="str">
        <f t="shared" ca="1" si="386"/>
        <v>-2,99536591471869+1,79535323721885i</v>
      </c>
      <c r="BV235" s="223" t="str">
        <f t="shared" ca="1" si="387"/>
        <v>2,64433008611933-2,28101481913093i</v>
      </c>
      <c r="BW235" s="223" t="str">
        <f t="shared" ca="1" si="388"/>
        <v>-2,21543271118088+2,69951256927626i</v>
      </c>
      <c r="BX235" s="223" t="str">
        <f t="shared" ca="1" si="389"/>
        <v>1,72130255096793-3,0385239405807i</v>
      </c>
      <c r="BY235" s="223" t="str">
        <f t="shared" ca="1" si="390"/>
        <v>-1,17648912733061+3,28806683975913i</v>
      </c>
      <c r="BZ235" s="223" t="str">
        <f t="shared" ca="1" si="391"/>
        <v>0,597034316377211-3,44079354720953i</v>
      </c>
      <c r="CA235" s="223" t="str">
        <f t="shared" ca="1" si="392"/>
        <v>-1,59151210762282E-13+3,49220706852425i</v>
      </c>
      <c r="CB235" s="223" t="str">
        <f t="shared" ca="1" si="393"/>
        <v>-0,597034316376897-3,44079354720959i</v>
      </c>
      <c r="CC235" s="223" t="str">
        <f t="shared" ca="1" si="394"/>
        <v>1,1764891273304+3,28806683975921i</v>
      </c>
      <c r="CD235" s="223" t="str">
        <f t="shared" ca="1" si="395"/>
        <v>-1,72130255096765-3,03852394058086i</v>
      </c>
      <c r="CE235" s="223" t="str">
        <f t="shared" ca="1" si="396"/>
        <v>2,21543271118063+2,69951256927646i</v>
      </c>
      <c r="CF235" s="223" t="str">
        <f t="shared" ca="1" si="397"/>
        <v>-2,64433008611912-2,28101481913117i</v>
      </c>
      <c r="CG235" s="223" t="str">
        <f t="shared" ca="1" si="398"/>
        <v>2,99536591471853+1,79535323721912i</v>
      </c>
      <c r="CH235" s="223" t="str">
        <f t="shared" ca="1" si="399"/>
        <v>-3,25820404697296-1,25682799051412i</v>
      </c>
      <c r="CI235" s="223" t="str">
        <f t="shared" ca="1" si="400"/>
        <v>3,42510528892875+0,681295801545158i</v>
      </c>
      <c r="CJ235" s="223" t="str">
        <f t="shared" ca="1" si="401"/>
        <v>-3,49115528104624-0,0857030517176656i</v>
      </c>
      <c r="CK235" s="223" t="str">
        <f t="shared" ca="1" si="402"/>
        <v>3,4544092001171-0,51241320006132i</v>
      </c>
      <c r="CL235" s="223" t="str">
        <f t="shared" ca="1" si="403"/>
        <v>-3,31594902402983+1,09544159108844i</v>
      </c>
      <c r="CM235" s="223" t="str">
        <f t="shared" ca="1" si="404"/>
        <v>3,07985167323896-1,64621501642341i</v>
      </c>
      <c r="CN235" s="223" t="str">
        <f t="shared" ca="1" si="405"/>
        <v>-2,75306896700316+2,14851610940549i</v>
      </c>
      <c r="CO235" s="223" t="str">
        <f t="shared" ca="1" si="406"/>
        <v>2,34522292904715-2,58755475739592i</v>
      </c>
      <c r="CP235" s="223" t="str">
        <f t="shared" ca="1" si="407"/>
        <v>-1,86832246981281+2,9504035924333i</v>
      </c>
      <c r="CQ235" s="223" t="str">
        <f t="shared" ca="1" si="408"/>
        <v>1,33640978751189-3,22637863390104i</v>
      </c>
      <c r="CR235" s="223" t="str">
        <f t="shared" ca="1" si="409"/>
        <v>-0,765146899597452+3,4073538752949i</v>
      </c>
      <c r="CS235" s="223" t="str">
        <f t="shared" ca="1" si="410"/>
        <v>0,171354479121461-3,48800055216965i</v>
      </c>
      <c r="CT235" s="223" t="str">
        <f t="shared" ca="1" si="411"/>
        <v>0,427483425194293+3,46594404609118i</v>
      </c>
      <c r="CU235" s="223" t="str">
        <f t="shared" ca="1" si="412"/>
        <v>-1,01373420179322-3,34183380459972i</v>
      </c>
      <c r="CV235" s="223" t="str">
        <f t="shared" ca="1" si="413"/>
        <v>1,57013586350923+3,1193242184122i</v>
      </c>
      <c r="CW235" s="223" t="str">
        <f t="shared" ca="1" si="414"/>
        <v>-2,08030532186434-2,80496701892797i</v>
      </c>
      <c r="CX235" s="223" t="str">
        <f t="shared" ca="1" si="415"/>
        <v>2,52922078244192+2,40801836436407i</v>
      </c>
      <c r="CY235" s="223" t="str">
        <f t="shared" ca="1" si="416"/>
        <v>-2,90366405734665-1,94016629481185i</v>
      </c>
      <c r="CZ235" s="223" t="str">
        <f t="shared" ca="1" si="417"/>
        <v>3,19260977098219+1,41518658122517i</v>
      </c>
      <c r="DA235" s="223" t="str">
        <f t="shared" ca="1" si="418"/>
        <v>-3,38754999909572-0,848537101768311i</v>
      </c>
      <c r="DB235" s="223" t="str">
        <f t="shared" ca="1" si="419"/>
        <v>3,48274478218519+0,256902688994491i</v>
      </c>
      <c r="DC235" s="223" t="str">
        <f t="shared" ca="1" si="420"/>
        <v>-3,47539113697189+0,342296150296766i</v>
      </c>
      <c r="DD235" s="223" t="str">
        <f t="shared" ca="1" si="421"/>
        <v>3,36570558944498-0,931416176920709i</v>
      </c>
      <c r="DE235" s="223" t="str">
        <f t="shared" ca="1" si="422"/>
        <v>-3,15691779931529+1,49311091946213i</v>
      </c>
      <c r="DF235" s="223" t="str">
        <f t="shared" ca="1" si="423"/>
        <v>2,85517546360519-2,01084143618477i</v>
      </c>
      <c r="DG235" s="223" t="str">
        <f t="shared" ca="1" si="424"/>
        <v>-2,46936329946007+2,46936329946212i</v>
      </c>
      <c r="DH235" s="223" t="str">
        <f t="shared" ca="1" si="425"/>
        <v>2,01084143618224-2,85517546360698i</v>
      </c>
      <c r="DI235" s="223" t="str">
        <f t="shared" ca="1" si="426"/>
        <v>-1,49311091946239+3,15691779931517i</v>
      </c>
      <c r="DJ235" s="223" t="str">
        <f t="shared" ca="1" si="427"/>
        <v>0,931416176917726-3,3657055894458i</v>
      </c>
      <c r="DK235" s="223" t="str">
        <f t="shared" ca="1" si="428"/>
        <v>-0,342296150297241+3,47539113697185i</v>
      </c>
      <c r="DL235" s="223" t="str">
        <f t="shared" ca="1" si="429"/>
        <v>-0,256902688994015-3,48274478218522i</v>
      </c>
      <c r="DM235" s="223" t="str">
        <f t="shared" ca="1" si="430"/>
        <v>0,848537101767849+3,38754999909583i</v>
      </c>
      <c r="DN235" s="223" t="str">
        <f t="shared" ca="1" si="431"/>
        <v>-1,41518658122473-3,19260977098239i</v>
      </c>
      <c r="DO235" s="223" t="str">
        <f t="shared" ca="1" si="432"/>
        <v>1,94016629481145+2,90366405734692i</v>
      </c>
      <c r="DP235" s="223" t="str">
        <f t="shared" ca="1" si="433"/>
        <v>-2,40801836436373-2,52922078244225i</v>
      </c>
      <c r="DQ235" s="223" t="str">
        <f t="shared" ca="1" si="434"/>
        <v>2,80496701892781+2,08030532186456i</v>
      </c>
      <c r="DR235" s="223" t="str">
        <f t="shared" ca="1" si="435"/>
        <v>-3,11932421841199-1,57013586350965i</v>
      </c>
      <c r="DS235" s="223" t="str">
        <f t="shared" ca="1" si="436"/>
        <v>3,34183380459958+1,01373420179368i</v>
      </c>
      <c r="DT235" s="223" t="str">
        <f t="shared" ca="1" si="437"/>
        <v>-3,46594404609112-0,427483425194768i</v>
      </c>
      <c r="DU235" s="223" t="str">
        <f t="shared" ca="1" si="438"/>
        <v>3,48800055216967-0,171354479120984i</v>
      </c>
      <c r="DV235" s="223" t="str">
        <f t="shared" ca="1" si="439"/>
        <v>-3,40735387529496+0,765146899597179i</v>
      </c>
      <c r="DW235" s="223" t="str">
        <f t="shared" ca="1" si="440"/>
        <v>3,22637863390123-1,33640978751145i</v>
      </c>
      <c r="DX235" s="223" t="str">
        <f t="shared" ca="1" si="441"/>
        <v>-2,95040359243356+1,8683224698124i</v>
      </c>
      <c r="DY235" s="223" t="str">
        <f t="shared" ca="1" si="442"/>
        <v>2,58755475739624-2,3452229290468i</v>
      </c>
      <c r="DZ235" s="223" t="str">
        <f t="shared" ca="1" si="443"/>
        <v>-2,14851610940587+2,75306896700287i</v>
      </c>
      <c r="EA235" s="223" t="str">
        <f t="shared" ca="1" si="444"/>
        <v>1,64621501642392-3,07985167323869i</v>
      </c>
      <c r="EB235" s="223" t="str">
        <f t="shared" ca="1" si="445"/>
        <v>-1,0954415910888+3,31594902402971i</v>
      </c>
      <c r="EC235" s="223" t="str">
        <f t="shared" ca="1" si="446"/>
        <v>0,512413200061792-3,45440920011703i</v>
      </c>
      <c r="ED235" s="223" t="str">
        <f t="shared" ca="1" si="447"/>
        <v>0,0857030517172874+3,49115528104625i</v>
      </c>
      <c r="EE235" s="223" t="str">
        <f t="shared" ca="1" si="448"/>
        <v>-0,68129580154469-3,42510528892885i</v>
      </c>
      <c r="EF235" s="223" t="str">
        <f t="shared" ca="1" si="449"/>
        <v>1,25682799051358+3,25820404697317i</v>
      </c>
      <c r="EG235" s="223" t="str">
        <f t="shared" ca="1" si="450"/>
        <v>-1,7953532372188-2,99536591471873i</v>
      </c>
      <c r="EH235" s="223" t="str">
        <f t="shared" ca="1" si="451"/>
        <v>2,28101481913081+2,64433008611943i</v>
      </c>
      <c r="EI235" s="223" t="str">
        <f t="shared" ca="1" si="452"/>
        <v>-2,69951256927622-2,21543271118092i</v>
      </c>
      <c r="EJ235" s="223" t="str">
        <f t="shared" ca="1" si="453"/>
        <v>3,03852394058062+1,72130255096807i</v>
      </c>
      <c r="EK235" s="223" t="str">
        <f t="shared" ca="1" si="454"/>
        <v>-3,28806683975905-1,17648912733085i</v>
      </c>
      <c r="EL235" s="223" t="str">
        <f t="shared" ca="1" si="455"/>
        <v>3,44079354720952+0,59703431637727i</v>
      </c>
      <c r="EM235" s="223" t="str">
        <f t="shared" ca="1" si="456"/>
        <v>-3,49220706852425-3,18302421524565E-13i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-8,59453636441959E-28+1,53320357807778E-28i</v>
      </c>
      <c r="G236" s="229" t="str">
        <f t="shared" si="326"/>
        <v>-4,66398573855027+8,45736080595747i</v>
      </c>
      <c r="H236" s="229" t="str">
        <f t="shared" si="322"/>
        <v>2,00000000001714E-11-3,56785650665802E-12i</v>
      </c>
      <c r="I236" s="229" t="str">
        <f t="shared" si="459"/>
        <v>-2,00000000001714E-11+3,56785650665802E-12i</v>
      </c>
      <c r="J236" s="255" t="str">
        <f ca="1">IMPRODUCT(1/N_FFT2,EL100)</f>
        <v>0,0139069346518434+0,000978188902256504i</v>
      </c>
      <c r="K236" s="254" t="str">
        <f t="shared" ca="1" si="460"/>
        <v>-2,81628730678908E-13+3,00541692399496E-14i</v>
      </c>
      <c r="N236" s="246">
        <f t="shared" ca="1" si="327"/>
        <v>11.492165554321828</v>
      </c>
      <c r="O236" s="223">
        <f t="shared" ca="1" si="328"/>
        <v>3.4921655543218271</v>
      </c>
      <c r="P236" s="223" t="str">
        <f t="shared" ca="1" si="329"/>
        <v>-3,42506457241003+0,681287702526293i</v>
      </c>
      <c r="Q236" s="223" t="str">
        <f t="shared" ca="1" si="330"/>
        <v>3,22634027977887-1,33639390071501i</v>
      </c>
      <c r="R236" s="223" t="str">
        <f t="shared" ca="1" si="331"/>
        <v>-2,90362953954821+1,94014323075771i</v>
      </c>
      <c r="S236" s="223" t="str">
        <f t="shared" ca="1" si="332"/>
        <v>2,46933394448709-2,46933394448699i</v>
      </c>
      <c r="T236" s="223" t="str">
        <f t="shared" ca="1" si="333"/>
        <v>-1,94014323075754+2,90362953954832i</v>
      </c>
      <c r="U236" s="223" t="str">
        <f t="shared" ca="1" si="334"/>
        <v>1,33639390071512-3,22634027977882i</v>
      </c>
      <c r="V236" s="223" t="str">
        <f t="shared" ca="1" si="335"/>
        <v>-0,681287702526233+3,42506457241004i</v>
      </c>
      <c r="W236" s="223" t="str">
        <f t="shared" ca="1" si="336"/>
        <v>1,46313297883152E-13-3,49216555432183i</v>
      </c>
      <c r="X236" s="223" t="str">
        <f t="shared" ca="1" si="337"/>
        <v>0,681287702526289+3,42506457241003i</v>
      </c>
      <c r="Y236" s="223" t="str">
        <f t="shared" ca="1" si="338"/>
        <v>-1,33639390071517-3,2263402797788i</v>
      </c>
      <c r="Z236" s="223" t="str">
        <f t="shared" ca="1" si="339"/>
        <v>1,94014323075759+2,90362953954828i</v>
      </c>
      <c r="AA236" s="223" t="str">
        <f t="shared" ca="1" si="340"/>
        <v>-2,46933394448712-2,46933394448696i</v>
      </c>
      <c r="AB236" s="223" t="str">
        <f t="shared" ca="1" si="341"/>
        <v>2,90362953954823+1,94014323075767i</v>
      </c>
      <c r="AC236" s="223" t="str">
        <f t="shared" ca="1" si="342"/>
        <v>-3,2263402797789-1,33639390071493i</v>
      </c>
      <c r="AD236" s="223" t="str">
        <f t="shared" ca="1" si="343"/>
        <v>3,42506457241002+0,681287702526377i</v>
      </c>
      <c r="AE236" s="223" t="str">
        <f t="shared" ca="1" si="344"/>
        <v>-3,49216555432183+5,47600055709994E-14i</v>
      </c>
      <c r="AF236" s="223" t="str">
        <f t="shared" ca="1" si="345"/>
        <v>3,42506457241006-0,681287702526146i</v>
      </c>
      <c r="AG236" s="223" t="str">
        <f t="shared" ca="1" si="346"/>
        <v>-3,22634027977886+1,33639390071503i</v>
      </c>
      <c r="AH236" s="223" t="str">
        <f t="shared" ca="1" si="347"/>
        <v>2,90362953954838-1,94014323075745i</v>
      </c>
      <c r="AI236" s="223" t="str">
        <f t="shared" ca="1" si="348"/>
        <v>-2,46933394448705+2,46933394448704i</v>
      </c>
      <c r="AJ236" s="223" t="str">
        <f t="shared" ca="1" si="349"/>
        <v>1,9401432307575-2,90362953954835i</v>
      </c>
      <c r="AK236" s="223" t="str">
        <f t="shared" ca="1" si="350"/>
        <v>-1,33639390071505+3,22634027977885i</v>
      </c>
      <c r="AL236" s="223" t="str">
        <f t="shared" ca="1" si="351"/>
        <v>0,681287702526181-3,42506457241006i</v>
      </c>
      <c r="AM236" s="223" t="str">
        <f t="shared" ca="1" si="352"/>
        <v>-1,16366620979102E-13+3,49216555432183i</v>
      </c>
      <c r="AN236" s="223" t="str">
        <f t="shared" ca="1" si="353"/>
        <v>-0,681287702526342-3,42506457241002i</v>
      </c>
      <c r="AO236" s="223" t="str">
        <f t="shared" ca="1" si="354"/>
        <v>1,33639390071488+3,22634027977892i</v>
      </c>
      <c r="AP236" s="223" t="str">
        <f t="shared" ca="1" si="355"/>
        <v>-1,94014323075764-2,90362953954825i</v>
      </c>
      <c r="AQ236" s="223" t="str">
        <f t="shared" ca="1" si="356"/>
        <v>2,46933394448692+2,46933394448717i</v>
      </c>
      <c r="AR236" s="223" t="str">
        <f t="shared" ca="1" si="357"/>
        <v>2,46933394448692+2,46933394448717i</v>
      </c>
      <c r="AS236" s="223" t="str">
        <f t="shared" ca="1" si="358"/>
        <v>3,22634027977932+1,33639390071392i</v>
      </c>
      <c r="AT236" s="223" t="str">
        <f t="shared" ca="1" si="359"/>
        <v>-3,42506457241017-0,681287702525619i</v>
      </c>
      <c r="AU236" s="223" t="str">
        <f t="shared" ca="1" si="360"/>
        <v>3,49216555432183-1,09520011141998E-13i</v>
      </c>
      <c r="AV236" s="223" t="str">
        <f t="shared" ca="1" si="361"/>
        <v>-3,42506457241012+0,681287702525832i</v>
      </c>
      <c r="AW236" s="223" t="str">
        <f t="shared" ca="1" si="362"/>
        <v>3,22634027977924-1,33639390071412i</v>
      </c>
      <c r="AX236" s="223" t="str">
        <f t="shared" ca="1" si="363"/>
        <v>-2,90362953954912+1,94014323075634i</v>
      </c>
      <c r="AY236" s="223" t="str">
        <f t="shared" ca="1" si="364"/>
        <v>2,46933394448602-2,46933394448806i</v>
      </c>
      <c r="AZ236" s="223" t="str">
        <f t="shared" ca="1" si="365"/>
        <v>-1,94014323075688+2,90362953954876i</v>
      </c>
      <c r="BA236" s="223" t="str">
        <f t="shared" ca="1" si="366"/>
        <v>1,33639390071468-3,22634027977901i</v>
      </c>
      <c r="BB236" s="223" t="str">
        <f t="shared" ca="1" si="367"/>
        <v>-0,681287702526516+3,42506457240999i</v>
      </c>
      <c r="BC236" s="223" t="str">
        <f t="shared" ca="1" si="368"/>
        <v>7,06753160748807E-13-3,49216555432183i</v>
      </c>
      <c r="BD236" s="223" t="str">
        <f t="shared" ca="1" si="369"/>
        <v>0,681287702525032+3,42506457241028i</v>
      </c>
      <c r="BE236" s="223" t="str">
        <f t="shared" ca="1" si="370"/>
        <v>-1,33639390071653-3,22634027977824i</v>
      </c>
      <c r="BF236" s="223" t="str">
        <f t="shared" ca="1" si="371"/>
        <v>1,94014323075851+2,90362953954767i</v>
      </c>
      <c r="BG236" s="223" t="str">
        <f t="shared" ca="1" si="372"/>
        <v>-2,46933394448748-2,4693339444866i</v>
      </c>
      <c r="BH236" s="223" t="str">
        <f t="shared" ca="1" si="373"/>
        <v>2,90362953954831+1,94014323075756i</v>
      </c>
      <c r="BI236" s="223" t="str">
        <f t="shared" ca="1" si="374"/>
        <v>-3,22634027977868-1,33639390071548i</v>
      </c>
      <c r="BJ236" s="223" t="str">
        <f t="shared" ca="1" si="375"/>
        <v>3,42506457240983+0,681287702527316i</v>
      </c>
      <c r="BK236" s="223" t="str">
        <f t="shared" ca="1" si="376"/>
        <v>-3,49216555432183-1,62227964730742E-12i</v>
      </c>
      <c r="BL236" s="223" t="str">
        <f t="shared" ca="1" si="377"/>
        <v>3,42506457240977-0,681287702527641i</v>
      </c>
      <c r="BM236" s="223" t="str">
        <f t="shared" ca="1" si="378"/>
        <v>-3,22634027977855+1,33639390071578i</v>
      </c>
      <c r="BN236" s="223" t="str">
        <f t="shared" ca="1" si="379"/>
        <v>2,90362953954813-1,94014323075783i</v>
      </c>
      <c r="BO236" s="223" t="str">
        <f t="shared" ca="1" si="380"/>
        <v>-2,46933394448725+2,46933394448683i</v>
      </c>
      <c r="BP236" s="223" t="str">
        <f t="shared" ca="1" si="381"/>
        <v>1,94014323075832-2,9036295395478i</v>
      </c>
      <c r="BQ236" s="223" t="str">
        <f t="shared" ca="1" si="382"/>
        <v>-1,33639390071623+3,22634027977837i</v>
      </c>
      <c r="BR236" s="223" t="str">
        <f t="shared" ca="1" si="383"/>
        <v>0,681287702524711-3,42506457241035i</v>
      </c>
      <c r="BS236" s="223" t="str">
        <f t="shared" ca="1" si="384"/>
        <v>1,0353131941748E-12+3,49216555432183i</v>
      </c>
      <c r="BT236" s="223" t="str">
        <f t="shared" ca="1" si="385"/>
        <v>-0,68128770252674-3,42506457240994i</v>
      </c>
      <c r="BU236" s="223" t="str">
        <f t="shared" ca="1" si="386"/>
        <v>1,33639390071502+3,22634027977886i</v>
      </c>
      <c r="BV236" s="223" t="str">
        <f t="shared" ca="1" si="387"/>
        <v>-1,94014323075715-2,90362953954858i</v>
      </c>
      <c r="BW236" s="223" t="str">
        <f t="shared" ca="1" si="388"/>
        <v>2,46933394448626+2,46933394448783i</v>
      </c>
      <c r="BX236" s="223" t="str">
        <f t="shared" ca="1" si="389"/>
        <v>-2,90362953954734-1,94014323075899i</v>
      </c>
      <c r="BY236" s="223" t="str">
        <f t="shared" ca="1" si="390"/>
        <v>3,22634027977938+1,33639390071377i</v>
      </c>
      <c r="BZ236" s="223" t="str">
        <f t="shared" ca="1" si="391"/>
        <v>-3,42506457241019-0,681287702525511i</v>
      </c>
      <c r="CA236" s="223" t="str">
        <f t="shared" ca="1" si="392"/>
        <v>3,49216555432183-2,19040022283997E-13i</v>
      </c>
      <c r="CB236" s="223" t="str">
        <f t="shared" ca="1" si="393"/>
        <v>-3,4250645724101+0,68128770252594i</v>
      </c>
      <c r="CC236" s="223" t="str">
        <f t="shared" ca="1" si="394"/>
        <v>3,22634027977921-1,33639390071418i</v>
      </c>
      <c r="CD236" s="223" t="str">
        <f t="shared" ca="1" si="395"/>
        <v>-2,90362953954909+1,94014323075639i</v>
      </c>
      <c r="CE236" s="223" t="str">
        <f t="shared" ca="1" si="396"/>
        <v>2,46933394448595-2,46933394448814i</v>
      </c>
      <c r="CF236" s="223" t="str">
        <f t="shared" ca="1" si="397"/>
        <v>-1,94014323075678+2,90362953954882i</v>
      </c>
      <c r="CG236" s="223" t="str">
        <f t="shared" ca="1" si="398"/>
        <v>1,33639390071462-3,22634027977903i</v>
      </c>
      <c r="CH236" s="223" t="str">
        <f t="shared" ca="1" si="399"/>
        <v>-0,681287702526408+3,42506457241001i</v>
      </c>
      <c r="CI236" s="223" t="str">
        <f t="shared" ca="1" si="400"/>
        <v>5,9723314960681E-13-3,49216555432183i</v>
      </c>
      <c r="CJ236" s="223" t="str">
        <f t="shared" ca="1" si="401"/>
        <v>0,68128770252514+3,42506457241026i</v>
      </c>
      <c r="CK236" s="223" t="str">
        <f t="shared" ca="1" si="402"/>
        <v>-1,33639390071342-3,22634027977953i</v>
      </c>
      <c r="CL236" s="223" t="str">
        <f t="shared" ca="1" si="403"/>
        <v>1,9401432307586+2,90362953954761i</v>
      </c>
      <c r="CM236" s="223" t="str">
        <f t="shared" ca="1" si="404"/>
        <v>-2,46933394448756-2,46933394448652i</v>
      </c>
      <c r="CN236" s="223" t="str">
        <f t="shared" ca="1" si="405"/>
        <v>2,90362953954831+1,94014323075755i</v>
      </c>
      <c r="CO236" s="223" t="str">
        <f t="shared" ca="1" si="406"/>
        <v>-3,22634027977868-1,33639390071546i</v>
      </c>
      <c r="CP236" s="223" t="str">
        <f t="shared" ca="1" si="407"/>
        <v>3,42506457240987+0,681287702527113i</v>
      </c>
      <c r="CQ236" s="223" t="str">
        <f t="shared" ca="1" si="408"/>
        <v>-3,49216555432183-1,41350632149762E-12i</v>
      </c>
      <c r="CR236" s="223" t="str">
        <f t="shared" ca="1" si="409"/>
        <v>3,42506457240976-0,681287702527648i</v>
      </c>
      <c r="CS236" s="223" t="str">
        <f t="shared" ca="1" si="410"/>
        <v>-3,22634027977855+1,33639390071579i</v>
      </c>
      <c r="CT236" s="223" t="str">
        <f t="shared" ca="1" si="411"/>
        <v>2,90362953954801-1,940143230758i</v>
      </c>
      <c r="CU236" s="223" t="str">
        <f t="shared" ca="1" si="412"/>
        <v>-2,4693339444871+2,46933394448698i</v>
      </c>
      <c r="CV236" s="223" t="str">
        <f t="shared" ca="1" si="413"/>
        <v>1,94014323075814-2,90362953954792i</v>
      </c>
      <c r="CW236" s="223" t="str">
        <f t="shared" ca="1" si="414"/>
        <v>-1,33639390071613+3,22634027977841i</v>
      </c>
      <c r="CX236" s="223" t="str">
        <f t="shared" ca="1" si="415"/>
        <v>0,681287702528011-3,42506457240969i</v>
      </c>
      <c r="CY236" s="223" t="str">
        <f t="shared" ca="1" si="416"/>
        <v>1,2440865199846E-12+3,49216555432183i</v>
      </c>
      <c r="CZ236" s="223" t="str">
        <f t="shared" ca="1" si="417"/>
        <v>-0,681287702526946-3,4250645724099i</v>
      </c>
      <c r="DA236" s="223" t="str">
        <f t="shared" ca="1" si="418"/>
        <v>1,33639390071513+3,22634027977882i</v>
      </c>
      <c r="DB236" s="223" t="str">
        <f t="shared" ca="1" si="419"/>
        <v>-1,94014323075724-2,90362953954852i</v>
      </c>
      <c r="DC236" s="223" t="str">
        <f t="shared" ca="1" si="420"/>
        <v>2,46933394448634+2,46933394448775i</v>
      </c>
      <c r="DD236" s="223" t="str">
        <f t="shared" ca="1" si="421"/>
        <v>-2,90362953954741-1,9401432307589i</v>
      </c>
      <c r="DE236" s="223" t="str">
        <f t="shared" ca="1" si="422"/>
        <v>3,22634027977942+1,33639390071367i</v>
      </c>
      <c r="DF236" s="223" t="str">
        <f t="shared" ca="1" si="423"/>
        <v>-3,42506457241021-0,681287702525402i</v>
      </c>
      <c r="DG236" s="223" t="str">
        <f t="shared" ca="1" si="424"/>
        <v>3,49216555432183-3,28560033425995E-13i</v>
      </c>
      <c r="DH236" s="223" t="str">
        <f t="shared" ca="1" si="425"/>
        <v>-3,42506457241008+0,681287702526048i</v>
      </c>
      <c r="DI236" s="223" t="str">
        <f t="shared" ca="1" si="426"/>
        <v>3,22634027977917-1,33639390071428i</v>
      </c>
      <c r="DJ236" s="223" t="str">
        <f t="shared" ca="1" si="427"/>
        <v>-2,90362953954903+1,94014323075648i</v>
      </c>
      <c r="DK236" s="223" t="str">
        <f t="shared" ca="1" si="428"/>
        <v>2,46933394448587-2,46933394448821i</v>
      </c>
      <c r="DL236" s="223" t="str">
        <f t="shared" ca="1" si="429"/>
        <v>-1,94014323075669+2,90362953954888i</v>
      </c>
      <c r="DM236" s="223" t="str">
        <f t="shared" ca="1" si="430"/>
        <v>1,33639390071452-3,22634027977907i</v>
      </c>
      <c r="DN236" s="223" t="str">
        <f t="shared" ca="1" si="431"/>
        <v>-0,681287702526303+3,42506457241003i</v>
      </c>
      <c r="DO236" s="223" t="str">
        <f t="shared" ca="1" si="432"/>
        <v>5,86966453132612E-13-3,49216555432183i</v>
      </c>
      <c r="DP236" s="223" t="str">
        <f t="shared" ca="1" si="433"/>
        <v>0,681287702525151+3,42506457241026i</v>
      </c>
      <c r="DQ236" s="223" t="str">
        <f t="shared" ca="1" si="434"/>
        <v>-1,33639390071344-3,22634027977952i</v>
      </c>
      <c r="DR236" s="223" t="str">
        <f t="shared" ca="1" si="435"/>
        <v>1,94014323075869+2,90362953954755i</v>
      </c>
      <c r="DS236" s="223" t="str">
        <f t="shared" ca="1" si="436"/>
        <v>-2,46933394448757-2,46933394448652i</v>
      </c>
      <c r="DT236" s="223" t="str">
        <f t="shared" ca="1" si="437"/>
        <v>2,90362953954837+1,94014323075745i</v>
      </c>
      <c r="DU236" s="223" t="str">
        <f t="shared" ca="1" si="438"/>
        <v>-3,22634027977872-1,33639390071536i</v>
      </c>
      <c r="DV236" s="223" t="str">
        <f t="shared" ca="1" si="439"/>
        <v>3,42506457240989+0,681287702527005i</v>
      </c>
      <c r="DW236" s="223" t="str">
        <f t="shared" ca="1" si="440"/>
        <v>-3,49216555432183-1,30398631035562E-12i</v>
      </c>
      <c r="DX236" s="223" t="str">
        <f t="shared" ca="1" si="441"/>
        <v>3,42506457240974-0,681287702527756i</v>
      </c>
      <c r="DY236" s="223" t="str">
        <f t="shared" ca="1" si="442"/>
        <v>-3,22634027977851+1,33639390071589i</v>
      </c>
      <c r="DZ236" s="223" t="str">
        <f t="shared" ca="1" si="443"/>
        <v>2,90362953954806-1,94014323075793i</v>
      </c>
      <c r="EA236" s="223" t="str">
        <f t="shared" ca="1" si="444"/>
        <v>-2,46933394448702+2,46933394448706i</v>
      </c>
      <c r="EB236" s="223" t="str">
        <f t="shared" ca="1" si="445"/>
        <v>1,94014323075805-2,90362953954797i</v>
      </c>
      <c r="EC236" s="223" t="str">
        <f t="shared" ca="1" si="446"/>
        <v>-1,33639390071603+3,22634027977845i</v>
      </c>
      <c r="ED236" s="223" t="str">
        <f t="shared" ca="1" si="447"/>
        <v>0,681287702527903-3,42506457240971i</v>
      </c>
      <c r="EE236" s="223" t="str">
        <f t="shared" ca="1" si="448"/>
        <v>1,3536065311266E-12+3,49216555432183i</v>
      </c>
      <c r="EF236" s="223" t="str">
        <f t="shared" ca="1" si="449"/>
        <v>-0,681287702527054-3,42506457240988i</v>
      </c>
      <c r="EG236" s="223" t="str">
        <f t="shared" ca="1" si="450"/>
        <v>1,33639390071523+3,22634027977878i</v>
      </c>
      <c r="EH236" s="223" t="str">
        <f t="shared" ca="1" si="451"/>
        <v>-1,94014323075733-2,90362953954846i</v>
      </c>
      <c r="EI236" s="223" t="str">
        <f t="shared" ca="1" si="452"/>
        <v>2,46933394448641+2,46933394448767i</v>
      </c>
      <c r="EJ236" s="223" t="str">
        <f t="shared" ca="1" si="453"/>
        <v>-2,90362953954746-1,94014323075881i</v>
      </c>
      <c r="EK236" s="223" t="str">
        <f t="shared" ca="1" si="454"/>
        <v>3,22634027977947+1,33639390071357i</v>
      </c>
      <c r="EL236" s="223" t="str">
        <f t="shared" ca="1" si="455"/>
        <v>-3,42506457241023-0,681287702525298i</v>
      </c>
      <c r="EM236" s="223" t="str">
        <f t="shared" ca="1" si="456"/>
        <v>3,49216555432183-4,38080044567994E-13i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-8,46952659140749E-28+1,49987424507534E-28i</v>
      </c>
      <c r="G237" s="229" t="str">
        <f t="shared" si="326"/>
        <v>-4,61178978435561+8,42420267280885i</v>
      </c>
      <c r="H237" s="229" t="str">
        <f t="shared" si="322"/>
        <v>2,0000000000169E-11-3,54181375843422E-12i</v>
      </c>
      <c r="I237" s="229" t="str">
        <f t="shared" si="459"/>
        <v>-2,0000000000169E-11+3,54181375843422E-12i</v>
      </c>
      <c r="J237" s="255" t="str">
        <f ca="1">IMPRODUCT(1/N_FFT2,EM100)</f>
        <v>0,015592281335308-1,12493597472093E-14i</v>
      </c>
      <c r="K237" s="254" t="str">
        <f t="shared" ca="1" si="460"/>
        <v>-3,11845626708755E-13+5,5224956558996E-14i</v>
      </c>
      <c r="N237" s="246">
        <f t="shared" ca="1" si="327"/>
        <v>11.492118305040783</v>
      </c>
      <c r="O237" s="223">
        <f t="shared" ca="1" si="328"/>
        <v>3.4921183050407842</v>
      </c>
      <c r="P237" s="223" t="str">
        <f t="shared" ca="1" si="329"/>
        <v>-3,40726726857483+0,765127451408957i</v>
      </c>
      <c r="Q237" s="223" t="str">
        <f t="shared" ca="1" si="330"/>
        <v>3,15683755807726-1,49307296818131i</v>
      </c>
      <c r="R237" s="223" t="str">
        <f t="shared" ca="1" si="331"/>
        <v>-2,75299899062833+2,14846149930603i</v>
      </c>
      <c r="S237" s="223" t="str">
        <f t="shared" ca="1" si="332"/>
        <v>2,21537640022281-2,69944395417589i</v>
      </c>
      <c r="T237" s="223" t="str">
        <f t="shared" ca="1" si="333"/>
        <v>-1,57009595444066+3,11924493271208i</v>
      </c>
      <c r="U237" s="223" t="str">
        <f t="shared" ca="1" si="334"/>
        <v>0,848515534002134-3,38746389574236i</v>
      </c>
      <c r="V237" s="223" t="str">
        <f t="shared" ca="1" si="335"/>
        <v>-0,0857008733529826+3,49106654429667i</v>
      </c>
      <c r="W237" s="223" t="str">
        <f t="shared" ca="1" si="336"/>
        <v>-0,681278484648811-3,42501823101068i</v>
      </c>
      <c r="X237" s="223" t="str">
        <f t="shared" ca="1" si="337"/>
        <v>1,41515061059551+3,19252862253921i</v>
      </c>
      <c r="Y237" s="223" t="str">
        <f t="shared" ca="1" si="338"/>
        <v>-2,08025244551822-2,80489572343008i</v>
      </c>
      <c r="Z237" s="223" t="str">
        <f t="shared" ca="1" si="339"/>
        <v>2,64426287362415+2,28095684123437i</v>
      </c>
      <c r="AA237" s="223" t="str">
        <f t="shared" ca="1" si="340"/>
        <v>-3,07977339083559-1,64617317360658i</v>
      </c>
      <c r="AB237" s="223" t="str">
        <f t="shared" ca="1" si="341"/>
        <v>3,36562004132442+0,931392502566096i</v>
      </c>
      <c r="AC237" s="223" t="str">
        <f t="shared" ca="1" si="342"/>
        <v>-3,48791189560565-0,17135012370442i</v>
      </c>
      <c r="AD237" s="223" t="str">
        <f t="shared" ca="1" si="343"/>
        <v>3,44070609053384-0,597019141204249i</v>
      </c>
      <c r="AE237" s="223" t="str">
        <f t="shared" ca="1" si="344"/>
        <v>-3,22629662713519+1,33637581919794i</v>
      </c>
      <c r="AF237" s="223" t="str">
        <f t="shared" ca="1" si="345"/>
        <v>2,85510289193007-2,01079032544258i</v>
      </c>
      <c r="AG237" s="223" t="str">
        <f t="shared" ca="1" si="346"/>
        <v>-2,34516331913523+2,58748898799271i</v>
      </c>
      <c r="AH237" s="223" t="str">
        <f t="shared" ca="1" si="347"/>
        <v>1,72125879960709-3,03844670862862i</v>
      </c>
      <c r="AI237" s="223" t="str">
        <f t="shared" ca="1" si="348"/>
        <v>-1,01370843511319+3,34174886324231i</v>
      </c>
      <c r="AJ237" s="223" t="str">
        <f t="shared" ca="1" si="349"/>
        <v>0,256896159148865-3,48265625921013i</v>
      </c>
      <c r="AK237" s="223" t="str">
        <f t="shared" ca="1" si="350"/>
        <v>0,512400175753001+3,45432139736435i</v>
      </c>
      <c r="AL237" s="223" t="str">
        <f t="shared" ca="1" si="351"/>
        <v>-1,25679604497721-3,25812123128201i</v>
      </c>
      <c r="AM237" s="223" t="str">
        <f t="shared" ca="1" si="352"/>
        <v>1,94011698046349+2,90359025320691i</v>
      </c>
      <c r="AN237" s="223" t="str">
        <f t="shared" ca="1" si="353"/>
        <v>-2,5291564957471-2,40795715834422i</v>
      </c>
      <c r="AO237" s="223" t="str">
        <f t="shared" ca="1" si="354"/>
        <v>2,99528977973921+1,79530760366873i</v>
      </c>
      <c r="AP237" s="223" t="str">
        <f t="shared" ca="1" si="355"/>
        <v>-3,31586474060103-1,09541374760399i</v>
      </c>
      <c r="AQ237" s="223" t="str">
        <f t="shared" ca="1" si="356"/>
        <v>3,47530280090898+0,342287449952683i</v>
      </c>
      <c r="AR237" s="223" t="str">
        <f t="shared" ca="1" si="357"/>
        <v>3,47530280090898+0,342287449952683i</v>
      </c>
      <c r="AS237" s="223" t="str">
        <f t="shared" ca="1" si="358"/>
        <v>3,28798326502787-1,17645922381424i</v>
      </c>
      <c r="AT237" s="223" t="str">
        <f t="shared" ca="1" si="359"/>
        <v>-2,95032860028765+1,8682749815607i</v>
      </c>
      <c r="AU237" s="223" t="str">
        <f t="shared" ca="1" si="360"/>
        <v>2,46930053420103-2,46930053419899i</v>
      </c>
      <c r="AV237" s="223" t="str">
        <f t="shared" ca="1" si="361"/>
        <v>-1,86827498156023+2,95032860028795i</v>
      </c>
      <c r="AW237" s="223" t="str">
        <f t="shared" ca="1" si="362"/>
        <v>1,17645922381372-3,28798326502805i</v>
      </c>
      <c r="AX237" s="223" t="str">
        <f t="shared" ca="1" si="363"/>
        <v>-0,427472559596932+3,46585595015035i</v>
      </c>
      <c r="AY237" s="223" t="str">
        <f t="shared" ca="1" si="364"/>
        <v>-0,342287449953574-3,47530280090889i</v>
      </c>
      <c r="AZ237" s="223" t="str">
        <f t="shared" ca="1" si="365"/>
        <v>1,09541374760385+3,31586474060107i</v>
      </c>
      <c r="BA237" s="223" t="str">
        <f t="shared" ca="1" si="366"/>
        <v>-1,79530760366775-2,99528977973979i</v>
      </c>
      <c r="BB237" s="223" t="str">
        <f t="shared" ca="1" si="367"/>
        <v>2,40795715834487+2,52915649574649i</v>
      </c>
      <c r="BC237" s="223" t="str">
        <f t="shared" ca="1" si="368"/>
        <v>-2,90359025320685-1,94011698046357i</v>
      </c>
      <c r="BD237" s="223" t="str">
        <f t="shared" ca="1" si="369"/>
        <v>3,25812123128158+1,25679604497832i</v>
      </c>
      <c r="BE237" s="223" t="str">
        <f t="shared" ca="1" si="370"/>
        <v>-3,45432139736453-0,512400175751771i</v>
      </c>
      <c r="BF237" s="223" t="str">
        <f t="shared" ca="1" si="371"/>
        <v>3,48265625921014-0,256896159148768i</v>
      </c>
      <c r="BG237" s="223" t="str">
        <f t="shared" ca="1" si="372"/>
        <v>-3,34174886324266+1,01370843511205i</v>
      </c>
      <c r="BH237" s="223" t="str">
        <f t="shared" ca="1" si="373"/>
        <v>3,03844670862799-1,72125879960819i</v>
      </c>
      <c r="BI237" s="223" t="str">
        <f t="shared" ca="1" si="374"/>
        <v>-2,58748898799254+2,34516331913541i</v>
      </c>
      <c r="BJ237" s="223" t="str">
        <f t="shared" ca="1" si="375"/>
        <v>2,01079032544357-2,85510289192937i</v>
      </c>
      <c r="BK237" s="223" t="str">
        <f t="shared" ca="1" si="376"/>
        <v>-1,33637581919677+3,22629662713568i</v>
      </c>
      <c r="BL237" s="223" t="str">
        <f t="shared" ca="1" si="377"/>
        <v>0,597019141204005-3,44070609053388i</v>
      </c>
      <c r="BM237" s="223" t="str">
        <f t="shared" ca="1" si="378"/>
        <v>0,171350123703554+3,48791189560569i</v>
      </c>
      <c r="BN237" s="223" t="str">
        <f t="shared" ca="1" si="379"/>
        <v>-0,931392502567318-3,36562004132408i</v>
      </c>
      <c r="BO237" s="223" t="str">
        <f t="shared" ca="1" si="380"/>
        <v>1,6461731736068+3,07977339083547i</v>
      </c>
      <c r="BP237" s="223" t="str">
        <f t="shared" ca="1" si="381"/>
        <v>-2,28095684123372-2,64426287362471i</v>
      </c>
      <c r="BQ237" s="223" t="str">
        <f t="shared" ca="1" si="382"/>
        <v>2,80489572343105+2,08025244551692i</v>
      </c>
      <c r="BR237" s="223" t="str">
        <f t="shared" ca="1" si="383"/>
        <v>-3,19252862253931-1,41515061059528i</v>
      </c>
      <c r="BS237" s="223" t="str">
        <f t="shared" ca="1" si="384"/>
        <v>3,42501823101051+0,681278484649649i</v>
      </c>
      <c r="BT237" s="223" t="str">
        <f t="shared" ca="1" si="385"/>
        <v>-3,49106654429662+0,0857008733545844i</v>
      </c>
      <c r="BU237" s="223" t="str">
        <f t="shared" ca="1" si="386"/>
        <v>3,38746389574221-0,848515534002714i</v>
      </c>
      <c r="BV237" s="223" t="str">
        <f t="shared" ca="1" si="387"/>
        <v>-3,11924493271246+1,5700959544399i</v>
      </c>
      <c r="BW237" s="223" t="str">
        <f t="shared" ca="1" si="388"/>
        <v>2,69944395417487-2,21537640022405i</v>
      </c>
      <c r="BX237" s="223" t="str">
        <f t="shared" ca="1" si="389"/>
        <v>-2,14846149930556+2,7529989906287i</v>
      </c>
      <c r="BY237" s="223" t="str">
        <f t="shared" ca="1" si="390"/>
        <v>1,49307296818193-3,15683755807696i</v>
      </c>
      <c r="BZ237" s="223" t="str">
        <f t="shared" ca="1" si="391"/>
        <v>-0,765127451407287+3,4072672685752i</v>
      </c>
      <c r="CA237" s="223" t="str">
        <f t="shared" ca="1" si="392"/>
        <v>-5,97221282831969E-13-3,49211830504078i</v>
      </c>
      <c r="CB237" s="223" t="str">
        <f t="shared" ca="1" si="393"/>
        <v>0,765127451408356+3,40726726857496i</v>
      </c>
      <c r="CC237" s="223" t="str">
        <f t="shared" ca="1" si="394"/>
        <v>-1,49307296817978-3,15683755807798i</v>
      </c>
      <c r="CD237" s="223" t="str">
        <f t="shared" ca="1" si="395"/>
        <v>2,1484614993065+2,75299899062796i</v>
      </c>
      <c r="CE237" s="223" t="str">
        <f t="shared" ca="1" si="396"/>
        <v>-2,69944395417556-2,21537640022321i</v>
      </c>
      <c r="CF237" s="223" t="str">
        <f t="shared" ca="1" si="397"/>
        <v>3,11924493271139+1,57009595444202i</v>
      </c>
      <c r="CG237" s="223" t="str">
        <f t="shared" ca="1" si="398"/>
        <v>-3,3874638957425-0,848515534001554i</v>
      </c>
      <c r="CH237" s="223" t="str">
        <f t="shared" ca="1" si="399"/>
        <v>3,49106654429665+0,0857008733534893i</v>
      </c>
      <c r="CI237" s="223" t="str">
        <f t="shared" ca="1" si="400"/>
        <v>-3,42501823101098+0,681278484647317i</v>
      </c>
      <c r="CJ237" s="223" t="str">
        <f t="shared" ca="1" si="401"/>
        <v>3,19252862253882-1,41515061059637i</v>
      </c>
      <c r="CK237" s="223" t="str">
        <f t="shared" ca="1" si="402"/>
        <v>-2,8048957234304+2,0802524455178i</v>
      </c>
      <c r="CL237" s="223" t="str">
        <f t="shared" ca="1" si="403"/>
        <v>2,28095684123551-2,64426287362316i</v>
      </c>
      <c r="CM237" s="223" t="str">
        <f t="shared" ca="1" si="404"/>
        <v>-1,64617317360575+3,07977339083604i</v>
      </c>
      <c r="CN237" s="223" t="str">
        <f t="shared" ca="1" si="405"/>
        <v>0,931392502566166-3,3656200413244i</v>
      </c>
      <c r="CO237" s="223" t="str">
        <f t="shared" ca="1" si="406"/>
        <v>-0,171350123706029+3,48791189560557i</v>
      </c>
      <c r="CP237" s="223" t="str">
        <f t="shared" ca="1" si="407"/>
        <v>-0,597019141205182-3,44070609053368i</v>
      </c>
      <c r="CQ237" s="223" t="str">
        <f t="shared" ca="1" si="408"/>
        <v>1,33637581919788+3,22629662713522i</v>
      </c>
      <c r="CR237" s="223" t="str">
        <f t="shared" ca="1" si="409"/>
        <v>-2,01079032544155-2,8551028919308i</v>
      </c>
      <c r="CS237" s="223" t="str">
        <f t="shared" ca="1" si="410"/>
        <v>2,58748898799335+2,34516331913453i</v>
      </c>
      <c r="CT237" s="223" t="str">
        <f t="shared" ca="1" si="411"/>
        <v>-3,03844670862858-1,72125879960715i</v>
      </c>
      <c r="CU237" s="223" t="str">
        <f t="shared" ca="1" si="412"/>
        <v>3,34174886324194+1,01370843511442i</v>
      </c>
      <c r="CV237" s="223" t="str">
        <f t="shared" ca="1" si="413"/>
        <v>-3,48265625921022-0,256896159147576i</v>
      </c>
      <c r="CW237" s="223" t="str">
        <f t="shared" ca="1" si="414"/>
        <v>3,45432139736436-0,512400175752952i</v>
      </c>
      <c r="CX237" s="223" t="str">
        <f t="shared" ca="1" si="415"/>
        <v>-3,25812123128247+1,256796044976i</v>
      </c>
      <c r="CY237" s="223" t="str">
        <f t="shared" ca="1" si="416"/>
        <v>2,90359025320619-1,94011698046456i</v>
      </c>
      <c r="CZ237" s="223" t="str">
        <f t="shared" ca="1" si="417"/>
        <v>-2,407957158344+2,52915649574731i</v>
      </c>
      <c r="DA237" s="223" t="str">
        <f t="shared" ca="1" si="418"/>
        <v>1,79530760366984-2,99528977973855i</v>
      </c>
      <c r="DB237" s="223" t="str">
        <f t="shared" ca="1" si="419"/>
        <v>-1,09541374760276+3,31586474060143i</v>
      </c>
      <c r="DC237" s="223" t="str">
        <f t="shared" ca="1" si="420"/>
        <v>0,342287449952385-3,47530280090901i</v>
      </c>
      <c r="DD237" s="223" t="str">
        <f t="shared" ca="1" si="421"/>
        <v>0,427472559594523+3,46585595015064i</v>
      </c>
      <c r="DE237" s="223" t="str">
        <f t="shared" ca="1" si="422"/>
        <v>-1,1764592238148-3,28798326502767i</v>
      </c>
      <c r="DF237" s="223" t="str">
        <f t="shared" ca="1" si="423"/>
        <v>1,86827498156124+2,95032860028731i</v>
      </c>
      <c r="DG237" s="223" t="str">
        <f t="shared" ca="1" si="424"/>
        <v>-2,46930053419931-2,46930053420071i</v>
      </c>
      <c r="DH237" s="223" t="str">
        <f t="shared" ca="1" si="425"/>
        <v>2,95032860028827+1,86827498155973i</v>
      </c>
      <c r="DI237" s="223" t="str">
        <f t="shared" ca="1" si="426"/>
        <v>-3,28798326502827-1,17645922381311i</v>
      </c>
      <c r="DJ237" s="223" t="str">
        <f t="shared" ca="1" si="427"/>
        <v>3,46585595014999+0,427472559599838i</v>
      </c>
      <c r="DK237" s="223" t="str">
        <f t="shared" ca="1" si="428"/>
        <v>-3,47530280090883+0,342287449954168i</v>
      </c>
      <c r="DL237" s="223" t="str">
        <f t="shared" ca="1" si="429"/>
        <v>3,31586474060087-1,09541374760447i</v>
      </c>
      <c r="DM237" s="223" t="str">
        <f t="shared" ca="1" si="430"/>
        <v>-2,99528977973946+1,79530760366831i</v>
      </c>
      <c r="DN237" s="223" t="str">
        <f t="shared" ca="1" si="431"/>
        <v>2,52915649574854-2,40795715834271i</v>
      </c>
      <c r="DO237" s="223" t="str">
        <f t="shared" ca="1" si="432"/>
        <v>-1,94011698046307+2,90359025320719i</v>
      </c>
      <c r="DP237" s="223" t="str">
        <f t="shared" ca="1" si="433"/>
        <v>1,25679604497767-3,25812123128183i</v>
      </c>
      <c r="DQ237" s="223" t="str">
        <f t="shared" ca="1" si="434"/>
        <v>-0,512400175754715+3,4543213973641i</v>
      </c>
      <c r="DR237" s="223" t="str">
        <f t="shared" ca="1" si="435"/>
        <v>-0,256896159149363-3,48265625921009i</v>
      </c>
      <c r="DS237" s="223" t="str">
        <f t="shared" ca="1" si="436"/>
        <v>1,01370843511272+3,34174886324246i</v>
      </c>
      <c r="DT237" s="223" t="str">
        <f t="shared" ca="1" si="437"/>
        <v>-1,7212587996056-3,03844670862946i</v>
      </c>
      <c r="DU237" s="223" t="str">
        <f t="shared" ca="1" si="438"/>
        <v>2,34516331913586+2,58748898799215i</v>
      </c>
      <c r="DV237" s="223" t="str">
        <f t="shared" ca="1" si="439"/>
        <v>-2,85510289192977-2,010790325443i</v>
      </c>
      <c r="DW237" s="223" t="str">
        <f t="shared" ca="1" si="440"/>
        <v>3,22629662713454+1,33637581919952i</v>
      </c>
      <c r="DX237" s="223" t="str">
        <f t="shared" ca="1" si="441"/>
        <v>-3,44070609053398-0,597019141203415i</v>
      </c>
      <c r="DY237" s="223" t="str">
        <f t="shared" ca="1" si="442"/>
        <v>3,48791189560566-0,17135012370425i</v>
      </c>
      <c r="DZ237" s="223" t="str">
        <f t="shared" ca="1" si="443"/>
        <v>-3,36562004132487+0,931392502564451i</v>
      </c>
      <c r="EA237" s="223" t="str">
        <f t="shared" ca="1" si="444"/>
        <v>3,07977339083519-1,64617317360733i</v>
      </c>
      <c r="EB237" s="223" t="str">
        <f t="shared" ca="1" si="445"/>
        <v>-2,64426287362426+2,28095684123424i</v>
      </c>
      <c r="EC237" s="223" t="str">
        <f t="shared" ca="1" si="446"/>
        <v>2,08025244551931-2,80489572342927i</v>
      </c>
      <c r="ED237" s="223" t="str">
        <f t="shared" ca="1" si="447"/>
        <v>-1,41515061059474+3,19252862253955i</v>
      </c>
      <c r="EE237" s="223" t="str">
        <f t="shared" ca="1" si="448"/>
        <v>0,681278484648965-3,42501823101065i</v>
      </c>
      <c r="EF237" s="223" t="str">
        <f t="shared" ca="1" si="449"/>
        <v>0,0857008733516092+3,4910665442967i</v>
      </c>
      <c r="EG237" s="223" t="str">
        <f t="shared" ca="1" si="450"/>
        <v>-0,848515534003293-3,38746389574207i</v>
      </c>
      <c r="EH237" s="223" t="str">
        <f t="shared" ca="1" si="451"/>
        <v>1,57009595444052+3,11924493271215i</v>
      </c>
      <c r="EI237" s="223" t="str">
        <f t="shared" ca="1" si="452"/>
        <v>-2,21537640022175-2,69944395417675i</v>
      </c>
      <c r="EJ237" s="223" t="str">
        <f t="shared" ca="1" si="453"/>
        <v>2,75299899062907+2,14846149930509i</v>
      </c>
      <c r="EK237" s="223" t="str">
        <f t="shared" ca="1" si="454"/>
        <v>-3,15683755807726-1,4930729681813i</v>
      </c>
      <c r="EL237" s="223" t="str">
        <f t="shared" ca="1" si="455"/>
        <v>3,40726726857455+0,765127451410193i</v>
      </c>
      <c r="EM237" s="223" t="str">
        <f t="shared" ca="1" si="456"/>
        <v>-3,49211830504078+1,19444256566394E-12i</v>
      </c>
      <c r="EN237" s="223"/>
      <c r="EO237" s="223"/>
      <c r="EP237" s="223"/>
    </row>
    <row r="238" spans="1:146" s="250" customFormat="1">
      <c r="A238" s="253">
        <f t="shared" si="323"/>
        <v>2.695312500000002E-3</v>
      </c>
      <c r="B238" s="252">
        <v>138</v>
      </c>
      <c r="C238" s="251">
        <f t="shared" si="324"/>
        <v>27600</v>
      </c>
      <c r="N238" s="246">
        <f t="shared" ca="1" si="327"/>
        <v>11.492065173154046</v>
      </c>
      <c r="O238" s="250">
        <f t="shared" ca="1" si="328"/>
        <v>3.4920651731540451</v>
      </c>
      <c r="P238" s="250" t="str">
        <f t="shared" ca="1" si="329"/>
        <v>-3,38741235615164+0,848502624006907i</v>
      </c>
      <c r="Q238" s="250" t="str">
        <f t="shared" ca="1" si="330"/>
        <v>3,07972653269488-1,64614812740852i</v>
      </c>
      <c r="R238" s="250" t="str">
        <f t="shared" ca="1" si="331"/>
        <v>-2,58744961986132+2,34512763794104i</v>
      </c>
      <c r="S238" s="250" t="str">
        <f t="shared" ca="1" si="332"/>
        <v>1,94008746196878-2,90354607565765i</v>
      </c>
      <c r="T238" s="250" t="str">
        <f t="shared" ca="1" si="333"/>
        <v>-1,17644132421987+3,28793323901553i</v>
      </c>
      <c r="U238" s="250" t="str">
        <f t="shared" ca="1" si="334"/>
        <v>0,34228224211692-3,47524992486681i</v>
      </c>
      <c r="V238" s="250" t="str">
        <f t="shared" ca="1" si="335"/>
        <v>0,512392379686044+3,45426884055006i</v>
      </c>
      <c r="W238" s="250" t="str">
        <f t="shared" ca="1" si="336"/>
        <v>-1,33635548650529-3,22624753967246i</v>
      </c>
      <c r="X238" s="250" t="str">
        <f t="shared" ca="1" si="337"/>
        <v>2,08022079489021+2,80485304749852i</v>
      </c>
      <c r="Y238" s="250" t="str">
        <f t="shared" ca="1" si="338"/>
        <v>-2,69940288267213-2,21534269371057i</v>
      </c>
      <c r="Z238" s="250" t="str">
        <f t="shared" ca="1" si="339"/>
        <v>3,15678952742044+1,49305025137269i</v>
      </c>
      <c r="AA238" s="250" t="str">
        <f t="shared" ca="1" si="340"/>
        <v>-3,42496612003821-0,681268119132089i</v>
      </c>
      <c r="AB238" s="250" t="str">
        <f t="shared" ca="1" si="341"/>
        <v>3,4878588277186-0,17134751664628i</v>
      </c>
      <c r="AC238" s="250" t="str">
        <f t="shared" ca="1" si="342"/>
        <v>-3,34169801919683+1,01369301174044i</v>
      </c>
      <c r="AD238" s="250" t="str">
        <f t="shared" ca="1" si="343"/>
        <v>2,99524420699984-1,79528028841996i</v>
      </c>
      <c r="AE238" s="250" t="str">
        <f t="shared" ca="1" si="344"/>
        <v>-2,46926296428269+2,46926296428251i</v>
      </c>
      <c r="AF238" s="250" t="str">
        <f t="shared" ca="1" si="345"/>
        <v>1,79528028842016-2,99524420699973i</v>
      </c>
      <c r="AG238" s="250" t="str">
        <f t="shared" ca="1" si="346"/>
        <v>-1,01369301174066+3,34169801919676i</v>
      </c>
      <c r="AH238" s="250" t="str">
        <f t="shared" ca="1" si="347"/>
        <v>0,171347516646536-3,48785882771858i</v>
      </c>
      <c r="AI238" s="250" t="str">
        <f t="shared" ca="1" si="348"/>
        <v>0,681268119131887+3,42496612003825i</v>
      </c>
      <c r="AJ238" s="250" t="str">
        <f t="shared" ca="1" si="349"/>
        <v>-1,49305025137248-3,15678952742054i</v>
      </c>
      <c r="AK238" s="250" t="str">
        <f t="shared" ca="1" si="350"/>
        <v>2,21534269371065+2,69940288267206i</v>
      </c>
      <c r="AL238" s="250" t="str">
        <f t="shared" ca="1" si="351"/>
        <v>-2,80485304749857-2,08022079489014i</v>
      </c>
      <c r="AM238" s="250" t="str">
        <f t="shared" ca="1" si="352"/>
        <v>3,22624753967251+1,33635548650516i</v>
      </c>
      <c r="AN238" s="250" t="str">
        <f t="shared" ca="1" si="353"/>
        <v>-3,45426884055008-0,512392379685918i</v>
      </c>
      <c r="AO238" s="250" t="str">
        <f t="shared" ca="1" si="354"/>
        <v>3,4752499248668-0,342282242117035i</v>
      </c>
      <c r="AP238" s="250" t="str">
        <f t="shared" ca="1" si="355"/>
        <v>-3,2879332390155+1,17644132421997i</v>
      </c>
      <c r="AQ238" s="250" t="str">
        <f t="shared" ca="1" si="356"/>
        <v>2,90354607565757-1,9400874619689i</v>
      </c>
      <c r="AR238" s="250" t="str">
        <f t="shared" ca="1" si="357"/>
        <v>2,90354607565757-1,9400874619689i</v>
      </c>
      <c r="AS238" s="250" t="str">
        <f t="shared" ca="1" si="358"/>
        <v>1,64614812740815-3,07972653269508i</v>
      </c>
      <c r="AT238" s="250" t="str">
        <f t="shared" ca="1" si="359"/>
        <v>-0,848502624008153+3,38741235615132i</v>
      </c>
      <c r="AU238" s="250" t="str">
        <f t="shared" ca="1" si="360"/>
        <v>-4,87695333203966E-13-3,49206517315405i</v>
      </c>
      <c r="AV238" s="250" t="str">
        <f t="shared" ca="1" si="361"/>
        <v>0,848502624005684+3,38741235615194i</v>
      </c>
      <c r="AW238" s="250" t="str">
        <f t="shared" ca="1" si="362"/>
        <v>-1,64614812740896-3,07972653269464i</v>
      </c>
      <c r="AX238" s="250" t="str">
        <f t="shared" ca="1" si="363"/>
        <v>2,34512763794008+2,58744961986218i</v>
      </c>
      <c r="AY238" s="250" t="str">
        <f t="shared" ca="1" si="364"/>
        <v>-2,90354607565789-1,94008746196841i</v>
      </c>
      <c r="AZ238" s="250" t="str">
        <f t="shared" ca="1" si="365"/>
        <v>3,28793323901511+1,17644132422106i</v>
      </c>
      <c r="BA238" s="250" t="str">
        <f t="shared" ca="1" si="366"/>
        <v>-3,47524992486686-0,342282242116509i</v>
      </c>
      <c r="BB238" s="250" t="str">
        <f t="shared" ca="1" si="367"/>
        <v>3,45426884055024-0,512392379684821i</v>
      </c>
      <c r="BC238" s="250" t="str">
        <f t="shared" ca="1" si="368"/>
        <v>-3,22624753967227+1,33635548650574i</v>
      </c>
      <c r="BD238" s="250" t="str">
        <f t="shared" ca="1" si="369"/>
        <v>2,80485304749926-2,08022079488921i</v>
      </c>
      <c r="BE238" s="250" t="str">
        <f t="shared" ca="1" si="370"/>
        <v>-2,21534269371021+2,69940288267242i</v>
      </c>
      <c r="BF238" s="250" t="str">
        <f t="shared" ca="1" si="371"/>
        <v>1,49305025137352-3,15678952742004i</v>
      </c>
      <c r="BG238" s="250" t="str">
        <f t="shared" ca="1" si="372"/>
        <v>-0,681268119131321+3,42496612003837i</v>
      </c>
      <c r="BH238" s="250" t="str">
        <f t="shared" ca="1" si="373"/>
        <v>-0,17134751664533-3,48785882771864i</v>
      </c>
      <c r="BI238" s="250" t="str">
        <f t="shared" ca="1" si="374"/>
        <v>1,01369301174117+3,3416980191966i</v>
      </c>
      <c r="BJ238" s="250" t="str">
        <f t="shared" ca="1" si="375"/>
        <v>-1,79528028841912-2,99524420700035i</v>
      </c>
      <c r="BK238" s="250" t="str">
        <f t="shared" ca="1" si="376"/>
        <v>2,46926296428312+2,46926296428208i</v>
      </c>
      <c r="BL238" s="250" t="str">
        <f t="shared" ca="1" si="377"/>
        <v>-2,99524420699926-1,79528028842093i</v>
      </c>
      <c r="BM238" s="250" t="str">
        <f t="shared" ca="1" si="378"/>
        <v>3,341698019197+1,01369301173986i</v>
      </c>
      <c r="BN238" s="250" t="str">
        <f t="shared" ca="1" si="379"/>
        <v>-3,48785882771854-0,171347516647437i</v>
      </c>
      <c r="BO238" s="250" t="str">
        <f t="shared" ca="1" si="380"/>
        <v>3,4249661200381-0,681268119132658i</v>
      </c>
      <c r="BP238" s="250" t="str">
        <f t="shared" ca="1" si="381"/>
        <v>-3,15678952742094+1,49305025137162i</v>
      </c>
      <c r="BQ238" s="250" t="str">
        <f t="shared" ca="1" si="382"/>
        <v>2,69940288267156-2,21534269371126i</v>
      </c>
      <c r="BR238" s="250" t="str">
        <f t="shared" ca="1" si="383"/>
        <v>-2,0802207948909+2,80485304749801i</v>
      </c>
      <c r="BS238" s="250" t="str">
        <f t="shared" ca="1" si="384"/>
        <v>1,33635548650439-3,22624753967283i</v>
      </c>
      <c r="BT238" s="250" t="str">
        <f t="shared" ca="1" si="385"/>
        <v>-0,512392379686808+3,45426884054995i</v>
      </c>
      <c r="BU238" s="250" t="str">
        <f t="shared" ca="1" si="386"/>
        <v>-0,342282242117866-3,47524992486672i</v>
      </c>
      <c r="BV238" s="250" t="str">
        <f t="shared" ca="1" si="387"/>
        <v>1,17644132421912+3,2879332390158i</v>
      </c>
      <c r="BW238" s="250" t="str">
        <f t="shared" ca="1" si="388"/>
        <v>-1,94008746196955-2,90354607565714i</v>
      </c>
      <c r="BX238" s="250" t="str">
        <f t="shared" ca="1" si="389"/>
        <v>2,58744961986077+2,34512763794165i</v>
      </c>
      <c r="BY238" s="250" t="str">
        <f t="shared" ca="1" si="390"/>
        <v>-3,07972653269528-1,64614812740776i</v>
      </c>
      <c r="BZ238" s="250" t="str">
        <f t="shared" ca="1" si="391"/>
        <v>3,38741235615143+0,848502624007731i</v>
      </c>
      <c r="CA238" s="250" t="str">
        <f t="shared" ca="1" si="392"/>
        <v>-3,49206517315405+9,75390666407928E-13i</v>
      </c>
      <c r="CB238" s="250" t="str">
        <f t="shared" ca="1" si="393"/>
        <v>3,38741235615183-0,848502624006156i</v>
      </c>
      <c r="CC238" s="250" t="str">
        <f t="shared" ca="1" si="394"/>
        <v>-3,07972653269441+1,64614812740939i</v>
      </c>
      <c r="CD238" s="250" t="str">
        <f t="shared" ca="1" si="395"/>
        <v>2,58744961986186-2,34512763794045i</v>
      </c>
      <c r="CE238" s="250" t="str">
        <f t="shared" ca="1" si="396"/>
        <v>-1,94008746196801+2,90354607565816i</v>
      </c>
      <c r="CF238" s="250" t="str">
        <f t="shared" ca="1" si="397"/>
        <v>1,17644132422065-3,28793323901526i</v>
      </c>
      <c r="CG238" s="250" t="str">
        <f t="shared" ca="1" si="398"/>
        <v>-0,342282242116024+3,4752499248669i</v>
      </c>
      <c r="CH238" s="250" t="str">
        <f t="shared" ca="1" si="399"/>
        <v>-0,512392379685206-3,45426884055019i</v>
      </c>
      <c r="CI238" s="250" t="str">
        <f t="shared" ca="1" si="400"/>
        <v>1,3363554865061+3,22624753967212i</v>
      </c>
      <c r="CJ238" s="250" t="str">
        <f t="shared" ca="1" si="401"/>
        <v>-2,0802207948896-2,80485304749897i</v>
      </c>
      <c r="CK238" s="250" t="str">
        <f t="shared" ca="1" si="402"/>
        <v>2,69940288267273+2,21534269370983i</v>
      </c>
      <c r="CL238" s="250" t="str">
        <f t="shared" ca="1" si="403"/>
        <v>-3,15678952742025-1,49305025137308i</v>
      </c>
      <c r="CM238" s="250" t="str">
        <f t="shared" ca="1" si="404"/>
        <v>3,42496612003844+0,68126811913094i</v>
      </c>
      <c r="CN238" s="250" t="str">
        <f t="shared" ca="1" si="405"/>
        <v>-3,48785882771862+0,171347516645817i</v>
      </c>
      <c r="CO238" s="250" t="str">
        <f t="shared" ca="1" si="406"/>
        <v>3,34169801919646-1,01369301174164i</v>
      </c>
      <c r="CP238" s="250" t="str">
        <f t="shared" ca="1" si="407"/>
        <v>-2,99524420700005+1,79528028841963i</v>
      </c>
      <c r="CQ238" s="250" t="str">
        <f t="shared" ca="1" si="408"/>
        <v>2,46926296428174-2,46926296428346i</v>
      </c>
      <c r="CR238" s="250" t="str">
        <f t="shared" ca="1" si="409"/>
        <v>-1,7952802884206+2,99524420699946i</v>
      </c>
      <c r="CS238" s="250" t="str">
        <f t="shared" ca="1" si="410"/>
        <v>1,01369301173949-3,34169801919711i</v>
      </c>
      <c r="CT238" s="250" t="str">
        <f t="shared" ca="1" si="411"/>
        <v>-0,17134751664695+3,48785882771856i</v>
      </c>
      <c r="CU238" s="250" t="str">
        <f t="shared" ca="1" si="412"/>
        <v>-0,681268119133137-3,42496612003801i</v>
      </c>
      <c r="CV238" s="250" t="str">
        <f t="shared" ca="1" si="413"/>
        <v>1,49305025137197+3,15678952742078i</v>
      </c>
      <c r="CW238" s="250" t="str">
        <f t="shared" ca="1" si="414"/>
        <v>-2,21534269371172-2,69940288267118i</v>
      </c>
      <c r="CX238" s="250" t="str">
        <f t="shared" ca="1" si="415"/>
        <v>2,8048530474983+2,08022079489051i</v>
      </c>
      <c r="CY238" s="250" t="str">
        <f t="shared" ca="1" si="416"/>
        <v>-3,22624753967298-1,33635548650403i</v>
      </c>
      <c r="CZ238" s="250" t="str">
        <f t="shared" ca="1" si="417"/>
        <v>3,45426884055002+0,512392379686326i</v>
      </c>
      <c r="DA238" s="250" t="str">
        <f t="shared" ca="1" si="418"/>
        <v>-3,47524992486667+0,342282242118352i</v>
      </c>
      <c r="DB238" s="250" t="str">
        <f t="shared" ca="1" si="419"/>
        <v>3,28793323901567-1,17644132421949i</v>
      </c>
      <c r="DC238" s="250" t="str">
        <f t="shared" ca="1" si="420"/>
        <v>-2,90354607565692+1,94008746196987i</v>
      </c>
      <c r="DD238" s="250" t="str">
        <f t="shared" ca="1" si="421"/>
        <v>2,34512763794128-2,58744961986109i</v>
      </c>
      <c r="DE238" s="250" t="str">
        <f t="shared" ca="1" si="422"/>
        <v>-1,64614812740733+3,07972653269551i</v>
      </c>
      <c r="DF238" s="250" t="str">
        <f t="shared" ca="1" si="423"/>
        <v>0,848502624007161-3,38741235615157i</v>
      </c>
      <c r="DG238" s="250" t="str">
        <f t="shared" ca="1" si="424"/>
        <v>1,46308599961189E-12+3,49206517315405i</v>
      </c>
      <c r="DH238" s="250" t="str">
        <f t="shared" ca="1" si="425"/>
        <v>-0,848502624006533-3,38741235615173i</v>
      </c>
      <c r="DI238" s="250" t="str">
        <f t="shared" ca="1" si="426"/>
        <v>1,64614812740974+3,07972653269423i</v>
      </c>
      <c r="DJ238" s="250" t="str">
        <f t="shared" ca="1" si="427"/>
        <v>-2,34512763794081-2,58744961986153i</v>
      </c>
      <c r="DK238" s="250" t="str">
        <f t="shared" ca="1" si="428"/>
        <v>2,90354607565843+1,9400874619676i</v>
      </c>
      <c r="DL238" s="250" t="str">
        <f t="shared" ca="1" si="429"/>
        <v>-3,28793323901539-1,17644132422028i</v>
      </c>
      <c r="DM238" s="250" t="str">
        <f t="shared" ca="1" si="430"/>
        <v>3,47524992486696+0,34228224211544i</v>
      </c>
      <c r="DN238" s="250" t="str">
        <f t="shared" ca="1" si="431"/>
        <v>-3,45426884055012+0,512392379685688i</v>
      </c>
      <c r="DO238" s="250" t="str">
        <f t="shared" ca="1" si="432"/>
        <v>3,22624753967194-1,33635548650655i</v>
      </c>
      <c r="DP238" s="250" t="str">
        <f t="shared" ca="1" si="433"/>
        <v>-2,80485304749868+2,08022079488999i</v>
      </c>
      <c r="DQ238" s="250" t="str">
        <f t="shared" ca="1" si="434"/>
        <v>2,21534269370945-2,69940288267304i</v>
      </c>
      <c r="DR238" s="250" t="str">
        <f t="shared" ca="1" si="435"/>
        <v>-1,49305025137273+3,15678952742042i</v>
      </c>
      <c r="DS238" s="250" t="str">
        <f t="shared" ca="1" si="436"/>
        <v>0,681268119130462-3,42496612003854i</v>
      </c>
      <c r="DT238" s="250" t="str">
        <f t="shared" ca="1" si="437"/>
        <v>0,171347516646304+3,48785882771859i</v>
      </c>
      <c r="DU238" s="250" t="str">
        <f t="shared" ca="1" si="438"/>
        <v>-1,0136930117421-3,34169801919632i</v>
      </c>
      <c r="DV238" s="250" t="str">
        <f t="shared" ca="1" si="439"/>
        <v>1,79528028842005+2,9952442069998i</v>
      </c>
      <c r="DW238" s="250" t="str">
        <f t="shared" ca="1" si="440"/>
        <v>-2,46926296428381-2,46926296428139i</v>
      </c>
      <c r="DX238" s="250" t="str">
        <f t="shared" ca="1" si="441"/>
        <v>2,99524420699971+1,79528028842018i</v>
      </c>
      <c r="DY238" s="250" t="str">
        <f t="shared" ca="1" si="442"/>
        <v>-3,34169801919627-1,01369301174226i</v>
      </c>
      <c r="DZ238" s="250" t="str">
        <f t="shared" ca="1" si="443"/>
        <v>3,48785882771859+0,171347516646463i</v>
      </c>
      <c r="EA238" s="250" t="str">
        <f t="shared" ca="1" si="444"/>
        <v>-3,42496612003861+0,681268119130109i</v>
      </c>
      <c r="EB238" s="250" t="str">
        <f t="shared" ca="1" si="445"/>
        <v>3,15678952742057-1,49305025137241i</v>
      </c>
      <c r="EC238" s="250" t="str">
        <f t="shared" ca="1" si="446"/>
        <v>-2,69940288267314+2,21534269370933i</v>
      </c>
      <c r="ED238" s="250" t="str">
        <f t="shared" ca="1" si="447"/>
        <v>2,08022079489012-2,80485304749859i</v>
      </c>
      <c r="EE238" s="250" t="str">
        <f t="shared" ca="1" si="448"/>
        <v>-1,33635548650688+3,2262475396718i</v>
      </c>
      <c r="EF238" s="250" t="str">
        <f t="shared" ca="1" si="449"/>
        <v>0,512392379685845-3,45426884055009i</v>
      </c>
      <c r="EG238" s="250" t="str">
        <f t="shared" ca="1" si="450"/>
        <v>0,342282242118837+3,47524992486662i</v>
      </c>
      <c r="EH238" s="250" t="str">
        <f t="shared" ca="1" si="451"/>
        <v>-1,17644132421994-3,28793323901551i</v>
      </c>
      <c r="EI238" s="250" t="str">
        <f t="shared" ca="1" si="452"/>
        <v>1,94008746196747+2,90354607565852i</v>
      </c>
      <c r="EJ238" s="250" t="str">
        <f t="shared" ca="1" si="453"/>
        <v>-2,58744961986142-2,34512763794092i</v>
      </c>
      <c r="EK238" s="250" t="str">
        <f t="shared" ca="1" si="454"/>
        <v>3,07972653269406+1,64614812741005i</v>
      </c>
      <c r="EL238" s="250" t="str">
        <f t="shared" ca="1" si="455"/>
        <v>-3,38741235615164-0,848502624006879i</v>
      </c>
      <c r="EM238" s="250" t="str">
        <f t="shared" ca="1" si="456"/>
        <v>3,49206517315405+1,62223528706718E-12i</v>
      </c>
    </row>
    <row r="239" spans="1:146">
      <c r="A239" s="249">
        <f t="shared" si="323"/>
        <v>2.714843750000002E-3</v>
      </c>
      <c r="B239" s="248">
        <v>139</v>
      </c>
      <c r="C239" s="247">
        <f t="shared" si="324"/>
        <v>27800</v>
      </c>
      <c r="N239" s="246">
        <f t="shared" ca="1" si="327"/>
        <v>11.492005990249819</v>
      </c>
      <c r="O239" s="223">
        <f t="shared" ca="1" si="328"/>
        <v>3.4920059902498179</v>
      </c>
      <c r="P239" s="223" t="str">
        <f t="shared" ca="1" si="329"/>
        <v>-3,36551179501708+0,931362546778405i</v>
      </c>
      <c r="Q239" s="223" t="str">
        <f t="shared" ca="1" si="330"/>
        <v>2,9951934441296-1,79524986232659i</v>
      </c>
      <c r="R239" s="223" t="str">
        <f t="shared" ca="1" si="331"/>
        <v>-2,40787971274196+2,52907515208748i</v>
      </c>
      <c r="S239" s="223" t="str">
        <f t="shared" ca="1" si="332"/>
        <v>1,64612022878049-3,0796743380332i</v>
      </c>
      <c r="T239" s="223" t="str">
        <f t="shared" ca="1" si="333"/>
        <v>-0,765102843099052+3,40715768279403i</v>
      </c>
      <c r="U239" s="223" t="str">
        <f t="shared" ca="1" si="334"/>
        <v>-0,17134461267898-3,48779971610276i</v>
      </c>
      <c r="V239" s="223" t="str">
        <f t="shared" ca="1" si="335"/>
        <v>1,09537851650504+3,31575809454185i</v>
      </c>
      <c r="W239" s="223" t="str">
        <f t="shared" ca="1" si="336"/>
        <v>-1,94005458170885-2,90349686687124i</v>
      </c>
      <c r="X239" s="223" t="str">
        <f t="shared" ca="1" si="337"/>
        <v>2,64417782787081+2,28088348026308i</v>
      </c>
      <c r="Y239" s="223" t="str">
        <f t="shared" ca="1" si="338"/>
        <v>-3,15673602670882-1,49302494742024i</v>
      </c>
      <c r="Z239" s="223" t="str">
        <f t="shared" ca="1" si="339"/>
        <v>3,44059542928139+0,596999939655485i</v>
      </c>
      <c r="AA239" s="223" t="str">
        <f t="shared" ca="1" si="340"/>
        <v>-3,47519102694444+0,342276441178001i</v>
      </c>
      <c r="AB239" s="223" t="str">
        <f t="shared" ca="1" si="341"/>
        <v>3,2580164423908-1,2567556234415i</v>
      </c>
      <c r="AC239" s="223" t="str">
        <f t="shared" ca="1" si="342"/>
        <v>-2,80480551134423+2,08018553967516i</v>
      </c>
      <c r="AD239" s="223" t="str">
        <f t="shared" ca="1" si="343"/>
        <v>2,14839239969845-2,75291044766417i</v>
      </c>
      <c r="AE239" s="223" t="str">
        <f t="shared" ca="1" si="344"/>
        <v>-1,33633283818813+3,22619286179867i</v>
      </c>
      <c r="AF239" s="223" t="str">
        <f t="shared" ca="1" si="345"/>
        <v>0,42745881106626-3,46574448001904i</v>
      </c>
      <c r="AG239" s="223" t="str">
        <f t="shared" ca="1" si="346"/>
        <v>0,51238369575036+3,45421029821142i</v>
      </c>
      <c r="AH239" s="223" t="str">
        <f t="shared" ca="1" si="347"/>
        <v>-1,41510509600198-3,19242594326162i</v>
      </c>
      <c r="AI239" s="223" t="str">
        <f t="shared" ca="1" si="348"/>
        <v>2,21530514847366+2,69935713366844i</v>
      </c>
      <c r="AJ239" s="223" t="str">
        <f t="shared" ca="1" si="349"/>
        <v>-2,85501106506264-2,01072565366599i</v>
      </c>
      <c r="AK239" s="223" t="str">
        <f t="shared" ca="1" si="350"/>
        <v>3,28787751570321+1,17642138610019i</v>
      </c>
      <c r="AL239" s="223" t="str">
        <f t="shared" ca="1" si="351"/>
        <v>-3,48254424874096-0,256887896760227i</v>
      </c>
      <c r="AM239" s="223" t="str">
        <f t="shared" ca="1" si="352"/>
        <v>3,42490807431692-0,68125657312012i</v>
      </c>
      <c r="AN239" s="223" t="str">
        <f t="shared" ca="1" si="353"/>
        <v>-3,11914461041138+1,5700454564382i</v>
      </c>
      <c r="AO239" s="223" t="str">
        <f t="shared" ca="1" si="354"/>
        <v>2,58740576822192-2,34508789313163i</v>
      </c>
      <c r="AP239" s="223" t="str">
        <f t="shared" ca="1" si="355"/>
        <v>-1,86821489341508+2,95023371073593i</v>
      </c>
      <c r="AQ239" s="223" t="str">
        <f t="shared" ca="1" si="356"/>
        <v>1,01367583185047-3,3416413846885i</v>
      </c>
      <c r="AR239" s="223" t="str">
        <f t="shared" ca="1" si="357"/>
        <v>1,01367583185047-3,3416413846885i</v>
      </c>
      <c r="AS239" s="223" t="str">
        <f t="shared" ca="1" si="358"/>
        <v>-0,848488243734232-3,38735494688487i</v>
      </c>
      <c r="AT239" s="223" t="str">
        <f t="shared" ca="1" si="359"/>
        <v>1,72120343985077+3,03834898498946i</v>
      </c>
      <c r="AU239" s="223" t="str">
        <f t="shared" ca="1" si="360"/>
        <v>-2,46922111564891-2,46922111565048i</v>
      </c>
      <c r="AV239" s="223" t="str">
        <f t="shared" ca="1" si="361"/>
        <v>3,03834898499008+1,72120343984967i</v>
      </c>
      <c r="AW239" s="223" t="str">
        <f t="shared" ca="1" si="362"/>
        <v>-3,38735494688519-0,848488243732968i</v>
      </c>
      <c r="AX239" s="223" t="str">
        <f t="shared" ca="1" si="363"/>
        <v>3,49095426333284-0,0856981170090257i</v>
      </c>
      <c r="AY239" s="223" t="str">
        <f t="shared" ca="1" si="364"/>
        <v>-3,34164138468852+1,01367583185039i</v>
      </c>
      <c r="AZ239" s="223" t="str">
        <f t="shared" ca="1" si="365"/>
        <v>2,95023371073523-1,86821489341618i</v>
      </c>
      <c r="BA239" s="223" t="str">
        <f t="shared" ca="1" si="366"/>
        <v>-2,34508789313247+2,58740576822116i</v>
      </c>
      <c r="BB239" s="223" t="str">
        <f t="shared" ca="1" si="367"/>
        <v>1,57004545643801-3,11914461041148i</v>
      </c>
      <c r="BC239" s="223" t="str">
        <f t="shared" ca="1" si="368"/>
        <v>-0,681256573118842+3,42490807431717i</v>
      </c>
      <c r="BD239" s="223" t="str">
        <f t="shared" ca="1" si="369"/>
        <v>-0,256887896759053-3,48254424874104i</v>
      </c>
      <c r="BE239" s="223" t="str">
        <f t="shared" ca="1" si="370"/>
        <v>1,17642138610011+3,28787751570324i</v>
      </c>
      <c r="BF239" s="223" t="str">
        <f t="shared" ca="1" si="371"/>
        <v>-2,01072565366701-2,85501106506191i</v>
      </c>
      <c r="BG239" s="223" t="str">
        <f t="shared" ca="1" si="372"/>
        <v>2,69935713366773+2,21530514847453i</v>
      </c>
      <c r="BH239" s="223" t="str">
        <f t="shared" ca="1" si="373"/>
        <v>-3,19242594326161-1,41510509600201i</v>
      </c>
      <c r="BI239" s="223" t="str">
        <f t="shared" ca="1" si="374"/>
        <v>3,45421029821161+0,512383695749096i</v>
      </c>
      <c r="BJ239" s="223" t="str">
        <f t="shared" ca="1" si="375"/>
        <v>-3,46574448001917+0,427458811065164i</v>
      </c>
      <c r="BK239" s="223" t="str">
        <f t="shared" ca="1" si="376"/>
        <v>3,22619286179859-1,33633283818832i</v>
      </c>
      <c r="BL239" s="223" t="str">
        <f t="shared" ca="1" si="377"/>
        <v>-2,75291044766337+2,14839239969948i</v>
      </c>
      <c r="BM239" s="223" t="str">
        <f t="shared" ca="1" si="378"/>
        <v>2,08018553967611-2,80480551134353i</v>
      </c>
      <c r="BN239" s="223" t="str">
        <f t="shared" ca="1" si="379"/>
        <v>-1,25675562344125+3,25801644239089i</v>
      </c>
      <c r="BO239" s="223" t="str">
        <f t="shared" ca="1" si="380"/>
        <v>0,342276441176678-3,47519102694457i</v>
      </c>
      <c r="BP239" s="223" t="str">
        <f t="shared" ca="1" si="381"/>
        <v>0,59699993965435+3,44059542928158i</v>
      </c>
      <c r="BQ239" s="223" t="str">
        <f t="shared" ca="1" si="382"/>
        <v>-1,49302494742049-3,1567360267087i</v>
      </c>
      <c r="BR239" s="223" t="str">
        <f t="shared" ca="1" si="383"/>
        <v>2,28088348026404+2,64417782786998i</v>
      </c>
      <c r="BS239" s="223" t="str">
        <f t="shared" ca="1" si="384"/>
        <v>-2,90349686687061-1,94005458170979i</v>
      </c>
      <c r="BT239" s="223" t="str">
        <f t="shared" ca="1" si="385"/>
        <v>3,31575809454192+1,09537851650484i</v>
      </c>
      <c r="BU239" s="223" t="str">
        <f t="shared" ca="1" si="386"/>
        <v>-3,48779971610282-0,17134461267769i</v>
      </c>
      <c r="BV239" s="223" t="str">
        <f t="shared" ca="1" si="387"/>
        <v>3,40715768279429-0,765102843097892i</v>
      </c>
      <c r="BW239" s="223" t="str">
        <f t="shared" ca="1" si="388"/>
        <v>-3,0796743380331+1,6461202287807i</v>
      </c>
      <c r="BX239" s="223" t="str">
        <f t="shared" ca="1" si="389"/>
        <v>2,52907515208657-2,40787971274291i</v>
      </c>
      <c r="BY239" s="223" t="str">
        <f t="shared" ca="1" si="390"/>
        <v>-1,7952498623275+2,99519344412906i</v>
      </c>
      <c r="BZ239" s="223" t="str">
        <f t="shared" ca="1" si="391"/>
        <v>0,931362546778248-3,36551179501712i</v>
      </c>
      <c r="CA239" s="223" t="str">
        <f t="shared" ca="1" si="392"/>
        <v>1,2542974169522E-12+3,49200599024982i</v>
      </c>
      <c r="CB239" s="223" t="str">
        <f t="shared" ca="1" si="393"/>
        <v>-0,931362546777413-3,36551179501735i</v>
      </c>
      <c r="CC239" s="223" t="str">
        <f t="shared" ca="1" si="394"/>
        <v>1,79524986232667+2,99519344412955i</v>
      </c>
      <c r="CD239" s="223" t="str">
        <f t="shared" ca="1" si="395"/>
        <v>-2,52907515208837-2,40787971274102i</v>
      </c>
      <c r="CE239" s="223" t="str">
        <f t="shared" ca="1" si="396"/>
        <v>3,07967433803269+1,64612022878146i</v>
      </c>
      <c r="CF239" s="223" t="str">
        <f t="shared" ca="1" si="397"/>
        <v>-3,40715768279407-0,765102843098835i</v>
      </c>
      <c r="CG239" s="223" t="str">
        <f t="shared" ca="1" si="398"/>
        <v>3,4877997161027-0,171344612680295i</v>
      </c>
      <c r="CH239" s="223" t="str">
        <f t="shared" ca="1" si="399"/>
        <v>-3,31575809454222+1,09537851650392i</v>
      </c>
      <c r="CI239" s="223" t="str">
        <f t="shared" ca="1" si="400"/>
        <v>2,90349686687109-1,94005458170907i</v>
      </c>
      <c r="CJ239" s="223" t="str">
        <f t="shared" ca="1" si="401"/>
        <v>-2,28088348026214+2,64417782787162i</v>
      </c>
      <c r="CK239" s="223" t="str">
        <f t="shared" ca="1" si="402"/>
        <v>1,49302494742128-3,15673602670833i</v>
      </c>
      <c r="CL239" s="223" t="str">
        <f t="shared" ca="1" si="403"/>
        <v>-0,596999939655206+3,44059542928143i</v>
      </c>
      <c r="CM239" s="223" t="str">
        <f t="shared" ca="1" si="404"/>
        <v>-0,342276441179274-3,47519102694431i</v>
      </c>
      <c r="CN239" s="223" t="str">
        <f t="shared" ca="1" si="405"/>
        <v>1,25675562344036+3,25801644239124i</v>
      </c>
      <c r="CO239" s="223" t="str">
        <f t="shared" ca="1" si="406"/>
        <v>-2,08018553967533-2,8048055113441i</v>
      </c>
      <c r="CP239" s="223" t="str">
        <f t="shared" ca="1" si="407"/>
        <v>2,75291044766497+2,14839239969742i</v>
      </c>
      <c r="CQ239" s="223" t="str">
        <f t="shared" ca="1" si="408"/>
        <v>-3,22619286179822-1,33633283818921i</v>
      </c>
      <c r="CR239" s="223" t="str">
        <f t="shared" ca="1" si="409"/>
        <v>3,46574448001907+0,427458811066023i</v>
      </c>
      <c r="CS239" s="223" t="str">
        <f t="shared" ca="1" si="410"/>
        <v>-3,45421029821122+0,512383695751673i</v>
      </c>
      <c r="CT239" s="223" t="str">
        <f t="shared" ca="1" si="411"/>
        <v>3,19242594326196-1,41510509600122i</v>
      </c>
      <c r="CU239" s="223" t="str">
        <f t="shared" ca="1" si="412"/>
        <v>-2,69935713366828+2,21530514847386i</v>
      </c>
      <c r="CV239" s="223" t="str">
        <f t="shared" ca="1" si="413"/>
        <v>2,01072565366488-2,85501106506342i</v>
      </c>
      <c r="CW239" s="223" t="str">
        <f t="shared" ca="1" si="414"/>
        <v>-1,17642138610093+3,28787751570295i</v>
      </c>
      <c r="CX239" s="223" t="str">
        <f t="shared" ca="1" si="415"/>
        <v>0,256887896759917-3,48254424874098i</v>
      </c>
      <c r="CY239" s="223" t="str">
        <f t="shared" ca="1" si="416"/>
        <v>0,681256573121304+3,42490807431669i</v>
      </c>
      <c r="CZ239" s="223" t="str">
        <f t="shared" ca="1" si="417"/>
        <v>-1,57004545643724-3,11914461041186i</v>
      </c>
      <c r="DA239" s="223" t="str">
        <f t="shared" ca="1" si="418"/>
        <v>2,3450878931319+2,58740576822168i</v>
      </c>
      <c r="DB239" s="223" t="str">
        <f t="shared" ca="1" si="419"/>
        <v>-2,95023371073658-1,86821489341406i</v>
      </c>
      <c r="DC239" s="223" t="str">
        <f t="shared" ca="1" si="420"/>
        <v>3,34164138468828+1,01367583185118i</v>
      </c>
      <c r="DD239" s="223" t="str">
        <f t="shared" ca="1" si="421"/>
        <v>-3,49095426333281-0,0856981170099905i</v>
      </c>
      <c r="DE239" s="223" t="str">
        <f t="shared" ca="1" si="422"/>
        <v>3,38735494688457-0,848488243735447i</v>
      </c>
      <c r="DF239" s="223" t="str">
        <f t="shared" ca="1" si="423"/>
        <v>-3,03834898499058+1,72120343984879i</v>
      </c>
      <c r="DG239" s="223" t="str">
        <f t="shared" ca="1" si="424"/>
        <v>2,46922111564959-2,46922111564979i</v>
      </c>
      <c r="DH239" s="223" t="str">
        <f t="shared" ca="1" si="425"/>
        <v>-1,72120343984854+3,03834898499073i</v>
      </c>
      <c r="DI239" s="223" t="str">
        <f t="shared" ca="1" si="426"/>
        <v>0,848488243735168-3,38735494688464i</v>
      </c>
      <c r="DJ239" s="223" t="str">
        <f t="shared" ca="1" si="427"/>
        <v>0,0856981170102796+3,49095426333281i</v>
      </c>
      <c r="DK239" s="223" t="str">
        <f t="shared" ca="1" si="428"/>
        <v>-1,01367583185164-3,34164138468814i</v>
      </c>
      <c r="DL239" s="223" t="str">
        <f t="shared" ca="1" si="429"/>
        <v>1,8682148934143+2,95023371073642i</v>
      </c>
      <c r="DM239" s="223" t="str">
        <f t="shared" ca="1" si="430"/>
        <v>-2,58740576822201-2,34508789313154i</v>
      </c>
      <c r="DN239" s="223" t="str">
        <f t="shared" ca="1" si="431"/>
        <v>3,11914461041208+1,57004545643681i</v>
      </c>
      <c r="DO239" s="223" t="str">
        <f t="shared" ca="1" si="432"/>
        <v>-3,42490807431674-0,681256573121021i</v>
      </c>
      <c r="DP239" s="223" t="str">
        <f t="shared" ca="1" si="433"/>
        <v>3,48254424874094-0,256887896760403i</v>
      </c>
      <c r="DQ239" s="223" t="str">
        <f t="shared" ca="1" si="434"/>
        <v>-3,28787751570278+1,17642138610138i</v>
      </c>
      <c r="DR239" s="223" t="str">
        <f t="shared" ca="1" si="435"/>
        <v>2,85501106506314-2,01072565366528i</v>
      </c>
      <c r="DS239" s="223" t="str">
        <f t="shared" ca="1" si="436"/>
        <v>-2,21530514847348+2,69935713366859i</v>
      </c>
      <c r="DT239" s="223" t="str">
        <f t="shared" ca="1" si="437"/>
        <v>1,41510509600095-3,19242594326207i</v>
      </c>
      <c r="DU239" s="223" t="str">
        <f t="shared" ca="1" si="438"/>
        <v>-0,512383695751191+3,45421029821129i</v>
      </c>
      <c r="DV239" s="223" t="str">
        <f t="shared" ca="1" si="439"/>
        <v>-0,427458811066309-3,46574448001903i</v>
      </c>
      <c r="DW239" s="223" t="str">
        <f t="shared" ca="1" si="440"/>
        <v>1,33633283818948+3,22619286179811i</v>
      </c>
      <c r="DX239" s="223" t="str">
        <f t="shared" ca="1" si="441"/>
        <v>-2,14839239969781-2,75291044766467i</v>
      </c>
      <c r="DY239" s="223" t="str">
        <f t="shared" ca="1" si="442"/>
        <v>2,80480551134428+2,0801855396751i</v>
      </c>
      <c r="DZ239" s="223" t="str">
        <f t="shared" ca="1" si="443"/>
        <v>-3,25801644239134-1,25675562344008i</v>
      </c>
      <c r="EA239" s="223" t="str">
        <f t="shared" ca="1" si="444"/>
        <v>3,47519102694434+0,342276441178986i</v>
      </c>
      <c r="EB239" s="223" t="str">
        <f t="shared" ca="1" si="445"/>
        <v>-3,44059542928137+0,596999939655586i</v>
      </c>
      <c r="EC239" s="223" t="str">
        <f t="shared" ca="1" si="446"/>
        <v>3,15673602670816-1,49302494742163i</v>
      </c>
      <c r="ED239" s="223" t="str">
        <f t="shared" ca="1" si="447"/>
        <v>-2,64417782787143+2,28088348026236i</v>
      </c>
      <c r="EE239" s="223" t="str">
        <f t="shared" ca="1" si="448"/>
        <v>1,94005458170875-2,90349686687131i</v>
      </c>
      <c r="EF239" s="223" t="str">
        <f t="shared" ca="1" si="449"/>
        <v>-1,09537851650356+3,31575809454234i</v>
      </c>
      <c r="EG239" s="223" t="str">
        <f t="shared" ca="1" si="450"/>
        <v>0,171344612679907-3,48779971610271i</v>
      </c>
      <c r="EH239" s="223" t="str">
        <f t="shared" ca="1" si="451"/>
        <v>0,765102843099212+3,40715768279399i</v>
      </c>
      <c r="EI239" s="223" t="str">
        <f t="shared" ca="1" si="452"/>
        <v>-1,6461202287819-3,07967433803246i</v>
      </c>
      <c r="EJ239" s="223" t="str">
        <f t="shared" ca="1" si="453"/>
        <v>2,40787971274131+2,5290751520881i</v>
      </c>
      <c r="EK239" s="223" t="str">
        <f t="shared" ca="1" si="454"/>
        <v>-2,99519344412975-1,79524986232634i</v>
      </c>
      <c r="EL239" s="223" t="str">
        <f t="shared" ca="1" si="455"/>
        <v>3,36551179501748+0,931362546776941i</v>
      </c>
      <c r="EM239" s="223" t="str">
        <f t="shared" ca="1" si="456"/>
        <v>-3,49200599024982-8,65863671955355E-13i</v>
      </c>
      <c r="EN239" s="223"/>
      <c r="EO239" s="223"/>
      <c r="EP239" s="223"/>
    </row>
    <row r="240" spans="1:146">
      <c r="A240" s="249">
        <f t="shared" si="323"/>
        <v>2.734375000000002E-3</v>
      </c>
      <c r="B240" s="248">
        <v>140</v>
      </c>
      <c r="C240" s="247">
        <f t="shared" si="324"/>
        <v>28000</v>
      </c>
      <c r="N240" s="246">
        <f t="shared" ca="1" si="327"/>
        <v>11.49194056567374</v>
      </c>
      <c r="O240" s="223">
        <f t="shared" ca="1" si="328"/>
        <v>3.4919405656737403</v>
      </c>
      <c r="P240" s="223" t="str">
        <f t="shared" ca="1" si="329"/>
        <v>-3,34157877727275+1,01365684009838i</v>
      </c>
      <c r="Q240" s="223" t="str">
        <f t="shared" ca="1" si="330"/>
        <v>2,90344246832428-1,94001823376195i</v>
      </c>
      <c r="R240" s="223" t="str">
        <f t="shared" ca="1" si="331"/>
        <v>-2,21526364356205+2,69930655978717i</v>
      </c>
      <c r="S240" s="223" t="str">
        <f t="shared" ca="1" si="332"/>
        <v>1,33630780128707-3,22613241737179i</v>
      </c>
      <c r="T240" s="223" t="str">
        <f t="shared" ca="1" si="333"/>
        <v>-0,342270028448062+3,47512591740559i</v>
      </c>
      <c r="U240" s="223" t="str">
        <f t="shared" ca="1" si="334"/>
        <v>-0,681243809418411-3,42484390685575i</v>
      </c>
      <c r="V240" s="223" t="str">
        <f t="shared" ca="1" si="335"/>
        <v>1,64608938784907+3,07961663870822i</v>
      </c>
      <c r="W240" s="223" t="str">
        <f t="shared" ca="1" si="336"/>
        <v>-2,46917485348831-2,46917485348827i</v>
      </c>
      <c r="X240" s="223" t="str">
        <f t="shared" ca="1" si="337"/>
        <v>3,07961663870825+1,64608938784901i</v>
      </c>
      <c r="Y240" s="223" t="str">
        <f t="shared" ca="1" si="338"/>
        <v>-3,42484390685576-0,681243809418341i</v>
      </c>
      <c r="Z240" s="223" t="str">
        <f t="shared" ca="1" si="339"/>
        <v>3,47512591740558-0,342270028448134i</v>
      </c>
      <c r="AA240" s="223" t="str">
        <f t="shared" ca="1" si="340"/>
        <v>-3,2261324173719+1,33630780128681i</v>
      </c>
      <c r="AB240" s="223" t="str">
        <f t="shared" ca="1" si="341"/>
        <v>2,69930655978713-2,2152636435621i</v>
      </c>
      <c r="AC240" s="223" t="str">
        <f t="shared" ca="1" si="342"/>
        <v>-1,94001823376199+2,90344246832426i</v>
      </c>
      <c r="AD240" s="223" t="str">
        <f t="shared" ca="1" si="343"/>
        <v>1,01365684009852-3,3415787772727i</v>
      </c>
      <c r="AE240" s="223" t="str">
        <f t="shared" ca="1" si="344"/>
        <v>6,07455027925823E-14+3,49194056567374i</v>
      </c>
      <c r="AF240" s="223" t="str">
        <f t="shared" ca="1" si="345"/>
        <v>-1,0136568400983-3,34157877727277i</v>
      </c>
      <c r="AG240" s="223" t="str">
        <f t="shared" ca="1" si="346"/>
        <v>1,94001823376209+2,90344246832419i</v>
      </c>
      <c r="AH240" s="223" t="str">
        <f t="shared" ca="1" si="347"/>
        <v>-2,69930655978722-2,21526364356199i</v>
      </c>
      <c r="AI240" s="223" t="str">
        <f t="shared" ca="1" si="348"/>
        <v>3,22613241737182+1,33630780128699i</v>
      </c>
      <c r="AJ240" s="223" t="str">
        <f t="shared" ca="1" si="349"/>
        <v>-3,47512591740559-0,342270028447989i</v>
      </c>
      <c r="AK240" s="223" t="str">
        <f t="shared" ca="1" si="350"/>
        <v>3,42484390685573-0,681243809418484i</v>
      </c>
      <c r="AL240" s="223" t="str">
        <f t="shared" ca="1" si="351"/>
        <v>-3,07961663870835+1,64608938784883i</v>
      </c>
      <c r="AM240" s="223" t="str">
        <f t="shared" ca="1" si="352"/>
        <v>2,46917485348822-2,46917485348836i</v>
      </c>
      <c r="AN240" s="223" t="str">
        <f t="shared" ca="1" si="353"/>
        <v>-1,64608938784895+3,07961663870828i</v>
      </c>
      <c r="AO240" s="223" t="str">
        <f t="shared" ca="1" si="354"/>
        <v>0,68124380941862-3,4248439068557i</v>
      </c>
      <c r="AP240" s="223" t="str">
        <f t="shared" ca="1" si="355"/>
        <v>0,342270028448195+3,47512591740557i</v>
      </c>
      <c r="AQ240" s="223" t="str">
        <f t="shared" ca="1" si="356"/>
        <v>-1,33630780128687-3,22613241737188i</v>
      </c>
      <c r="AR240" s="223" t="str">
        <f t="shared" ca="1" si="357"/>
        <v>-1,33630780128687-3,22613241737188i</v>
      </c>
      <c r="AS240" s="223" t="str">
        <f t="shared" ca="1" si="358"/>
        <v>-2,9034424683241-1,94001823376223i</v>
      </c>
      <c r="AT240" s="223" t="str">
        <f t="shared" ca="1" si="359"/>
        <v>3,34157877727282+1,01365684009813i</v>
      </c>
      <c r="AU240" s="223" t="str">
        <f t="shared" ca="1" si="360"/>
        <v>-3,49194056567374+8,162194463259E-13i</v>
      </c>
      <c r="AV240" s="223" t="str">
        <f t="shared" ca="1" si="361"/>
        <v>3,34157877727235-1,01365684009969i</v>
      </c>
      <c r="AW240" s="223" t="str">
        <f t="shared" ca="1" si="362"/>
        <v>-2,90344246832512+1,94001823376069i</v>
      </c>
      <c r="AX240" s="223" t="str">
        <f t="shared" ca="1" si="363"/>
        <v>2,21526364356276-2,69930655978658i</v>
      </c>
      <c r="AY240" s="223" t="str">
        <f t="shared" ca="1" si="364"/>
        <v>-1,33630780128728+3,2261324173717i</v>
      </c>
      <c r="AZ240" s="223" t="str">
        <f t="shared" ca="1" si="365"/>
        <v>0,342270028447953-3,4751259174056i</v>
      </c>
      <c r="BA240" s="223" t="str">
        <f t="shared" ca="1" si="366"/>
        <v>0,681243809419249+3,42484390685558i</v>
      </c>
      <c r="BB240" s="223" t="str">
        <f t="shared" ca="1" si="367"/>
        <v>-1,64608938785013-3,07961663870766i</v>
      </c>
      <c r="BC240" s="223" t="str">
        <f t="shared" ca="1" si="368"/>
        <v>2,4691748534872+2,46917485348939i</v>
      </c>
      <c r="BD240" s="223" t="str">
        <f t="shared" ca="1" si="369"/>
        <v>-3,07961663870783-1,64608938784979i</v>
      </c>
      <c r="BE240" s="223" t="str">
        <f t="shared" ca="1" si="370"/>
        <v>3,42484390685565+0,681243809418879i</v>
      </c>
      <c r="BF240" s="223" t="str">
        <f t="shared" ca="1" si="371"/>
        <v>-3,47512591740556+0,34227002844828i</v>
      </c>
      <c r="BG240" s="223" t="str">
        <f t="shared" ca="1" si="372"/>
        <v>3,22613241737158-1,33630780128758i</v>
      </c>
      <c r="BH240" s="223" t="str">
        <f t="shared" ca="1" si="373"/>
        <v>-2,69930655978637+2,21526364356302i</v>
      </c>
      <c r="BI240" s="223" t="str">
        <f t="shared" ca="1" si="374"/>
        <v>1,94001823376331-2,90344246832337i</v>
      </c>
      <c r="BJ240" s="223" t="str">
        <f t="shared" ca="1" si="375"/>
        <v>-1,01365684009937+3,34157877727244i</v>
      </c>
      <c r="BK240" s="223" t="str">
        <f t="shared" ca="1" si="376"/>
        <v>4,87680202336536E-13-3,49194056567374i</v>
      </c>
      <c r="BL240" s="223" t="str">
        <f t="shared" ca="1" si="377"/>
        <v>1,01365684009844+3,34157877727272i</v>
      </c>
      <c r="BM240" s="223" t="str">
        <f t="shared" ca="1" si="378"/>
        <v>-1,9400182337625-2,90344246832392i</v>
      </c>
      <c r="BN240" s="223" t="str">
        <f t="shared" ca="1" si="379"/>
        <v>2,69930655978796+2,21526364356108i</v>
      </c>
      <c r="BO240" s="223" t="str">
        <f t="shared" ca="1" si="380"/>
        <v>-3,2261324173712-1,33630780128849i</v>
      </c>
      <c r="BP240" s="223" t="str">
        <f t="shared" ca="1" si="381"/>
        <v>3,47512591740547+0,342270028449251i</v>
      </c>
      <c r="BQ240" s="223" t="str">
        <f t="shared" ca="1" si="382"/>
        <v>-3,42484390685584+0,681243809417922i</v>
      </c>
      <c r="BR240" s="223" t="str">
        <f t="shared" ca="1" si="383"/>
        <v>3,07961663870829-1,64608938784893i</v>
      </c>
      <c r="BS240" s="223" t="str">
        <f t="shared" ca="1" si="384"/>
        <v>-2,46917485348789+2,46917485348869i</v>
      </c>
      <c r="BT240" s="223" t="str">
        <f t="shared" ca="1" si="385"/>
        <v>1,64608938784793-3,07961663870883i</v>
      </c>
      <c r="BU240" s="223" t="str">
        <f t="shared" ca="1" si="386"/>
        <v>-0,681243809416798+3,42484390685607i</v>
      </c>
      <c r="BV240" s="223" t="str">
        <f t="shared" ca="1" si="387"/>
        <v>-0,342270028446933-3,4751259174057i</v>
      </c>
      <c r="BW240" s="223" t="str">
        <f t="shared" ca="1" si="388"/>
        <v>1,33630780128633+3,2261324173721i</v>
      </c>
      <c r="BX240" s="223" t="str">
        <f t="shared" ca="1" si="389"/>
        <v>-2,21526364356197-2,69930655978723i</v>
      </c>
      <c r="BY240" s="223" t="str">
        <f t="shared" ca="1" si="390"/>
        <v>2,90344246832455+1,94001823376155i</v>
      </c>
      <c r="BZ240" s="223" t="str">
        <f t="shared" ca="1" si="391"/>
        <v>-3,34157877727306-1,01365684009735i</v>
      </c>
      <c r="CA240" s="223" t="str">
        <f t="shared" ca="1" si="392"/>
        <v>3,49194056567374-1,6324388926518E-12i</v>
      </c>
      <c r="CB240" s="223" t="str">
        <f t="shared" ca="1" si="393"/>
        <v>-3,34157877727312+1,01365684009715i</v>
      </c>
      <c r="CC240" s="223" t="str">
        <f t="shared" ca="1" si="394"/>
        <v>2,90344246832467-1,94001823376137i</v>
      </c>
      <c r="CD240" s="223" t="str">
        <f t="shared" ca="1" si="395"/>
        <v>-2,21526364356213+2,6993065597871i</v>
      </c>
      <c r="CE240" s="223" t="str">
        <f t="shared" ca="1" si="396"/>
        <v>1,33630780128653-3,22613241737201i</v>
      </c>
      <c r="CF240" s="223" t="str">
        <f t="shared" ca="1" si="397"/>
        <v>-0,342270028447141+3,47512591740568i</v>
      </c>
      <c r="CG240" s="223" t="str">
        <f t="shared" ca="1" si="398"/>
        <v>-0,68124380942-3,42484390685543i</v>
      </c>
      <c r="CH240" s="223" t="str">
        <f t="shared" ca="1" si="399"/>
        <v>1,64608938784774+3,07961663870893i</v>
      </c>
      <c r="CI240" s="223" t="str">
        <f t="shared" ca="1" si="400"/>
        <v>-2,46917485348774-2,46917485348884i</v>
      </c>
      <c r="CJ240" s="223" t="str">
        <f t="shared" ca="1" si="401"/>
        <v>3,07961663870819+1,64608938784912i</v>
      </c>
      <c r="CK240" s="223" t="str">
        <f t="shared" ca="1" si="402"/>
        <v>-3,4248439068558-0,681243809418124i</v>
      </c>
      <c r="CL240" s="223" t="str">
        <f t="shared" ca="1" si="403"/>
        <v>3,47512591740549-0,342270028449043i</v>
      </c>
      <c r="CM240" s="223" t="str">
        <f t="shared" ca="1" si="404"/>
        <v>-3,22613241737125+1,33630780128838i</v>
      </c>
      <c r="CN240" s="223" t="str">
        <f t="shared" ca="1" si="405"/>
        <v>2,69930655978803-2,215263643561i</v>
      </c>
      <c r="CO240" s="223" t="str">
        <f t="shared" ca="1" si="406"/>
        <v>-1,94001823376267+2,9034424683238i</v>
      </c>
      <c r="CP240" s="223" t="str">
        <f t="shared" ca="1" si="407"/>
        <v>1,01365684009855-3,34157877727269i</v>
      </c>
      <c r="CQ240" s="223" t="str">
        <f t="shared" ca="1" si="408"/>
        <v>2,78915783936456E-13+3,49194056567374i</v>
      </c>
      <c r="CR240" s="223" t="str">
        <f t="shared" ca="1" si="409"/>
        <v>-1,01365684009927-3,34157877727247i</v>
      </c>
      <c r="CS240" s="223" t="str">
        <f t="shared" ca="1" si="410"/>
        <v>1,94001823376313+2,90344246832349i</v>
      </c>
      <c r="CT240" s="223" t="str">
        <f t="shared" ca="1" si="411"/>
        <v>-2,69930655978624-2,21526364356318i</v>
      </c>
      <c r="CU240" s="223" t="str">
        <f t="shared" ca="1" si="412"/>
        <v>3,22613241737154+1,33630780128769i</v>
      </c>
      <c r="CV240" s="223" t="str">
        <f t="shared" ca="1" si="413"/>
        <v>-3,47512591740554-0,342270028448488i</v>
      </c>
      <c r="CW240" s="223" t="str">
        <f t="shared" ca="1" si="414"/>
        <v>3,42484390685567-0,68124380941877i</v>
      </c>
      <c r="CX240" s="223" t="str">
        <f t="shared" ca="1" si="415"/>
        <v>-3,07961663870793+1,64608938784961i</v>
      </c>
      <c r="CY240" s="223" t="str">
        <f t="shared" ca="1" si="416"/>
        <v>2,46917485348727-2,46917485348931i</v>
      </c>
      <c r="CZ240" s="223" t="str">
        <f t="shared" ca="1" si="417"/>
        <v>-1,64608938785023+3,0796166387076i</v>
      </c>
      <c r="DA240" s="223" t="str">
        <f t="shared" ca="1" si="418"/>
        <v>0,681243809419451-3,42484390685554i</v>
      </c>
      <c r="DB240" s="223" t="str">
        <f t="shared" ca="1" si="419"/>
        <v>0,342270028447795+3,47512591740561i</v>
      </c>
      <c r="DC240" s="223" t="str">
        <f t="shared" ca="1" si="420"/>
        <v>-1,33630780128704-3,2261324173718i</v>
      </c>
      <c r="DD240" s="223" t="str">
        <f t="shared" ca="1" si="421"/>
        <v>2,21526364356264+2,69930655978668i</v>
      </c>
      <c r="DE240" s="223" t="str">
        <f t="shared" ca="1" si="422"/>
        <v>-2,90344246832498-1,94001823376091i</v>
      </c>
      <c r="DF240" s="223" t="str">
        <f t="shared" ca="1" si="423"/>
        <v>3,34157877727227+1,01365684009994i</v>
      </c>
      <c r="DG240" s="223" t="str">
        <f t="shared" ca="1" si="424"/>
        <v>-3,49194056567374-9,75360404673072E-13i</v>
      </c>
      <c r="DH240" s="223" t="str">
        <f t="shared" ca="1" si="425"/>
        <v>3,3415787772729-1,01365684009788i</v>
      </c>
      <c r="DI240" s="223" t="str">
        <f t="shared" ca="1" si="426"/>
        <v>-2,90344246832419+1,94001823376209i</v>
      </c>
      <c r="DJ240" s="223" t="str">
        <f t="shared" ca="1" si="427"/>
        <v>2,21526364356154-2,69930655978759i</v>
      </c>
      <c r="DK240" s="223" t="str">
        <f t="shared" ca="1" si="428"/>
        <v>-1,33630780128573+3,22613241737235i</v>
      </c>
      <c r="DL240" s="223" t="str">
        <f t="shared" ca="1" si="429"/>
        <v>0,342270028449736-3,47512591740542i</v>
      </c>
      <c r="DM240" s="223" t="str">
        <f t="shared" ca="1" si="430"/>
        <v>0,681243809417346+3,42484390685596i</v>
      </c>
      <c r="DN240" s="223" t="str">
        <f t="shared" ca="1" si="431"/>
        <v>-1,6460893878485-3,07961663870852i</v>
      </c>
      <c r="DO240" s="223" t="str">
        <f t="shared" ca="1" si="432"/>
        <v>2,46917485348828+2,4691748534883i</v>
      </c>
      <c r="DP240" s="223" t="str">
        <f t="shared" ca="1" si="433"/>
        <v>-3,0796166387086-1,64608938784835i</v>
      </c>
      <c r="DQ240" s="223" t="str">
        <f t="shared" ca="1" si="434"/>
        <v>3,42484390685595+0,681243809417374i</v>
      </c>
      <c r="DR240" s="223" t="str">
        <f t="shared" ca="1" si="435"/>
        <v>-3,47512591740575+0,342270028446349i</v>
      </c>
      <c r="DS240" s="223" t="str">
        <f t="shared" ca="1" si="436"/>
        <v>3,22613241737228-1,33630780128588i</v>
      </c>
      <c r="DT240" s="223" t="str">
        <f t="shared" ca="1" si="437"/>
        <v>-2,69930655978761+2,21526364356152i</v>
      </c>
      <c r="DU240" s="223" t="str">
        <f t="shared" ca="1" si="438"/>
        <v>1,94001823376195-2,90344246832428i</v>
      </c>
      <c r="DV240" s="223" t="str">
        <f t="shared" ca="1" si="439"/>
        <v>-1,01365684009791+3,34157877727289i</v>
      </c>
      <c r="DW240" s="223" t="str">
        <f t="shared" ca="1" si="440"/>
        <v>-1,14475869031527E-12-3,49194056567374i</v>
      </c>
      <c r="DX240" s="223" t="str">
        <f t="shared" ca="1" si="441"/>
        <v>1,01365684009668+3,34157877727326i</v>
      </c>
      <c r="DY240" s="223" t="str">
        <f t="shared" ca="1" si="442"/>
        <v>-1,94001823376089-2,90344246832499i</v>
      </c>
      <c r="DZ240" s="223" t="str">
        <f t="shared" ca="1" si="443"/>
        <v>2,69930655978679+2,21526364356251i</v>
      </c>
      <c r="EA240" s="223" t="str">
        <f t="shared" ca="1" si="444"/>
        <v>-3,22613241737187-1,33630780128689i</v>
      </c>
      <c r="EB240" s="223" t="str">
        <f t="shared" ca="1" si="445"/>
        <v>3,47512591740563+0,342270028447626i</v>
      </c>
      <c r="EC240" s="223" t="str">
        <f t="shared" ca="1" si="446"/>
        <v>-3,42484390685551+0,681243809419619i</v>
      </c>
      <c r="ED240" s="223" t="str">
        <f t="shared" ca="1" si="447"/>
        <v>3,07961663870921-1,64608938784722i</v>
      </c>
      <c r="EE240" s="223" t="str">
        <f t="shared" ca="1" si="448"/>
        <v>-2,46917485348919+2,46917485348739i</v>
      </c>
      <c r="EF240" s="223" t="str">
        <f t="shared" ca="1" si="449"/>
        <v>1,64608938784946-3,07961663870801i</v>
      </c>
      <c r="EG240" s="223" t="str">
        <f t="shared" ca="1" si="450"/>
        <v>-0,681243809418603+3,42484390685571i</v>
      </c>
      <c r="EH240" s="223" t="str">
        <f t="shared" ca="1" si="451"/>
        <v>-0,342270028448656-3,47512591740553i</v>
      </c>
      <c r="EI240" s="223" t="str">
        <f t="shared" ca="1" si="452"/>
        <v>1,33630780128784+3,22613241737147i</v>
      </c>
      <c r="EJ240" s="223" t="str">
        <f t="shared" ca="1" si="453"/>
        <v>-2,21526364356331-2,69930655978614i</v>
      </c>
      <c r="EK240" s="223" t="str">
        <f t="shared" ca="1" si="454"/>
        <v>2,90344246832359+1,94001823376299i</v>
      </c>
      <c r="EL240" s="223" t="str">
        <f t="shared" ca="1" si="455"/>
        <v>-3,34157877727252-1,01365684009911i</v>
      </c>
      <c r="EM240" s="223" t="str">
        <f t="shared" ca="1" si="456"/>
        <v>3,49194056567374+1,09517498294261E-13i</v>
      </c>
      <c r="EN240" s="223"/>
      <c r="EO240" s="223"/>
      <c r="EP240" s="223"/>
    </row>
    <row r="241" spans="1:146">
      <c r="A241" s="249">
        <f t="shared" si="323"/>
        <v>2.753906250000002E-3</v>
      </c>
      <c r="B241" s="248">
        <v>141</v>
      </c>
      <c r="C241" s="247">
        <f t="shared" si="324"/>
        <v>28200</v>
      </c>
      <c r="N241" s="246">
        <f t="shared" ca="1" si="327"/>
        <v>11.491868684959076</v>
      </c>
      <c r="O241" s="223">
        <f t="shared" ca="1" si="328"/>
        <v>3.4918686849590754</v>
      </c>
      <c r="P241" s="223" t="str">
        <f t="shared" ca="1" si="329"/>
        <v>-3,31562771929899+1,09533544634236i</v>
      </c>
      <c r="Q241" s="223" t="str">
        <f t="shared" ca="1" si="330"/>
        <v>2,80469522670055-2,08010374700902i</v>
      </c>
      <c r="R241" s="223" t="str">
        <f t="shared" ca="1" si="331"/>
        <v>-2,01064659215495+2,85489880634209i</v>
      </c>
      <c r="S241" s="223" t="str">
        <f t="shared" ca="1" si="332"/>
        <v>1,0136359742284-3,3415099917175i</v>
      </c>
      <c r="T241" s="223" t="str">
        <f t="shared" ca="1" si="333"/>
        <v>0,0856947473694709+3,49081699939586i</v>
      </c>
      <c r="U241" s="223" t="str">
        <f t="shared" ca="1" si="334"/>
        <v>-1,17637512934061-3,28774823672171i</v>
      </c>
      <c r="V241" s="223" t="str">
        <f t="shared" ca="1" si="335"/>
        <v>2,14830792514593+2,7528022035288i</v>
      </c>
      <c r="W241" s="223" t="str">
        <f t="shared" ca="1" si="336"/>
        <v>-2,90338270169441-1,93997829897643i</v>
      </c>
      <c r="X241" s="223" t="str">
        <f t="shared" ca="1" si="337"/>
        <v>3,36537946346419+0,931325925705541i</v>
      </c>
      <c r="Y241" s="223" t="str">
        <f t="shared" ca="1" si="338"/>
        <v>-3,48766257620225+0,171337875427806i</v>
      </c>
      <c r="Z241" s="223" t="str">
        <f t="shared" ca="1" si="339"/>
        <v>3,25788833754331-1,25670620794882i</v>
      </c>
      <c r="AA241" s="223" t="str">
        <f t="shared" ca="1" si="340"/>
        <v>-2,69925099524332+2,21521804291943i</v>
      </c>
      <c r="AB241" s="223" t="str">
        <f t="shared" ca="1" si="341"/>
        <v>1,86814143541136-2,9501177078715i</v>
      </c>
      <c r="AC241" s="223" t="str">
        <f t="shared" ca="1" si="342"/>
        <v>-0,848454881269909+3,38722175646164i</v>
      </c>
      <c r="AD241" s="223" t="str">
        <f t="shared" ca="1" si="343"/>
        <v>-0,25687779595636-3,48240731548485i</v>
      </c>
      <c r="AE241" s="223" t="str">
        <f t="shared" ca="1" si="344"/>
        <v>1,33628029372829+3,2260660082508i</v>
      </c>
      <c r="AF241" s="223" t="str">
        <f t="shared" ca="1" si="345"/>
        <v>-2,28079379617596-2,64407385909i</v>
      </c>
      <c r="AG241" s="223" t="str">
        <f t="shared" ca="1" si="346"/>
        <v>2,9950756734534+1,79517927329989i</v>
      </c>
      <c r="AH241" s="223" t="str">
        <f t="shared" ca="1" si="347"/>
        <v>-3,40702371372939-0,765072759339549i</v>
      </c>
      <c r="AI241" s="223" t="str">
        <f t="shared" ca="1" si="348"/>
        <v>3,47505438281621-0,342262982905935i</v>
      </c>
      <c r="AJ241" s="223" t="str">
        <f t="shared" ca="1" si="349"/>
        <v>-3,19230041742529+1,41504945422558i</v>
      </c>
      <c r="AK241" s="223" t="str">
        <f t="shared" ca="1" si="350"/>
        <v>2,58730403171226-2,34499568453405i</v>
      </c>
      <c r="AL241" s="223" t="str">
        <f t="shared" ca="1" si="351"/>
        <v>-1,7211357623203+3,03822951744267i</v>
      </c>
      <c r="AM241" s="223" t="str">
        <f t="shared" ca="1" si="352"/>
        <v>0,681229786186581-3,42477340730887i</v>
      </c>
      <c r="AN241" s="223" t="str">
        <f t="shared" ca="1" si="353"/>
        <v>0,42744200343294+3,46560820732798i</v>
      </c>
      <c r="AO241" s="223" t="str">
        <f t="shared" ca="1" si="354"/>
        <v>-1,49296624184403-3,15661190419601i</v>
      </c>
      <c r="AP241" s="223" t="str">
        <f t="shared" ca="1" si="355"/>
        <v>2,40778503517703+2,52897570913114i</v>
      </c>
      <c r="AQ241" s="223" t="str">
        <f t="shared" ca="1" si="356"/>
        <v>-3,07955324557756-1,64605550351456i</v>
      </c>
      <c r="AR241" s="223" t="str">
        <f t="shared" ca="1" si="357"/>
        <v>-3,07955324557756-1,64605550351456i</v>
      </c>
      <c r="AS241" s="223" t="str">
        <f t="shared" ca="1" si="358"/>
        <v>-3,45407447904323+0,512363548879182i</v>
      </c>
      <c r="AT241" s="223" t="str">
        <f t="shared" ca="1" si="359"/>
        <v>3,11902196598939-1,5699837224231i</v>
      </c>
      <c r="AU241" s="223" t="str">
        <f t="shared" ca="1" si="360"/>
        <v>-2,46912402614803+2,469124026147i</v>
      </c>
      <c r="AV241" s="223" t="str">
        <f t="shared" ca="1" si="361"/>
        <v>1,5699837224244-3,11902196598874i</v>
      </c>
      <c r="AW241" s="223" t="str">
        <f t="shared" ca="1" si="362"/>
        <v>-0,512363548880627+3,45407447904302i</v>
      </c>
      <c r="AX241" s="223" t="str">
        <f t="shared" ca="1" si="363"/>
        <v>-0,596976465682773-3,44046014544839i</v>
      </c>
      <c r="AY241" s="223" t="str">
        <f t="shared" ca="1" si="364"/>
        <v>1,64605550351388+3,07955324557792i</v>
      </c>
      <c r="AZ241" s="223" t="str">
        <f t="shared" ca="1" si="365"/>
        <v>-2,52897570913058-2,40778503517762i</v>
      </c>
      <c r="BA241" s="223" t="str">
        <f t="shared" ca="1" si="366"/>
        <v>3,15661190419568+1,49296624184472i</v>
      </c>
      <c r="BB241" s="223" t="str">
        <f t="shared" ca="1" si="367"/>
        <v>-3,46560820732788-0,427442003433754i</v>
      </c>
      <c r="BC241" s="223" t="str">
        <f t="shared" ca="1" si="368"/>
        <v>3,42477340730902-0,681229786185827i</v>
      </c>
      <c r="BD241" s="223" t="str">
        <f t="shared" ca="1" si="369"/>
        <v>-3,03822951744325+1,72113576231929i</v>
      </c>
      <c r="BE241" s="223" t="str">
        <f t="shared" ca="1" si="370"/>
        <v>2,34499568453484-2,58730403171154i</v>
      </c>
      <c r="BF241" s="223" t="str">
        <f t="shared" ca="1" si="371"/>
        <v>-1,4150494542266+3,19230041742484i</v>
      </c>
      <c r="BG241" s="223" t="str">
        <f t="shared" ca="1" si="372"/>
        <v>0,342262982906996-3,47505438281611i</v>
      </c>
      <c r="BH241" s="223" t="str">
        <f t="shared" ca="1" si="373"/>
        <v>0,76507275933846+3,40702371372963i</v>
      </c>
      <c r="BI241" s="223" t="str">
        <f t="shared" ca="1" si="374"/>
        <v>-1,79517927329889-2,99507567345399i</v>
      </c>
      <c r="BJ241" s="223" t="str">
        <f t="shared" ca="1" si="375"/>
        <v>2,64407385908927+2,2807937961768i</v>
      </c>
      <c r="BK241" s="223" t="str">
        <f t="shared" ca="1" si="376"/>
        <v>-3,22606600825035-1,33628029372937i</v>
      </c>
      <c r="BL241" s="223" t="str">
        <f t="shared" ca="1" si="377"/>
        <v>3,48240731548477+0,256877795957473i</v>
      </c>
      <c r="BM241" s="223" t="str">
        <f t="shared" ca="1" si="378"/>
        <v>-3,38722175646193+0,848454881268778i</v>
      </c>
      <c r="BN241" s="223" t="str">
        <f t="shared" ca="1" si="379"/>
        <v>2,9501177078721-1,86814143541042i</v>
      </c>
      <c r="BO241" s="223" t="str">
        <f t="shared" ca="1" si="380"/>
        <v>-2,21521804292033+2,69925099524258i</v>
      </c>
      <c r="BP241" s="223" t="str">
        <f t="shared" ca="1" si="381"/>
        <v>1,25670620794984-3,25788833754292i</v>
      </c>
      <c r="BQ241" s="223" t="str">
        <f t="shared" ca="1" si="382"/>
        <v>-0,171337875428945+3,48766257620219i</v>
      </c>
      <c r="BR241" s="223" t="str">
        <f t="shared" ca="1" si="383"/>
        <v>-0,93132592570449-3,36537946346448i</v>
      </c>
      <c r="BS241" s="223" t="str">
        <f t="shared" ca="1" si="384"/>
        <v>1,93997829897548+2,90338270169505i</v>
      </c>
      <c r="BT241" s="223" t="str">
        <f t="shared" ca="1" si="385"/>
        <v>-2,75280220352792-2,14830792514706i</v>
      </c>
      <c r="BU241" s="223" t="str">
        <f t="shared" ca="1" si="386"/>
        <v>3,2877482367212+1,17637512934201i</v>
      </c>
      <c r="BV241" s="223" t="str">
        <f t="shared" ca="1" si="387"/>
        <v>-3,49081699939582-0,0856947473708959i</v>
      </c>
      <c r="BW241" s="223" t="str">
        <f t="shared" ca="1" si="388"/>
        <v>3,34150999171793-1,01363597422698i</v>
      </c>
      <c r="BX241" s="223" t="str">
        <f t="shared" ca="1" si="389"/>
        <v>-2,85489880634297+2,01064659215371i</v>
      </c>
      <c r="BY241" s="223" t="str">
        <f t="shared" ca="1" si="390"/>
        <v>2,08010374701017-2,8046952266997i</v>
      </c>
      <c r="BZ241" s="223" t="str">
        <f t="shared" ca="1" si="391"/>
        <v>-1,09533544634377+3,31562771929852i</v>
      </c>
      <c r="CA241" s="223" t="str">
        <f t="shared" ca="1" si="392"/>
        <v>1,46300821915323E-12-3,49186868495908i</v>
      </c>
      <c r="CB241" s="223" t="str">
        <f t="shared" ca="1" si="393"/>
        <v>1,0953354463409+3,31562771929947i</v>
      </c>
      <c r="CC241" s="223" t="str">
        <f t="shared" ca="1" si="394"/>
        <v>-2,08010374700782-2,80469522670144i</v>
      </c>
      <c r="CD241" s="223" t="str">
        <f t="shared" ca="1" si="395"/>
        <v>2,85489880634123+2,01064659215618i</v>
      </c>
      <c r="CE241" s="223" t="str">
        <f t="shared" ca="1" si="396"/>
        <v>-3,34150999171708-1,01363597422978i</v>
      </c>
      <c r="CF241" s="223" t="str">
        <f t="shared" ca="1" si="397"/>
        <v>3,4908169993959-0,0856947473679708i</v>
      </c>
      <c r="CG241" s="223" t="str">
        <f t="shared" ca="1" si="398"/>
        <v>-3,28774823672219+1,17637512933926i</v>
      </c>
      <c r="CH241" s="223" t="str">
        <f t="shared" ca="1" si="399"/>
        <v>2,75280220352972-2,14830792514475i</v>
      </c>
      <c r="CI241" s="223" t="str">
        <f t="shared" ca="1" si="400"/>
        <v>-1,93997829897791+2,90338270169342i</v>
      </c>
      <c r="CJ241" s="223" t="str">
        <f t="shared" ca="1" si="401"/>
        <v>0,931325925707312-3,3653794634637i</v>
      </c>
      <c r="CK241" s="223" t="str">
        <f t="shared" ca="1" si="402"/>
        <v>0,171337875425923+3,48766257620234i</v>
      </c>
      <c r="CL241" s="223" t="str">
        <f t="shared" ca="1" si="403"/>
        <v>-1,25670620794702-3,257888337544i</v>
      </c>
      <c r="CM241" s="223" t="str">
        <f t="shared" ca="1" si="404"/>
        <v>2,21521804291806+2,69925099524444i</v>
      </c>
      <c r="CN241" s="223" t="str">
        <f t="shared" ca="1" si="405"/>
        <v>-2,95011770787244-1,86814143540987i</v>
      </c>
      <c r="CO241" s="223" t="str">
        <f t="shared" ca="1" si="406"/>
        <v>3,38722175646206+0,848454881268247i</v>
      </c>
      <c r="CP241" s="223" t="str">
        <f t="shared" ca="1" si="407"/>
        <v>-3,48240731548473+0,256877795958019i</v>
      </c>
      <c r="CQ241" s="223" t="str">
        <f t="shared" ca="1" si="408"/>
        <v>3,22606600825018-1,33628029372979i</v>
      </c>
      <c r="CR241" s="223" t="str">
        <f t="shared" ca="1" si="409"/>
        <v>-2,64407385908898+2,28079379617714i</v>
      </c>
      <c r="CS241" s="223" t="str">
        <f t="shared" ca="1" si="410"/>
        <v>1,79517927329842-2,99507567345428i</v>
      </c>
      <c r="CT241" s="223" t="str">
        <f t="shared" ca="1" si="411"/>
        <v>-0,765072759337925+3,40702371372975i</v>
      </c>
      <c r="CU241" s="223" t="str">
        <f t="shared" ca="1" si="412"/>
        <v>-0,342262982907541-3,47505438281605i</v>
      </c>
      <c r="CV241" s="223" t="str">
        <f t="shared" ca="1" si="413"/>
        <v>1,41504945422702+3,19230041742466i</v>
      </c>
      <c r="CW241" s="223" t="str">
        <f t="shared" ca="1" si="414"/>
        <v>-2,34499568453532-2,58730403171111i</v>
      </c>
      <c r="CX241" s="223" t="str">
        <f t="shared" ca="1" si="415"/>
        <v>3,03822951744352+1,72113576231881i</v>
      </c>
      <c r="CY241" s="223" t="str">
        <f t="shared" ca="1" si="416"/>
        <v>-3,42477340730913-0,681229786185292i</v>
      </c>
      <c r="CZ241" s="223" t="str">
        <f t="shared" ca="1" si="417"/>
        <v>3,46560820732783-0,427442003434197i</v>
      </c>
      <c r="DA241" s="223" t="str">
        <f t="shared" ca="1" si="418"/>
        <v>-3,1566119041954+1,49296624184531i</v>
      </c>
      <c r="DB241" s="223" t="str">
        <f t="shared" ca="1" si="419"/>
        <v>2,5289757091302-2,40778503517802i</v>
      </c>
      <c r="DC241" s="223" t="str">
        <f t="shared" ca="1" si="420"/>
        <v>-1,6460555035134+3,07955324557817i</v>
      </c>
      <c r="DD241" s="223" t="str">
        <f t="shared" ca="1" si="421"/>
        <v>0,596976465682284-3,44046014544847i</v>
      </c>
      <c r="DE241" s="223" t="str">
        <f t="shared" ca="1" si="422"/>
        <v>0,512363548881266+3,45407447904292i</v>
      </c>
      <c r="DF241" s="223" t="str">
        <f t="shared" ca="1" si="423"/>
        <v>-1,56998372242494-3,11902196598847i</v>
      </c>
      <c r="DG241" s="223" t="str">
        <f t="shared" ca="1" si="424"/>
        <v>2,46912402614842+2,46912402614661i</v>
      </c>
      <c r="DH241" s="223" t="str">
        <f t="shared" ca="1" si="425"/>
        <v>-3,11902196598962-1,56998372242265i</v>
      </c>
      <c r="DI241" s="223" t="str">
        <f t="shared" ca="1" si="426"/>
        <v>3,4540744790433+0,512363548878738i</v>
      </c>
      <c r="DJ241" s="223" t="str">
        <f t="shared" ca="1" si="427"/>
        <v>-3,44046014544803+0,596976465684802i</v>
      </c>
      <c r="DK241" s="223" t="str">
        <f t="shared" ca="1" si="428"/>
        <v>3,07955324557697-1,64605550351565i</v>
      </c>
      <c r="DL241" s="223" t="str">
        <f t="shared" ca="1" si="429"/>
        <v>-2,40778503517617+2,52897570913196i</v>
      </c>
      <c r="DM241" s="223" t="str">
        <f t="shared" ca="1" si="430"/>
        <v>1,49296624184299-3,15661190419649i</v>
      </c>
      <c r="DN241" s="223" t="str">
        <f t="shared" ca="1" si="431"/>
        <v>-0,427442003431659+3,46560820732814i</v>
      </c>
      <c r="DO241" s="223" t="str">
        <f t="shared" ca="1" si="432"/>
        <v>-0,681229786187799-3,42477340730863i</v>
      </c>
      <c r="DP241" s="223" t="str">
        <f t="shared" ca="1" si="433"/>
        <v>1,72113576232104+3,03822951744226i</v>
      </c>
      <c r="DQ241" s="223" t="str">
        <f t="shared" ca="1" si="434"/>
        <v>-2,58730403171283-2,34499568453342i</v>
      </c>
      <c r="DR241" s="223" t="str">
        <f t="shared" ca="1" si="435"/>
        <v>3,1923004174257+1,41504945422468i</v>
      </c>
      <c r="DS241" s="223" t="str">
        <f t="shared" ca="1" si="436"/>
        <v>-3,4750543828163-0,342262982904995i</v>
      </c>
      <c r="DT241" s="223" t="str">
        <f t="shared" ca="1" si="437"/>
        <v>3,40702371372919-0,765072759340422i</v>
      </c>
      <c r="DU241" s="223" t="str">
        <f t="shared" ca="1" si="438"/>
        <v>-2,99507567345296+1,79517927330061i</v>
      </c>
      <c r="DV241" s="223" t="str">
        <f t="shared" ca="1" si="439"/>
        <v>2,28079379617535-2,64407385909052i</v>
      </c>
      <c r="DW241" s="223" t="str">
        <f t="shared" ca="1" si="440"/>
        <v>-1,33628029372742+3,22606600825116i</v>
      </c>
      <c r="DX241" s="223" t="str">
        <f t="shared" ca="1" si="441"/>
        <v>0,256877795955468-3,48240731548492i</v>
      </c>
      <c r="DY241" s="223" t="str">
        <f t="shared" ca="1" si="442"/>
        <v>0,84845488127073+3,38722175646144i</v>
      </c>
      <c r="DZ241" s="223" t="str">
        <f t="shared" ca="1" si="443"/>
        <v>-1,86814143541203-2,95011770787108i</v>
      </c>
      <c r="EA241" s="223" t="str">
        <f t="shared" ca="1" si="444"/>
        <v>2,69925099524392+2,21521804291869i</v>
      </c>
      <c r="EB241" s="223" t="str">
        <f t="shared" ca="1" si="445"/>
        <v>-3,25788833754364-1,25670620794797i</v>
      </c>
      <c r="EC241" s="223" t="str">
        <f t="shared" ca="1" si="446"/>
        <v>3,48766257620229+0,171337875426937i</v>
      </c>
      <c r="ED241" s="223" t="str">
        <f t="shared" ca="1" si="447"/>
        <v>-3,36537946346397+0,931325925706334i</v>
      </c>
      <c r="EE241" s="223" t="str">
        <f t="shared" ca="1" si="448"/>
        <v>2,90338270169387-1,93997829897724i</v>
      </c>
      <c r="EF241" s="223" t="str">
        <f t="shared" ca="1" si="449"/>
        <v>-2,14830792514547+2,75280220352916i</v>
      </c>
      <c r="EG241" s="223" t="str">
        <f t="shared" ca="1" si="450"/>
        <v>1,17637512934012-3,28774823672188i</v>
      </c>
      <c r="EH241" s="223" t="str">
        <f t="shared" ca="1" si="451"/>
        <v>-0,0856947473689852+3,49081699939587i</v>
      </c>
      <c r="EI241" s="223" t="str">
        <f t="shared" ca="1" si="452"/>
        <v>-1,013635974229-3,34150999171732i</v>
      </c>
      <c r="EJ241" s="223" t="str">
        <f t="shared" ca="1" si="453"/>
        <v>2,01064659215543+2,85489880634175i</v>
      </c>
      <c r="EK241" s="223" t="str">
        <f t="shared" ca="1" si="454"/>
        <v>-2,80469522670089-2,08010374700856i</v>
      </c>
      <c r="EL241" s="223" t="str">
        <f t="shared" ca="1" si="455"/>
        <v>3,31562771929915+1,09533544634186i</v>
      </c>
      <c r="EM241" s="223" t="str">
        <f t="shared" ca="1" si="456"/>
        <v>-3,49186868495908+4,48309384216686E-13i</v>
      </c>
      <c r="EN241" s="223"/>
      <c r="EO241" s="223"/>
      <c r="EP241" s="223"/>
    </row>
    <row r="242" spans="1:146">
      <c r="A242" s="249">
        <f t="shared" si="323"/>
        <v>2.773437500000002E-3</v>
      </c>
      <c r="B242" s="248">
        <v>142</v>
      </c>
      <c r="C242" s="247">
        <f t="shared" si="324"/>
        <v>28400</v>
      </c>
      <c r="N242" s="246">
        <f t="shared" ca="1" si="327"/>
        <v>11.491790108020362</v>
      </c>
      <c r="O242" s="223">
        <f t="shared" ca="1" si="328"/>
        <v>3.4917901080203628</v>
      </c>
      <c r="P242" s="223" t="str">
        <f t="shared" ca="1" si="329"/>
        <v>-3,28767425307135+1,17634865756739i</v>
      </c>
      <c r="Q242" s="223" t="str">
        <f t="shared" ca="1" si="330"/>
        <v>2,69919025444835-2,21516819423716i</v>
      </c>
      <c r="R242" s="223" t="str">
        <f t="shared" ca="1" si="331"/>
        <v>-1,79513887668011+2,99500827576495i</v>
      </c>
      <c r="S242" s="223" t="str">
        <f t="shared" ca="1" si="332"/>
        <v>0,681214456586447-3,42469634020397i</v>
      </c>
      <c r="T242" s="223" t="str">
        <f t="shared" ca="1" si="333"/>
        <v>0,512352019248423+3,45399675258112i</v>
      </c>
      <c r="U242" s="223" t="str">
        <f t="shared" ca="1" si="334"/>
        <v>-1,64601846260222-3,07948394690433i</v>
      </c>
      <c r="V242" s="223" t="str">
        <f t="shared" ca="1" si="335"/>
        <v>2,58724581004091+2,34494291548742i</v>
      </c>
      <c r="W242" s="223" t="str">
        <f t="shared" ca="1" si="336"/>
        <v>-3,22599341262537-1,33625022363575i</v>
      </c>
      <c r="X242" s="223" t="str">
        <f t="shared" ca="1" si="337"/>
        <v>3,48758409391291+0,171334019840016i</v>
      </c>
      <c r="Y242" s="223" t="str">
        <f t="shared" ca="1" si="338"/>
        <v>-3,34143479827538+1,01361316454713i</v>
      </c>
      <c r="Z242" s="223" t="str">
        <f t="shared" ca="1" si="339"/>
        <v>2,80463211311167-2,08005693878115i</v>
      </c>
      <c r="AA242" s="223" t="str">
        <f t="shared" ca="1" si="340"/>
        <v>-1,93993464396848+2,90331736735751i</v>
      </c>
      <c r="AB242" s="223" t="str">
        <f t="shared" ca="1" si="341"/>
        <v>0,848435788631215-3,38714553437531i</v>
      </c>
      <c r="AC242" s="223" t="str">
        <f t="shared" ca="1" si="342"/>
        <v>0,342255281019276+3,47497618424692i</v>
      </c>
      <c r="AD242" s="223" t="str">
        <f t="shared" ca="1" si="343"/>
        <v>-1,49293264587341-3,15654087148484i</v>
      </c>
      <c r="AE242" s="223" t="str">
        <f t="shared" ca="1" si="344"/>
        <v>2,46906846386124+2,46906846386137i</v>
      </c>
      <c r="AF242" s="223" t="str">
        <f t="shared" ca="1" si="345"/>
        <v>-3,15654087148474-1,49293264587361i</v>
      </c>
      <c r="AG242" s="223" t="str">
        <f t="shared" ca="1" si="346"/>
        <v>3,47497618424693+0,342255281019149i</v>
      </c>
      <c r="AH242" s="223" t="str">
        <f t="shared" ca="1" si="347"/>
        <v>-3,38714553437527+0,848435788631365i</v>
      </c>
      <c r="AI242" s="223" t="str">
        <f t="shared" ca="1" si="348"/>
        <v>2,90331736735762-1,93993464396832i</v>
      </c>
      <c r="AJ242" s="223" t="str">
        <f t="shared" ca="1" si="349"/>
        <v>-2,08005693878131+2,80463211311155i</v>
      </c>
      <c r="AK242" s="223" t="str">
        <f t="shared" ca="1" si="350"/>
        <v>1,013613164547-3,34143479827542i</v>
      </c>
      <c r="AL242" s="223" t="str">
        <f t="shared" ca="1" si="351"/>
        <v>0,171334019840143+3,4875840939129i</v>
      </c>
      <c r="AM242" s="223" t="str">
        <f t="shared" ca="1" si="352"/>
        <v>-1,33625022363555-3,22599341262545i</v>
      </c>
      <c r="AN242" s="223" t="str">
        <f t="shared" ca="1" si="353"/>
        <v>2,34494291548726+2,58724581004105i</v>
      </c>
      <c r="AO242" s="223" t="str">
        <f t="shared" ca="1" si="354"/>
        <v>-3,0794839469044-1,64601846260208i</v>
      </c>
      <c r="AP242" s="223" t="str">
        <f t="shared" ca="1" si="355"/>
        <v>3,45399675258114+0,512352019248259i</v>
      </c>
      <c r="AQ242" s="223" t="str">
        <f t="shared" ca="1" si="356"/>
        <v>-3,42469634020395+0,681214456586566i</v>
      </c>
      <c r="AR242" s="223" t="str">
        <f t="shared" ca="1" si="357"/>
        <v>-3,42469634020395+0,681214456586566i</v>
      </c>
      <c r="AS242" s="223" t="str">
        <f t="shared" ca="1" si="358"/>
        <v>-2,21516819423799+2,69919025444766i</v>
      </c>
      <c r="AT242" s="223" t="str">
        <f t="shared" ca="1" si="359"/>
        <v>1,17634865756896-3,28767425307079i</v>
      </c>
      <c r="AU242" s="223" t="str">
        <f t="shared" ca="1" si="360"/>
        <v>1,194332959368E-12+3,49179010802036i</v>
      </c>
      <c r="AV242" s="223" t="str">
        <f t="shared" ca="1" si="361"/>
        <v>-1,17634865756794-3,28767425307115i</v>
      </c>
      <c r="AW242" s="223" t="str">
        <f t="shared" ca="1" si="362"/>
        <v>2,21516819423711+2,69919025444838i</v>
      </c>
      <c r="AX242" s="223" t="str">
        <f t="shared" ca="1" si="363"/>
        <v>-2,99500827576466-1,79513887668059i</v>
      </c>
      <c r="AY242" s="223" t="str">
        <f t="shared" ca="1" si="364"/>
        <v>3,42469634020373+0,68121445658768i</v>
      </c>
      <c r="AZ242" s="223" t="str">
        <f t="shared" ca="1" si="365"/>
        <v>-3,45399675258089+0,512352019249935i</v>
      </c>
      <c r="BA242" s="223" t="str">
        <f t="shared" ca="1" si="366"/>
        <v>3,07948394690394-1,64601846260296i</v>
      </c>
      <c r="BB242" s="223" t="str">
        <f t="shared" ca="1" si="367"/>
        <v>-2,34494291548703+2,58724581004125i</v>
      </c>
      <c r="BC242" s="223" t="str">
        <f t="shared" ca="1" si="368"/>
        <v>1,33625022363591-3,2259934126253i</v>
      </c>
      <c r="BD242" s="223" t="str">
        <f t="shared" ca="1" si="369"/>
        <v>-0,17133401984088+3,48758409391287i</v>
      </c>
      <c r="BE242" s="223" t="str">
        <f t="shared" ca="1" si="370"/>
        <v>-1,01361316454554-3,34143479827586i</v>
      </c>
      <c r="BF242" s="223" t="str">
        <f t="shared" ca="1" si="371"/>
        <v>2,08005693878243+2,80463211311072i</v>
      </c>
      <c r="BG242" s="223" t="str">
        <f t="shared" ca="1" si="372"/>
        <v>-2,90331736735795-1,93993464396782i</v>
      </c>
      <c r="BH242" s="223" t="str">
        <f t="shared" ca="1" si="373"/>
        <v>3,38714553437533+0,848435788631117i</v>
      </c>
      <c r="BI242" s="223" t="str">
        <f t="shared" ca="1" si="374"/>
        <v>-3,47497618424697+0,342255281018711i</v>
      </c>
      <c r="BJ242" s="223" t="str">
        <f t="shared" ca="1" si="375"/>
        <v>3,15654087148523-1,49293264587259i</v>
      </c>
      <c r="BK242" s="223" t="str">
        <f t="shared" ca="1" si="376"/>
        <v>-2,46906846386251+2,4690684638601i</v>
      </c>
      <c r="BL242" s="223" t="str">
        <f t="shared" ca="1" si="377"/>
        <v>1,49293264587253-3,15654087148525i</v>
      </c>
      <c r="BM242" s="223" t="str">
        <f t="shared" ca="1" si="378"/>
        <v>-0,342255281018652+3,47497618424698i</v>
      </c>
      <c r="BN242" s="223" t="str">
        <f t="shared" ca="1" si="379"/>
        <v>-0,848435788631173-3,38714553437532i</v>
      </c>
      <c r="BO242" s="223" t="str">
        <f t="shared" ca="1" si="380"/>
        <v>1,93993464396787+2,90331736735792i</v>
      </c>
      <c r="BP242" s="223" t="str">
        <f t="shared" ca="1" si="381"/>
        <v>-2,80463211311082-2,0800569387823i</v>
      </c>
      <c r="BQ242" s="223" t="str">
        <f t="shared" ca="1" si="382"/>
        <v>3,34143479827588+1,01361316454548i</v>
      </c>
      <c r="BR242" s="223" t="str">
        <f t="shared" ca="1" si="383"/>
        <v>-3,48758409391286+0,171334019841038i</v>
      </c>
      <c r="BS242" s="223" t="str">
        <f t="shared" ca="1" si="384"/>
        <v>3,22599341262528-1,33625022363597i</v>
      </c>
      <c r="BT242" s="223" t="str">
        <f t="shared" ca="1" si="385"/>
        <v>-2,58724581004121+2,34494291548708i</v>
      </c>
      <c r="BU242" s="223" t="str">
        <f t="shared" ca="1" si="386"/>
        <v>1,64601846260291-3,07948394690396i</v>
      </c>
      <c r="BV242" s="223" t="str">
        <f t="shared" ca="1" si="387"/>
        <v>-0,512352019249876+3,4539967525809i</v>
      </c>
      <c r="BW242" s="223" t="str">
        <f t="shared" ca="1" si="388"/>
        <v>-0,681214456587739-3,42469634020372i</v>
      </c>
      <c r="BX242" s="223" t="str">
        <f t="shared" ca="1" si="389"/>
        <v>1,79513887668064+2,99500827576463i</v>
      </c>
      <c r="BY242" s="223" t="str">
        <f t="shared" ca="1" si="390"/>
        <v>-2,69919025444842-2,21516819423707i</v>
      </c>
      <c r="BZ242" s="223" t="str">
        <f t="shared" ca="1" si="391"/>
        <v>3,28767425307119+1,17634865756783i</v>
      </c>
      <c r="CA242" s="223" t="str">
        <f t="shared" ca="1" si="392"/>
        <v>-3,49179010802036-1,08482661573797E-12i</v>
      </c>
      <c r="CB242" s="223" t="str">
        <f t="shared" ca="1" si="393"/>
        <v>3,28767425307192-1,17634865756579i</v>
      </c>
      <c r="CC242" s="223" t="str">
        <f t="shared" ca="1" si="394"/>
        <v>-2,69919025444759+2,21516819423808i</v>
      </c>
      <c r="CD242" s="223" t="str">
        <f t="shared" ca="1" si="395"/>
        <v>1,79513887667953-2,9950082757653i</v>
      </c>
      <c r="CE242" s="223" t="str">
        <f t="shared" ca="1" si="396"/>
        <v>-0,681214456586556+3,42469634020395i</v>
      </c>
      <c r="CF242" s="223" t="str">
        <f t="shared" ca="1" si="397"/>
        <v>-0,512352019247634-3,45399675258124i</v>
      </c>
      <c r="CG242" s="223" t="str">
        <f t="shared" ca="1" si="398"/>
        <v>1,64601846260091+3,07948394690503i</v>
      </c>
      <c r="CH242" s="223" t="str">
        <f t="shared" ca="1" si="399"/>
        <v>-2,58724581004202-2,34494291548619i</v>
      </c>
      <c r="CI242" s="223" t="str">
        <f t="shared" ca="1" si="400"/>
        <v>3,22599341262574+1,33625022363486i</v>
      </c>
      <c r="CJ242" s="223" t="str">
        <f t="shared" ca="1" si="401"/>
        <v>-3,48758409391292-0,171334019839736i</v>
      </c>
      <c r="CK242" s="223" t="str">
        <f t="shared" ca="1" si="402"/>
        <v>3,34143479827553-1,01361316454663i</v>
      </c>
      <c r="CL242" s="223" t="str">
        <f t="shared" ca="1" si="403"/>
        <v>-2,80463211311217+2,08005693878048i</v>
      </c>
      <c r="CM242" s="223" t="str">
        <f t="shared" ca="1" si="404"/>
        <v>1,93993464396975-2,90331736735666i</v>
      </c>
      <c r="CN242" s="223" t="str">
        <f t="shared" ca="1" si="405"/>
        <v>-0,848435788629909+3,38714553437563i</v>
      </c>
      <c r="CO242" s="223" t="str">
        <f t="shared" ca="1" si="406"/>
        <v>-0,342255281019949-3,47497618424685i</v>
      </c>
      <c r="CP242" s="223" t="str">
        <f t="shared" ca="1" si="407"/>
        <v>1,49293264587371+3,1565408714847i</v>
      </c>
      <c r="CQ242" s="223" t="str">
        <f t="shared" ca="1" si="408"/>
        <v>-2,46906846386098-2,46906846386163i</v>
      </c>
      <c r="CR242" s="223" t="str">
        <f t="shared" ca="1" si="409"/>
        <v>3,1565408714843+1,49293264587455i</v>
      </c>
      <c r="CS242" s="223" t="str">
        <f t="shared" ca="1" si="410"/>
        <v>-3,47497618424676-0,342255281020871i</v>
      </c>
      <c r="CT242" s="223" t="str">
        <f t="shared" ca="1" si="411"/>
        <v>3,38714553437504-0,848435788632283i</v>
      </c>
      <c r="CU242" s="223" t="str">
        <f t="shared" ca="1" si="412"/>
        <v>-2,90331736735728+1,93993464396882i</v>
      </c>
      <c r="CV242" s="223" t="str">
        <f t="shared" ca="1" si="413"/>
        <v>2,08005693878139-2,8046321131115i</v>
      </c>
      <c r="CW242" s="223" t="str">
        <f t="shared" ca="1" si="414"/>
        <v>-1,01361316454771+3,3414347982752i</v>
      </c>
      <c r="CX242" s="223" t="str">
        <f t="shared" ca="1" si="415"/>
        <v>-0,171334019838713-3,48758409391297i</v>
      </c>
      <c r="CY242" s="223" t="str">
        <f t="shared" ca="1" si="416"/>
        <v>1,33625022363703+3,22599341262484i</v>
      </c>
      <c r="CZ242" s="223" t="str">
        <f t="shared" ca="1" si="417"/>
        <v>-2,34494291548793-2,58724581004044i</v>
      </c>
      <c r="DA242" s="223" t="str">
        <f t="shared" ca="1" si="418"/>
        <v>3,0794839469045+1,6460184626019i</v>
      </c>
      <c r="DB242" s="223" t="str">
        <f t="shared" ca="1" si="419"/>
        <v>-3,45399675258107-0,512352019248745i</v>
      </c>
      <c r="DC242" s="223" t="str">
        <f t="shared" ca="1" si="420"/>
        <v>3,42469634020417-0,681214456585456i</v>
      </c>
      <c r="DD242" s="223" t="str">
        <f t="shared" ca="1" si="421"/>
        <v>-2,99500827576583+1,79513887667865i</v>
      </c>
      <c r="DE242" s="223" t="str">
        <f t="shared" ca="1" si="422"/>
        <v>2,21516819423611-2,69919025444921i</v>
      </c>
      <c r="DF242" s="223" t="str">
        <f t="shared" ca="1" si="423"/>
        <v>-1,17634865756666+3,28767425307161i</v>
      </c>
      <c r="DG242" s="223" t="str">
        <f t="shared" ca="1" si="424"/>
        <v>-1,59127665551087E-13-3,49179010802036i</v>
      </c>
      <c r="DH242" s="223" t="str">
        <f t="shared" ca="1" si="425"/>
        <v>1,17634865756678+3,28767425307157i</v>
      </c>
      <c r="DI242" s="223" t="str">
        <f t="shared" ca="1" si="426"/>
        <v>-2,2151681942362-2,69919025444913i</v>
      </c>
      <c r="DJ242" s="223" t="str">
        <f t="shared" ca="1" si="427"/>
        <v>2,99500827576589+1,79513887667855i</v>
      </c>
      <c r="DK242" s="223" t="str">
        <f t="shared" ca="1" si="428"/>
        <v>-3,42469634020419-0,681214456585337i</v>
      </c>
      <c r="DL242" s="223" t="str">
        <f t="shared" ca="1" si="429"/>
        <v>3,45399675258105-0,512352019248863i</v>
      </c>
      <c r="DM242" s="223" t="str">
        <f t="shared" ca="1" si="430"/>
        <v>-3,07948394690445+1,646018462602i</v>
      </c>
      <c r="DN242" s="223" t="str">
        <f t="shared" ca="1" si="431"/>
        <v>2,34494291548784-2,58724581004053i</v>
      </c>
      <c r="DO242" s="223" t="str">
        <f t="shared" ca="1" si="432"/>
        <v>-1,33625022363692+3,22599341262489i</v>
      </c>
      <c r="DP242" s="223" t="str">
        <f t="shared" ca="1" si="433"/>
        <v>0,171334019838593-3,48758409391298i</v>
      </c>
      <c r="DQ242" s="223" t="str">
        <f t="shared" ca="1" si="434"/>
        <v>1,01361316454782+3,34143479827517i</v>
      </c>
      <c r="DR242" s="223" t="str">
        <f t="shared" ca="1" si="435"/>
        <v>-2,08005693878148-2,80463211311143i</v>
      </c>
      <c r="DS242" s="223" t="str">
        <f t="shared" ca="1" si="436"/>
        <v>2,90331736735735+1,93993464396872i</v>
      </c>
      <c r="DT242" s="223" t="str">
        <f t="shared" ca="1" si="437"/>
        <v>-3,38714553437507-0,848435788632168i</v>
      </c>
      <c r="DU242" s="223" t="str">
        <f t="shared" ca="1" si="438"/>
        <v>3,47497618424708-0,342255281017632i</v>
      </c>
      <c r="DV242" s="223" t="str">
        <f t="shared" ca="1" si="439"/>
        <v>-3,15654087148425+1,49293264587466i</v>
      </c>
      <c r="DW242" s="223" t="str">
        <f t="shared" ca="1" si="440"/>
        <v>2,4690684638609-2,46906846386172i</v>
      </c>
      <c r="DX242" s="223" t="str">
        <f t="shared" ca="1" si="441"/>
        <v>-1,4929326458736+3,15654087148475i</v>
      </c>
      <c r="DY242" s="223" t="str">
        <f t="shared" ca="1" si="442"/>
        <v>0,34225528101983-3,47497618424686i</v>
      </c>
      <c r="DZ242" s="223" t="str">
        <f t="shared" ca="1" si="443"/>
        <v>0,848435788630028+3,3871455343756i</v>
      </c>
      <c r="EA242" s="223" t="str">
        <f t="shared" ca="1" si="444"/>
        <v>-1,93993464396985-2,90331736735659i</v>
      </c>
      <c r="EB242" s="223" t="str">
        <f t="shared" ca="1" si="445"/>
        <v>2,80463211311224+2,08005693878039i</v>
      </c>
      <c r="EC242" s="223" t="str">
        <f t="shared" ca="1" si="446"/>
        <v>-3,34143479827556-1,01361316454652i</v>
      </c>
      <c r="ED242" s="223" t="str">
        <f t="shared" ca="1" si="447"/>
        <v>3,48758409391291-0,171334019839955i</v>
      </c>
      <c r="EE242" s="223" t="str">
        <f t="shared" ca="1" si="448"/>
        <v>-3,22599341262565+1,33625022363506i</v>
      </c>
      <c r="EF242" s="223" t="str">
        <f t="shared" ca="1" si="449"/>
        <v>2,58724581004201-2,3449429154862i</v>
      </c>
      <c r="EG242" s="223" t="str">
        <f t="shared" ca="1" si="450"/>
        <v>-1,6460184626008+3,07948394690509i</v>
      </c>
      <c r="EH242" s="223" t="str">
        <f t="shared" ca="1" si="451"/>
        <v>0,512352019247516-3,45399675258125i</v>
      </c>
      <c r="EI242" s="223" t="str">
        <f t="shared" ca="1" si="452"/>
        <v>0,681214456586674+3,42469634020393i</v>
      </c>
      <c r="EJ242" s="223" t="str">
        <f t="shared" ca="1" si="453"/>
        <v>-1,79513887667972-2,99500827576519i</v>
      </c>
      <c r="EK242" s="223" t="str">
        <f t="shared" ca="1" si="454"/>
        <v>2,69919025444773+2,21516819423791i</v>
      </c>
      <c r="EL242" s="223" t="str">
        <f t="shared" ca="1" si="455"/>
        <v>-3,28767425307083-1,17634865756886i</v>
      </c>
      <c r="EM242" s="223" t="str">
        <f t="shared" ca="1" si="456"/>
        <v>3,49179010802036-1,20459665915592E-12i</v>
      </c>
      <c r="EN242" s="223"/>
      <c r="EO242" s="223"/>
      <c r="EP242" s="223"/>
    </row>
    <row r="243" spans="1:146">
      <c r="A243" s="249">
        <f t="shared" si="323"/>
        <v>2.792968750000002E-3</v>
      </c>
      <c r="B243" s="248">
        <v>143</v>
      </c>
      <c r="C243" s="247">
        <f t="shared" si="324"/>
        <v>28600</v>
      </c>
      <c r="N243" s="246">
        <f t="shared" ca="1" si="327"/>
        <v>11.491704567080809</v>
      </c>
      <c r="O243" s="223">
        <f t="shared" ca="1" si="328"/>
        <v>3.4917045670808085</v>
      </c>
      <c r="P243" s="223" t="str">
        <f t="shared" ca="1" si="329"/>
        <v>-3,25773521674476+1,25664714273894i</v>
      </c>
      <c r="Q243" s="223" t="str">
        <f t="shared" ca="1" si="330"/>
        <v>2,58718242838559-2,34488546970334i</v>
      </c>
      <c r="R243" s="223" t="str">
        <f t="shared" ca="1" si="331"/>
        <v>-1,56990993316639+3,11887537191188i</v>
      </c>
      <c r="S243" s="223" t="str">
        <f t="shared" ca="1" si="332"/>
        <v>0,342246896540885-3,47489105521038i</v>
      </c>
      <c r="T243" s="223" t="str">
        <f t="shared" ca="1" si="333"/>
        <v>0,931282153373702+3,36522129058114i</v>
      </c>
      <c r="U243" s="223" t="str">
        <f t="shared" ca="1" si="334"/>
        <v>-2,08000598210314-2,80456340598463i</v>
      </c>
      <c r="V243" s="223" t="str">
        <f t="shared" ca="1" si="335"/>
        <v>2,94997905229685+1,86805363273722i</v>
      </c>
      <c r="W243" s="223" t="str">
        <f t="shared" ca="1" si="336"/>
        <v>-3,42461244290961-0,681197768376896i</v>
      </c>
      <c r="X243" s="223" t="str">
        <f t="shared" ca="1" si="337"/>
        <v>3,44029844377209-0,596948407781017i</v>
      </c>
      <c r="Y243" s="223" t="str">
        <f t="shared" ca="1" si="338"/>
        <v>-2,99493490485377+1,79509489984834i</v>
      </c>
      <c r="Z243" s="223" t="str">
        <f t="shared" ca="1" si="339"/>
        <v>2,14820695464282-2,75267282178562i</v>
      </c>
      <c r="AA243" s="223" t="str">
        <f t="shared" ca="1" si="340"/>
        <v>-1,01358833332286+3,34135294070003i</v>
      </c>
      <c r="AB243" s="223" t="str">
        <f t="shared" ca="1" si="341"/>
        <v>-0,256865722696218-3,48224364229109i</v>
      </c>
      <c r="AC243" s="223" t="str">
        <f t="shared" ca="1" si="342"/>
        <v>1,49289607240931+3,15646354339121i</v>
      </c>
      <c r="AD243" s="223" t="str">
        <f t="shared" ca="1" si="343"/>
        <v>-2,52885684723657-2,40767186924582i</v>
      </c>
      <c r="AE243" s="223" t="str">
        <f t="shared" ca="1" si="344"/>
        <v>3,22591438310221+1,33621748853519i</v>
      </c>
      <c r="AF243" s="223" t="str">
        <f t="shared" ca="1" si="345"/>
        <v>-3,49065293094682-0,0856907197152312i</v>
      </c>
      <c r="AG243" s="223" t="str">
        <f t="shared" ca="1" si="346"/>
        <v>3,28759371250744-1,17631983969263i</v>
      </c>
      <c r="AH243" s="223" t="str">
        <f t="shared" ca="1" si="347"/>
        <v>-2,64394958758067+2,28068659883487i</v>
      </c>
      <c r="AI243" s="223" t="str">
        <f t="shared" ca="1" si="348"/>
        <v>1,64597813888245-3,07940850653077i</v>
      </c>
      <c r="AJ243" s="223" t="str">
        <f t="shared" ca="1" si="349"/>
        <v>-0,427421913652534+3,46544532369255i</v>
      </c>
      <c r="AK243" s="223" t="str">
        <f t="shared" ca="1" si="350"/>
        <v>-0,848415003878211-3,38706255699054i</v>
      </c>
      <c r="AL243" s="223" t="str">
        <f t="shared" ca="1" si="351"/>
        <v>2,01055209173628+2,85476462605726i</v>
      </c>
      <c r="AM243" s="223" t="str">
        <f t="shared" ca="1" si="352"/>
        <v>-2,90324624266566-1,93988711996877i</v>
      </c>
      <c r="AN243" s="223" t="str">
        <f t="shared" ca="1" si="353"/>
        <v>3,40686358356602+0,765036800908756i</v>
      </c>
      <c r="AO243" s="223" t="str">
        <f t="shared" ca="1" si="354"/>
        <v>-3,45391213749309+0,512339467785627i</v>
      </c>
      <c r="AP243" s="223" t="str">
        <f t="shared" ca="1" si="355"/>
        <v>3,03808672061184-1,7210548689147i</v>
      </c>
      <c r="AQ243" s="223" t="str">
        <f t="shared" ca="1" si="356"/>
        <v>-2,21511392763963+2,69912413040784i</v>
      </c>
      <c r="AR243" s="223" t="str">
        <f t="shared" ca="1" si="357"/>
        <v>-2,21511392763963+2,69912413040784i</v>
      </c>
      <c r="AS243" s="223" t="str">
        <f t="shared" ca="1" si="358"/>
        <v>0,17132982254364+3,48749865601123i</v>
      </c>
      <c r="AT243" s="223" t="str">
        <f t="shared" ca="1" si="359"/>
        <v>-1,41498294688182-3,19215037925951i</v>
      </c>
      <c r="AU243" s="223" t="str">
        <f t="shared" ca="1" si="360"/>
        <v>2,46900797728263+2,46900797728313i</v>
      </c>
      <c r="AV243" s="223" t="str">
        <f t="shared" ca="1" si="361"/>
        <v>-3,1921503792592-1,41498294688251i</v>
      </c>
      <c r="AW243" s="223" t="str">
        <f t="shared" ca="1" si="362"/>
        <v>3,48749865601119+0,171329822544395i</v>
      </c>
      <c r="AX243" s="223" t="str">
        <f t="shared" ca="1" si="363"/>
        <v>-3,3154718847488+1,09528396556019i</v>
      </c>
      <c r="AY243" s="223" t="str">
        <f t="shared" ca="1" si="364"/>
        <v>2,69912413040899-2,21511392763824i</v>
      </c>
      <c r="AZ243" s="223" t="str">
        <f t="shared" ca="1" si="365"/>
        <v>-1,7210548689141+3,03808672061217i</v>
      </c>
      <c r="BA243" s="223" t="str">
        <f t="shared" ca="1" si="366"/>
        <v>0,512339467786374-3,45391213749298i</v>
      </c>
      <c r="BB243" s="223" t="str">
        <f t="shared" ca="1" si="367"/>
        <v>0,765036800910341+3,40686358356566i</v>
      </c>
      <c r="BC243" s="223" t="str">
        <f t="shared" ca="1" si="368"/>
        <v>-1,93988711996905-2,90324624266547i</v>
      </c>
      <c r="BD243" s="223" t="str">
        <f t="shared" ca="1" si="369"/>
        <v>2,85476462605682+2,0105520917369i</v>
      </c>
      <c r="BE243" s="223" t="str">
        <f t="shared" ca="1" si="370"/>
        <v>-3,38706255699088-0,848415003876873i</v>
      </c>
      <c r="BF243" s="223" t="str">
        <f t="shared" ca="1" si="371"/>
        <v>3,46544532369252-0,42742191365282i</v>
      </c>
      <c r="BG243" s="223" t="str">
        <f t="shared" ca="1" si="372"/>
        <v>-3,07940850653129+1,64597813888147i</v>
      </c>
      <c r="BH243" s="223" t="str">
        <f t="shared" ca="1" si="373"/>
        <v>2,28068659883383-2,64394958758157i</v>
      </c>
      <c r="BI243" s="223" t="str">
        <f t="shared" ca="1" si="374"/>
        <v>-1,17631983969269+3,28759371250742i</v>
      </c>
      <c r="BJ243" s="223" t="str">
        <f t="shared" ca="1" si="375"/>
        <v>-0,0856907197141034-3,49065293094685i</v>
      </c>
      <c r="BK243" s="223" t="str">
        <f t="shared" ca="1" si="376"/>
        <v>1,33621748853646+3,22591438310168i</v>
      </c>
      <c r="BL243" s="223" t="str">
        <f t="shared" ca="1" si="377"/>
        <v>-2,40767186924578-2,52885684723661i</v>
      </c>
      <c r="BM243" s="223" t="str">
        <f t="shared" ca="1" si="378"/>
        <v>3,15646354339073+1,49289607241033i</v>
      </c>
      <c r="BN243" s="223" t="str">
        <f t="shared" ca="1" si="379"/>
        <v>-3,48224364229116-0,256865722695216i</v>
      </c>
      <c r="BO243" s="223" t="str">
        <f t="shared" ca="1" si="380"/>
        <v>3,34135294070005-1,0135883333228i</v>
      </c>
      <c r="BP243" s="223" t="str">
        <f t="shared" ca="1" si="381"/>
        <v>-2,75267282178654+2,14820695464164i</v>
      </c>
      <c r="BQ243" s="223" t="str">
        <f t="shared" ca="1" si="382"/>
        <v>1,79509489984748-2,99493490485428i</v>
      </c>
      <c r="BR243" s="223" t="str">
        <f t="shared" ca="1" si="383"/>
        <v>-0,596948407781443+3,44029844377202i</v>
      </c>
      <c r="BS243" s="223" t="str">
        <f t="shared" ca="1" si="384"/>
        <v>-0,681197768375524-3,42461244290988i</v>
      </c>
      <c r="BT243" s="223" t="str">
        <f t="shared" ca="1" si="385"/>
        <v>1,86805363273777+2,94997905229651i</v>
      </c>
      <c r="BU243" s="223" t="str">
        <f t="shared" ca="1" si="386"/>
        <v>-2,80456340598437-2,08000598210349i</v>
      </c>
      <c r="BV243" s="223" t="str">
        <f t="shared" ca="1" si="387"/>
        <v>3,36522129058067+0,931282153375399i</v>
      </c>
      <c r="BW243" s="223" t="str">
        <f t="shared" ca="1" si="388"/>
        <v>-3,47489105521032+0,342246896541515i</v>
      </c>
      <c r="BX243" s="223" t="str">
        <f t="shared" ca="1" si="389"/>
        <v>3,11887537191224-1,56990993316568i</v>
      </c>
      <c r="BY243" s="223" t="str">
        <f t="shared" ca="1" si="390"/>
        <v>-2,3448854697021+2,5871824283867i</v>
      </c>
      <c r="BZ243" s="223" t="str">
        <f t="shared" ca="1" si="391"/>
        <v>1,25664714273853-3,25773521674492i</v>
      </c>
      <c r="CA243" s="223" t="str">
        <f t="shared" ca="1" si="392"/>
        <v>-7,06660622145799E-13+3,49170456708081i</v>
      </c>
      <c r="CB243" s="223" t="str">
        <f t="shared" ca="1" si="393"/>
        <v>-1,25664714274036-3,25773521674422i</v>
      </c>
      <c r="CC243" s="223" t="str">
        <f t="shared" ca="1" si="394"/>
        <v>2,34488546970356+2,58718242838539i</v>
      </c>
      <c r="CD243" s="223" t="str">
        <f t="shared" ca="1" si="395"/>
        <v>-3,11887537191156-1,56990993316703i</v>
      </c>
      <c r="CE243" s="223" t="str">
        <f t="shared" ca="1" si="396"/>
        <v>3,47489105521051+0,342246896539563i</v>
      </c>
      <c r="CF243" s="223" t="str">
        <f t="shared" ca="1" si="397"/>
        <v>-3,36522129058108+0,931282153373943i</v>
      </c>
      <c r="CG243" s="223" t="str">
        <f t="shared" ca="1" si="398"/>
        <v>2,80456340598527-2,08000598210228i</v>
      </c>
      <c r="CH243" s="223" t="str">
        <f t="shared" ca="1" si="399"/>
        <v>-1,86805363273611+2,94997905229756i</v>
      </c>
      <c r="CI243" s="223" t="str">
        <f t="shared" ca="1" si="400"/>
        <v>0,681197768377008-3,42461244290959i</v>
      </c>
      <c r="CJ243" s="223" t="str">
        <f t="shared" ca="1" si="401"/>
        <v>0,596948407779854+3,44029844377229i</v>
      </c>
      <c r="CK243" s="223" t="str">
        <f t="shared" ca="1" si="402"/>
        <v>-1,79509489984924-2,99493490485323i</v>
      </c>
      <c r="CL243" s="223" t="str">
        <f t="shared" ca="1" si="403"/>
        <v>2,75267282178555+2,14820695464291i</v>
      </c>
      <c r="CM243" s="223" t="str">
        <f t="shared" ca="1" si="404"/>
        <v>-3,34135294069961-1,01358833332425i</v>
      </c>
      <c r="CN243" s="223" t="str">
        <f t="shared" ca="1" si="405"/>
        <v>3,48224364229102-0,256865722697171i</v>
      </c>
      <c r="CO243" s="223" t="str">
        <f t="shared" ca="1" si="406"/>
        <v>-3,15646354339138+1,49289607240896i</v>
      </c>
      <c r="CP243" s="223" t="str">
        <f t="shared" ca="1" si="407"/>
        <v>2,40767186924695-2,5288568472355i</v>
      </c>
      <c r="CQ243" s="223" t="str">
        <f t="shared" ca="1" si="408"/>
        <v>-1,33621748853456+3,22591438310247i</v>
      </c>
      <c r="CR243" s="223" t="str">
        <f t="shared" ca="1" si="409"/>
        <v>0,0856907197157145-3,49065293094681i</v>
      </c>
      <c r="CS243" s="223" t="str">
        <f t="shared" ca="1" si="410"/>
        <v>1,17631983969126+3,28759371250793i</v>
      </c>
      <c r="CT243" s="223" t="str">
        <f t="shared" ca="1" si="411"/>
        <v>-2,28068659883531-2,64394958758029i</v>
      </c>
      <c r="CU243" s="223" t="str">
        <f t="shared" ca="1" si="412"/>
        <v>3,07940850653058+1,64597813888281i</v>
      </c>
      <c r="CV243" s="223" t="str">
        <f t="shared" ca="1" si="413"/>
        <v>-3,46544532369234-0,42742191365422i</v>
      </c>
      <c r="CW243" s="223" t="str">
        <f t="shared" ca="1" si="414"/>
        <v>3,38706255699038-0,848415003878871i</v>
      </c>
      <c r="CX243" s="223" t="str">
        <f t="shared" ca="1" si="415"/>
        <v>-2,85476462605775+2,01055209173558i</v>
      </c>
      <c r="CY243" s="223" t="str">
        <f t="shared" ca="1" si="416"/>
        <v>1,93988711996734-2,90324624266661i</v>
      </c>
      <c r="CZ243" s="223" t="str">
        <f t="shared" ca="1" si="417"/>
        <v>-0,765036800908526+3,40686358356607i</v>
      </c>
      <c r="DA243" s="223" t="str">
        <f t="shared" ca="1" si="418"/>
        <v>-0,51233946778488-3,45391213749321i</v>
      </c>
      <c r="DB243" s="223" t="str">
        <f t="shared" ca="1" si="419"/>
        <v>1,72105486891581+3,03808672061121i</v>
      </c>
      <c r="DC243" s="223" t="str">
        <f t="shared" ca="1" si="420"/>
        <v>-2,69912413040803-2,21511392763941i</v>
      </c>
      <c r="DD243" s="223" t="str">
        <f t="shared" ca="1" si="421"/>
        <v>3,31547188474835+1,09528396556153i</v>
      </c>
      <c r="DE243" s="223" t="str">
        <f t="shared" ca="1" si="422"/>
        <v>-3,4874986560111+0,171329822546403i</v>
      </c>
      <c r="DF243" s="223" t="str">
        <f t="shared" ca="1" si="423"/>
        <v>3,19215037925986-1,41498294688104i</v>
      </c>
      <c r="DG243" s="223" t="str">
        <f t="shared" ca="1" si="424"/>
        <v>-2,4690079772837+2,46900797728206i</v>
      </c>
      <c r="DH243" s="223" t="str">
        <f t="shared" ca="1" si="425"/>
        <v>1,41498294688007-3,19215037926028i</v>
      </c>
      <c r="DI243" s="223" t="str">
        <f t="shared" ca="1" si="426"/>
        <v>-0,17132982254515+3,48749865601116i</v>
      </c>
      <c r="DJ243" s="223" t="str">
        <f t="shared" ca="1" si="427"/>
        <v>-1,09528396555951-3,31547188474902i</v>
      </c>
      <c r="DK243" s="223" t="str">
        <f t="shared" ca="1" si="428"/>
        <v>2,21511392764038+2,69912413040723i</v>
      </c>
      <c r="DL243" s="223" t="str">
        <f t="shared" ca="1" si="429"/>
        <v>-3,03808672061183-1,72105486891472i</v>
      </c>
      <c r="DM243" s="223" t="str">
        <f t="shared" ca="1" si="430"/>
        <v>3,45391213749286+0,51233946778717i</v>
      </c>
      <c r="DN243" s="223" t="str">
        <f t="shared" ca="1" si="431"/>
        <v>-3,40686358356584+0,765036800909556i</v>
      </c>
      <c r="DO243" s="223" t="str">
        <f t="shared" ca="1" si="432"/>
        <v>2,90324624266592-1,93988711996838i</v>
      </c>
      <c r="DP243" s="223" t="str">
        <f t="shared" ca="1" si="433"/>
        <v>-2,01055209173748+2,85476462605642i</v>
      </c>
      <c r="DQ243" s="223" t="str">
        <f t="shared" ca="1" si="434"/>
        <v>0,848415003877656-3,38706255699068i</v>
      </c>
      <c r="DR243" s="223" t="str">
        <f t="shared" ca="1" si="435"/>
        <v>0,427421913652119+3,4654453236926i</v>
      </c>
      <c r="DS243" s="223" t="str">
        <f t="shared" ca="1" si="436"/>
        <v>-1,64597813888076-3,07940850653167i</v>
      </c>
      <c r="DT243" s="223" t="str">
        <f t="shared" ca="1" si="437"/>
        <v>2,64394958758111+2,28068659883436i</v>
      </c>
      <c r="DU243" s="223" t="str">
        <f t="shared" ca="1" si="438"/>
        <v>-3,28759371250715-1,17631983969344i</v>
      </c>
      <c r="DV243" s="223" t="str">
        <f t="shared" ca="1" si="439"/>
        <v>3,49065293094679-0,08569071971677i</v>
      </c>
      <c r="DW243" s="223" t="str">
        <f t="shared" ca="1" si="440"/>
        <v>-3,22591438310199+1,33621748853571i</v>
      </c>
      <c r="DX243" s="223" t="str">
        <f t="shared" ca="1" si="441"/>
        <v>2,5288568472371-2,40767186924527i</v>
      </c>
      <c r="DY243" s="223" t="str">
        <f t="shared" ca="1" si="442"/>
        <v>-1,49289607240783+3,15646354339192i</v>
      </c>
      <c r="DZ243" s="223" t="str">
        <f t="shared" ca="1" si="443"/>
        <v>0,25686572269592-3,48224364229111i</v>
      </c>
      <c r="EA243" s="223" t="str">
        <f t="shared" ca="1" si="444"/>
        <v>1,01358833332203+3,34135294070029i</v>
      </c>
      <c r="EB243" s="223" t="str">
        <f t="shared" ca="1" si="445"/>
        <v>-2,1482069546439-2,75267282178478i</v>
      </c>
      <c r="EC243" s="223" t="str">
        <f t="shared" ca="1" si="446"/>
        <v>2,99493490485387+1,79509489984817i</v>
      </c>
      <c r="ED243" s="223" t="str">
        <f t="shared" ca="1" si="447"/>
        <v>-3,4402984437719-0,596948407782141i</v>
      </c>
      <c r="EE243" s="223" t="str">
        <f t="shared" ca="1" si="448"/>
        <v>3,42461244290936-0,681197768378139i</v>
      </c>
      <c r="EF243" s="223" t="str">
        <f t="shared" ca="1" si="449"/>
        <v>-2,94997905229688+1,86805363273717i</v>
      </c>
      <c r="EG243" s="223" t="str">
        <f t="shared" ca="1" si="450"/>
        <v>2,08000598210414-2,80456340598389i</v>
      </c>
      <c r="EH243" s="223" t="str">
        <f t="shared" ca="1" si="451"/>
        <v>-0,931282153372735+3,36522129058141i</v>
      </c>
      <c r="EI243" s="223" t="str">
        <f t="shared" ca="1" si="452"/>
        <v>-0,342246896540713-3,4748910552104i</v>
      </c>
      <c r="EJ243" s="223" t="str">
        <f t="shared" ca="1" si="453"/>
        <v>1,56990993316505+3,11887537191255i</v>
      </c>
      <c r="EK243" s="223" t="str">
        <f t="shared" ca="1" si="454"/>
        <v>-2,58718242838616-2,3448854697027i</v>
      </c>
      <c r="EL243" s="223" t="str">
        <f t="shared" ca="1" si="455"/>
        <v>3,25773521674467+1,25664714273918i</v>
      </c>
      <c r="EM243" s="223" t="str">
        <f t="shared" ca="1" si="456"/>
        <v>-3,49170456708081-1,4133212442916E-12i</v>
      </c>
      <c r="EN243" s="223"/>
      <c r="EO243" s="223"/>
      <c r="EP243" s="223"/>
    </row>
    <row r="244" spans="1:146">
      <c r="A244" s="249">
        <f t="shared" si="323"/>
        <v>2.8125000000000021E-3</v>
      </c>
      <c r="B244" s="248">
        <v>144</v>
      </c>
      <c r="C244" s="247">
        <f t="shared" si="324"/>
        <v>28800</v>
      </c>
      <c r="N244" s="246">
        <f t="shared" ca="1" si="327"/>
        <v>11.491611764298572</v>
      </c>
      <c r="O244" s="223">
        <f t="shared" ca="1" si="328"/>
        <v>3.4916117642985718</v>
      </c>
      <c r="P244" s="223" t="str">
        <f t="shared" ca="1" si="329"/>
        <v>-3,22582864451107+1,33618197444811i</v>
      </c>
      <c r="Q244" s="223" t="str">
        <f t="shared" ca="1" si="330"/>
        <v>2,46894235580626-2,46894235580623i</v>
      </c>
      <c r="R244" s="223" t="str">
        <f t="shared" ca="1" si="331"/>
        <v>-1,33618197444795+3,22582864451114i</v>
      </c>
      <c r="S244" s="223" t="str">
        <f t="shared" ca="1" si="332"/>
        <v>-1,03514939205539E-13-3,49161176429857i</v>
      </c>
      <c r="T244" s="223" t="str">
        <f t="shared" ca="1" si="333"/>
        <v>1,33618197444815+3,22582864451105i</v>
      </c>
      <c r="U244" s="223" t="str">
        <f t="shared" ca="1" si="334"/>
        <v>-2,46894235580623-2,46894235580626i</v>
      </c>
      <c r="V244" s="223" t="str">
        <f t="shared" ca="1" si="335"/>
        <v>3,22582864451105+1,33618197444817i</v>
      </c>
      <c r="W244" s="223" t="str">
        <f t="shared" ca="1" si="336"/>
        <v>-3,49161176429857-1,40301634119281E-13i</v>
      </c>
      <c r="X244" s="223" t="str">
        <f t="shared" ca="1" si="337"/>
        <v>3,22582864451102-1,33618197444824i</v>
      </c>
      <c r="Y244" s="223" t="str">
        <f t="shared" ca="1" si="338"/>
        <v>-2,46894235580618+2,46894235580631i</v>
      </c>
      <c r="Z244" s="223" t="str">
        <f t="shared" ca="1" si="339"/>
        <v>1,33618197444808-3,22582864451108i</v>
      </c>
      <c r="AA244" s="223" t="str">
        <f t="shared" ca="1" si="340"/>
        <v>-3,67866949137418E-14+3,49161176429857i</v>
      </c>
      <c r="AB244" s="223" t="str">
        <f t="shared" ca="1" si="341"/>
        <v>-1,33618197444803-3,2258286445111i</v>
      </c>
      <c r="AC244" s="223" t="str">
        <f t="shared" ca="1" si="342"/>
        <v>2,46894235580614+2,46894235580635i</v>
      </c>
      <c r="AD244" s="223" t="str">
        <f t="shared" ca="1" si="343"/>
        <v>-3,22582864451112-1,33618197444798i</v>
      </c>
      <c r="AE244" s="223" t="str">
        <f t="shared" ca="1" si="344"/>
        <v>3,49161176429857-6,67282442917977E-14i</v>
      </c>
      <c r="AF244" s="223" t="str">
        <f t="shared" ca="1" si="345"/>
        <v>-3,22582864451106+1,33618197444813i</v>
      </c>
      <c r="AG244" s="223" t="str">
        <f t="shared" ca="1" si="346"/>
        <v>2,46894235580627-2,46894235580622i</v>
      </c>
      <c r="AH244" s="223" t="str">
        <f t="shared" ca="1" si="347"/>
        <v>-1,33618197444821+3,22582864451103i</v>
      </c>
      <c r="AI244" s="223" t="str">
        <f t="shared" ca="1" si="348"/>
        <v>1,52278935280855E-13-3,49161176429857i</v>
      </c>
      <c r="AJ244" s="223" t="str">
        <f t="shared" ca="1" si="349"/>
        <v>1,3361819744482+3,22582864451103i</v>
      </c>
      <c r="AK244" s="223" t="str">
        <f t="shared" ca="1" si="350"/>
        <v>-2,46894235580629-2,4689423558062i</v>
      </c>
      <c r="AL244" s="223" t="str">
        <f t="shared" ca="1" si="351"/>
        <v>3,22582864451108+1,33618197444809i</v>
      </c>
      <c r="AM244" s="223" t="str">
        <f t="shared" ca="1" si="352"/>
        <v>-3,49161176429857-7,35733898274836E-14i</v>
      </c>
      <c r="AN244" s="223" t="str">
        <f t="shared" ca="1" si="353"/>
        <v>3,22582864451112-1,336181974448i</v>
      </c>
      <c r="AO244" s="223" t="str">
        <f t="shared" ca="1" si="354"/>
        <v>-2,46894235580636+2,46894235580613i</v>
      </c>
      <c r="AP244" s="223" t="str">
        <f t="shared" ca="1" si="355"/>
        <v>1,33618197444801-3,22582864451111i</v>
      </c>
      <c r="AQ244" s="223" t="str">
        <f t="shared" ca="1" si="356"/>
        <v>5,47509431302244E-14+3,49161176429857i</v>
      </c>
      <c r="AR244" s="223" t="str">
        <f t="shared" ca="1" si="357"/>
        <v>5,47509431302244E-14+3,49161176429857i</v>
      </c>
      <c r="AS244" s="223" t="str">
        <f t="shared" ca="1" si="358"/>
        <v>2,46894235580742+2,46894235580507i</v>
      </c>
      <c r="AT244" s="223" t="str">
        <f t="shared" ca="1" si="359"/>
        <v>-3,22582864451103-1,33618197444822i</v>
      </c>
      <c r="AU244" s="223" t="str">
        <f t="shared" ca="1" si="360"/>
        <v>3,49161176429857-1,57240132620937E-12i</v>
      </c>
      <c r="AV244" s="223" t="str">
        <f t="shared" ca="1" si="361"/>
        <v>-3,22582864451117+1,33618197444787i</v>
      </c>
      <c r="AW244" s="223" t="str">
        <f t="shared" ca="1" si="362"/>
        <v>2,46894235580523-2,46894235580726i</v>
      </c>
      <c r="AX244" s="223" t="str">
        <f t="shared" ca="1" si="363"/>
        <v>-1,33618197444846+3,22582864451092i</v>
      </c>
      <c r="AY244" s="223" t="str">
        <f t="shared" ca="1" si="364"/>
        <v>-1,30377535913238E-12-3,49161176429857i</v>
      </c>
      <c r="AZ244" s="223" t="str">
        <f t="shared" ca="1" si="365"/>
        <v>1,33618197444762+3,22582864451127i</v>
      </c>
      <c r="BA244" s="223" t="str">
        <f t="shared" ca="1" si="366"/>
        <v>-2,46894235580707-2,46894235580542i</v>
      </c>
      <c r="BB244" s="223" t="str">
        <f t="shared" ca="1" si="367"/>
        <v>3,22582864451084+1,33618197444867i</v>
      </c>
      <c r="BC244" s="223" t="str">
        <f t="shared" ca="1" si="368"/>
        <v>-3,49161176429857+1,08476817955973E-12i</v>
      </c>
      <c r="BD244" s="223" t="str">
        <f t="shared" ca="1" si="369"/>
        <v>3,22582864451138-1,33618197444737i</v>
      </c>
      <c r="BE244" s="223" t="str">
        <f t="shared" ca="1" si="370"/>
        <v>-2,46894235580561+2,46894235580688i</v>
      </c>
      <c r="BF244" s="223" t="str">
        <f t="shared" ca="1" si="371"/>
        <v>1,33618197444891-3,22582864451074i</v>
      </c>
      <c r="BG244" s="223" t="str">
        <f t="shared" ca="1" si="372"/>
        <v>8,16142212482742E-13+3,49161176429857i</v>
      </c>
      <c r="BH244" s="223" t="str">
        <f t="shared" ca="1" si="373"/>
        <v>-1,33618197444721-3,22582864451144i</v>
      </c>
      <c r="BI244" s="223" t="str">
        <f t="shared" ca="1" si="374"/>
        <v>2,46894235580676+2,46894235580573i</v>
      </c>
      <c r="BJ244" s="223" t="str">
        <f t="shared" ca="1" si="375"/>
        <v>-3,22582864451063-1,33618197444916i</v>
      </c>
      <c r="BK244" s="223" t="str">
        <f t="shared" ca="1" si="376"/>
        <v>3,49161176429857-5,47516245405751E-13i</v>
      </c>
      <c r="BL244" s="223" t="str">
        <f t="shared" ca="1" si="377"/>
        <v>-3,22582864451155+1,33618197444697i</v>
      </c>
      <c r="BM244" s="223" t="str">
        <f t="shared" ca="1" si="378"/>
        <v>2,46894235580592-2,46894235580657i</v>
      </c>
      <c r="BN244" s="223" t="str">
        <f t="shared" ca="1" si="379"/>
        <v>-1,33618197444932+3,22582864451057i</v>
      </c>
      <c r="BO244" s="223" t="str">
        <f t="shared" ca="1" si="380"/>
        <v>-3,78127853337439E-13-3,49161176429857i</v>
      </c>
      <c r="BP244" s="223" t="str">
        <f t="shared" ca="1" si="381"/>
        <v>1,33618197444672+3,22582864451165i</v>
      </c>
      <c r="BQ244" s="223" t="str">
        <f t="shared" ca="1" si="382"/>
        <v>-2,46894235580638-2,46894235580611i</v>
      </c>
      <c r="BR244" s="223" t="str">
        <f t="shared" ca="1" si="383"/>
        <v>3,22582864451047+1,33618197444957i</v>
      </c>
      <c r="BS244" s="223" t="str">
        <f t="shared" ca="1" si="384"/>
        <v>-3,49161176429857+1,09501886260449E-13i</v>
      </c>
      <c r="BT244" s="223" t="str">
        <f t="shared" ca="1" si="385"/>
        <v>3,22582864451171-1,33618197444656i</v>
      </c>
      <c r="BU244" s="223" t="str">
        <f t="shared" ca="1" si="386"/>
        <v>-2,4689423558063+2,46894235580619i</v>
      </c>
      <c r="BV244" s="223" t="str">
        <f t="shared" ca="1" si="387"/>
        <v>1,33618197444661-3,22582864451169i</v>
      </c>
      <c r="BW244" s="223" t="str">
        <f t="shared" ca="1" si="388"/>
        <v>-1,5912408081654E-13+3,49161176429857i</v>
      </c>
      <c r="BX244" s="223" t="str">
        <f t="shared" ca="1" si="389"/>
        <v>-1,33618197444952-3,22582864451049i</v>
      </c>
      <c r="BY244" s="223" t="str">
        <f t="shared" ca="1" si="390"/>
        <v>2,46894235580607+2,46894235580642i</v>
      </c>
      <c r="BZ244" s="223" t="str">
        <f t="shared" ca="1" si="391"/>
        <v>-3,22582864451163-1,33618197444676i</v>
      </c>
      <c r="CA244" s="223" t="str">
        <f t="shared" ca="1" si="392"/>
        <v>3,49161176429857+4,27750047893529E-13i</v>
      </c>
      <c r="CB244" s="223" t="str">
        <f t="shared" ca="1" si="393"/>
        <v>-3,22582864451059+1,33618197444927i</v>
      </c>
      <c r="CC244" s="223" t="str">
        <f t="shared" ca="1" si="394"/>
        <v>2,46894235580661-2,46894235580588i</v>
      </c>
      <c r="CD244" s="223" t="str">
        <f t="shared" ca="1" si="395"/>
        <v>-1,33618197444701+3,22582864451152i</v>
      </c>
      <c r="CE244" s="223" t="str">
        <f t="shared" ca="1" si="396"/>
        <v>5,97138439961845E-13-3,49161176429857i</v>
      </c>
      <c r="CF244" s="223" t="str">
        <f t="shared" ca="1" si="397"/>
        <v>1,33618197444903+3,22582864451069i</v>
      </c>
      <c r="CG244" s="223" t="str">
        <f t="shared" ca="1" si="398"/>
        <v>-2,46894235580569-2,4689423558068i</v>
      </c>
      <c r="CH244" s="223" t="str">
        <f t="shared" ca="1" si="399"/>
        <v>3,22582864451142+1,33618197444726i</v>
      </c>
      <c r="CI244" s="223" t="str">
        <f t="shared" ca="1" si="400"/>
        <v>-3,49161176429857-8,65764407038832E-13i</v>
      </c>
      <c r="CJ244" s="223" t="str">
        <f t="shared" ca="1" si="401"/>
        <v>3,22582864451076-1,33618197444887i</v>
      </c>
      <c r="CK244" s="223" t="str">
        <f t="shared" ca="1" si="402"/>
        <v>-2,46894235580699+2,4689423558055i</v>
      </c>
      <c r="CL244" s="223" t="str">
        <f t="shared" ca="1" si="403"/>
        <v>1,33618197444751-3,22582864451132i</v>
      </c>
      <c r="CM244" s="223" t="str">
        <f t="shared" ca="1" si="404"/>
        <v>-1,03515279910715E-12+3,49161176429857i</v>
      </c>
      <c r="CN244" s="223" t="str">
        <f t="shared" ca="1" si="405"/>
        <v>-1,33618197444871-3,22582864451082i</v>
      </c>
      <c r="CO244" s="223" t="str">
        <f t="shared" ca="1" si="406"/>
        <v>2,46894235580538+2,46894235580711i</v>
      </c>
      <c r="CP244" s="223" t="str">
        <f t="shared" ca="1" si="407"/>
        <v>-3,22582864451126-1,33618197444767i</v>
      </c>
      <c r="CQ244" s="223" t="str">
        <f t="shared" ca="1" si="408"/>
        <v>3,49161176429857+1,40301634119281E-12i</v>
      </c>
      <c r="CR244" s="223" t="str">
        <f t="shared" ca="1" si="409"/>
        <v>-3,22582864451096+1,33618197444837i</v>
      </c>
      <c r="CS244" s="223" t="str">
        <f t="shared" ca="1" si="410"/>
        <v>2,46894235580737-2,46894235580512i</v>
      </c>
      <c r="CT244" s="223" t="str">
        <f t="shared" ca="1" si="411"/>
        <v>-1,336181974448+3,22582864451112i</v>
      </c>
      <c r="CU244" s="223" t="str">
        <f t="shared" ca="1" si="412"/>
        <v>1,57240473326113E-12-3,49161176429857i</v>
      </c>
      <c r="CV244" s="223" t="str">
        <f t="shared" ca="1" si="413"/>
        <v>1,33618197444822+3,22582864451103i</v>
      </c>
      <c r="CW244" s="223" t="str">
        <f t="shared" ca="1" si="414"/>
        <v>-2,46894235580753-2,46894235580496i</v>
      </c>
      <c r="CX244" s="223" t="str">
        <f t="shared" ca="1" si="415"/>
        <v>3,22582864451105+1,33618197444816i</v>
      </c>
      <c r="CY244" s="223" t="str">
        <f t="shared" ca="1" si="416"/>
        <v>-3,49161176429857-1,94026827534679E-12i</v>
      </c>
      <c r="CZ244" s="223" t="str">
        <f t="shared" ca="1" si="417"/>
        <v>3,22582864451117-1,33618197444788i</v>
      </c>
      <c r="DA244" s="223" t="str">
        <f t="shared" ca="1" si="418"/>
        <v>-2,46894235580522+2,46894235580727i</v>
      </c>
      <c r="DB244" s="223" t="str">
        <f t="shared" ca="1" si="419"/>
        <v>1,33618197444832-3,22582864451098i</v>
      </c>
      <c r="DC244" s="223" t="str">
        <f t="shared" ca="1" si="420"/>
        <v>1,46289603289717E-12+3,49161176429857i</v>
      </c>
      <c r="DD244" s="223" t="str">
        <f t="shared" ca="1" si="421"/>
        <v>-1,33618197444772-3,22582864451123i</v>
      </c>
      <c r="DE244" s="223" t="str">
        <f t="shared" ca="1" si="422"/>
        <v>2,46894235580715+2,46894235580534i</v>
      </c>
      <c r="DF244" s="223" t="str">
        <f t="shared" ca="1" si="423"/>
        <v>-3,22582864451084-1,33618197444866i</v>
      </c>
      <c r="DG244" s="223" t="str">
        <f t="shared" ca="1" si="424"/>
        <v>3,49161176429857-1,09503249081151E-12i</v>
      </c>
      <c r="DH244" s="223" t="str">
        <f t="shared" ca="1" si="425"/>
        <v>-3,2258286445113+1,33618197444756i</v>
      </c>
      <c r="DI244" s="223" t="str">
        <f t="shared" ca="1" si="426"/>
        <v>2,46894235580546-2,46894235580703i</v>
      </c>
      <c r="DJ244" s="223" t="str">
        <f t="shared" ca="1" si="427"/>
        <v>-1,33618197444881+3,22582864451078i</v>
      </c>
      <c r="DK244" s="223" t="str">
        <f t="shared" ca="1" si="428"/>
        <v>-9,2564409874319E-13-3,49161176429857i</v>
      </c>
      <c r="DL244" s="223" t="str">
        <f t="shared" ca="1" si="429"/>
        <v>1,33618197444723+3,22582864451144i</v>
      </c>
      <c r="DM244" s="223" t="str">
        <f t="shared" ca="1" si="430"/>
        <v>-2,46894235580677-2,46894235580572i</v>
      </c>
      <c r="DN244" s="223" t="str">
        <f t="shared" ca="1" si="431"/>
        <v>3,22582864451071+1,33618197444897i</v>
      </c>
      <c r="DO244" s="223" t="str">
        <f t="shared" ca="1" si="432"/>
        <v>-3,49161176429857+7,56255706674877E-13i</v>
      </c>
      <c r="DP244" s="223" t="str">
        <f t="shared" ca="1" si="433"/>
        <v>3,2258286445115-1,33618197444707i</v>
      </c>
      <c r="DQ244" s="223" t="str">
        <f t="shared" ca="1" si="434"/>
        <v>-2,46894235580584+2,46894235580665i</v>
      </c>
      <c r="DR244" s="223" t="str">
        <f t="shared" ca="1" si="435"/>
        <v>1,33618197444931-3,22582864451058i</v>
      </c>
      <c r="DS244" s="223" t="str">
        <f t="shared" ca="1" si="436"/>
        <v>3,88392164589212E-13+3,49161176429857i</v>
      </c>
      <c r="DT244" s="223" t="str">
        <f t="shared" ca="1" si="437"/>
        <v>-1,33618197444691-3,22582864451157i</v>
      </c>
      <c r="DU244" s="223" t="str">
        <f t="shared" ca="1" si="438"/>
        <v>2,46894235580639+2,4689423558061i</v>
      </c>
      <c r="DV244" s="223" t="str">
        <f t="shared" ca="1" si="439"/>
        <v>-3,22582864451051-1,33618197444947i</v>
      </c>
      <c r="DW244" s="223" t="str">
        <f t="shared" ca="1" si="440"/>
        <v>3,49161176429857-2,19003772520898E-13i</v>
      </c>
      <c r="DX244" s="223" t="str">
        <f t="shared" ca="1" si="441"/>
        <v>-3,22582864451171+1,33618197444657i</v>
      </c>
      <c r="DY244" s="223" t="str">
        <f t="shared" ca="1" si="442"/>
        <v>2,46894235580622-2,46894235580627i</v>
      </c>
      <c r="DZ244" s="223" t="str">
        <f t="shared" ca="1" si="443"/>
        <v>-1,33618197444981+3,22582864451037i</v>
      </c>
      <c r="EA244" s="223" t="str">
        <f t="shared" ca="1" si="444"/>
        <v>1,48859769564766E-13-3,49161176429857i</v>
      </c>
      <c r="EB244" s="223" t="str">
        <f t="shared" ca="1" si="445"/>
        <v>1,33618197444953+3,22582864451048i</v>
      </c>
      <c r="EC244" s="223" t="str">
        <f t="shared" ca="1" si="446"/>
        <v>-2,46894235580615-2,46894235580634i</v>
      </c>
      <c r="ED244" s="223" t="str">
        <f t="shared" ca="1" si="447"/>
        <v>3,22582864451167+1,33618197444666i</v>
      </c>
      <c r="EE244" s="223" t="str">
        <f t="shared" ca="1" si="448"/>
        <v>-3,49161176429857-3,18248161633081E-13i</v>
      </c>
      <c r="EF244" s="223" t="str">
        <f t="shared" ca="1" si="449"/>
        <v>3,22582864451055-1,33618197444938i</v>
      </c>
      <c r="EG244" s="223" t="str">
        <f t="shared" ca="1" si="450"/>
        <v>-2,4689423558066+2,46894235580589i</v>
      </c>
      <c r="EH244" s="223" t="str">
        <f t="shared" ca="1" si="451"/>
        <v>1,336181974447-3,22582864451153i</v>
      </c>
      <c r="EI244" s="223" t="str">
        <f t="shared" ca="1" si="452"/>
        <v>-4,87636553701397E-13+3,49161176429857i</v>
      </c>
      <c r="EJ244" s="223" t="str">
        <f t="shared" ca="1" si="453"/>
        <v>-1,33618197444922-3,22582864451061i</v>
      </c>
      <c r="EK244" s="223" t="str">
        <f t="shared" ca="1" si="454"/>
        <v>2,46894235580577+2,46894235580672i</v>
      </c>
      <c r="EL244" s="223" t="str">
        <f t="shared" ca="1" si="455"/>
        <v>-3,22582864451147-1,33618197444716i</v>
      </c>
      <c r="EM244" s="223" t="str">
        <f t="shared" ca="1" si="456"/>
        <v>3,49161176429857+8,55500095787058E-13i</v>
      </c>
      <c r="EN244" s="223"/>
      <c r="EO244" s="223"/>
      <c r="EP244" s="223"/>
    </row>
    <row r="245" spans="1:146">
      <c r="A245" s="249">
        <f t="shared" si="323"/>
        <v>2.8320312500000021E-3</v>
      </c>
      <c r="B245" s="248">
        <v>145</v>
      </c>
      <c r="C245" s="247">
        <f t="shared" si="324"/>
        <v>29000</v>
      </c>
      <c r="N245" s="246">
        <f t="shared" ca="1" si="327"/>
        <v>11.491511369051544</v>
      </c>
      <c r="O245" s="223">
        <f t="shared" ca="1" si="328"/>
        <v>3.4915113690515445</v>
      </c>
      <c r="P245" s="223" t="str">
        <f t="shared" ca="1" si="329"/>
        <v>-3,19197375573671+1,41490465505782i</v>
      </c>
      <c r="Q245" s="223" t="str">
        <f t="shared" ca="1" si="330"/>
        <v>2,34475572583675-2,58703927808837i</v>
      </c>
      <c r="R245" s="223" t="str">
        <f t="shared" ca="1" si="331"/>
        <v>-1,09522336286648+3,31528843777546i</v>
      </c>
      <c r="S245" s="223" t="str">
        <f t="shared" ca="1" si="332"/>
        <v>-0,342227959822406-3,47469878748245i</v>
      </c>
      <c r="T245" s="223" t="str">
        <f t="shared" ca="1" si="333"/>
        <v>1,72095964195513+3,03791862151998i</v>
      </c>
      <c r="U245" s="223" t="str">
        <f t="shared" ca="1" si="334"/>
        <v>-2,80440822787245-2,0798908941715i</v>
      </c>
      <c r="V245" s="223" t="str">
        <f t="shared" ca="1" si="335"/>
        <v>3,40667507983732+0,76499447098105i</v>
      </c>
      <c r="W245" s="223" t="str">
        <f t="shared" ca="1" si="336"/>
        <v>-3,42442295712629+0,681160077311234i</v>
      </c>
      <c r="X245" s="223" t="str">
        <f t="shared" ca="1" si="337"/>
        <v>2,85460667028261-2,01044084672845i</v>
      </c>
      <c r="Y245" s="223" t="str">
        <f t="shared" ca="1" si="338"/>
        <v>-1,79499557621116+2,99476919337677i</v>
      </c>
      <c r="Z245" s="223" t="str">
        <f t="shared" ca="1" si="339"/>
        <v>0,427398264151209-3,4652535786024i</v>
      </c>
      <c r="AA245" s="223" t="str">
        <f t="shared" ca="1" si="340"/>
        <v>1,01353225089558+3,34116806171296i</v>
      </c>
      <c r="AB245" s="223" t="str">
        <f t="shared" ca="1" si="341"/>
        <v>-2,28056040712873-2,64380329632389i</v>
      </c>
      <c r="AC245" s="223" t="str">
        <f t="shared" ca="1" si="342"/>
        <v>3,15628889444133+1,49281346960781i</v>
      </c>
      <c r="AD245" s="223" t="str">
        <f t="shared" ca="1" si="343"/>
        <v>-3,4904597911052-0,0856859783982938i</v>
      </c>
      <c r="AE245" s="223" t="str">
        <f t="shared" ca="1" si="344"/>
        <v>3,22573589139719-1,33614355485037i</v>
      </c>
      <c r="AF245" s="223" t="str">
        <f t="shared" ca="1" si="345"/>
        <v>-2,40753865137144+2,52871692412748i</v>
      </c>
      <c r="AG245" s="223" t="str">
        <f t="shared" ca="1" si="346"/>
        <v>1,17625475323696-3,28741180804956i</v>
      </c>
      <c r="AH245" s="223" t="str">
        <f t="shared" ca="1" si="347"/>
        <v>0,256851510167665+3,48205096774025i</v>
      </c>
      <c r="AI245" s="223" t="str">
        <f t="shared" ca="1" si="348"/>
        <v>-1,64588706596162-3,07923812108067i</v>
      </c>
      <c r="AJ245" s="223" t="str">
        <f t="shared" ca="1" si="349"/>
        <v>2,75252051480937+2,14808809311205i</v>
      </c>
      <c r="AK245" s="223" t="str">
        <f t="shared" ca="1" si="350"/>
        <v>-3,38687514886405-0,84836806058652i</v>
      </c>
      <c r="AL245" s="223" t="str">
        <f t="shared" ca="1" si="351"/>
        <v>3,4401080900733-0,596915378281047i</v>
      </c>
      <c r="AM245" s="223" t="str">
        <f t="shared" ca="1" si="352"/>
        <v>-2,90308560437522+1,93977978489455i</v>
      </c>
      <c r="AN245" s="223" t="str">
        <f t="shared" ca="1" si="353"/>
        <v>1,86795027225131-2,94981582825309i</v>
      </c>
      <c r="AO245" s="223" t="str">
        <f t="shared" ca="1" si="354"/>
        <v>-0,512311119747147+3,45372103054077i</v>
      </c>
      <c r="AP245" s="223" t="str">
        <f t="shared" ca="1" si="355"/>
        <v>-0,931230624994784-3,36503509094452i</v>
      </c>
      <c r="AQ245" s="223" t="str">
        <f t="shared" ca="1" si="356"/>
        <v>2,21499136410744+2,69897478631158i</v>
      </c>
      <c r="AR245" s="223" t="str">
        <f t="shared" ca="1" si="357"/>
        <v>2,21499136410744+2,69897478631158i</v>
      </c>
      <c r="AS245" s="223" t="str">
        <f t="shared" ca="1" si="358"/>
        <v>3,48730569069744+0,171320342765818i</v>
      </c>
      <c r="AT245" s="223" t="str">
        <f t="shared" ca="1" si="359"/>
        <v>-3,2575549643751+1,25657761172612i</v>
      </c>
      <c r="AU245" s="223" t="str">
        <f t="shared" ca="1" si="360"/>
        <v>2,46887136564629-2,46887136564625i</v>
      </c>
      <c r="AV245" s="223" t="str">
        <f t="shared" ca="1" si="361"/>
        <v>-1,25657761172612+3,2575549643751i</v>
      </c>
      <c r="AW245" s="223" t="str">
        <f t="shared" ca="1" si="362"/>
        <v>-0,171320342765768-3,48730569069745i</v>
      </c>
      <c r="AX245" s="223" t="str">
        <f t="shared" ca="1" si="363"/>
        <v>1,56982306914324+3,11870280273736i</v>
      </c>
      <c r="AY245" s="223" t="str">
        <f t="shared" ca="1" si="364"/>
        <v>-2,69897478631225-2,21499136410663i</v>
      </c>
      <c r="AZ245" s="223" t="str">
        <f t="shared" ca="1" si="365"/>
        <v>3,36503509094414+0,931230624996171i</v>
      </c>
      <c r="BA245" s="223" t="str">
        <f t="shared" ca="1" si="366"/>
        <v>-3,45372103054083+0,512311119746756i</v>
      </c>
      <c r="BB245" s="223" t="str">
        <f t="shared" ca="1" si="367"/>
        <v>2,94981582825277-1,86795027225181i</v>
      </c>
      <c r="BC245" s="223" t="str">
        <f t="shared" ca="1" si="368"/>
        <v>-1,93977978489599+2,90308560437426i</v>
      </c>
      <c r="BD245" s="223" t="str">
        <f t="shared" ca="1" si="369"/>
        <v>0,59691537828178-3,44010809007317i</v>
      </c>
      <c r="BE245" s="223" t="str">
        <f t="shared" ca="1" si="370"/>
        <v>0,848368060586809+3,38687514886397i</v>
      </c>
      <c r="BF245" s="223" t="str">
        <f t="shared" ca="1" si="371"/>
        <v>-2,14808809311314-2,75252051480852i</v>
      </c>
      <c r="BG245" s="223" t="str">
        <f t="shared" ca="1" si="372"/>
        <v>3,07923812108018+1,64588706596254i</v>
      </c>
      <c r="BH245" s="223" t="str">
        <f t="shared" ca="1" si="373"/>
        <v>-3,48205096774027-0,256851510167368i</v>
      </c>
      <c r="BI245" s="223" t="str">
        <f t="shared" ca="1" si="374"/>
        <v>3,28741180804911-1,17625475323822i</v>
      </c>
      <c r="BJ245" s="223" t="str">
        <f t="shared" ca="1" si="375"/>
        <v>-2,5287169241282+2,40753865137069i</v>
      </c>
      <c r="BK245" s="223" t="str">
        <f t="shared" ca="1" si="376"/>
        <v>1,33614355485039-3,22573589139718i</v>
      </c>
      <c r="BL245" s="223" t="str">
        <f t="shared" ca="1" si="377"/>
        <v>0,0856859783992857+3,49045979110517i</v>
      </c>
      <c r="BM245" s="223" t="str">
        <f t="shared" ca="1" si="378"/>
        <v>-1,49281346960649-3,15628889444196i</v>
      </c>
      <c r="BN245" s="223" t="str">
        <f t="shared" ca="1" si="379"/>
        <v>2,64380329632366+2,28056040712899i</v>
      </c>
      <c r="BO245" s="223" t="str">
        <f t="shared" ca="1" si="380"/>
        <v>-3,34116806171325-1,0135322508946i</v>
      </c>
      <c r="BP245" s="223" t="str">
        <f t="shared" ca="1" si="381"/>
        <v>3,46525357860257-0,427398264149781i</v>
      </c>
      <c r="BQ245" s="223" t="str">
        <f t="shared" ca="1" si="382"/>
        <v>-2,99476919337699+1,79499557621079i</v>
      </c>
      <c r="BR245" s="223" t="str">
        <f t="shared" ca="1" si="383"/>
        <v>2,01044084672789-2,85460667028301i</v>
      </c>
      <c r="BS245" s="223" t="str">
        <f t="shared" ca="1" si="384"/>
        <v>-0,681160077309565+3,42442295712662i</v>
      </c>
      <c r="BT245" s="223" t="str">
        <f t="shared" ca="1" si="385"/>
        <v>-0,764994470980313-3,40667507983749i</v>
      </c>
      <c r="BU245" s="223" t="str">
        <f t="shared" ca="1" si="386"/>
        <v>2,07989089417179+2,80440822787223i</v>
      </c>
      <c r="BV245" s="223" t="str">
        <f t="shared" ca="1" si="387"/>
        <v>-3,03791862152066-1,72095964195394i</v>
      </c>
      <c r="BW245" s="223" t="str">
        <f t="shared" ca="1" si="388"/>
        <v>3,47469878748234+0,342227959823486i</v>
      </c>
      <c r="BX245" s="223" t="str">
        <f t="shared" ca="1" si="389"/>
        <v>-3,31528843777537+1,09522336286675i</v>
      </c>
      <c r="BY245" s="223" t="str">
        <f t="shared" ca="1" si="390"/>
        <v>2,5870392780875-2,34475572583771i</v>
      </c>
      <c r="BZ245" s="223" t="str">
        <f t="shared" ca="1" si="391"/>
        <v>-1,41490465505882+3,19197375573626i</v>
      </c>
      <c r="CA245" s="223" t="str">
        <f t="shared" ca="1" si="392"/>
        <v>4,96192535541732E-14-3,49151136905154i</v>
      </c>
      <c r="CB245" s="223" t="str">
        <f t="shared" ca="1" si="393"/>
        <v>1,41490465505873+3,19197375573631i</v>
      </c>
      <c r="CC245" s="223" t="str">
        <f t="shared" ca="1" si="394"/>
        <v>-2,5870392780875-2,34475572583771i</v>
      </c>
      <c r="CD245" s="223" t="str">
        <f t="shared" ca="1" si="395"/>
        <v>3,31528843777534+1,09522336286684i</v>
      </c>
      <c r="CE245" s="223" t="str">
        <f t="shared" ca="1" si="396"/>
        <v>-3,47469878748235+0,342227959823387i</v>
      </c>
      <c r="CF245" s="223" t="str">
        <f t="shared" ca="1" si="397"/>
        <v>3,03791862152071-1,72095964195385i</v>
      </c>
      <c r="CG245" s="223" t="str">
        <f t="shared" ca="1" si="398"/>
        <v>-2,07989089417179+2,80440822787223i</v>
      </c>
      <c r="CH245" s="223" t="str">
        <f t="shared" ca="1" si="399"/>
        <v>0,764994470980407-3,40667507983746i</v>
      </c>
      <c r="CI245" s="223" t="str">
        <f t="shared" ca="1" si="400"/>
        <v>0,681160077312973+3,42442295712594i</v>
      </c>
      <c r="CJ245" s="223" t="str">
        <f t="shared" ca="1" si="401"/>
        <v>-2,01044084672789-2,85460667028301i</v>
      </c>
      <c r="CK245" s="223" t="str">
        <f t="shared" ca="1" si="402"/>
        <v>2,99476919337689+1,79499557621096i</v>
      </c>
      <c r="CL245" s="223" t="str">
        <f t="shared" ca="1" si="403"/>
        <v>-3,46525357860256-0,427398264149883i</v>
      </c>
      <c r="CM245" s="223" t="str">
        <f t="shared" ca="1" si="404"/>
        <v>3,34116806171329-1,01353225089451i</v>
      </c>
      <c r="CN245" s="223" t="str">
        <f t="shared" ca="1" si="405"/>
        <v>-2,64380329632366+2,28056040712899i</v>
      </c>
      <c r="CO245" s="223" t="str">
        <f t="shared" ca="1" si="406"/>
        <v>1,49281346960667-3,15628889444187i</v>
      </c>
      <c r="CP245" s="223" t="str">
        <f t="shared" ca="1" si="407"/>
        <v>-0,0856859783992857+3,49045979110517i</v>
      </c>
      <c r="CQ245" s="223" t="str">
        <f t="shared" ca="1" si="408"/>
        <v>-1,3361435548503-3,22573589139722i</v>
      </c>
      <c r="CR245" s="223" t="str">
        <f t="shared" ca="1" si="409"/>
        <v>2,5287169241282+2,40753865137069i</v>
      </c>
      <c r="CS245" s="223" t="str">
        <f t="shared" ca="1" si="410"/>
        <v>-3,28741180804907-1,17625475323831i</v>
      </c>
      <c r="CT245" s="223" t="str">
        <f t="shared" ca="1" si="411"/>
        <v>3,48205096774027-0,256851510167368i</v>
      </c>
      <c r="CU245" s="223" t="str">
        <f t="shared" ca="1" si="412"/>
        <v>-3,07923812108023+1,64588706596245i</v>
      </c>
      <c r="CV245" s="223" t="str">
        <f t="shared" ca="1" si="413"/>
        <v>2,14808809311322-2,75252051480846i</v>
      </c>
      <c r="CW245" s="223" t="str">
        <f t="shared" ca="1" si="414"/>
        <v>-0,848368060586907+3,38687514886395i</v>
      </c>
      <c r="CX245" s="223" t="str">
        <f t="shared" ca="1" si="415"/>
        <v>-0,59691537828178-3,44010809007317i</v>
      </c>
      <c r="CY245" s="223" t="str">
        <f t="shared" ca="1" si="416"/>
        <v>1,93977978489311+2,90308560437619i</v>
      </c>
      <c r="CZ245" s="223" t="str">
        <f t="shared" ca="1" si="417"/>
        <v>-2,94981582825266-1,86795027225198i</v>
      </c>
      <c r="DA245" s="223" t="str">
        <f t="shared" ca="1" si="418"/>
        <v>3,45372103054082+0,512311119746854i</v>
      </c>
      <c r="DB245" s="223" t="str">
        <f t="shared" ca="1" si="419"/>
        <v>-3,36503509094414+0,931230624996171i</v>
      </c>
      <c r="DC245" s="223" t="str">
        <f t="shared" ca="1" si="420"/>
        <v>2,69897478631225-2,21499136410663i</v>
      </c>
      <c r="DD245" s="223" t="str">
        <f t="shared" ca="1" si="421"/>
        <v>-1,56982306914337+3,1187028027373i</v>
      </c>
      <c r="DE245" s="223" t="str">
        <f t="shared" ca="1" si="422"/>
        <v>0,171320342765867-3,48730569069744i</v>
      </c>
      <c r="DF245" s="223" t="str">
        <f t="shared" ca="1" si="423"/>
        <v>1,25657761172603+3,25755496437514i</v>
      </c>
      <c r="DG245" s="223" t="str">
        <f t="shared" ca="1" si="424"/>
        <v>-2,46887136564625-2,46887136564629i</v>
      </c>
      <c r="DH245" s="223" t="str">
        <f t="shared" ca="1" si="425"/>
        <v>3,25755496437512+1,25657761172607i</v>
      </c>
      <c r="DI245" s="223" t="str">
        <f t="shared" ca="1" si="426"/>
        <v>-3,48730569069744+0,171320342765818i</v>
      </c>
      <c r="DJ245" s="223" t="str">
        <f t="shared" ca="1" si="427"/>
        <v>3,11870280273741-1,56982306914315i</v>
      </c>
      <c r="DK245" s="223" t="str">
        <f t="shared" ca="1" si="428"/>
        <v>-2,21499136410667+2,69897478631222i</v>
      </c>
      <c r="DL245" s="223" t="str">
        <f t="shared" ca="1" si="429"/>
        <v>0,93123062499622-3,36503509094413i</v>
      </c>
      <c r="DM245" s="223" t="str">
        <f t="shared" ca="1" si="430"/>
        <v>0,512311119746805+3,45372103054082i</v>
      </c>
      <c r="DN245" s="223" t="str">
        <f t="shared" ca="1" si="431"/>
        <v>-1,86795027225177-2,9498158282528i</v>
      </c>
      <c r="DO245" s="223" t="str">
        <f t="shared" ca="1" si="432"/>
        <v>2,90308560437616+1,93977978489315i</v>
      </c>
      <c r="DP245" s="223" t="str">
        <f t="shared" ca="1" si="433"/>
        <v>-3,44010809007317-0,596915378281829i</v>
      </c>
      <c r="DQ245" s="223" t="str">
        <f t="shared" ca="1" si="434"/>
        <v>3,38687514886396-0,848368060586858i</v>
      </c>
      <c r="DR245" s="223" t="str">
        <f t="shared" ca="1" si="435"/>
        <v>-2,75252051480861+2,14808809311302i</v>
      </c>
      <c r="DS245" s="223" t="str">
        <f t="shared" ca="1" si="436"/>
        <v>1,64588706596267-3,07923812108011i</v>
      </c>
      <c r="DT245" s="223" t="str">
        <f t="shared" ca="1" si="437"/>
        <v>-0,256851510167417+3,48205096774026i</v>
      </c>
      <c r="DU245" s="223" t="str">
        <f t="shared" ca="1" si="438"/>
        <v>-1,17625475323826-3,28741180804909i</v>
      </c>
      <c r="DV245" s="223" t="str">
        <f t="shared" ca="1" si="439"/>
        <v>2,40753865137065+2,52871692412824i</v>
      </c>
      <c r="DW245" s="223" t="str">
        <f t="shared" ca="1" si="440"/>
        <v>-3,2257358913972-1,33614355485034i</v>
      </c>
      <c r="DX245" s="223" t="str">
        <f t="shared" ca="1" si="441"/>
        <v>3,49045979110517-0,0856859783992361i</v>
      </c>
      <c r="DY245" s="223" t="str">
        <f t="shared" ca="1" si="442"/>
        <v>-3,15628889444198+1,49281346960644i</v>
      </c>
      <c r="DZ245" s="223" t="str">
        <f t="shared" ca="1" si="443"/>
        <v>2,28056040712903-2,64380329632363i</v>
      </c>
      <c r="EA245" s="223" t="str">
        <f t="shared" ca="1" si="444"/>
        <v>-1,01353225089456+3,34116806171327i</v>
      </c>
      <c r="EB245" s="223" t="str">
        <f t="shared" ca="1" si="445"/>
        <v>-0,42739826414983-3,46525357860257i</v>
      </c>
      <c r="EC245" s="223" t="str">
        <f t="shared" ca="1" si="446"/>
        <v>1,79499557621075+2,99476919337701i</v>
      </c>
      <c r="ED245" s="223" t="str">
        <f t="shared" ca="1" si="447"/>
        <v>-2,85460667028298-2,01044084672793i</v>
      </c>
      <c r="EE245" s="223" t="str">
        <f t="shared" ca="1" si="448"/>
        <v>3,42442295712593+0,681160077313022i</v>
      </c>
      <c r="EF245" s="223" t="str">
        <f t="shared" ca="1" si="449"/>
        <v>-3,40667507983748+0,764994470980358i</v>
      </c>
      <c r="EG245" s="223" t="str">
        <f t="shared" ca="1" si="450"/>
        <v>2,80440822787232-2,07989089417167i</v>
      </c>
      <c r="EH245" s="223" t="str">
        <f t="shared" ca="1" si="451"/>
        <v>-1,72095964195398+3,03791862152063i</v>
      </c>
      <c r="EI245" s="223" t="str">
        <f t="shared" ca="1" si="452"/>
        <v>0,342227959823535-3,47469878748234i</v>
      </c>
      <c r="EJ245" s="223" t="str">
        <f t="shared" ca="1" si="453"/>
        <v>1,0952233628668+3,31528843777535i</v>
      </c>
      <c r="EK245" s="223" t="str">
        <f t="shared" ca="1" si="454"/>
        <v>-2,3447557258376-2,5870392780876i</v>
      </c>
      <c r="EL245" s="223" t="str">
        <f t="shared" ca="1" si="455"/>
        <v>3,1919737557362+1,41490465505896i</v>
      </c>
      <c r="EM245" s="223" t="str">
        <f t="shared" ca="1" si="456"/>
        <v>-3,49151136905154-9,92385071083467E-14i</v>
      </c>
      <c r="EN245" s="223"/>
      <c r="EO245" s="223"/>
      <c r="EP245" s="223"/>
    </row>
    <row r="246" spans="1:146">
      <c r="A246" s="249">
        <f t="shared" si="323"/>
        <v>2.8515625000000021E-3</v>
      </c>
      <c r="B246" s="248">
        <v>146</v>
      </c>
      <c r="C246" s="247">
        <f t="shared" si="324"/>
        <v>29200</v>
      </c>
      <c r="N246" s="246">
        <f t="shared" ca="1" si="327"/>
        <v>11.491403014830787</v>
      </c>
      <c r="O246" s="223">
        <f t="shared" ca="1" si="328"/>
        <v>3.4914030148307877</v>
      </c>
      <c r="P246" s="223" t="str">
        <f t="shared" ca="1" si="329"/>
        <v>-3,15619094338594+1,49276714220875i</v>
      </c>
      <c r="Q246" s="223" t="str">
        <f t="shared" ca="1" si="330"/>
        <v>2,21492262491734-2,69889102736638i</v>
      </c>
      <c r="R246" s="223" t="str">
        <f t="shared" ca="1" si="331"/>
        <v>-0,848341732658292+3,38677004188354i</v>
      </c>
      <c r="S246" s="223" t="str">
        <f t="shared" ca="1" si="332"/>
        <v>-0,68113893845131-3,42431668490152i</v>
      </c>
      <c r="T246" s="223" t="str">
        <f t="shared" ca="1" si="333"/>
        <v>2,07982634763752+2,80432119694629i</v>
      </c>
      <c r="U246" s="223" t="str">
        <f t="shared" ca="1" si="334"/>
        <v>-3,07914256118915-1,64583598813583i</v>
      </c>
      <c r="V246" s="223" t="str">
        <f t="shared" ca="1" si="335"/>
        <v>3,48719746699403+0,171315026077504i</v>
      </c>
      <c r="W246" s="223" t="str">
        <f t="shared" ca="1" si="336"/>
        <v>-3,22563578515032+1,33610208948539i</v>
      </c>
      <c r="X246" s="223" t="str">
        <f t="shared" ca="1" si="337"/>
        <v>2,34468295958954-2,58695899290652i</v>
      </c>
      <c r="Y246" s="223" t="str">
        <f t="shared" ca="1" si="338"/>
        <v>-1,01350079732534+3,34106437318864i</v>
      </c>
      <c r="Z246" s="223" t="str">
        <f t="shared" ca="1" si="339"/>
        <v>-0,512295220880884-3,45361384909085i</v>
      </c>
      <c r="AA246" s="223" t="str">
        <f t="shared" ca="1" si="340"/>
        <v>1,93971958651489+2,90299551113329i</v>
      </c>
      <c r="AB246" s="223" t="str">
        <f t="shared" ca="1" si="341"/>
        <v>-2,99467625486165-1,79493987100886i</v>
      </c>
      <c r="AC246" s="223" t="str">
        <f t="shared" ca="1" si="342"/>
        <v>3,47459095501686+0,342217339251763i</v>
      </c>
      <c r="AD246" s="223" t="str">
        <f t="shared" ca="1" si="343"/>
        <v>-3,287309787776+1,1762182497996i</v>
      </c>
      <c r="AE246" s="223" t="str">
        <f t="shared" ca="1" si="344"/>
        <v>2,46879474764207-2,46879474764194i</v>
      </c>
      <c r="AF246" s="223" t="str">
        <f t="shared" ca="1" si="345"/>
        <v>-1,17621824979944+3,28730978777605i</v>
      </c>
      <c r="AG246" s="223" t="str">
        <f t="shared" ca="1" si="346"/>
        <v>-0,342217339251581-3,47459095501688i</v>
      </c>
      <c r="AH246" s="223" t="str">
        <f t="shared" ca="1" si="347"/>
        <v>1,79493987100898+2,99467625486158i</v>
      </c>
      <c r="AI246" s="223" t="str">
        <f t="shared" ca="1" si="348"/>
        <v>-2,90299551113338-1,93971958651475i</v>
      </c>
      <c r="AJ246" s="223" t="str">
        <f t="shared" ca="1" si="349"/>
        <v>3,45361384909082+0,512295220881066i</v>
      </c>
      <c r="AK246" s="223" t="str">
        <f t="shared" ca="1" si="350"/>
        <v>-3,34106437318859+1,01350079732552i</v>
      </c>
      <c r="AL246" s="223" t="str">
        <f t="shared" ca="1" si="351"/>
        <v>2,58695899290665-2,34468295958941i</v>
      </c>
      <c r="AM246" s="223" t="str">
        <f t="shared" ca="1" si="352"/>
        <v>-1,33610208948526+3,22563578515037i</v>
      </c>
      <c r="AN246" s="223" t="str">
        <f t="shared" ca="1" si="353"/>
        <v>-0,171315026077321-3,48719746699404i</v>
      </c>
      <c r="AO246" s="223" t="str">
        <f t="shared" ca="1" si="354"/>
        <v>1,64583598813565+3,07914256118924i</v>
      </c>
      <c r="AP246" s="223" t="str">
        <f t="shared" ca="1" si="355"/>
        <v>-2,8043211969464-2,07982634763738i</v>
      </c>
      <c r="AQ246" s="223" t="str">
        <f t="shared" ca="1" si="356"/>
        <v>3,42431668490148+0,681138938451502i</v>
      </c>
      <c r="AR246" s="223" t="str">
        <f t="shared" ca="1" si="357"/>
        <v>3,42431668490148+0,681138938451502i</v>
      </c>
      <c r="AS246" s="223" t="str">
        <f t="shared" ca="1" si="358"/>
        <v>2,6988910273658-2,21492262491806i</v>
      </c>
      <c r="AT246" s="223" t="str">
        <f t="shared" ca="1" si="359"/>
        <v>-1,49276714220745+3,15619094338655i</v>
      </c>
      <c r="AU246" s="223" t="str">
        <f t="shared" ca="1" si="360"/>
        <v>1,57230921133198E-12-3,49140301483079i</v>
      </c>
      <c r="AV246" s="223" t="str">
        <f t="shared" ca="1" si="361"/>
        <v>1,49276714220775+3,15619094338641i</v>
      </c>
      <c r="AW246" s="223" t="str">
        <f t="shared" ca="1" si="362"/>
        <v>-2,69889102736601-2,21492262491781i</v>
      </c>
      <c r="AX246" s="223" t="str">
        <f t="shared" ca="1" si="363"/>
        <v>3,38677004188349+0,848341732658488i</v>
      </c>
      <c r="AY246" s="223" t="str">
        <f t="shared" ca="1" si="364"/>
        <v>-3,42431668490142+0,681138938451827i</v>
      </c>
      <c r="AZ246" s="223" t="str">
        <f t="shared" ca="1" si="365"/>
        <v>2,80432119694576-2,07982634763824i</v>
      </c>
      <c r="BA246" s="223" t="str">
        <f t="shared" ca="1" si="366"/>
        <v>-1,64583598813449+3,07914256118987i</v>
      </c>
      <c r="BB246" s="223" t="str">
        <f t="shared" ca="1" si="367"/>
        <v>0,171315026079074-3,48719746699395i</v>
      </c>
      <c r="BC246" s="223" t="str">
        <f t="shared" ca="1" si="368"/>
        <v>1,33610208948428+3,22563578515077i</v>
      </c>
      <c r="BD246" s="223" t="str">
        <f t="shared" ca="1" si="369"/>
        <v>-2,58695899290613-2,34468295958997i</v>
      </c>
      <c r="BE246" s="223" t="str">
        <f t="shared" ca="1" si="370"/>
        <v>3,34106437318858+1,01350079732554i</v>
      </c>
      <c r="BF246" s="223" t="str">
        <f t="shared" ca="1" si="371"/>
        <v>-3,45361384909077+0,51229522088139i</v>
      </c>
      <c r="BG246" s="223" t="str">
        <f t="shared" ca="1" si="372"/>
        <v>2,90299551113279-1,93971958651564i</v>
      </c>
      <c r="BH246" s="223" t="str">
        <f t="shared" ca="1" si="373"/>
        <v>-1,79493987100785+2,99467625486226i</v>
      </c>
      <c r="BI246" s="223" t="str">
        <f t="shared" ca="1" si="374"/>
        <v>0,342217339253328-3,4745909550167i</v>
      </c>
      <c r="BJ246" s="223" t="str">
        <f t="shared" ca="1" si="375"/>
        <v>1,17621824979847+3,2873097877764i</v>
      </c>
      <c r="BK246" s="223" t="str">
        <f t="shared" ca="1" si="376"/>
        <v>-2,46879474764153-2,46879474764248i</v>
      </c>
      <c r="BL246" s="223" t="str">
        <f t="shared" ca="1" si="377"/>
        <v>3,28730978777598+1,17621824979964i</v>
      </c>
      <c r="BM246" s="223" t="str">
        <f t="shared" ca="1" si="378"/>
        <v>-3,47459095501682+0,34221733925209i</v>
      </c>
      <c r="BN246" s="223" t="str">
        <f t="shared" ca="1" si="379"/>
        <v>2,99467625486111-1,79493987100976i</v>
      </c>
      <c r="BO246" s="223" t="str">
        <f t="shared" ca="1" si="380"/>
        <v>-1,93971958651379+2,90299551113403i</v>
      </c>
      <c r="BP246" s="223" t="str">
        <f t="shared" ca="1" si="381"/>
        <v>0,512295220882619-3,45361384909059i</v>
      </c>
      <c r="BQ246" s="223" t="str">
        <f t="shared" ca="1" si="382"/>
        <v>1,01350079732435+3,34106437318895i</v>
      </c>
      <c r="BR246" s="223" t="str">
        <f t="shared" ca="1" si="383"/>
        <v>-2,34468295958898-2,58695899290703i</v>
      </c>
      <c r="BS246" s="223" t="str">
        <f t="shared" ca="1" si="384"/>
        <v>3,2256357851503+1,33610208948543i</v>
      </c>
      <c r="BT246" s="223" t="str">
        <f t="shared" ca="1" si="385"/>
        <v>-3,48719746699402+0,171315026077832i</v>
      </c>
      <c r="BU246" s="223" t="str">
        <f t="shared" ca="1" si="386"/>
        <v>3,07914256118882-1,64583598813645i</v>
      </c>
      <c r="BV246" s="223" t="str">
        <f t="shared" ca="1" si="387"/>
        <v>-2,07982634763645+2,80432119694709i</v>
      </c>
      <c r="BW246" s="223" t="str">
        <f t="shared" ca="1" si="388"/>
        <v>0,681138938453045-3,42431668490118i</v>
      </c>
      <c r="BX246" s="223" t="str">
        <f t="shared" ca="1" si="389"/>
        <v>0,84834173265728+3,38677004188379i</v>
      </c>
      <c r="BY246" s="223" t="str">
        <f t="shared" ca="1" si="390"/>
        <v>-2,2149226249168-2,69889102736683i</v>
      </c>
      <c r="BZ246" s="223" t="str">
        <f t="shared" ca="1" si="391"/>
        <v>3,15619094338586+1,49276714220892i</v>
      </c>
      <c r="CA246" s="223" t="str">
        <f t="shared" ca="1" si="392"/>
        <v>-3,49140301483079+3,28489047054537E-13i</v>
      </c>
      <c r="CB246" s="223" t="str">
        <f t="shared" ca="1" si="393"/>
        <v>3,15619094338558-1,49276714220951i</v>
      </c>
      <c r="CC246" s="223" t="str">
        <f t="shared" ca="1" si="394"/>
        <v>-2,21492262491637+2,69889102736718i</v>
      </c>
      <c r="CD246" s="223" t="str">
        <f t="shared" ca="1" si="395"/>
        <v>0,848341732660014-3,38677004188311i</v>
      </c>
      <c r="CE246" s="223" t="str">
        <f t="shared" ca="1" si="396"/>
        <v>0,681138938450284+3,42431668490172i</v>
      </c>
      <c r="CF246" s="223" t="str">
        <f t="shared" ca="1" si="397"/>
        <v>-2,07982634763697-2,8043211969467i</v>
      </c>
      <c r="CG246" s="223" t="str">
        <f t="shared" ca="1" si="398"/>
        <v>3,07914256118913+1,64583598813587i</v>
      </c>
      <c r="CH246" s="223" t="str">
        <f t="shared" ca="1" si="399"/>
        <v>-3,48719746699405-0,171315026077176i</v>
      </c>
      <c r="CI246" s="223" t="str">
        <f t="shared" ca="1" si="400"/>
        <v>3,22563578515005-1,33610208948603i</v>
      </c>
      <c r="CJ246" s="223" t="str">
        <f t="shared" ca="1" si="401"/>
        <v>-2,34468295958857+2,58695899290741i</v>
      </c>
      <c r="CK246" s="223" t="str">
        <f t="shared" ca="1" si="402"/>
        <v>1,01350079732362-3,34106437318916i</v>
      </c>
      <c r="CL246" s="223" t="str">
        <f t="shared" ca="1" si="403"/>
        <v>0,512295220879735+3,45361384909102i</v>
      </c>
      <c r="CM246" s="223" t="str">
        <f t="shared" ca="1" si="404"/>
        <v>-1,93971958651434-2,90299551113366i</v>
      </c>
      <c r="CN246" s="223" t="str">
        <f t="shared" ca="1" si="405"/>
        <v>2,99467625486145+1,7949398710092i</v>
      </c>
      <c r="CO246" s="223" t="str">
        <f t="shared" ca="1" si="406"/>
        <v>-3,4745909550169-0,342217339251337i</v>
      </c>
      <c r="CP246" s="223" t="str">
        <f t="shared" ca="1" si="407"/>
        <v>3,28730978777576-1,17621824980026i</v>
      </c>
      <c r="CQ246" s="223" t="str">
        <f t="shared" ca="1" si="408"/>
        <v>-2,46879474764114+2,46879474764287i</v>
      </c>
      <c r="CR246" s="223" t="str">
        <f t="shared" ca="1" si="409"/>
        <v>1,17621824980112-3,28730978777546i</v>
      </c>
      <c r="CS246" s="223" t="str">
        <f t="shared" ca="1" si="410"/>
        <v>0,342217339250426+3,47459095501699i</v>
      </c>
      <c r="CT246" s="223" t="str">
        <f t="shared" ca="1" si="411"/>
        <v>-1,79493987100841-2,99467625486192i</v>
      </c>
      <c r="CU246" s="223" t="str">
        <f t="shared" ca="1" si="412"/>
        <v>2,90299551113315+1,93971958651509i</v>
      </c>
      <c r="CV246" s="223" t="str">
        <f t="shared" ca="1" si="413"/>
        <v>-3,45361384909089-0,512295220880643i</v>
      </c>
      <c r="CW246" s="223" t="str">
        <f t="shared" ca="1" si="414"/>
        <v>3,34106437318839-1,01350079732616i</v>
      </c>
      <c r="CX246" s="223" t="str">
        <f t="shared" ca="1" si="415"/>
        <v>-2,58695899290576+2,34468295959039i</v>
      </c>
      <c r="CY246" s="223" t="str">
        <f t="shared" ca="1" si="416"/>
        <v>1,33610208948688-3,2256357851497i</v>
      </c>
      <c r="CZ246" s="223" t="str">
        <f t="shared" ca="1" si="417"/>
        <v>0,171315026076162+3,4871974669941i</v>
      </c>
      <c r="DA246" s="223" t="str">
        <f t="shared" ca="1" si="418"/>
        <v>-1,64583598813507-3,07914256118956i</v>
      </c>
      <c r="DB246" s="223" t="str">
        <f t="shared" ca="1" si="419"/>
        <v>2,80432119694615+2,07982634763771i</v>
      </c>
      <c r="DC246" s="223" t="str">
        <f t="shared" ca="1" si="420"/>
        <v>-3,42431668490157-0,681138938451083i</v>
      </c>
      <c r="DD246" s="223" t="str">
        <f t="shared" ca="1" si="421"/>
        <v>3,38677004188333-0,848341732659123i</v>
      </c>
      <c r="DE246" s="223" t="str">
        <f t="shared" ca="1" si="422"/>
        <v>-2,69889102736562+2,21492262491827i</v>
      </c>
      <c r="DF246" s="223" t="str">
        <f t="shared" ca="1" si="423"/>
        <v>1,49276714220711-3,15619094338672i</v>
      </c>
      <c r="DG246" s="223" t="str">
        <f t="shared" ca="1" si="424"/>
        <v>-1,3430518062694E-12+3,49140301483079i</v>
      </c>
      <c r="DH246" s="223" t="str">
        <f t="shared" ca="1" si="425"/>
        <v>-1,49276714220809-3,15619094338625i</v>
      </c>
      <c r="DI246" s="223" t="str">
        <f t="shared" ca="1" si="426"/>
        <v>2,69889102736618+2,21492262491759i</v>
      </c>
      <c r="DJ246" s="223" t="str">
        <f t="shared" ca="1" si="427"/>
        <v>-3,38677004188359-0,848341732658072i</v>
      </c>
      <c r="DK246" s="223" t="str">
        <f t="shared" ca="1" si="428"/>
        <v>3,42431668490135-0,681138938452148i</v>
      </c>
      <c r="DL246" s="223" t="str">
        <f t="shared" ca="1" si="429"/>
        <v>-2,80432119694562+2,07982634763842i</v>
      </c>
      <c r="DM246" s="223" t="str">
        <f t="shared" ca="1" si="430"/>
        <v>1,64583598813411-3,07914256119007i</v>
      </c>
      <c r="DN246" s="223" t="str">
        <f t="shared" ca="1" si="431"/>
        <v>-0,171315026078845+3,48719746699396i</v>
      </c>
      <c r="DO246" s="223" t="str">
        <f t="shared" ca="1" si="432"/>
        <v>-1,33610208948458-3,22563578515065i</v>
      </c>
      <c r="DP246" s="223" t="str">
        <f t="shared" ca="1" si="433"/>
        <v>2,58695899290635+2,34468295958973i</v>
      </c>
      <c r="DQ246" s="223" t="str">
        <f t="shared" ca="1" si="434"/>
        <v>-3,34106437318871-1,01350079732512i</v>
      </c>
      <c r="DR246" s="223" t="str">
        <f t="shared" ca="1" si="435"/>
        <v>3,45361384909073-0,512295220881715i</v>
      </c>
      <c r="DS246" s="223" t="str">
        <f t="shared" ca="1" si="436"/>
        <v>-2,90299551113266+1,93971958651583i</v>
      </c>
      <c r="DT246" s="223" t="str">
        <f t="shared" ca="1" si="437"/>
        <v>1,79493987101055-2,99467625486064i</v>
      </c>
      <c r="DU246" s="223" t="str">
        <f t="shared" ca="1" si="438"/>
        <v>-0,342217339253099+3,47459095501673i</v>
      </c>
      <c r="DV246" s="223" t="str">
        <f t="shared" ca="1" si="439"/>
        <v>-1,17621824979878-3,28730978777629i</v>
      </c>
      <c r="DW246" s="223" t="str">
        <f t="shared" ca="1" si="440"/>
        <v>2,46879474764176+2,46879474764225i</v>
      </c>
      <c r="DX246" s="223" t="str">
        <f t="shared" ca="1" si="441"/>
        <v>-3,28730978777613-1,17621824979924i</v>
      </c>
      <c r="DY246" s="223" t="str">
        <f t="shared" ca="1" si="442"/>
        <v>3,47459095501679-0,342217339252417i</v>
      </c>
      <c r="DZ246" s="223" t="str">
        <f t="shared" ca="1" si="443"/>
        <v>-2,99467625486099+1,79493987100996i</v>
      </c>
      <c r="EA246" s="223" t="str">
        <f t="shared" ca="1" si="444"/>
        <v>1,93971958651343-2,90299551113426i</v>
      </c>
      <c r="EB246" s="223" t="str">
        <f t="shared" ca="1" si="445"/>
        <v>-0,512295220882392+3,45361384909063i</v>
      </c>
      <c r="EC246" s="223" t="str">
        <f t="shared" ca="1" si="446"/>
        <v>-1,01350079732466-3,34106437318885i</v>
      </c>
      <c r="ED246" s="223" t="str">
        <f t="shared" ca="1" si="447"/>
        <v>2,34468295958922+2,58695899290681i</v>
      </c>
      <c r="EE246" s="223" t="str">
        <f t="shared" ca="1" si="448"/>
        <v>-3,22563578515046-1,33610208948503i</v>
      </c>
      <c r="EF246" s="223" t="str">
        <f t="shared" ca="1" si="449"/>
        <v>3,487197466994-0,17131502607816i</v>
      </c>
      <c r="EG246" s="223" t="str">
        <f t="shared" ca="1" si="450"/>
        <v>-3,07914256118871+1,64583598813666i</v>
      </c>
      <c r="EH246" s="223" t="str">
        <f t="shared" ca="1" si="451"/>
        <v>2,0798263476361-2,80432119694735i</v>
      </c>
      <c r="EI246" s="223" t="str">
        <f t="shared" ca="1" si="452"/>
        <v>-0,681138938452822+3,42431668490122i</v>
      </c>
      <c r="EJ246" s="223" t="str">
        <f t="shared" ca="1" si="453"/>
        <v>-0,848341732657597-3,38677004188371i</v>
      </c>
      <c r="EK246" s="223" t="str">
        <f t="shared" ca="1" si="454"/>
        <v>2,21492262491706+2,69889102736662i</v>
      </c>
      <c r="EL246" s="223" t="str">
        <f t="shared" ca="1" si="455"/>
        <v>-3,15619094338604-1,49276714220853i</v>
      </c>
      <c r="EM246" s="223" t="str">
        <f t="shared" ca="1" si="456"/>
        <v>3,49140301483079-6,56978094109074E-13i</v>
      </c>
      <c r="EN246" s="223"/>
      <c r="EO246" s="223"/>
      <c r="EP246" s="223"/>
    </row>
    <row r="247" spans="1:146">
      <c r="A247" s="249">
        <f t="shared" si="323"/>
        <v>2.8710937500000021E-3</v>
      </c>
      <c r="B247" s="248">
        <v>147</v>
      </c>
      <c r="C247" s="247">
        <f t="shared" si="324"/>
        <v>29400</v>
      </c>
      <c r="N247" s="246">
        <f t="shared" ca="1" si="327"/>
        <v>11.491286295685784</v>
      </c>
      <c r="O247" s="223">
        <f t="shared" ca="1" si="328"/>
        <v>3.4912862956857835</v>
      </c>
      <c r="P247" s="223" t="str">
        <f t="shared" ca="1" si="329"/>
        <v>-3,11850176173741+1,5697218736082i</v>
      </c>
      <c r="Q247" s="223" t="str">
        <f t="shared" ca="1" si="330"/>
        <v>2,07975681812397-2,80422744724999i</v>
      </c>
      <c r="R247" s="223" t="str">
        <f t="shared" ca="1" si="331"/>
        <v>-0,596876899313344+3,43988633031812i</v>
      </c>
      <c r="S247" s="223" t="str">
        <f t="shared" ca="1" si="332"/>
        <v>-1,01346691554604-3,34095267993082i</v>
      </c>
      <c r="T247" s="223" t="str">
        <f t="shared" ca="1" si="333"/>
        <v>2,40738345416013+2,52855391539896i</v>
      </c>
      <c r="U247" s="223" t="str">
        <f t="shared" ca="1" si="334"/>
        <v>-3,2871998915578-1,17617892830375i</v>
      </c>
      <c r="V247" s="223" t="str">
        <f t="shared" ca="1" si="335"/>
        <v>3,46503019789308-0,42737071276867i</v>
      </c>
      <c r="W247" s="223" t="str">
        <f t="shared" ca="1" si="336"/>
        <v>-2,9028984627111+1,93965474083222i</v>
      </c>
      <c r="X247" s="223" t="str">
        <f t="shared" ca="1" si="337"/>
        <v>1,72084870370031-3,03772278811223i</v>
      </c>
      <c r="Y247" s="223" t="str">
        <f t="shared" ca="1" si="338"/>
        <v>-0,171309298940418+3,48708088844235i</v>
      </c>
      <c r="Z247" s="223" t="str">
        <f t="shared" ca="1" si="339"/>
        <v>-1,41481344603128-3,19176799147i</v>
      </c>
      <c r="AA247" s="223" t="str">
        <f t="shared" ca="1" si="340"/>
        <v>2,69880080224709+2,21484857907574i</v>
      </c>
      <c r="AB247" s="223" t="str">
        <f t="shared" ca="1" si="341"/>
        <v>-3,40645547527497-0,764945157127318i</v>
      </c>
      <c r="AC247" s="223" t="str">
        <f t="shared" ca="1" si="342"/>
        <v>3,38665682066501-0,848313372219539i</v>
      </c>
      <c r="AD247" s="223" t="str">
        <f t="shared" ca="1" si="343"/>
        <v>-2,64363286878018+2,28041339531858i</v>
      </c>
      <c r="AE247" s="223" t="str">
        <f t="shared" ca="1" si="344"/>
        <v>1,33605742300207-3,22552795072131i</v>
      </c>
      <c r="AF247" s="223" t="str">
        <f t="shared" ca="1" si="345"/>
        <v>0,256834952743686+3,48182650422052i</v>
      </c>
      <c r="AG247" s="223" t="str">
        <f t="shared" ca="1" si="346"/>
        <v>-1,79487986537623-2,99457614151158i</v>
      </c>
      <c r="AH247" s="223" t="str">
        <f t="shared" ca="1" si="347"/>
        <v>2,9496256742175+1,86782985853646i</v>
      </c>
      <c r="AI247" s="223" t="str">
        <f t="shared" ca="1" si="348"/>
        <v>-3,47447479790646-0,342205898774766i</v>
      </c>
      <c r="AJ247" s="223" t="str">
        <f t="shared" ca="1" si="349"/>
        <v>3,25734497254524-1,25649660893996i</v>
      </c>
      <c r="AK247" s="223" t="str">
        <f t="shared" ca="1" si="350"/>
        <v>-2,34460457580253+2,58687250972467i</v>
      </c>
      <c r="AL247" s="223" t="str">
        <f t="shared" ca="1" si="351"/>
        <v>0,931170595056828-3,36481817062154i</v>
      </c>
      <c r="AM247" s="223" t="str">
        <f t="shared" ca="1" si="352"/>
        <v>0,681116167675911+3,42420220848212i</v>
      </c>
      <c r="AN247" s="223" t="str">
        <f t="shared" ca="1" si="353"/>
        <v>-2,14794962086708-2,75234307902564i</v>
      </c>
      <c r="AO247" s="223" t="str">
        <f t="shared" ca="1" si="354"/>
        <v>3,15608543052851+1,49271723834389i</v>
      </c>
      <c r="AP247" s="223" t="str">
        <f t="shared" ca="1" si="355"/>
        <v>-3,49023478552732+0,0856804548214688i</v>
      </c>
      <c r="AQ247" s="223" t="str">
        <f t="shared" ca="1" si="356"/>
        <v>3,07903962409293-1,64578096711227i</v>
      </c>
      <c r="AR247" s="223" t="str">
        <f t="shared" ca="1" si="357"/>
        <v>3,07903962409293-1,64578096711227i</v>
      </c>
      <c r="AS247" s="223" t="str">
        <f t="shared" ca="1" si="358"/>
        <v>0,512278094624951-3,45349839325441i</v>
      </c>
      <c r="AT247" s="223" t="str">
        <f t="shared" ca="1" si="359"/>
        <v>1,09515276146191+3,31507472427179i</v>
      </c>
      <c r="AU247" s="223" t="str">
        <f t="shared" ca="1" si="360"/>
        <v>-2,46871221474333-2,46871221474283i</v>
      </c>
      <c r="AV247" s="223" t="str">
        <f t="shared" ca="1" si="361"/>
        <v>3,315074724272+1,09515276146129i</v>
      </c>
      <c r="AW247" s="223" t="str">
        <f t="shared" ca="1" si="362"/>
        <v>-3,45349839325431+0,5122780946256i</v>
      </c>
      <c r="AX247" s="223" t="str">
        <f t="shared" ca="1" si="363"/>
        <v>2,85442265371691-2,01031124764079i</v>
      </c>
      <c r="AY247" s="223" t="str">
        <f t="shared" ca="1" si="364"/>
        <v>-1,64578096711165+3,07903962409327i</v>
      </c>
      <c r="AZ247" s="223" t="str">
        <f t="shared" ca="1" si="365"/>
        <v>0,0856804548215064-3,49023478552732i</v>
      </c>
      <c r="BA247" s="223" t="str">
        <f t="shared" ca="1" si="366"/>
        <v>1,49271723834354+3,15608543052868i</v>
      </c>
      <c r="BB247" s="223" t="str">
        <f t="shared" ca="1" si="367"/>
        <v>-2,75234307902543-2,14794962086735i</v>
      </c>
      <c r="BC247" s="223" t="str">
        <f t="shared" ca="1" si="368"/>
        <v>3,42420220848205+0,681116167676243i</v>
      </c>
      <c r="BD247" s="223" t="str">
        <f t="shared" ca="1" si="369"/>
        <v>-3,36481817062172+0,931170595056168i</v>
      </c>
      <c r="BE247" s="223" t="str">
        <f t="shared" ca="1" si="370"/>
        <v>2,58687250972516-2,34460457580199i</v>
      </c>
      <c r="BF247" s="223" t="str">
        <f t="shared" ca="1" si="371"/>
        <v>-1,25649660894065+3,25734497254498i</v>
      </c>
      <c r="BG247" s="223" t="str">
        <f t="shared" ca="1" si="372"/>
        <v>-0,342205898774037-3,47447479790653i</v>
      </c>
      <c r="BH247" s="223" t="str">
        <f t="shared" ca="1" si="373"/>
        <v>1,86782985853558+2,94962567421805i</v>
      </c>
      <c r="BI247" s="223" t="str">
        <f t="shared" ca="1" si="374"/>
        <v>-2,99457614151105-1,79487986537711i</v>
      </c>
      <c r="BJ247" s="223" t="str">
        <f t="shared" ca="1" si="375"/>
        <v>3,48182650422045+0,256834952744738i</v>
      </c>
      <c r="BK247" s="223" t="str">
        <f t="shared" ca="1" si="376"/>
        <v>-3,22552795072172+1,3360574230011i</v>
      </c>
      <c r="BL247" s="223" t="str">
        <f t="shared" ca="1" si="377"/>
        <v>2,28041339531966-2,64363286877925i</v>
      </c>
      <c r="BM247" s="223" t="str">
        <f t="shared" ca="1" si="378"/>
        <v>-0,848313372220949+3,38665682066466i</v>
      </c>
      <c r="BN247" s="223" t="str">
        <f t="shared" ca="1" si="379"/>
        <v>-0,764945157125998-3,40645547527527i</v>
      </c>
      <c r="BO247" s="223" t="str">
        <f t="shared" ca="1" si="380"/>
        <v>2,2148485790744+2,69880080224819i</v>
      </c>
      <c r="BP247" s="223" t="str">
        <f t="shared" ca="1" si="381"/>
        <v>-3,19176799146929-1,41481344603288i</v>
      </c>
      <c r="BQ247" s="223" t="str">
        <f t="shared" ca="1" si="382"/>
        <v>3,48708088844227-0,171309298942139i</v>
      </c>
      <c r="BR247" s="223" t="str">
        <f t="shared" ca="1" si="383"/>
        <v>-3,03772278811156+1,72084870370148i</v>
      </c>
      <c r="BS247" s="223" t="str">
        <f t="shared" ca="1" si="384"/>
        <v>1,93965474083103-2,9028984627119i</v>
      </c>
      <c r="BT247" s="223" t="str">
        <f t="shared" ca="1" si="385"/>
        <v>-0,42737071276727+3,46503019789325i</v>
      </c>
      <c r="BU247" s="223" t="str">
        <f t="shared" ca="1" si="386"/>
        <v>-1,17617892830507-3,28719989155733i</v>
      </c>
      <c r="BV247" s="223" t="str">
        <f t="shared" ca="1" si="387"/>
        <v>2,52855391539968+2,40738345415938i</v>
      </c>
      <c r="BW247" s="223" t="str">
        <f t="shared" ca="1" si="388"/>
        <v>-3,34095267993112-1,01346691554505i</v>
      </c>
      <c r="BX247" s="223" t="str">
        <f t="shared" ca="1" si="389"/>
        <v>3,43988633031795-0,596876899314335i</v>
      </c>
      <c r="BY247" s="223" t="str">
        <f t="shared" ca="1" si="390"/>
        <v>-2,80422744724948+2,07975681812466i</v>
      </c>
      <c r="BZ247" s="223" t="str">
        <f t="shared" ca="1" si="391"/>
        <v>1,56972187360746-3,11850176173778i</v>
      </c>
      <c r="CA247" s="223" t="str">
        <f t="shared" ca="1" si="392"/>
        <v>7,06572185988447E-13+3,49128629568578i</v>
      </c>
      <c r="CB247" s="223" t="str">
        <f t="shared" ca="1" si="393"/>
        <v>-1,56972187360872-3,11850176173715i</v>
      </c>
      <c r="CC247" s="223" t="str">
        <f t="shared" ca="1" si="394"/>
        <v>2,80422744725027+2,0797568181236i</v>
      </c>
      <c r="CD247" s="223" t="str">
        <f t="shared" ca="1" si="395"/>
        <v>-3,43988633031817-0,59687689931304i</v>
      </c>
      <c r="CE247" s="223" t="str">
        <f t="shared" ca="1" si="396"/>
        <v>3,34095267993074-1,01346691554631i</v>
      </c>
      <c r="CF247" s="223" t="str">
        <f t="shared" ca="1" si="397"/>
        <v>-2,5285539153987+2,4073834541604i</v>
      </c>
      <c r="CG247" s="223" t="str">
        <f t="shared" ca="1" si="398"/>
        <v>1,17617892830374-3,2871998915578i</v>
      </c>
      <c r="CH247" s="223" t="str">
        <f t="shared" ca="1" si="399"/>
        <v>0,42737071276867+3,46503019789308i</v>
      </c>
      <c r="CI247" s="223" t="str">
        <f t="shared" ca="1" si="400"/>
        <v>-1,9396547408322-2,90289846271111i</v>
      </c>
      <c r="CJ247" s="223" t="str">
        <f t="shared" ca="1" si="401"/>
        <v>3,03772278811221+1,72084870370034i</v>
      </c>
      <c r="CK247" s="223" t="str">
        <f t="shared" ca="1" si="402"/>
        <v>-3,48708088844233-0,171309298940827i</v>
      </c>
      <c r="CL247" s="223" t="str">
        <f t="shared" ca="1" si="403"/>
        <v>3,19176799147017-1,41481344603091i</v>
      </c>
      <c r="CM247" s="223" t="str">
        <f t="shared" ca="1" si="404"/>
        <v>-2,21484857907607+2,69880080224682i</v>
      </c>
      <c r="CN247" s="223" t="str">
        <f t="shared" ca="1" si="405"/>
        <v>0,764945157128107-3,40645547527479i</v>
      </c>
      <c r="CO247" s="223" t="str">
        <f t="shared" ca="1" si="406"/>
        <v>0,848313372218949+3,38665682066516i</v>
      </c>
      <c r="CP247" s="223" t="str">
        <f t="shared" ca="1" si="407"/>
        <v>-2,2804133953181-2,6436328687806i</v>
      </c>
      <c r="CQ247" s="223" t="str">
        <f t="shared" ca="1" si="408"/>
        <v>3,22552795072093+1,336057423003i</v>
      </c>
      <c r="CR247" s="223" t="str">
        <f t="shared" ca="1" si="409"/>
        <v>-3,4818265042206+0,256834952742683i</v>
      </c>
      <c r="CS247" s="223" t="str">
        <f t="shared" ca="1" si="410"/>
        <v>2,99457614151211-1,79487986537534i</v>
      </c>
      <c r="CT247" s="223" t="str">
        <f t="shared" ca="1" si="411"/>
        <v>-1,86782985853733+2,94962567421695i</v>
      </c>
      <c r="CU247" s="223" t="str">
        <f t="shared" ca="1" si="412"/>
        <v>0,342205898776186-3,47447479790632i</v>
      </c>
      <c r="CV247" s="223" t="str">
        <f t="shared" ca="1" si="413"/>
        <v>1,25649660893863+3,25734497254575i</v>
      </c>
      <c r="CW247" s="223" t="str">
        <f t="shared" ca="1" si="414"/>
        <v>-2,58687250972371-2,34460457580359i</v>
      </c>
      <c r="CX247" s="223" t="str">
        <f t="shared" ca="1" si="415"/>
        <v>3,36481817062114+0,931170595058249i</v>
      </c>
      <c r="CY247" s="223" t="str">
        <f t="shared" ca="1" si="416"/>
        <v>-3,42420220848248+0,681116167674123i</v>
      </c>
      <c r="CZ247" s="223" t="str">
        <f t="shared" ca="1" si="417"/>
        <v>2,75234307902456-2,14794962086846i</v>
      </c>
      <c r="DA247" s="223" t="str">
        <f t="shared" ca="1" si="418"/>
        <v>-1,49271723834235+3,15608543052924i</v>
      </c>
      <c r="DB247" s="223" t="str">
        <f t="shared" ca="1" si="419"/>
        <v>-0,0856804548228199-3,49023478552729i</v>
      </c>
      <c r="DC247" s="223" t="str">
        <f t="shared" ca="1" si="420"/>
        <v>1,64578096711281+3,07903962409264i</v>
      </c>
      <c r="DD247" s="223" t="str">
        <f t="shared" ca="1" si="421"/>
        <v>-2,85442265371767-2,01031124763971i</v>
      </c>
      <c r="DE247" s="223" t="str">
        <f t="shared" ca="1" si="422"/>
        <v>3,4534983932545+0,512278094624351i</v>
      </c>
      <c r="DF247" s="223" t="str">
        <f t="shared" ca="1" si="423"/>
        <v>-3,31507472427154+1,09515276146268i</v>
      </c>
      <c r="DG247" s="223" t="str">
        <f t="shared" ca="1" si="424"/>
        <v>2,4687122147423-2,46871221474386i</v>
      </c>
      <c r="DH247" s="223" t="str">
        <f t="shared" ca="1" si="425"/>
        <v>-1,09515276146057+3,31507472427224i</v>
      </c>
      <c r="DI247" s="223" t="str">
        <f t="shared" ca="1" si="426"/>
        <v>-0,512278094626348-3,4534983932542i</v>
      </c>
      <c r="DJ247" s="223" t="str">
        <f t="shared" ca="1" si="427"/>
        <v>2,01031124764137+2,8544226537165i</v>
      </c>
      <c r="DK247" s="223" t="str">
        <f t="shared" ca="1" si="428"/>
        <v>-3,0790396240936-1,64578096711103i</v>
      </c>
      <c r="DL247" s="223" t="str">
        <f t="shared" ca="1" si="429"/>
        <v>3,49023478552734+0,0856804548208002i</v>
      </c>
      <c r="DM247" s="223" t="str">
        <f t="shared" ca="1" si="430"/>
        <v>-3,15608543052838+1,49271723834418i</v>
      </c>
      <c r="DN247" s="223" t="str">
        <f t="shared" ca="1" si="431"/>
        <v>2,14794962086687-2,75234307902581i</v>
      </c>
      <c r="DO247" s="223" t="str">
        <f t="shared" ca="1" si="432"/>
        <v>-0,681116167675646+3,42420220848217i</v>
      </c>
      <c r="DP247" s="223" t="str">
        <f t="shared" ca="1" si="433"/>
        <v>-0,931170595056754-3,36481817062156i</v>
      </c>
      <c r="DQ247" s="223" t="str">
        <f t="shared" ca="1" si="434"/>
        <v>2,34460457580244+2,58687250972475i</v>
      </c>
      <c r="DR247" s="223" t="str">
        <f t="shared" ca="1" si="435"/>
        <v>-3,25734497254526-1,25649660893989i</v>
      </c>
      <c r="DS247" s="223" t="str">
        <f t="shared" ca="1" si="436"/>
        <v>3,47447479790645-0,342205898774839i</v>
      </c>
      <c r="DT247" s="223" t="str">
        <f t="shared" ca="1" si="437"/>
        <v>-2,94962567421767+1,86782985853618i</v>
      </c>
      <c r="DU247" s="223" t="str">
        <f t="shared" ca="1" si="438"/>
        <v>1,7948798653765-2,99457614151141i</v>
      </c>
      <c r="DV247" s="223" t="str">
        <f t="shared" ca="1" si="439"/>
        <v>-0,256834952744033+3,4818265042205i</v>
      </c>
      <c r="DW247" s="223" t="str">
        <f t="shared" ca="1" si="440"/>
        <v>-1,33605742300175-3,22552795072144i</v>
      </c>
      <c r="DX247" s="223" t="str">
        <f t="shared" ca="1" si="441"/>
        <v>2,64363286877971+2,28041339531913i</v>
      </c>
      <c r="DY247" s="223" t="str">
        <f t="shared" ca="1" si="442"/>
        <v>-3,38665682066484-0,848313372220262i</v>
      </c>
      <c r="DZ247" s="223" t="str">
        <f t="shared" ca="1" si="443"/>
        <v>3,40645547527513-0,764945157126592i</v>
      </c>
      <c r="EA247" s="223" t="str">
        <f t="shared" ca="1" si="444"/>
        <v>-2,6988008022478+2,21484857907487i</v>
      </c>
      <c r="EB247" s="223" t="str">
        <f t="shared" ca="1" si="445"/>
        <v>1,41481344603232-3,19176799146954i</v>
      </c>
      <c r="EC247" s="223" t="str">
        <f t="shared" ca="1" si="446"/>
        <v>0,171309298939277+3,48708088844241i</v>
      </c>
      <c r="ED247" s="223" t="str">
        <f t="shared" ca="1" si="447"/>
        <v>-1,72084870369899-3,03772278811298i</v>
      </c>
      <c r="EE247" s="223" t="str">
        <f t="shared" ca="1" si="448"/>
        <v>2,90289846271036+1,93965474083333i</v>
      </c>
      <c r="EF247" s="223" t="str">
        <f t="shared" ca="1" si="449"/>
        <v>-3,46503019789291-0,427370712770014i</v>
      </c>
      <c r="EG247" s="223" t="str">
        <f t="shared" ca="1" si="450"/>
        <v>3,28719989155826-1,17617892830246i</v>
      </c>
      <c r="EH247" s="223" t="str">
        <f t="shared" ca="1" si="451"/>
        <v>-2,40738345416138+2,52855391539777i</v>
      </c>
      <c r="EI247" s="223" t="str">
        <f t="shared" ca="1" si="452"/>
        <v>1,0134669155477-3,34095267993032i</v>
      </c>
      <c r="EJ247" s="223" t="str">
        <f t="shared" ca="1" si="453"/>
        <v>0,596876899311609+3,43988633031842i</v>
      </c>
      <c r="EK247" s="223" t="str">
        <f t="shared" ca="1" si="454"/>
        <v>-2,0797568181253-2,80422744724901i</v>
      </c>
      <c r="EL247" s="223" t="str">
        <f t="shared" ca="1" si="455"/>
        <v>3,1185017617381+1,56972187360683i</v>
      </c>
      <c r="EM247" s="223" t="str">
        <f t="shared" ca="1" si="456"/>
        <v>-3,49128629568578+1,4131443719769E-12i</v>
      </c>
      <c r="EN247" s="223"/>
      <c r="EO247" s="223"/>
      <c r="EP247" s="223"/>
    </row>
    <row r="248" spans="1:146">
      <c r="A248" s="249">
        <f t="shared" si="323"/>
        <v>2.8906250000000021E-3</v>
      </c>
      <c r="B248" s="248">
        <v>148</v>
      </c>
      <c r="C248" s="247">
        <f t="shared" si="324"/>
        <v>29600</v>
      </c>
      <c r="N248" s="246">
        <f t="shared" ca="1" si="327"/>
        <v>11.491160762153335</v>
      </c>
      <c r="O248" s="223">
        <f t="shared" ca="1" si="328"/>
        <v>3.491160762153334</v>
      </c>
      <c r="P248" s="223" t="str">
        <f t="shared" ca="1" si="329"/>
        <v>-3,07892891340163+1,64572179101405i</v>
      </c>
      <c r="Q248" s="223" t="str">
        <f t="shared" ca="1" si="330"/>
        <v>1,93958499813841-2,9027940853935i</v>
      </c>
      <c r="R248" s="223" t="str">
        <f t="shared" ca="1" si="331"/>
        <v>-0,342193594337021+3,47434986885226i</v>
      </c>
      <c r="S248" s="223" t="str">
        <f t="shared" ca="1" si="332"/>
        <v>-1,33600938339918-3,22541197285996i</v>
      </c>
      <c r="T248" s="223" t="str">
        <f t="shared" ca="1" si="333"/>
        <v>2,69870376351437+2,21476894144569i</v>
      </c>
      <c r="U248" s="223" t="str">
        <f t="shared" ca="1" si="334"/>
        <v>-3,42407908704132-0,68109167729853i</v>
      </c>
      <c r="V248" s="223" t="str">
        <f t="shared" ca="1" si="335"/>
        <v>3,34083255183011-1,01343047508516i</v>
      </c>
      <c r="W248" s="223" t="str">
        <f t="shared" ca="1" si="336"/>
        <v>-2,46862344913098+2,46862344913105i</v>
      </c>
      <c r="X248" s="223" t="str">
        <f t="shared" ca="1" si="337"/>
        <v>1,01343047508508-3,34083255183014i</v>
      </c>
      <c r="Y248" s="223" t="str">
        <f t="shared" ca="1" si="338"/>
        <v>0,681091677298624+3,4240790870413i</v>
      </c>
      <c r="Z248" s="223" t="str">
        <f t="shared" ca="1" si="339"/>
        <v>-2,21476894144575-2,69870376351431i</v>
      </c>
      <c r="AA248" s="223" t="str">
        <f t="shared" ca="1" si="340"/>
        <v>3,22541197286+1,33600938339909i</v>
      </c>
      <c r="AB248" s="223" t="str">
        <f t="shared" ca="1" si="341"/>
        <v>-3,47434986885226+0,342193594337106i</v>
      </c>
      <c r="AC248" s="223" t="str">
        <f t="shared" ca="1" si="342"/>
        <v>2,90279408539344-1,93958499813849i</v>
      </c>
      <c r="AD248" s="223" t="str">
        <f t="shared" ca="1" si="343"/>
        <v>-1,64572179101398+3,07892891340167i</v>
      </c>
      <c r="AE248" s="223" t="str">
        <f t="shared" ca="1" si="344"/>
        <v>-9,75135021589056E-14-3,49116076215333i</v>
      </c>
      <c r="AF248" s="223" t="str">
        <f t="shared" ca="1" si="345"/>
        <v>1,64572179101413+3,07892891340159i</v>
      </c>
      <c r="AG248" s="223" t="str">
        <f t="shared" ca="1" si="346"/>
        <v>-2,90279408539354-1,93958499813835i</v>
      </c>
      <c r="AH248" s="223" t="str">
        <f t="shared" ca="1" si="347"/>
        <v>3,47434986885228+0,342193594336912i</v>
      </c>
      <c r="AI248" s="223" t="str">
        <f t="shared" ca="1" si="348"/>
        <v>-3,22541197285992+1,33600938339927i</v>
      </c>
      <c r="AJ248" s="223" t="str">
        <f t="shared" ca="1" si="349"/>
        <v>2,21476894144562-2,69870376351442i</v>
      </c>
      <c r="AK248" s="223" t="str">
        <f t="shared" ca="1" si="350"/>
        <v>-0,68109167729846+3,42407908704134i</v>
      </c>
      <c r="AL248" s="223" t="str">
        <f t="shared" ca="1" si="351"/>
        <v>-1,01343047508522-3,34083255183009i</v>
      </c>
      <c r="AM248" s="223" t="str">
        <f t="shared" ca="1" si="352"/>
        <v>2,46862344913112+2,46862344913092i</v>
      </c>
      <c r="AN248" s="223" t="str">
        <f t="shared" ca="1" si="353"/>
        <v>-3,34083255183016-1,01343047508499i</v>
      </c>
      <c r="AO248" s="223" t="str">
        <f t="shared" ca="1" si="354"/>
        <v>3,42407908704129-0,681091677298697i</v>
      </c>
      <c r="AP248" s="223" t="str">
        <f t="shared" ca="1" si="355"/>
        <v>-2,69870376351427+2,21476894144581i</v>
      </c>
      <c r="AQ248" s="223" t="str">
        <f t="shared" ca="1" si="356"/>
        <v>1,33600938339772-3,22541197286057i</v>
      </c>
      <c r="AR248" s="223" t="str">
        <f t="shared" ca="1" si="357"/>
        <v>1,33600938339772-3,22541197286057i</v>
      </c>
      <c r="AS248" s="223" t="str">
        <f t="shared" ca="1" si="358"/>
        <v>-1,93958499813855-2,9027940853934i</v>
      </c>
      <c r="AT248" s="223" t="str">
        <f t="shared" ca="1" si="359"/>
        <v>3,07892891340138+1,64572179101452i</v>
      </c>
      <c r="AU248" s="223" t="str">
        <f t="shared" ca="1" si="360"/>
        <v>-3,49116076215333-1,24373196865506E-12i</v>
      </c>
      <c r="AV248" s="223" t="str">
        <f t="shared" ca="1" si="361"/>
        <v>3,07892891340089-1,64572179101544i</v>
      </c>
      <c r="AW248" s="223" t="str">
        <f t="shared" ca="1" si="362"/>
        <v>-1,93958499813769+2,90279408539398i</v>
      </c>
      <c r="AX248" s="223" t="str">
        <f t="shared" ca="1" si="363"/>
        <v>0,342193594336864-3,47434986885228i</v>
      </c>
      <c r="AY248" s="223" t="str">
        <f t="shared" ca="1" si="364"/>
        <v>1,33600938339868+3,22541197286017i</v>
      </c>
      <c r="AZ248" s="223" t="str">
        <f t="shared" ca="1" si="365"/>
        <v>-2,6987037635136-2,21476894144662i</v>
      </c>
      <c r="BA248" s="223" t="str">
        <f t="shared" ca="1" si="366"/>
        <v>3,42407908704163+0,681091677296952i</v>
      </c>
      <c r="BB248" s="223" t="str">
        <f t="shared" ca="1" si="367"/>
        <v>-3,34083255182986+1,01343047508598i</v>
      </c>
      <c r="BC248" s="223" t="str">
        <f t="shared" ca="1" si="368"/>
        <v>2,46862344913084-2,46862344913119i</v>
      </c>
      <c r="BD248" s="223" t="str">
        <f t="shared" ca="1" si="369"/>
        <v>-1,01343047508561+3,34083255182998i</v>
      </c>
      <c r="BE248" s="223" t="str">
        <f t="shared" ca="1" si="370"/>
        <v>-0,68109167729743-3,42407908704154i</v>
      </c>
      <c r="BF248" s="223" t="str">
        <f t="shared" ca="1" si="371"/>
        <v>2,214768941447+2,69870376351329i</v>
      </c>
      <c r="BG248" s="223" t="str">
        <f t="shared" ca="1" si="372"/>
        <v>-3,22541197286032-1,33600938339832i</v>
      </c>
      <c r="BH248" s="223" t="str">
        <f t="shared" ca="1" si="373"/>
        <v>3,47434986885224-0,3421935943373i</v>
      </c>
      <c r="BI248" s="223" t="str">
        <f t="shared" ca="1" si="374"/>
        <v>-2,90279408539376+1,93958499813801i</v>
      </c>
      <c r="BJ248" s="223" t="str">
        <f t="shared" ca="1" si="375"/>
        <v>1,64572179101505-3,0789289134011i</v>
      </c>
      <c r="BK248" s="223" t="str">
        <f t="shared" ca="1" si="376"/>
        <v>1,68168710107122E-12+3,49116076215333i</v>
      </c>
      <c r="BL248" s="223" t="str">
        <f t="shared" ca="1" si="377"/>
        <v>-1,64572179101487-3,0789289134012i</v>
      </c>
      <c r="BM248" s="223" t="str">
        <f t="shared" ca="1" si="378"/>
        <v>2,90279408539365+1,93958499813819i</v>
      </c>
      <c r="BN248" s="223" t="str">
        <f t="shared" ca="1" si="379"/>
        <v>-3,47434986885223-0,342193594337409i</v>
      </c>
      <c r="BO248" s="223" t="str">
        <f t="shared" ca="1" si="380"/>
        <v>3,2254119728604-1,33600938339812i</v>
      </c>
      <c r="BP248" s="223" t="str">
        <f t="shared" ca="1" si="381"/>
        <v>-2,21476894144439+2,69870376351543i</v>
      </c>
      <c r="BQ248" s="223" t="str">
        <f t="shared" ca="1" si="382"/>
        <v>0,681091677297636-3,4240790870415i</v>
      </c>
      <c r="BR248" s="223" t="str">
        <f t="shared" ca="1" si="383"/>
        <v>1,01343047508541+3,34083255183004i</v>
      </c>
      <c r="BS248" s="223" t="str">
        <f t="shared" ca="1" si="384"/>
        <v>-2,46862344913077-2,46862344913127i</v>
      </c>
      <c r="BT248" s="223" t="str">
        <f t="shared" ca="1" si="385"/>
        <v>3,3408325518298+1,01343047508618i</v>
      </c>
      <c r="BU248" s="223" t="str">
        <f t="shared" ca="1" si="386"/>
        <v>-3,42407908704098+0,681091677300251i</v>
      </c>
      <c r="BV248" s="223" t="str">
        <f t="shared" ca="1" si="387"/>
        <v>2,69870376351367-2,21476894144653i</v>
      </c>
      <c r="BW248" s="223" t="str">
        <f t="shared" ca="1" si="388"/>
        <v>-1,33600938339887+3,22541197286009i</v>
      </c>
      <c r="BX248" s="223" t="str">
        <f t="shared" ca="1" si="389"/>
        <v>-0,342193594336706-3,4743498688523i</v>
      </c>
      <c r="BY248" s="223" t="str">
        <f t="shared" ca="1" si="390"/>
        <v>1,93958499813752+2,90279408539409i</v>
      </c>
      <c r="BZ248" s="223" t="str">
        <f t="shared" ca="1" si="391"/>
        <v>-3,07892891340245-1,64572179101251i</v>
      </c>
      <c r="CA248" s="223" t="str">
        <f t="shared" ca="1" si="392"/>
        <v>3,49116076215333-1,08462730593287E-12i</v>
      </c>
      <c r="CB248" s="223" t="str">
        <f t="shared" ca="1" si="393"/>
        <v>-3,07892891340148+1,64572179101434i</v>
      </c>
      <c r="CC248" s="223" t="str">
        <f t="shared" ca="1" si="394"/>
        <v>1,93958499813868-2,90279408539332i</v>
      </c>
      <c r="CD248" s="223" t="str">
        <f t="shared" ca="1" si="395"/>
        <v>-0,342193594338101+3,47434986885216i</v>
      </c>
      <c r="CE248" s="223" t="str">
        <f t="shared" ca="1" si="396"/>
        <v>-1,33600938340078-3,2254119728593i</v>
      </c>
      <c r="CF248" s="223" t="str">
        <f t="shared" ca="1" si="397"/>
        <v>2,69870376351505+2,21476894144486i</v>
      </c>
      <c r="CG248" s="223" t="str">
        <f t="shared" ca="1" si="398"/>
        <v>-3,42407908704138-0,681091677298219i</v>
      </c>
      <c r="CH248" s="223" t="str">
        <f t="shared" ca="1" si="399"/>
        <v>3,34083255183024-1,01343047508474i</v>
      </c>
      <c r="CI248" s="223" t="str">
        <f t="shared" ca="1" si="400"/>
        <v>-2,46862344913176+2,46862344913028i</v>
      </c>
      <c r="CJ248" s="223" t="str">
        <f t="shared" ca="1" si="401"/>
        <v>1,01343047508675-3,34083255182963i</v>
      </c>
      <c r="CK248" s="223" t="str">
        <f t="shared" ca="1" si="402"/>
        <v>0,681091677299567+3,42407908704111i</v>
      </c>
      <c r="CL248" s="223" t="str">
        <f t="shared" ca="1" si="403"/>
        <v>-2,214768941446-2,69870376351411i</v>
      </c>
      <c r="CM248" s="223" t="str">
        <f t="shared" ca="1" si="404"/>
        <v>3,22541197285986+1,33600938339942i</v>
      </c>
      <c r="CN248" s="223" t="str">
        <f t="shared" ca="1" si="405"/>
        <v>-3,47434986885236+0,342193594336111i</v>
      </c>
      <c r="CO248" s="223" t="str">
        <f t="shared" ca="1" si="406"/>
        <v>2,90279408539437-1,9395849981371i</v>
      </c>
      <c r="CP248" s="223" t="str">
        <f t="shared" ca="1" si="407"/>
        <v>-1,64572179101304+3,07892891340217i</v>
      </c>
      <c r="CQ248" s="223" t="str">
        <f t="shared" ca="1" si="408"/>
        <v>-4,8756751079453E-13-3,49116076215333i</v>
      </c>
      <c r="CR248" s="223" t="str">
        <f t="shared" ca="1" si="409"/>
        <v>1,6457217910139+3,07892891340171i</v>
      </c>
      <c r="CS248" s="223" t="str">
        <f t="shared" ca="1" si="410"/>
        <v>-2,90279408539293-1,93958499813926i</v>
      </c>
      <c r="CT248" s="223" t="str">
        <f t="shared" ca="1" si="411"/>
        <v>3,47434986885245+0,342193594335141i</v>
      </c>
      <c r="CU248" s="223" t="str">
        <f t="shared" ca="1" si="412"/>
        <v>-3,22541197285949+1,33600938340032i</v>
      </c>
      <c r="CV248" s="223" t="str">
        <f t="shared" ca="1" si="413"/>
        <v>2,2147689414454-2,69870376351461i</v>
      </c>
      <c r="CW248" s="223" t="str">
        <f t="shared" ca="1" si="414"/>
        <v>-0,681091677298806+3,42407908704127i</v>
      </c>
      <c r="CX248" s="223" t="str">
        <f t="shared" ca="1" si="415"/>
        <v>-1,01343047508427-3,34083255183038i</v>
      </c>
      <c r="CY248" s="223" t="str">
        <f t="shared" ca="1" si="416"/>
        <v>2,46862344912992+2,46862344913211i</v>
      </c>
      <c r="CZ248" s="223" t="str">
        <f t="shared" ca="1" si="417"/>
        <v>-3,34083255183047-1,013430475084i</v>
      </c>
      <c r="DA248" s="223" t="str">
        <f t="shared" ca="1" si="418"/>
        <v>3,42407908704121-0,681091677299078i</v>
      </c>
      <c r="DB248" s="223" t="str">
        <f t="shared" ca="1" si="419"/>
        <v>-2,69870376351443+2,21476894144561i</v>
      </c>
      <c r="DC248" s="223" t="str">
        <f t="shared" ca="1" si="420"/>
        <v>1,33600938340006-3,2254119728596i</v>
      </c>
      <c r="DD248" s="223" t="str">
        <f t="shared" ca="1" si="421"/>
        <v>0,342193594335419+3,47434986885243i</v>
      </c>
      <c r="DE248" s="223" t="str">
        <f t="shared" ca="1" si="422"/>
        <v>-1,93958499813949-2,90279408539277i</v>
      </c>
      <c r="DF248" s="223" t="str">
        <f t="shared" ca="1" si="423"/>
        <v>3,07892891340184+1,64572179101365i</v>
      </c>
      <c r="DG248" s="223" t="str">
        <f t="shared" ca="1" si="424"/>
        <v>-3,49116076215333-2,08717041100565E-13i</v>
      </c>
      <c r="DH248" s="223" t="str">
        <f t="shared" ca="1" si="425"/>
        <v>3,07892891340204-1,64572179101328i</v>
      </c>
      <c r="DI248" s="223" t="str">
        <f t="shared" ca="1" si="426"/>
        <v>-1,93958499813968+2,90279408539265i</v>
      </c>
      <c r="DJ248" s="223" t="str">
        <f t="shared" ca="1" si="427"/>
        <v>0,342193594335834-3,47434986885238i</v>
      </c>
      <c r="DK248" s="223" t="str">
        <f t="shared" ca="1" si="428"/>
        <v>1,33600938339968+3,22541197285975i</v>
      </c>
      <c r="DL248" s="223" t="str">
        <f t="shared" ca="1" si="429"/>
        <v>-2,69870376351429-2,21476894144578i</v>
      </c>
      <c r="DM248" s="223" t="str">
        <f t="shared" ca="1" si="430"/>
        <v>3,42407908704117+0,681091677299294i</v>
      </c>
      <c r="DN248" s="223" t="str">
        <f t="shared" ca="1" si="431"/>
        <v>-3,34083255183059+1,0134304750836i</v>
      </c>
      <c r="DO248" s="223" t="str">
        <f t="shared" ca="1" si="432"/>
        <v>2,46862344913008-2,46862344913196i</v>
      </c>
      <c r="DP248" s="223" t="str">
        <f t="shared" ca="1" si="433"/>
        <v>-1,01343047508466+3,34083255183027i</v>
      </c>
      <c r="DQ248" s="223" t="str">
        <f t="shared" ca="1" si="434"/>
        <v>-0,681091677298397-3,42407908704135i</v>
      </c>
      <c r="DR248" s="223" t="str">
        <f t="shared" ca="1" si="435"/>
        <v>2,21476894144507+2,69870376351487i</v>
      </c>
      <c r="DS248" s="223" t="str">
        <f t="shared" ca="1" si="436"/>
        <v>-3,2254119728594-1,33600938340052i</v>
      </c>
      <c r="DT248" s="223" t="str">
        <f t="shared" ca="1" si="437"/>
        <v>3,47434986885214-0,34219359433828i</v>
      </c>
      <c r="DU248" s="223" t="str">
        <f t="shared" ca="1" si="438"/>
        <v>-2,90279408539316+1,93958499813891i</v>
      </c>
      <c r="DV248" s="223" t="str">
        <f t="shared" ca="1" si="439"/>
        <v>1,64572179101409-3,07892891340161i</v>
      </c>
      <c r="DW248" s="223" t="str">
        <f t="shared" ca="1" si="440"/>
        <v>-7,06552079482159E-13+3,49116076215333i</v>
      </c>
      <c r="DX248" s="223" t="str">
        <f t="shared" ca="1" si="441"/>
        <v>-1,64572179101267-3,07892891340237i</v>
      </c>
      <c r="DY248" s="223" t="str">
        <f t="shared" ca="1" si="442"/>
        <v>2,90279408539425+1,93958499813728i</v>
      </c>
      <c r="DZ248" s="223" t="str">
        <f t="shared" ca="1" si="443"/>
        <v>-3,47434986885233-0,342193594336329i</v>
      </c>
      <c r="EA248" s="223" t="str">
        <f t="shared" ca="1" si="444"/>
        <v>3,22541197286002-1,33600938339904i</v>
      </c>
      <c r="EB248" s="223" t="str">
        <f t="shared" ca="1" si="445"/>
        <v>-2,21476894144632+2,69870376351385i</v>
      </c>
      <c r="EC248" s="223" t="str">
        <f t="shared" ca="1" si="446"/>
        <v>0,681091677299979-3,42407908704103i</v>
      </c>
      <c r="ED248" s="223" t="str">
        <f t="shared" ca="1" si="447"/>
        <v>1,01343047508635+3,34083255182975i</v>
      </c>
      <c r="EE248" s="223" t="str">
        <f t="shared" ca="1" si="448"/>
        <v>-2,46862344913147-2,46862344913057i</v>
      </c>
      <c r="EF248" s="223" t="str">
        <f t="shared" ca="1" si="449"/>
        <v>3,34083255183012+1,01343047508514i</v>
      </c>
      <c r="EG248" s="223" t="str">
        <f t="shared" ca="1" si="450"/>
        <v>-3,42407908704144+0,681091677297909i</v>
      </c>
      <c r="EH248" s="223" t="str">
        <f t="shared" ca="1" si="451"/>
        <v>2,69870376351531-2,21476894144453i</v>
      </c>
      <c r="EI248" s="223" t="str">
        <f t="shared" ca="1" si="452"/>
        <v>-1,33600938339787+3,2254119728605i</v>
      </c>
      <c r="EJ248" s="223" t="str">
        <f t="shared" ca="1" si="453"/>
        <v>-0,342193594337785-3,47434986885219i</v>
      </c>
      <c r="EK248" s="223" t="str">
        <f t="shared" ca="1" si="454"/>
        <v>1,93958499813834+2,90279408539355i</v>
      </c>
      <c r="EL248" s="223" t="str">
        <f t="shared" ca="1" si="455"/>
        <v>-3,07892891340128-1,64572179101471i</v>
      </c>
      <c r="EM248" s="223" t="str">
        <f t="shared" ca="1" si="456"/>
        <v>3,49116076215333+1,40283663137725E-12i</v>
      </c>
      <c r="EN248" s="223"/>
      <c r="EO248" s="223"/>
      <c r="EP248" s="223"/>
    </row>
    <row r="249" spans="1:146">
      <c r="A249" s="249">
        <f t="shared" si="323"/>
        <v>2.9101562500000022E-3</v>
      </c>
      <c r="B249" s="248">
        <v>149</v>
      </c>
      <c r="C249" s="247">
        <f t="shared" si="324"/>
        <v>29800</v>
      </c>
      <c r="N249" s="246">
        <f t="shared" ca="1" si="327"/>
        <v>11.491025916587716</v>
      </c>
      <c r="O249" s="223">
        <f t="shared" ca="1" si="328"/>
        <v>3.4910259165877155</v>
      </c>
      <c r="P249" s="223" t="str">
        <f t="shared" ca="1" si="329"/>
        <v>-3,03749623564634+1,72072036331341i</v>
      </c>
      <c r="Q249" s="223" t="str">
        <f t="shared" ca="1" si="330"/>
        <v>1,7947460037674-2,99435280690971i</v>
      </c>
      <c r="R249" s="223" t="str">
        <f t="shared" ca="1" si="331"/>
        <v>-0,0856740647984112+3,48997448485057i</v>
      </c>
      <c r="S249" s="223" t="str">
        <f t="shared" ca="1" si="332"/>
        <v>-1,64565822525451-3,07880999022987i</v>
      </c>
      <c r="T249" s="223" t="str">
        <f t="shared" ca="1" si="333"/>
        <v>2,94940569200818+1,86769055633872i</v>
      </c>
      <c r="U249" s="223" t="str">
        <f t="shared" ca="1" si="334"/>
        <v>-3,48682082298231-0,171296522743748i</v>
      </c>
      <c r="V249" s="223" t="str">
        <f t="shared" ca="1" si="335"/>
        <v>3,11826918479946-1,56960480421576i</v>
      </c>
      <c r="W249" s="223" t="str">
        <f t="shared" ca="1" si="336"/>
        <v>-1,93951008195625+2,90268196540323i</v>
      </c>
      <c r="X249" s="223" t="str">
        <f t="shared" ca="1" si="337"/>
        <v>0,256815798068979-3,4815668306309i</v>
      </c>
      <c r="Y249" s="223" t="str">
        <f t="shared" ca="1" si="338"/>
        <v>1,49260591193425+3,15585005061173i</v>
      </c>
      <c r="Z249" s="223" t="str">
        <f t="shared" ca="1" si="339"/>
        <v>-2,85420977172059-2,01016131922336i</v>
      </c>
      <c r="AA249" s="223" t="str">
        <f t="shared" ca="1" si="340"/>
        <v>3,47421567260489+0,342180377160402i</v>
      </c>
      <c r="AB249" s="223" t="str">
        <f t="shared" ca="1" si="341"/>
        <v>-3,19152995035834+1,41470792966351i</v>
      </c>
      <c r="AC249" s="223" t="str">
        <f t="shared" ca="1" si="342"/>
        <v>2,07960171047625-2,80401830879746i</v>
      </c>
      <c r="AD249" s="223" t="str">
        <f t="shared" ca="1" si="343"/>
        <v>-0,427338839587572+3,464771776967i</v>
      </c>
      <c r="AE249" s="223" t="str">
        <f t="shared" ca="1" si="344"/>
        <v>-1,33595778023526-3,22528739180185i</v>
      </c>
      <c r="AF249" s="223" t="str">
        <f t="shared" ca="1" si="345"/>
        <v>2,7521378100939+2,14778942742036i</v>
      </c>
      <c r="AG249" s="223" t="str">
        <f t="shared" ca="1" si="346"/>
        <v>-3,45324083236682-0,512239889077027i</v>
      </c>
      <c r="AH249" s="223" t="str">
        <f t="shared" ca="1" si="347"/>
        <v>3,25710204072178-1,25640289979493i</v>
      </c>
      <c r="AI249" s="223" t="str">
        <f t="shared" ca="1" si="348"/>
        <v>-2,2146833963244+2,6985995264826i</v>
      </c>
      <c r="AJ249" s="223" t="str">
        <f t="shared" ca="1" si="349"/>
        <v>0,596832384411137-3,43962978461421i</v>
      </c>
      <c r="AK249" s="223" t="str">
        <f t="shared" ca="1" si="350"/>
        <v>1,17609120922764+3,28695473316329i</v>
      </c>
      <c r="AL249" s="223" t="str">
        <f t="shared" ca="1" si="351"/>
        <v>-2,64343570742367-2,28024332276286i</v>
      </c>
      <c r="AM249" s="223" t="str">
        <f t="shared" ca="1" si="352"/>
        <v>3,42394683249539+0,681065370233927i</v>
      </c>
      <c r="AN249" s="223" t="str">
        <f t="shared" ca="1" si="353"/>
        <v>-3,3148274869807+1,09507108529279i</v>
      </c>
      <c r="AO249" s="223" t="str">
        <f t="shared" ca="1" si="354"/>
        <v>2,34442971588745-2,58667958153904i</v>
      </c>
      <c r="AP249" s="223" t="str">
        <f t="shared" ca="1" si="355"/>
        <v>-0,764888107744313+3,4062014228343i</v>
      </c>
      <c r="AQ249" s="223" t="str">
        <f t="shared" ca="1" si="356"/>
        <v>-1,01339133148256-3,34070351266962i</v>
      </c>
      <c r="AR249" s="223" t="str">
        <f t="shared" ca="1" si="357"/>
        <v>-1,01339133148256-3,34070351266962i</v>
      </c>
      <c r="AS249" s="223" t="str">
        <f t="shared" ca="1" si="358"/>
        <v>-3,38640424480216-0,84825010525965i</v>
      </c>
      <c r="AT249" s="223" t="str">
        <f t="shared" ca="1" si="359"/>
        <v>3,36456722347923-0,931101148627994i</v>
      </c>
      <c r="AU249" s="223" t="str">
        <f t="shared" ca="1" si="360"/>
        <v>-2,46852809891667+2,46852809891764i</v>
      </c>
      <c r="AV249" s="223" t="str">
        <f t="shared" ca="1" si="361"/>
        <v>0,931101148630029-3,36456722347867i</v>
      </c>
      <c r="AW249" s="223" t="str">
        <f t="shared" ca="1" si="362"/>
        <v>0,848250105261022+3,38640424480182i</v>
      </c>
      <c r="AX249" s="223" t="str">
        <f t="shared" ca="1" si="363"/>
        <v>-2,40720391221536-2,52836533659639i</v>
      </c>
      <c r="AY249" s="223" t="str">
        <f t="shared" ca="1" si="364"/>
        <v>3,340703512669+1,01339133148458i</v>
      </c>
      <c r="AZ249" s="223" t="str">
        <f t="shared" ca="1" si="365"/>
        <v>-3,40620142283406+0,764888107745399i</v>
      </c>
      <c r="BA249" s="223" t="str">
        <f t="shared" ca="1" si="366"/>
        <v>2,58667958153899-2,3444297158875i</v>
      </c>
      <c r="BB249" s="223" t="str">
        <f t="shared" ca="1" si="367"/>
        <v>-1,09507108529409+3,31482748698027i</v>
      </c>
      <c r="BC249" s="223" t="str">
        <f t="shared" ca="1" si="368"/>
        <v>-0,681065370234633-3,42394683249525i</v>
      </c>
      <c r="BD249" s="223" t="str">
        <f t="shared" ca="1" si="369"/>
        <v>2,28024332276262+2,64343570742388i</v>
      </c>
      <c r="BE249" s="223" t="str">
        <f t="shared" ca="1" si="370"/>
        <v>-3,28695473316271-1,17609120922925i</v>
      </c>
      <c r="BF249" s="223" t="str">
        <f t="shared" ca="1" si="371"/>
        <v>3,43962978461415-0,596832384411503i</v>
      </c>
      <c r="BG249" s="223" t="str">
        <f t="shared" ca="1" si="372"/>
        <v>-2,69859952648303+2,21468339632388i</v>
      </c>
      <c r="BH249" s="223" t="str">
        <f t="shared" ca="1" si="373"/>
        <v>1,25640289979361-3,25710204072229i</v>
      </c>
      <c r="BI249" s="223" t="str">
        <f t="shared" ca="1" si="374"/>
        <v>0,512239889077003+3,45324083236682i</v>
      </c>
      <c r="BJ249" s="223" t="str">
        <f t="shared" ca="1" si="375"/>
        <v>-2,14778942741953-2,75213781009454i</v>
      </c>
      <c r="BK249" s="223" t="str">
        <f t="shared" ca="1" si="376"/>
        <v>3,22528739180224+1,33595778023433i</v>
      </c>
      <c r="BL249" s="223" t="str">
        <f t="shared" ca="1" si="377"/>
        <v>-3,46477177696704+0,427338839587202i</v>
      </c>
      <c r="BM249" s="223" t="str">
        <f t="shared" ca="1" si="378"/>
        <v>2,8040183087983-2,07960171047511i</v>
      </c>
      <c r="BN249" s="223" t="str">
        <f t="shared" ca="1" si="379"/>
        <v>-1,41470792966281+3,19152995035865i</v>
      </c>
      <c r="BO249" s="223" t="str">
        <f t="shared" ca="1" si="380"/>
        <v>-0,342180377159759-3,47421567260495i</v>
      </c>
      <c r="BP249" s="223" t="str">
        <f t="shared" ca="1" si="381"/>
        <v>2,01016131922453+2,85420977171977i</v>
      </c>
      <c r="BQ249" s="223" t="str">
        <f t="shared" ca="1" si="382"/>
        <v>-3,1558500506119-1,49260591193389i</v>
      </c>
      <c r="BR249" s="223" t="str">
        <f t="shared" ca="1" si="383"/>
        <v>3,48156683063098-0,256815798067964i</v>
      </c>
      <c r="BS249" s="223" t="str">
        <f t="shared" ca="1" si="384"/>
        <v>-2,90268196540264+1,93951008195714i</v>
      </c>
      <c r="BT249" s="223" t="str">
        <f t="shared" ca="1" si="385"/>
        <v>1,56960480421573-3,11826918479948i</v>
      </c>
      <c r="BU249" s="223" t="str">
        <f t="shared" ca="1" si="386"/>
        <v>0,171296522742372+3,48682082298237i</v>
      </c>
      <c r="BV249" s="223" t="str">
        <f t="shared" ca="1" si="387"/>
        <v>-1,86769055633932-2,9494056920078i</v>
      </c>
      <c r="BW249" s="223" t="str">
        <f t="shared" ca="1" si="388"/>
        <v>3,07880999022971+1,64565822525482i</v>
      </c>
      <c r="BX249" s="223" t="str">
        <f t="shared" ca="1" si="389"/>
        <v>-3,48997448485061+0,0856740647966685i</v>
      </c>
      <c r="BY249" s="223" t="str">
        <f t="shared" ca="1" si="390"/>
        <v>2,99435280690947-1,7947460037678i</v>
      </c>
      <c r="BZ249" s="223" t="str">
        <f t="shared" ca="1" si="391"/>
        <v>-1,72072036331413+3,03749623564593i</v>
      </c>
      <c r="CA249" s="223" t="str">
        <f t="shared" ca="1" si="392"/>
        <v>-1,36343041046941E-12-3,49102591658772i</v>
      </c>
      <c r="CB249" s="223" t="str">
        <f t="shared" ca="1" si="393"/>
        <v>1,72072036331348+3,0374962356463i</v>
      </c>
      <c r="CC249" s="223" t="str">
        <f t="shared" ca="1" si="394"/>
        <v>-2,99435280690909-1,79474600376844i</v>
      </c>
      <c r="CD249" s="223" t="str">
        <f t="shared" ca="1" si="395"/>
        <v>3,4899744848506+0,085674064797315i</v>
      </c>
      <c r="CE249" s="223" t="str">
        <f t="shared" ca="1" si="396"/>
        <v>-3,07880999023001+1,64565822525425i</v>
      </c>
      <c r="CF249" s="223" t="str">
        <f t="shared" ca="1" si="397"/>
        <v>1,86769055633987-2,94940569200745i</v>
      </c>
      <c r="CG249" s="223" t="str">
        <f t="shared" ca="1" si="398"/>
        <v>-0,171296522743018+3,48682082298234i</v>
      </c>
      <c r="CH249" s="223" t="str">
        <f t="shared" ca="1" si="399"/>
        <v>-1,56960480421516-3,11826918479977i</v>
      </c>
      <c r="CI249" s="223" t="str">
        <f t="shared" ca="1" si="400"/>
        <v>2,9026819654042+1,93951008195479i</v>
      </c>
      <c r="CJ249" s="223" t="str">
        <f t="shared" ca="1" si="401"/>
        <v>-3,48156683063094-0,25681579806851i</v>
      </c>
      <c r="CK249" s="223" t="str">
        <f t="shared" ca="1" si="402"/>
        <v>3,15585005061217-1,4926059119333i</v>
      </c>
      <c r="CL249" s="223" t="str">
        <f t="shared" ca="1" si="403"/>
        <v>-2,01016131922222+2,85420977172139i</v>
      </c>
      <c r="CM249" s="223" t="str">
        <f t="shared" ca="1" si="404"/>
        <v>0,342180377160304-3,4742156726049i</v>
      </c>
      <c r="CN249" s="223" t="str">
        <f t="shared" ca="1" si="405"/>
        <v>1,41470792966222+3,19152995035891i</v>
      </c>
      <c r="CO249" s="223" t="str">
        <f t="shared" ca="1" si="406"/>
        <v>-2,80401830879785-2,07960171047571i</v>
      </c>
      <c r="CP249" s="223" t="str">
        <f t="shared" ca="1" si="407"/>
        <v>3,46477177696697+0,427338839587845i</v>
      </c>
      <c r="CQ249" s="223" t="str">
        <f t="shared" ca="1" si="408"/>
        <v>-3,22528739180115+1,33595778023694i</v>
      </c>
      <c r="CR249" s="223" t="str">
        <f t="shared" ca="1" si="409"/>
        <v>2,14778942742012-2,75213781009408i</v>
      </c>
      <c r="CS249" s="223" t="str">
        <f t="shared" ca="1" si="410"/>
        <v>-0,512239889077642+3,45324083236673i</v>
      </c>
      <c r="CT249" s="223" t="str">
        <f t="shared" ca="1" si="411"/>
        <v>-1,25640289979625-3,25710204072127i</v>
      </c>
      <c r="CU249" s="223" t="str">
        <f t="shared" ca="1" si="412"/>
        <v>2,69859952648255+2,21468339632446i</v>
      </c>
      <c r="CV249" s="223" t="str">
        <f t="shared" ca="1" si="413"/>
        <v>-3,43962978461404-0,596832384412142i</v>
      </c>
      <c r="CW249" s="223" t="str">
        <f t="shared" ca="1" si="414"/>
        <v>3,28695473316293-1,17609120922864i</v>
      </c>
      <c r="CX249" s="223" t="str">
        <f t="shared" ca="1" si="415"/>
        <v>-2,28024332276319+2,64343570742339i</v>
      </c>
      <c r="CY249" s="223" t="str">
        <f t="shared" ca="1" si="416"/>
        <v>0,681065370235264-3,42394683249513i</v>
      </c>
      <c r="CZ249" s="223" t="str">
        <f t="shared" ca="1" si="417"/>
        <v>1,09507108529348+3,31482748698047i</v>
      </c>
      <c r="DA249" s="223" t="str">
        <f t="shared" ca="1" si="418"/>
        <v>-2,58667958153862-2,34442971588791i</v>
      </c>
      <c r="DB249" s="223" t="str">
        <f t="shared" ca="1" si="419"/>
        <v>3,4062014228347+0,764888107742547i</v>
      </c>
      <c r="DC249" s="223" t="str">
        <f t="shared" ca="1" si="420"/>
        <v>-3,34070351266922+1,01339133148386i</v>
      </c>
      <c r="DD249" s="223" t="str">
        <f t="shared" ca="1" si="421"/>
        <v>2,40720391221579-2,52836533659598i</v>
      </c>
      <c r="DE249" s="223" t="str">
        <f t="shared" ca="1" si="422"/>
        <v>-0,848250105258232+3,38640424480252i</v>
      </c>
      <c r="DF249" s="223" t="str">
        <f t="shared" ca="1" si="423"/>
        <v>-0,93110114862931-3,36456722347887i</v>
      </c>
      <c r="DG249" s="223" t="str">
        <f t="shared" ca="1" si="424"/>
        <v>2,46852809891622+2,4685280989181i</v>
      </c>
      <c r="DH249" s="223" t="str">
        <f t="shared" ca="1" si="425"/>
        <v>-3,36456722347906-0,931101148628619i</v>
      </c>
      <c r="DI249" s="223" t="str">
        <f t="shared" ca="1" si="426"/>
        <v>3,38640424480234-0,848250105258927i</v>
      </c>
      <c r="DJ249" s="223" t="str">
        <f t="shared" ca="1" si="427"/>
        <v>-2,52836533659548+2,40720391221631i</v>
      </c>
      <c r="DK249" s="223" t="str">
        <f t="shared" ca="1" si="428"/>
        <v>1,01339133148318-3,34070351266943i</v>
      </c>
      <c r="DL249" s="223" t="str">
        <f t="shared" ca="1" si="429"/>
        <v>0,764888107743245+3,40620142283454i</v>
      </c>
      <c r="DM249" s="223" t="str">
        <f t="shared" ca="1" si="430"/>
        <v>-2,34442971588859-2,58667958153801i</v>
      </c>
      <c r="DN249" s="223" t="str">
        <f t="shared" ca="1" si="431"/>
        <v>3,3148274869807+1,09507108529279i</v>
      </c>
      <c r="DO249" s="223" t="str">
        <f t="shared" ca="1" si="432"/>
        <v>-3,42394683249564+0,68106537023266i</v>
      </c>
      <c r="DP249" s="223" t="str">
        <f t="shared" ca="1" si="433"/>
        <v>2,64343570742292-2,28024332276373i</v>
      </c>
      <c r="DQ249" s="223" t="str">
        <f t="shared" ca="1" si="434"/>
        <v>-1,17609120922797+3,28695473316318i</v>
      </c>
      <c r="DR249" s="223" t="str">
        <f t="shared" ca="1" si="435"/>
        <v>-0,596832384409524-3,43962978461449i</v>
      </c>
      <c r="DS249" s="223" t="str">
        <f t="shared" ca="1" si="436"/>
        <v>2,21468339632501+2,6985995264821i</v>
      </c>
      <c r="DT249" s="223" t="str">
        <f t="shared" ca="1" si="437"/>
        <v>-3,25710204072153-1,25640289979558i</v>
      </c>
      <c r="DU249" s="223" t="str">
        <f t="shared" ca="1" si="438"/>
        <v>3,45324083236662-0,51223988907835i</v>
      </c>
      <c r="DV249" s="223" t="str">
        <f t="shared" ca="1" si="439"/>
        <v>-2,75213781009364+2,14778942742069i</v>
      </c>
      <c r="DW249" s="223" t="str">
        <f t="shared" ca="1" si="440"/>
        <v>1,33595778023627-3,22528739180143i</v>
      </c>
      <c r="DX249" s="223" t="str">
        <f t="shared" ca="1" si="441"/>
        <v>0,427338839588557+3,46477177696687i</v>
      </c>
      <c r="DY249" s="223" t="str">
        <f t="shared" ca="1" si="442"/>
        <v>-2,07960171047629-2,80401830879743i</v>
      </c>
      <c r="DZ249" s="223" t="str">
        <f t="shared" ca="1" si="443"/>
        <v>3,19152995035775+1,41470792966483i</v>
      </c>
      <c r="EA249" s="223" t="str">
        <f t="shared" ca="1" si="444"/>
        <v>-3,47421567260483+0,342180377161018i</v>
      </c>
      <c r="EB249" s="223" t="str">
        <f t="shared" ca="1" si="445"/>
        <v>2,85420977172098-2,01016131922281i</v>
      </c>
      <c r="EC249" s="223" t="str">
        <f t="shared" ca="1" si="446"/>
        <v>-1,49260591193588+3,15585005061095i</v>
      </c>
      <c r="ED249" s="223" t="str">
        <f t="shared" ca="1" si="447"/>
        <v>-0,256815798069423-3,48156683063087i</v>
      </c>
      <c r="EE249" s="223" t="str">
        <f t="shared" ca="1" si="448"/>
        <v>1,93951008195539+2,90268196540381i</v>
      </c>
      <c r="EF249" s="223" t="str">
        <f t="shared" ca="1" si="449"/>
        <v>-3,11826918480009-1,56960480421452i</v>
      </c>
      <c r="EG249" s="223" t="str">
        <f t="shared" ca="1" si="450"/>
        <v>3,4868208229823-0,171296522743833i</v>
      </c>
      <c r="EH249" s="223" t="str">
        <f t="shared" ca="1" si="451"/>
        <v>-2,94940569200893+1,86769055633754i</v>
      </c>
      <c r="EI249" s="223" t="str">
        <f t="shared" ca="1" si="452"/>
        <v>1,64565822525362-3,07880999023035i</v>
      </c>
      <c r="EJ249" s="223" t="str">
        <f t="shared" ca="1" si="453"/>
        <v>0,0856740647981305+3,48997448485058i</v>
      </c>
      <c r="EK249" s="223" t="str">
        <f t="shared" ca="1" si="454"/>
        <v>-1,79474600376599-2,99435280691055i</v>
      </c>
      <c r="EL249" s="223" t="str">
        <f t="shared" ca="1" si="455"/>
        <v>3,0374962356466+1,72072036331294i</v>
      </c>
      <c r="EM249" s="223" t="str">
        <f t="shared" ca="1" si="456"/>
        <v>-3,49102591658772-6,46650602380213E-13i</v>
      </c>
      <c r="EN249" s="223"/>
      <c r="EO249" s="223"/>
      <c r="EP249" s="223"/>
    </row>
    <row r="250" spans="1:146">
      <c r="A250" s="249">
        <f t="shared" si="323"/>
        <v>2.9296875000000022E-3</v>
      </c>
      <c r="B250" s="248">
        <v>150</v>
      </c>
      <c r="C250" s="247">
        <f t="shared" si="324"/>
        <v>30000</v>
      </c>
      <c r="N250" s="246">
        <f t="shared" ca="1" si="327"/>
        <v>11.490881207795955</v>
      </c>
      <c r="O250" s="223">
        <f t="shared" ca="1" si="328"/>
        <v>3.490881207795955</v>
      </c>
      <c r="P250" s="223" t="str">
        <f t="shared" ca="1" si="329"/>
        <v>-2,99422868603889+1,79467160858045i</v>
      </c>
      <c r="Q250" s="223" t="str">
        <f t="shared" ca="1" si="330"/>
        <v>1,6455900100022-3,07868236846932i</v>
      </c>
      <c r="R250" s="223" t="str">
        <f t="shared" ca="1" si="331"/>
        <v>0,171289422219778+3,48667628849863i</v>
      </c>
      <c r="S250" s="223" t="str">
        <f t="shared" ca="1" si="332"/>
        <v>-1,93942968605907-2,90256164444026i</v>
      </c>
      <c r="T250" s="223" t="str">
        <f t="shared" ca="1" si="333"/>
        <v>3,15571923541339+1,4925440409532i</v>
      </c>
      <c r="U250" s="223" t="str">
        <f t="shared" ca="1" si="334"/>
        <v>-3,47407166062554+0,342166193218247i</v>
      </c>
      <c r="V250" s="223" t="str">
        <f t="shared" ca="1" si="335"/>
        <v>2,80390207760591-2,07951550754983i</v>
      </c>
      <c r="W250" s="223" t="str">
        <f t="shared" ca="1" si="336"/>
        <v>-1,33590240257819+3,22515369831095i</v>
      </c>
      <c r="X250" s="223" t="str">
        <f t="shared" ca="1" si="337"/>
        <v>-0,512218655887386-3,45309768982921i</v>
      </c>
      <c r="Y250" s="223" t="str">
        <f t="shared" ca="1" si="338"/>
        <v>2,21459159403886+2,69848766507378i</v>
      </c>
      <c r="Z250" s="223" t="str">
        <f t="shared" ca="1" si="339"/>
        <v>-3,28681848345919-1,17604245830413i</v>
      </c>
      <c r="AA250" s="223" t="str">
        <f t="shared" ca="1" si="340"/>
        <v>3,4238049042425-0,681037138949078i</v>
      </c>
      <c r="AB250" s="223" t="str">
        <f t="shared" ca="1" si="341"/>
        <v>-2,58657235939691+2,34433253540253i</v>
      </c>
      <c r="AC250" s="223" t="str">
        <f t="shared" ca="1" si="342"/>
        <v>1,01334932473887-3,34056503498947i</v>
      </c>
      <c r="AD250" s="223" t="str">
        <f t="shared" ca="1" si="343"/>
        <v>0,848214943891234+3,38626387275158i</v>
      </c>
      <c r="AE250" s="223" t="str">
        <f t="shared" ca="1" si="344"/>
        <v>-2,46842577434914-2,46842577434927i</v>
      </c>
      <c r="AF250" s="223" t="str">
        <f t="shared" ca="1" si="345"/>
        <v>3,38626387275162+0,848214943891063i</v>
      </c>
      <c r="AG250" s="223" t="str">
        <f t="shared" ca="1" si="346"/>
        <v>-3,34056503498952+1,01334932473873i</v>
      </c>
      <c r="AH250" s="223" t="str">
        <f t="shared" ca="1" si="347"/>
        <v>2,34433253540264-2,58657235939681i</v>
      </c>
      <c r="AI250" s="223" t="str">
        <f t="shared" ca="1" si="348"/>
        <v>-0,681037138948879+3,42380490424254i</v>
      </c>
      <c r="AJ250" s="223" t="str">
        <f t="shared" ca="1" si="349"/>
        <v>-1,17604245830399-3,28681848345924i</v>
      </c>
      <c r="AK250" s="223" t="str">
        <f t="shared" ca="1" si="350"/>
        <v>2,69848766507369+2,21459159403897i</v>
      </c>
      <c r="AL250" s="223" t="str">
        <f t="shared" ca="1" si="351"/>
        <v>-3,45309768982925-0,512218655887187i</v>
      </c>
      <c r="AM250" s="223" t="str">
        <f t="shared" ca="1" si="352"/>
        <v>3,22515369831101-1,33590240257804i</v>
      </c>
      <c r="AN250" s="223" t="str">
        <f t="shared" ca="1" si="353"/>
        <v>-2,07951550754968+2,80390207760602i</v>
      </c>
      <c r="AO250" s="223" t="str">
        <f t="shared" ca="1" si="354"/>
        <v>0,342166193218405-3,47407166062552i</v>
      </c>
      <c r="AP250" s="223" t="str">
        <f t="shared" ca="1" si="355"/>
        <v>1,49254404095305+3,15571923541345i</v>
      </c>
      <c r="AQ250" s="223" t="str">
        <f t="shared" ca="1" si="356"/>
        <v>-2,90256164444017-1,93942968605921i</v>
      </c>
      <c r="AR250" s="223" t="str">
        <f t="shared" ca="1" si="357"/>
        <v>-2,90256164444017-1,93942968605921i</v>
      </c>
      <c r="AS250" s="223" t="str">
        <f t="shared" ca="1" si="358"/>
        <v>-3,0786823684696+1,64559001000169i</v>
      </c>
      <c r="AT250" s="223" t="str">
        <f t="shared" ca="1" si="359"/>
        <v>1,79467160857958-2,99422868603941i</v>
      </c>
      <c r="AU250" s="223" t="str">
        <f t="shared" ca="1" si="360"/>
        <v>-8,65582126075799E-13+3,49088120779596i</v>
      </c>
      <c r="AV250" s="223" t="str">
        <f t="shared" ca="1" si="361"/>
        <v>-1,79467160858108-2,99422868603852i</v>
      </c>
      <c r="AW250" s="223" t="str">
        <f t="shared" ca="1" si="362"/>
        <v>3,07868236846878+1,64559001000322i</v>
      </c>
      <c r="AX250" s="223" t="str">
        <f t="shared" ca="1" si="363"/>
        <v>-3,4866762884986+0,171289422220294i</v>
      </c>
      <c r="AY250" s="223" t="str">
        <f t="shared" ca="1" si="364"/>
        <v>2,9025616444411-1,93942968605781i</v>
      </c>
      <c r="AZ250" s="223" t="str">
        <f t="shared" ca="1" si="365"/>
        <v>-1,49254404095305+3,15571923541346i</v>
      </c>
      <c r="BA250" s="223" t="str">
        <f t="shared" ca="1" si="366"/>
        <v>-0,342166193216731-3,47407166062569i</v>
      </c>
      <c r="BB250" s="223" t="str">
        <f t="shared" ca="1" si="367"/>
        <v>2,07951550754969+2,80390207760601i</v>
      </c>
      <c r="BC250" s="223" t="str">
        <f t="shared" ca="1" si="368"/>
        <v>-3,22515369831156-1,33590240257671i</v>
      </c>
      <c r="BD250" s="223" t="str">
        <f t="shared" ca="1" si="369"/>
        <v>3,45309768982929-0,512218655886848i</v>
      </c>
      <c r="BE250" s="223" t="str">
        <f t="shared" ca="1" si="370"/>
        <v>-2,69848766507299+2,21459159403982i</v>
      </c>
      <c r="BF250" s="223" t="str">
        <f t="shared" ca="1" si="371"/>
        <v>1,17604245830464-3,286818483459i</v>
      </c>
      <c r="BG250" s="223" t="str">
        <f t="shared" ca="1" si="372"/>
        <v>0,681037138949954+3,42380490424233i</v>
      </c>
      <c r="BH250" s="223" t="str">
        <f t="shared" ca="1" si="373"/>
        <v>-2,34433253540187-2,58657235939751i</v>
      </c>
      <c r="BI250" s="223" t="str">
        <f t="shared" ca="1" si="374"/>
        <v>3,34056503498973+1,01334932473801i</v>
      </c>
      <c r="BJ250" s="223" t="str">
        <f t="shared" ca="1" si="375"/>
        <v>-3,38626387275188+0,848214943890033i</v>
      </c>
      <c r="BK250" s="223" t="str">
        <f t="shared" ca="1" si="376"/>
        <v>2,46842577434888-2,46842577434953i</v>
      </c>
      <c r="BL250" s="223" t="str">
        <f t="shared" ca="1" si="377"/>
        <v>-0,848214943892602+3,38626387275124i</v>
      </c>
      <c r="BM250" s="223" t="str">
        <f t="shared" ca="1" si="378"/>
        <v>-1,0133493247389-3,34056503498946i</v>
      </c>
      <c r="BN250" s="223" t="str">
        <f t="shared" ca="1" si="379"/>
        <v>2,58657235939573+2,34433253540384i</v>
      </c>
      <c r="BO250" s="223" t="str">
        <f t="shared" ca="1" si="380"/>
        <v>-3,42380490424251-0,681037138949046i</v>
      </c>
      <c r="BP250" s="223" t="str">
        <f t="shared" ca="1" si="381"/>
        <v>3,28681848345869-1,17604245830551i</v>
      </c>
      <c r="BQ250" s="223" t="str">
        <f t="shared" ca="1" si="382"/>
        <v>-2,21459159403911+2,69848766507358i</v>
      </c>
      <c r="BR250" s="223" t="str">
        <f t="shared" ca="1" si="383"/>
        <v>0,512218655885934-3,45309768982943i</v>
      </c>
      <c r="BS250" s="223" t="str">
        <f t="shared" ca="1" si="384"/>
        <v>1,33590240257756+3,2251536983112i</v>
      </c>
      <c r="BT250" s="223" t="str">
        <f t="shared" ca="1" si="385"/>
        <v>-2,80390207760657-2,07951550754894i</v>
      </c>
      <c r="BU250" s="223" t="str">
        <f t="shared" ca="1" si="386"/>
        <v>3,47407166062544+0,342166193219266i</v>
      </c>
      <c r="BV250" s="223" t="str">
        <f t="shared" ca="1" si="387"/>
        <v>-3,15571923541306+1,49254404095389i</v>
      </c>
      <c r="BW250" s="223" t="str">
        <f t="shared" ca="1" si="388"/>
        <v>1,93942968605993-2,90256164443969i</v>
      </c>
      <c r="BX250" s="223" t="str">
        <f t="shared" ca="1" si="389"/>
        <v>-0,17128942221937+3,48667628849865i</v>
      </c>
      <c r="BY250" s="223" t="str">
        <f t="shared" ca="1" si="390"/>
        <v>-1,64559001000093-3,07868236847001i</v>
      </c>
      <c r="BZ250" s="223" t="str">
        <f t="shared" ca="1" si="391"/>
        <v>2,99422868603899+1,79467160858029i</v>
      </c>
      <c r="CA250" s="223" t="str">
        <f t="shared" ca="1" si="392"/>
        <v>-3,49088120779596-1,73116425215159E-12i</v>
      </c>
      <c r="CB250" s="223" t="str">
        <f t="shared" ca="1" si="393"/>
        <v>2,99422868603894-1,79467160858038i</v>
      </c>
      <c r="CC250" s="223" t="str">
        <f t="shared" ca="1" si="394"/>
        <v>-1,64559001000092+3,07868236847001i</v>
      </c>
      <c r="CD250" s="223" t="str">
        <f t="shared" ca="1" si="395"/>
        <v>-0,171289422219479-3,48667628849864i</v>
      </c>
      <c r="CE250" s="223" t="str">
        <f t="shared" ca="1" si="396"/>
        <v>1,93942968605994+2,90256164443968i</v>
      </c>
      <c r="CF250" s="223" t="str">
        <f t="shared" ca="1" si="397"/>
        <v>-3,15571923541311-1,49254404095378i</v>
      </c>
      <c r="CG250" s="223" t="str">
        <f t="shared" ca="1" si="398"/>
        <v>3,47407166062544-0,342166193219276i</v>
      </c>
      <c r="CH250" s="223" t="str">
        <f t="shared" ca="1" si="399"/>
        <v>-2,80390207760656+2,07951550754895i</v>
      </c>
      <c r="CI250" s="223" t="str">
        <f t="shared" ca="1" si="400"/>
        <v>1,33590240257755-3,22515369831121i</v>
      </c>
      <c r="CJ250" s="223" t="str">
        <f t="shared" ca="1" si="401"/>
        <v>0,512218655885941+3,45309768982943i</v>
      </c>
      <c r="CK250" s="223" t="str">
        <f t="shared" ca="1" si="402"/>
        <v>-2,21459159403912-2,69848766507358i</v>
      </c>
      <c r="CL250" s="223" t="str">
        <f t="shared" ca="1" si="403"/>
        <v>3,28681848345869+1,1760424583055i</v>
      </c>
      <c r="CM250" s="223" t="str">
        <f t="shared" ca="1" si="404"/>
        <v>-3,4238049042425+0,681037138949057i</v>
      </c>
      <c r="CN250" s="223" t="str">
        <f t="shared" ca="1" si="405"/>
        <v>2,58657235939812-2,3443325354012i</v>
      </c>
      <c r="CO250" s="223" t="str">
        <f t="shared" ca="1" si="406"/>
        <v>-1,01334932473889+3,34056503498947i</v>
      </c>
      <c r="CP250" s="223" t="str">
        <f t="shared" ca="1" si="407"/>
        <v>-0,848214943892612-3,38626387275124i</v>
      </c>
      <c r="CQ250" s="223" t="str">
        <f t="shared" ca="1" si="408"/>
        <v>2,46842577434889+2,46842577434952i</v>
      </c>
      <c r="CR250" s="223" t="str">
        <f t="shared" ca="1" si="409"/>
        <v>-3,38626387275188-0,848214943890022i</v>
      </c>
      <c r="CS250" s="223" t="str">
        <f t="shared" ca="1" si="410"/>
        <v>3,34056503498973-1,01334932473802i</v>
      </c>
      <c r="CT250" s="223" t="str">
        <f t="shared" ca="1" si="411"/>
        <v>-2,34433253540187+2,58657235939751i</v>
      </c>
      <c r="CU250" s="223" t="str">
        <f t="shared" ca="1" si="412"/>
        <v>0,681037138949944-3,42380490424233i</v>
      </c>
      <c r="CV250" s="223" t="str">
        <f t="shared" ca="1" si="413"/>
        <v>1,17604245830465+3,286818483459i</v>
      </c>
      <c r="CW250" s="223" t="str">
        <f t="shared" ca="1" si="414"/>
        <v>-2,698487665073-2,21459159403982i</v>
      </c>
      <c r="CX250" s="223" t="str">
        <f t="shared" ca="1" si="415"/>
        <v>3,4530976898293+0,512218655886838i</v>
      </c>
      <c r="CY250" s="223" t="str">
        <f t="shared" ca="1" si="416"/>
        <v>-3,22515369831156+1,33590240257672i</v>
      </c>
      <c r="CZ250" s="223" t="str">
        <f t="shared" ca="1" si="417"/>
        <v>2,07951550754967-2,80390207760602i</v>
      </c>
      <c r="DA250" s="223" t="str">
        <f t="shared" ca="1" si="418"/>
        <v>-0,342166193220177+3,47407166062535i</v>
      </c>
      <c r="DB250" s="223" t="str">
        <f t="shared" ca="1" si="419"/>
        <v>-1,49254404095306-3,15571923541345i</v>
      </c>
      <c r="DC250" s="223" t="str">
        <f t="shared" ca="1" si="420"/>
        <v>2,90256164444116+1,93942968605772i</v>
      </c>
      <c r="DD250" s="223" t="str">
        <f t="shared" ca="1" si="421"/>
        <v>-3,4866762884986-0,171289422220284i</v>
      </c>
      <c r="DE250" s="223" t="str">
        <f t="shared" ca="1" si="422"/>
        <v>3,07868236846876-1,64559001000327i</v>
      </c>
      <c r="DF250" s="223" t="str">
        <f t="shared" ca="1" si="423"/>
        <v>-1,79467160858107+2,99422868603853i</v>
      </c>
      <c r="DG250" s="223" t="str">
        <f t="shared" ca="1" si="424"/>
        <v>-9,25450424485828E-13-3,49088120779596i</v>
      </c>
      <c r="DH250" s="223" t="str">
        <f t="shared" ca="1" si="425"/>
        <v>1,79467160857959+2,99422868603941i</v>
      </c>
      <c r="DI250" s="223" t="str">
        <f t="shared" ca="1" si="426"/>
        <v>-3,07868236846963-1,64559001000164i</v>
      </c>
      <c r="DJ250" s="223" t="str">
        <f t="shared" ca="1" si="427"/>
        <v>3,48667628849869-0,171289422218565i</v>
      </c>
      <c r="DK250" s="223" t="str">
        <f t="shared" ca="1" si="428"/>
        <v>-2,90256164444013+1,93942968605926i</v>
      </c>
      <c r="DL250" s="223" t="str">
        <f t="shared" ca="1" si="429"/>
        <v>1,49254404095461-3,15571923541272i</v>
      </c>
      <c r="DM250" s="223" t="str">
        <f t="shared" ca="1" si="430"/>
        <v>0,342166193218464+3,47407166062552i</v>
      </c>
      <c r="DN250" s="223" t="str">
        <f t="shared" ca="1" si="431"/>
        <v>-2,07951550755116-2,80390207760492i</v>
      </c>
      <c r="DO250" s="223" t="str">
        <f t="shared" ca="1" si="432"/>
        <v>3,2251536983109+1,3359024025783i</v>
      </c>
      <c r="DP250" s="223" t="str">
        <f t="shared" ca="1" si="433"/>
        <v>-3,45309768982903+0,512218655888667i</v>
      </c>
      <c r="DQ250" s="223" t="str">
        <f t="shared" ca="1" si="434"/>
        <v>2,69848766507409-2,21459159403849i</v>
      </c>
      <c r="DR250" s="223" t="str">
        <f t="shared" ca="1" si="435"/>
        <v>-1,1760424583029+3,28681848345962i</v>
      </c>
      <c r="DS250" s="223" t="str">
        <f t="shared" ca="1" si="436"/>
        <v>-0,681037138948258-3,42380490424266i</v>
      </c>
      <c r="DT250" s="223" t="str">
        <f t="shared" ca="1" si="437"/>
        <v>2,34433253540324+2,58657235939627i</v>
      </c>
      <c r="DU250" s="223" t="str">
        <f t="shared" ca="1" si="438"/>
        <v>-3,34056503498923-1,01334932473967i</v>
      </c>
      <c r="DV250" s="223" t="str">
        <f t="shared" ca="1" si="439"/>
        <v>3,38626387275143-0,84821494389182i</v>
      </c>
      <c r="DW250" s="223" t="str">
        <f t="shared" ca="1" si="440"/>
        <v>-2,4684257743501+2,46842577434831i</v>
      </c>
      <c r="DX250" s="223" t="str">
        <f t="shared" ca="1" si="441"/>
        <v>0,848214943890815-3,38626387275169i</v>
      </c>
      <c r="DY250" s="223" t="str">
        <f t="shared" ca="1" si="442"/>
        <v>1,01334932473724+3,34056503498997i</v>
      </c>
      <c r="DZ250" s="223" t="str">
        <f t="shared" ca="1" si="443"/>
        <v>-2,58657235939696-2,34433253540247i</v>
      </c>
      <c r="EA250" s="223" t="str">
        <f t="shared" ca="1" si="444"/>
        <v>3,42380490424287+0,681037138947242i</v>
      </c>
      <c r="EB250" s="223" t="str">
        <f t="shared" ca="1" si="445"/>
        <v>-3,28681848345927+1,17604245830388i</v>
      </c>
      <c r="EC250" s="223" t="str">
        <f t="shared" ca="1" si="446"/>
        <v>2,21459159403769-2,69848766507475i</v>
      </c>
      <c r="ED250" s="223" t="str">
        <f t="shared" ca="1" si="447"/>
        <v>-0,512218655887644+3,45309768982918i</v>
      </c>
      <c r="EE250" s="223" t="str">
        <f t="shared" ca="1" si="448"/>
        <v>-1,33590240257926-3,2251536983105i</v>
      </c>
      <c r="EF250" s="223" t="str">
        <f t="shared" ca="1" si="449"/>
        <v>2,80390207760554+2,07951550755033i</v>
      </c>
      <c r="EG250" s="223" t="str">
        <f t="shared" ca="1" si="450"/>
        <v>-3,47407166062562-0,342166193217435i</v>
      </c>
      <c r="EH250" s="223" t="str">
        <f t="shared" ca="1" si="451"/>
        <v>3,1557192354138-1,49254404095232i</v>
      </c>
      <c r="EI250" s="223" t="str">
        <f t="shared" ca="1" si="452"/>
        <v>-1,9394296860584+2,90256164444071i</v>
      </c>
      <c r="EJ250" s="223" t="str">
        <f t="shared" ca="1" si="453"/>
        <v>0,171289422221099-3,48667628849856i</v>
      </c>
      <c r="EK250" s="223" t="str">
        <f t="shared" ca="1" si="454"/>
        <v>1,64559001000255+3,07868236846914i</v>
      </c>
      <c r="EL250" s="223" t="str">
        <f t="shared" ca="1" si="455"/>
        <v>-2,9942286860381-1,79467160858177i</v>
      </c>
      <c r="EM250" s="223" t="str">
        <f t="shared" ca="1" si="456"/>
        <v>3,49088120779596-1,09476704082049E-13i</v>
      </c>
      <c r="EN250" s="223"/>
      <c r="EO250" s="223"/>
      <c r="EP250" s="223"/>
    </row>
    <row r="251" spans="1:146">
      <c r="A251" s="249">
        <f t="shared" si="323"/>
        <v>2.9492187500000022E-3</v>
      </c>
      <c r="B251" s="248">
        <v>151</v>
      </c>
      <c r="C251" s="247">
        <f t="shared" si="324"/>
        <v>30200</v>
      </c>
      <c r="N251" s="246">
        <f t="shared" ca="1" si="327"/>
        <v>11.49072602486104</v>
      </c>
      <c r="O251" s="223">
        <f t="shared" ca="1" si="328"/>
        <v>3.490726024861039</v>
      </c>
      <c r="P251" s="223" t="str">
        <f t="shared" ca="1" si="329"/>
        <v>-2,94915232741379+1,86753011497861i</v>
      </c>
      <c r="Q251" s="223" t="str">
        <f t="shared" ca="1" si="330"/>
        <v>1,49247769169897-3,15557895170174i</v>
      </c>
      <c r="R251" s="223" t="str">
        <f t="shared" ca="1" si="331"/>
        <v>0,427302129638617+3,4644741405657i</v>
      </c>
      <c r="S251" s="223" t="str">
        <f t="shared" ca="1" si="332"/>
        <v>-2,214493147027-2,69836770704302i</v>
      </c>
      <c r="T251" s="223" t="str">
        <f t="shared" ca="1" si="333"/>
        <v>3,31454273133502+1,09497701473426i</v>
      </c>
      <c r="U251" s="223" t="str">
        <f t="shared" ca="1" si="334"/>
        <v>-3,38611334045472+0,848177237513898i</v>
      </c>
      <c r="V251" s="223" t="str">
        <f t="shared" ca="1" si="335"/>
        <v>2,40699712471045-2,52814814088846i</v>
      </c>
      <c r="W251" s="223" t="str">
        <f t="shared" ca="1" si="336"/>
        <v>-0,681006864260131+3,42365270310421i</v>
      </c>
      <c r="X251" s="223" t="str">
        <f t="shared" ca="1" si="337"/>
        <v>-1,25629497025106-3,25682224390034i</v>
      </c>
      <c r="Y251" s="223" t="str">
        <f t="shared" ca="1" si="338"/>
        <v>2,8037774335039+2,07942306518333i</v>
      </c>
      <c r="Z251" s="223" t="str">
        <f t="shared" ca="1" si="339"/>
        <v>-3,48126775147385-0,2567937366649i</v>
      </c>
      <c r="AA251" s="223" t="str">
        <f t="shared" ca="1" si="340"/>
        <v>3,07854550933918-1,64551685727304i</v>
      </c>
      <c r="AB251" s="223" t="str">
        <f t="shared" ca="1" si="341"/>
        <v>-1,72057254722353+3,03723530375617i</v>
      </c>
      <c r="AC251" s="223" t="str">
        <f t="shared" ca="1" si="342"/>
        <v>-0,171281807754017-3,48652129248836i</v>
      </c>
      <c r="AD251" s="223" t="str">
        <f t="shared" ca="1" si="343"/>
        <v>2,00998863911033+2,85396458479946i</v>
      </c>
      <c r="AE251" s="223" t="str">
        <f t="shared" ca="1" si="344"/>
        <v>-3,22501032797354-1,33584301664012i</v>
      </c>
      <c r="AF251" s="223" t="str">
        <f t="shared" ca="1" si="345"/>
        <v>3,43933430800078-0,596781114355134i</v>
      </c>
      <c r="AG251" s="223" t="str">
        <f t="shared" ca="1" si="346"/>
        <v>-2,58645737642655+2,34422832091306i</v>
      </c>
      <c r="AH251" s="223" t="str">
        <f t="shared" ca="1" si="347"/>
        <v>0,931021163679986-3,36427819501035i</v>
      </c>
      <c r="AI251" s="223" t="str">
        <f t="shared" ca="1" si="348"/>
        <v>1,0133042775106+3,34041653417966i</v>
      </c>
      <c r="AJ251" s="223" t="str">
        <f t="shared" ca="1" si="349"/>
        <v>-2,64320862675522-2,28004744163119i</v>
      </c>
      <c r="AK251" s="223" t="str">
        <f t="shared" ca="1" si="350"/>
        <v>3,45294418651528+0,51219588582153i</v>
      </c>
      <c r="AL251" s="223" t="str">
        <f t="shared" ca="1" si="351"/>
        <v>-3,19125578641618+1,41458640114609i</v>
      </c>
      <c r="AM251" s="223" t="str">
        <f t="shared" ca="1" si="352"/>
        <v>1,93934347103972-2,90243261454556i</v>
      </c>
      <c r="AN251" s="223" t="str">
        <f t="shared" ca="1" si="353"/>
        <v>-0,0856667050871191+3,48967468344567i</v>
      </c>
      <c r="AO251" s="223" t="str">
        <f t="shared" ca="1" si="354"/>
        <v>-1,79459182860762-2,99409558119591i</v>
      </c>
      <c r="AP251" s="223" t="str">
        <f t="shared" ca="1" si="355"/>
        <v>3,11800131422126+1,56946996949819i</v>
      </c>
      <c r="AQ251" s="223" t="str">
        <f t="shared" ca="1" si="356"/>
        <v>-3,47391722493881+0,342150982631332i</v>
      </c>
      <c r="AR251" s="223" t="str">
        <f t="shared" ca="1" si="357"/>
        <v>-3,47391722493881+0,342150982631332i</v>
      </c>
      <c r="AS251" s="223" t="str">
        <f t="shared" ca="1" si="358"/>
        <v>-1,17599017874875+3,28667237188751i</v>
      </c>
      <c r="AT251" s="223" t="str">
        <f t="shared" ca="1" si="359"/>
        <v>-0,76482240109496-3,40590881783783i</v>
      </c>
      <c r="AU251" s="223" t="str">
        <f t="shared" ca="1" si="360"/>
        <v>2,46831604344435+2,46831604344285i</v>
      </c>
      <c r="AV251" s="223" t="str">
        <f t="shared" ca="1" si="361"/>
        <v>-3,40590881783754-0,76482240109628i</v>
      </c>
      <c r="AW251" s="223" t="str">
        <f t="shared" ca="1" si="362"/>
        <v>3,28667237188796-1,17599017874748i</v>
      </c>
      <c r="AX251" s="223" t="str">
        <f t="shared" ca="1" si="363"/>
        <v>-2,14760492455595+2,75190139152281i</v>
      </c>
      <c r="AY251" s="223" t="str">
        <f t="shared" ca="1" si="364"/>
        <v>0,342150982629223-3,47391722493902i</v>
      </c>
      <c r="AZ251" s="223" t="str">
        <f t="shared" ca="1" si="365"/>
        <v>1,56946996949698+3,11800131422187i</v>
      </c>
      <c r="BA251" s="223" t="str">
        <f t="shared" ca="1" si="366"/>
        <v>-2,99409558119593-1,79459182860759i</v>
      </c>
      <c r="BB251" s="223" t="str">
        <f t="shared" ca="1" si="367"/>
        <v>3,48967468344565-0,0856667050881963i</v>
      </c>
      <c r="BC251" s="223" t="str">
        <f t="shared" ca="1" si="368"/>
        <v>-2,90243261454631+1,93934347103859i</v>
      </c>
      <c r="BD251" s="223" t="str">
        <f t="shared" ca="1" si="369"/>
        <v>1,41458640114632-3,19125578641607i</v>
      </c>
      <c r="BE251" s="223" t="str">
        <f t="shared" ca="1" si="370"/>
        <v>0,512195885822301+3,45294418651516i</v>
      </c>
      <c r="BF251" s="223" t="str">
        <f t="shared" ca="1" si="371"/>
        <v>-2,28004744162994-2,6432086267563i</v>
      </c>
      <c r="BG251" s="223" t="str">
        <f t="shared" ca="1" si="372"/>
        <v>3,34041653417949+1,01330427751119i</v>
      </c>
      <c r="BH251" s="223" t="str">
        <f t="shared" ca="1" si="373"/>
        <v>-3,36427819501024+0,931021163680402i</v>
      </c>
      <c r="BI251" s="223" t="str">
        <f t="shared" ca="1" si="374"/>
        <v>2,34422832091197-2,58645737642754i</v>
      </c>
      <c r="BJ251" s="223" t="str">
        <f t="shared" ca="1" si="375"/>
        <v>-0,596781114356171+3,4393343080006i</v>
      </c>
      <c r="BK251" s="223" t="str">
        <f t="shared" ca="1" si="376"/>
        <v>-1,33584301663979-3,22501032797367i</v>
      </c>
      <c r="BL251" s="223" t="str">
        <f t="shared" ca="1" si="377"/>
        <v>2,85396458479991+2,00998863910969i</v>
      </c>
      <c r="BM251" s="223" t="str">
        <f t="shared" ca="1" si="378"/>
        <v>-3,48652129248827-0,171281807755765i</v>
      </c>
      <c r="BN251" s="223" t="str">
        <f t="shared" ca="1" si="379"/>
        <v>3,03723530375652-1,72057254722292i</v>
      </c>
      <c r="BO251" s="223" t="str">
        <f t="shared" ca="1" si="380"/>
        <v>-1,64551685727274+3,07854550933934i</v>
      </c>
      <c r="BP251" s="223" t="str">
        <f t="shared" ca="1" si="381"/>
        <v>-0,256793736666296-3,48126775147375i</v>
      </c>
      <c r="BQ251" s="223" t="str">
        <f t="shared" ca="1" si="382"/>
        <v>2,0794230651825+2,80377743350451i</v>
      </c>
      <c r="BR251" s="223" t="str">
        <f t="shared" ca="1" si="383"/>
        <v>-3,25682224390035-1,25629497025105i</v>
      </c>
      <c r="BS251" s="223" t="str">
        <f t="shared" ca="1" si="384"/>
        <v>3,423652703104-0,681006864261161i</v>
      </c>
      <c r="BT251" s="223" t="str">
        <f t="shared" ca="1" si="385"/>
        <v>-2,52814814088941+2,40699712470945i</v>
      </c>
      <c r="BU251" s="223" t="str">
        <f t="shared" ca="1" si="386"/>
        <v>0,848177237514212-3,38611334045464i</v>
      </c>
      <c r="BV251" s="223" t="str">
        <f t="shared" ca="1" si="387"/>
        <v>1,09497701473462+3,3145427313349i</v>
      </c>
      <c r="BW251" s="223" t="str">
        <f t="shared" ca="1" si="388"/>
        <v>-2,69836770704391-2,21449314702591i</v>
      </c>
      <c r="BX251" s="223" t="str">
        <f t="shared" ca="1" si="389"/>
        <v>3,46447414056558+0,42730212963963i</v>
      </c>
      <c r="BY251" s="223" t="str">
        <f t="shared" ca="1" si="390"/>
        <v>-3,1555789517017+1,49247769169906i</v>
      </c>
      <c r="BZ251" s="223" t="str">
        <f t="shared" ca="1" si="391"/>
        <v>1,86753011497767-2,94915232741438i</v>
      </c>
      <c r="CA251" s="223" t="str">
        <f t="shared" ca="1" si="392"/>
        <v>-1,35305385022922E-12+3,49072602486104i</v>
      </c>
      <c r="CB251" s="223" t="str">
        <f t="shared" ca="1" si="393"/>
        <v>-1,86753011497832-2,94915232741397i</v>
      </c>
      <c r="CC251" s="223" t="str">
        <f t="shared" ca="1" si="394"/>
        <v>3,15557895170203+1,49247769169837i</v>
      </c>
      <c r="CD251" s="223" t="str">
        <f t="shared" ca="1" si="395"/>
        <v>-3,46447414056548+0,427302129640387i</v>
      </c>
      <c r="CE251" s="223" t="str">
        <f t="shared" ca="1" si="396"/>
        <v>2,69836770704343-2,2144931470265i</v>
      </c>
      <c r="CF251" s="223" t="str">
        <f t="shared" ca="1" si="397"/>
        <v>-1,09497701473389+3,31454273133514i</v>
      </c>
      <c r="CG251" s="223" t="str">
        <f t="shared" ca="1" si="398"/>
        <v>-0,848177237514956-3,38611334045446i</v>
      </c>
      <c r="CH251" s="223" t="str">
        <f t="shared" ca="1" si="399"/>
        <v>2,52814814088754+2,40699712471141i</v>
      </c>
      <c r="CI251" s="223" t="str">
        <f t="shared" ca="1" si="400"/>
        <v>-3,42365270310413-0,681006864260508i</v>
      </c>
      <c r="CJ251" s="223" t="str">
        <f t="shared" ca="1" si="401"/>
        <v>3,25682224390007-1,25629497025176i</v>
      </c>
      <c r="CK251" s="223" t="str">
        <f t="shared" ca="1" si="402"/>
        <v>-2,07942306518468+2,8037774335029i</v>
      </c>
      <c r="CL251" s="223" t="str">
        <f t="shared" ca="1" si="403"/>
        <v>0,25679373666563-3,4812677514738i</v>
      </c>
      <c r="CM251" s="223" t="str">
        <f t="shared" ca="1" si="404"/>
        <v>1,64551685727342+3,07854550933897i</v>
      </c>
      <c r="CN251" s="223" t="str">
        <f t="shared" ca="1" si="405"/>
        <v>-3,03723530375686-1,72057254722234i</v>
      </c>
      <c r="CO251" s="223" t="str">
        <f t="shared" ca="1" si="406"/>
        <v>3,48652129248841-0,171281807752963i</v>
      </c>
      <c r="CP251" s="223" t="str">
        <f t="shared" ca="1" si="407"/>
        <v>-2,85396458479941+2,0099886391104i</v>
      </c>
      <c r="CQ251" s="223" t="str">
        <f t="shared" ca="1" si="408"/>
        <v>1,33584301663917-3,22501032797393i</v>
      </c>
      <c r="CR251" s="223" t="str">
        <f t="shared" ca="1" si="409"/>
        <v>0,59678111435341+3,43933430800108i</v>
      </c>
      <c r="CS251" s="223" t="str">
        <f t="shared" ca="1" si="410"/>
        <v>-2,34422832091261-2,58645737642695i</v>
      </c>
      <c r="CT251" s="223" t="str">
        <f t="shared" ca="1" si="411"/>
        <v>3,36427819501044+0,931021163679665i</v>
      </c>
      <c r="CU251" s="223" t="str">
        <f t="shared" ca="1" si="412"/>
        <v>-3,34041653417924+1,01330427751201i</v>
      </c>
      <c r="CV251" s="223" t="str">
        <f t="shared" ca="1" si="413"/>
        <v>2,28004744163192-2,64320862675459i</v>
      </c>
      <c r="CW251" s="223" t="str">
        <f t="shared" ca="1" si="414"/>
        <v>-0,512195885821544+3,45294418651528i</v>
      </c>
      <c r="CX251" s="223" t="str">
        <f t="shared" ca="1" si="415"/>
        <v>-1,41458640114712-3,19125578641572i</v>
      </c>
      <c r="CY251" s="223" t="str">
        <f t="shared" ca="1" si="416"/>
        <v>2,90243261454486+1,93934347104076i</v>
      </c>
      <c r="CZ251" s="223" t="str">
        <f t="shared" ca="1" si="417"/>
        <v>-3,48967468344567-0,0856667050874301i</v>
      </c>
      <c r="DA251" s="223" t="str">
        <f t="shared" ca="1" si="418"/>
        <v>2,99409558119549-1,79459182860833i</v>
      </c>
      <c r="DB251" s="223" t="str">
        <f t="shared" ca="1" si="419"/>
        <v>-1,56946996949629+3,11800131422222i</v>
      </c>
      <c r="DC251" s="223" t="str">
        <f t="shared" ca="1" si="420"/>
        <v>-0,342150982629986-3,47391722493894i</v>
      </c>
      <c r="DD251" s="223" t="str">
        <f t="shared" ca="1" si="421"/>
        <v>2,14760492455663+2,75190139152228i</v>
      </c>
      <c r="DE251" s="223" t="str">
        <f t="shared" ca="1" si="422"/>
        <v>-3,28667237188822-1,17599017874676i</v>
      </c>
      <c r="DF251" s="223" t="str">
        <f t="shared" ca="1" si="423"/>
        <v>3,40590881783813-0,764822401093641i</v>
      </c>
      <c r="DG251" s="223" t="str">
        <f t="shared" ca="1" si="424"/>
        <v>-2,46831604344388+2,46831604344332i</v>
      </c>
      <c r="DH251" s="223" t="str">
        <f t="shared" ca="1" si="425"/>
        <v>0,764822401094213-3,405908817838i</v>
      </c>
      <c r="DI251" s="223" t="str">
        <f t="shared" ca="1" si="426"/>
        <v>1,17599017874621+3,28667237188842i</v>
      </c>
      <c r="DJ251" s="223" t="str">
        <f t="shared" ca="1" si="427"/>
        <v>-2,75190139152192-2,1476049245571i</v>
      </c>
      <c r="DK251" s="223" t="str">
        <f t="shared" ca="1" si="428"/>
        <v>3,47391722493889+0,34215098263057i</v>
      </c>
      <c r="DL251" s="223" t="str">
        <f t="shared" ca="1" si="429"/>
        <v>-3,11800131422096+1,56946996949878i</v>
      </c>
      <c r="DM251" s="223" t="str">
        <f t="shared" ca="1" si="430"/>
        <v>1,79459182860884-2,99409558119518i</v>
      </c>
      <c r="DN251" s="223" t="str">
        <f t="shared" ca="1" si="431"/>
        <v>0,0856667050868437+3,48967468344568i</v>
      </c>
      <c r="DO251" s="223" t="str">
        <f t="shared" ca="1" si="432"/>
        <v>-1,93934347104027-2,90243261454519i</v>
      </c>
      <c r="DP251" s="223" t="str">
        <f t="shared" ca="1" si="433"/>
        <v>3,19125578641548+1,41458640114765i</v>
      </c>
      <c r="DQ251" s="223" t="str">
        <f t="shared" ca="1" si="434"/>
        <v>-3,45294418651536+0,512195885820964i</v>
      </c>
      <c r="DR251" s="223" t="str">
        <f t="shared" ca="1" si="435"/>
        <v>2,64320862675498-2,28004744163147i</v>
      </c>
      <c r="DS251" s="223" t="str">
        <f t="shared" ca="1" si="436"/>
        <v>-1,01330427750916+3,3404165341801i</v>
      </c>
      <c r="DT251" s="223" t="str">
        <f t="shared" ca="1" si="437"/>
        <v>-0,9310211636791-3,3642781950106i</v>
      </c>
      <c r="DU251" s="223" t="str">
        <f t="shared" ca="1" si="438"/>
        <v>2,58645737642656+2,34422832091304i</v>
      </c>
      <c r="DV251" s="223" t="str">
        <f t="shared" ca="1" si="439"/>
        <v>-3,43933430800098-0,596781114353986i</v>
      </c>
      <c r="DW251" s="223" t="str">
        <f t="shared" ca="1" si="440"/>
        <v>3,22501032797415-1,33584301663863i</v>
      </c>
      <c r="DX251" s="223" t="str">
        <f t="shared" ca="1" si="441"/>
        <v>-2,00998863911088+2,85396458479907i</v>
      </c>
      <c r="DY251" s="223" t="str">
        <f t="shared" ca="1" si="442"/>
        <v>0,171281807753549-3,48652129248838i</v>
      </c>
      <c r="DZ251" s="223" t="str">
        <f t="shared" ca="1" si="443"/>
        <v>1,72057254722476+3,03723530375548i</v>
      </c>
      <c r="EA251" s="223" t="str">
        <f t="shared" ca="1" si="444"/>
        <v>-3,0785455093387-1,64551685727394i</v>
      </c>
      <c r="EB251" s="223" t="str">
        <f t="shared" ca="1" si="445"/>
        <v>3,48126775147384-0,256793736665045i</v>
      </c>
      <c r="EC251" s="223" t="str">
        <f t="shared" ca="1" si="446"/>
        <v>-2,80377743350325+2,0794230651842i</v>
      </c>
      <c r="ED251" s="223" t="str">
        <f t="shared" ca="1" si="447"/>
        <v>1,25629497025231-3,25682224389986i</v>
      </c>
      <c r="EE251" s="223" t="str">
        <f t="shared" ca="1" si="448"/>
        <v>0,681006864259932+3,42365270310425i</v>
      </c>
      <c r="EF251" s="223" t="str">
        <f t="shared" ca="1" si="449"/>
        <v>-2,40699712471099-2,52814814088795i</v>
      </c>
      <c r="EG251" s="223" t="str">
        <f t="shared" ca="1" si="450"/>
        <v>3,38611334045518+0,848177237512058i</v>
      </c>
      <c r="EH251" s="223" t="str">
        <f t="shared" ca="1" si="451"/>
        <v>-3,31454273133529+1,09497701473343i</v>
      </c>
      <c r="EI251" s="223" t="str">
        <f t="shared" ca="1" si="452"/>
        <v>2,21449314702696-2,69836770704305i</v>
      </c>
      <c r="EJ251" s="223" t="str">
        <f t="shared" ca="1" si="453"/>
        <v>-0,427302129637427+3,46447414056585i</v>
      </c>
      <c r="EK251" s="223" t="str">
        <f t="shared" ca="1" si="454"/>
        <v>-1,49247769169793-3,15557895170223i</v>
      </c>
      <c r="EL251" s="223" t="str">
        <f t="shared" ca="1" si="455"/>
        <v>2,94915232741365+1,86753011497881i</v>
      </c>
      <c r="EM251" s="223" t="str">
        <f t="shared" ca="1" si="456"/>
        <v>-3,49072602486104+8,65538727612548E-13i</v>
      </c>
      <c r="EN251" s="223"/>
      <c r="EO251" s="223"/>
      <c r="EP251" s="223"/>
    </row>
    <row r="252" spans="1:146">
      <c r="A252" s="249">
        <f t="shared" si="323"/>
        <v>2.9687500000000022E-3</v>
      </c>
      <c r="B252" s="248">
        <v>152</v>
      </c>
      <c r="C252" s="247">
        <f t="shared" si="324"/>
        <v>30400</v>
      </c>
      <c r="N252" s="246">
        <f t="shared" ca="1" si="327"/>
        <v>11.490559690013892</v>
      </c>
      <c r="O252" s="223">
        <f t="shared" ca="1" si="328"/>
        <v>3.4905596900138933</v>
      </c>
      <c r="P252" s="223" t="str">
        <f t="shared" ca="1" si="329"/>
        <v>-2,90229431217474+1,93925106034985i</v>
      </c>
      <c r="Q252" s="223" t="str">
        <f t="shared" ca="1" si="330"/>
        <v>1,33577936304974-3,22485665461278i</v>
      </c>
      <c r="R252" s="223" t="str">
        <f t="shared" ca="1" si="331"/>
        <v>0,680974413941197+3,42348956433452i</v>
      </c>
      <c r="S252" s="223" t="str">
        <f t="shared" ca="1" si="332"/>
        <v>-2,46819842694519-2,46819842694528i</v>
      </c>
      <c r="T252" s="223" t="str">
        <f t="shared" ca="1" si="333"/>
        <v>3,42348956433449+0,680974413941316i</v>
      </c>
      <c r="U252" s="223" t="str">
        <f t="shared" ca="1" si="334"/>
        <v>-3,22485665461275+1,33577936304981i</v>
      </c>
      <c r="V252" s="223" t="str">
        <f t="shared" ca="1" si="335"/>
        <v>1,93925106034972-2,90229431217483i</v>
      </c>
      <c r="W252" s="223" t="str">
        <f t="shared" ca="1" si="336"/>
        <v>-1,21871743115566E-13+3,49055969001389i</v>
      </c>
      <c r="X252" s="223" t="str">
        <f t="shared" ca="1" si="337"/>
        <v>-1,9392510603498-2,90229431217477i</v>
      </c>
      <c r="Y252" s="223" t="str">
        <f t="shared" ca="1" si="338"/>
        <v>3,22485665461279+1,33577936304972i</v>
      </c>
      <c r="Z252" s="223" t="str">
        <f t="shared" ca="1" si="339"/>
        <v>-3,42348956433447+0,680974413941403i</v>
      </c>
      <c r="AA252" s="223" t="str">
        <f t="shared" ca="1" si="340"/>
        <v>2,46819842694537-2,4681984269451i</v>
      </c>
      <c r="AB252" s="223" t="str">
        <f t="shared" ca="1" si="341"/>
        <v>-0,680974413941435+3,42348956433447i</v>
      </c>
      <c r="AC252" s="223" t="str">
        <f t="shared" ca="1" si="342"/>
        <v>-1,33577936304969-3,2248566546128i</v>
      </c>
      <c r="AD252" s="223" t="str">
        <f t="shared" ca="1" si="343"/>
        <v>2,90229431217476+1,93925106034983i</v>
      </c>
      <c r="AE252" s="223" t="str">
        <f t="shared" ca="1" si="344"/>
        <v>-3,49055969001389+1,03483370175563E-13i</v>
      </c>
      <c r="AF252" s="223" t="str">
        <f t="shared" ca="1" si="345"/>
        <v>2,90229431217464-1,93925106035i</v>
      </c>
      <c r="AG252" s="223" t="str">
        <f t="shared" ca="1" si="346"/>
        <v>-1,33577936304984+3,22485665461274i</v>
      </c>
      <c r="AH252" s="223" t="str">
        <f t="shared" ca="1" si="347"/>
        <v>-0,680974413941298-3,42348956433449i</v>
      </c>
      <c r="AI252" s="223" t="str">
        <f t="shared" ca="1" si="348"/>
        <v>2,46819842694527+2,4681984269452i</v>
      </c>
      <c r="AJ252" s="223" t="str">
        <f t="shared" ca="1" si="349"/>
        <v>-3,42348956433452-0,680974413941201i</v>
      </c>
      <c r="AK252" s="223" t="str">
        <f t="shared" ca="1" si="350"/>
        <v>3,22485665461285-1,33577936304957i</v>
      </c>
      <c r="AL252" s="223" t="str">
        <f t="shared" ca="1" si="351"/>
        <v>-1,93925106034994+2,90229431217468i</v>
      </c>
      <c r="AM252" s="223" t="str">
        <f t="shared" ca="1" si="352"/>
        <v>3,07893320973855E-14-3,49055969001389i</v>
      </c>
      <c r="AN252" s="223" t="str">
        <f t="shared" ca="1" si="353"/>
        <v>1,93925106034989+2,90229431217472i</v>
      </c>
      <c r="AO252" s="223" t="str">
        <f t="shared" ca="1" si="354"/>
        <v>-3,22485665461283-1,33577936304962i</v>
      </c>
      <c r="AP252" s="223" t="str">
        <f t="shared" ca="1" si="355"/>
        <v>3,42348956433431-0,680974413942213i</v>
      </c>
      <c r="AQ252" s="223" t="str">
        <f t="shared" ca="1" si="356"/>
        <v>-2,4681984269443+2,46819842694618i</v>
      </c>
      <c r="AR252" s="223" t="str">
        <f t="shared" ca="1" si="357"/>
        <v>-2,4681984269443+2,46819842694618i</v>
      </c>
      <c r="AS252" s="223" t="str">
        <f t="shared" ca="1" si="358"/>
        <v>1,3357793630485+3,22485665461329i</v>
      </c>
      <c r="AT252" s="223" t="str">
        <f t="shared" ca="1" si="359"/>
        <v>-2,90229431217424-1,93925106035061i</v>
      </c>
      <c r="AU252" s="223" t="str">
        <f t="shared" ca="1" si="360"/>
        <v>3,49055969001389+4,87486972462266E-13i</v>
      </c>
      <c r="AV252" s="223" t="str">
        <f t="shared" ca="1" si="361"/>
        <v>-2,90229431217478+1,9392510603498i</v>
      </c>
      <c r="AW252" s="223" t="str">
        <f t="shared" ca="1" si="362"/>
        <v>1,3357793630494-3,22485665461292i</v>
      </c>
      <c r="AX252" s="223" t="str">
        <f t="shared" ca="1" si="363"/>
        <v>0,680974413942105+3,42348956433433i</v>
      </c>
      <c r="AY252" s="223" t="str">
        <f t="shared" ca="1" si="364"/>
        <v>-2,46819842694606-2,46819842694441i</v>
      </c>
      <c r="AZ252" s="223" t="str">
        <f t="shared" ca="1" si="365"/>
        <v>3,42348956433481+0,680974413939714i</v>
      </c>
      <c r="BA252" s="223" t="str">
        <f t="shared" ca="1" si="366"/>
        <v>-3,22485665461333+1,3357793630484i</v>
      </c>
      <c r="BB252" s="223" t="str">
        <f t="shared" ca="1" si="367"/>
        <v>1,93925106035074-2,90229431217415i</v>
      </c>
      <c r="BC252" s="223" t="str">
        <f t="shared" ca="1" si="368"/>
        <v>-5,96957756420449E-13+3,49055969001389i</v>
      </c>
      <c r="BD252" s="223" t="str">
        <f t="shared" ca="1" si="369"/>
        <v>-1,93925106034967-2,90229431217487i</v>
      </c>
      <c r="BE252" s="223" t="str">
        <f t="shared" ca="1" si="370"/>
        <v>3,22485665461288+1,3357793630495i</v>
      </c>
      <c r="BF252" s="223" t="str">
        <f t="shared" ca="1" si="371"/>
        <v>-3,42348956433437+0,680974413941948i</v>
      </c>
      <c r="BG252" s="223" t="str">
        <f t="shared" ca="1" si="372"/>
        <v>2,46819842694452-2,46819842694595i</v>
      </c>
      <c r="BH252" s="223" t="str">
        <f t="shared" ca="1" si="373"/>
        <v>-0,680974413939871+3,42348956433478i</v>
      </c>
      <c r="BI252" s="223" t="str">
        <f t="shared" ca="1" si="374"/>
        <v>-1,33577936304825-3,22485665461339i</v>
      </c>
      <c r="BJ252" s="223" t="str">
        <f t="shared" ca="1" si="375"/>
        <v>2,90229431217412+1,93925106035079i</v>
      </c>
      <c r="BK252" s="223" t="str">
        <f t="shared" ca="1" si="376"/>
        <v>-3,49055969001389-7,56032377008164E-13i</v>
      </c>
      <c r="BL252" s="223" t="str">
        <f t="shared" ca="1" si="377"/>
        <v>2,9022943121749-1,93925106034962i</v>
      </c>
      <c r="BM252" s="223" t="str">
        <f t="shared" ca="1" si="378"/>
        <v>-1,33577936304965+3,22485665461281i</v>
      </c>
      <c r="BN252" s="223" t="str">
        <f t="shared" ca="1" si="379"/>
        <v>-0,680974413941791-3,4234895643344i</v>
      </c>
      <c r="BO252" s="223" t="str">
        <f t="shared" ca="1" si="380"/>
        <v>2,46819842694591+2,46819842694457i</v>
      </c>
      <c r="BP252" s="223" t="str">
        <f t="shared" ca="1" si="381"/>
        <v>-3,42348956433475-0,680974413940024i</v>
      </c>
      <c r="BQ252" s="223" t="str">
        <f t="shared" ca="1" si="382"/>
        <v>3,22485665461342-1,3357793630482i</v>
      </c>
      <c r="BR252" s="223" t="str">
        <f t="shared" ca="1" si="383"/>
        <v>-1,93925106035092+2,90229431217403i</v>
      </c>
      <c r="BS252" s="223" t="str">
        <f t="shared" ca="1" si="384"/>
        <v>9,15106997595874E-13-3,49055969001389i</v>
      </c>
      <c r="BT252" s="223" t="str">
        <f t="shared" ca="1" si="385"/>
        <v>1,93925106034949+2,90229431217499i</v>
      </c>
      <c r="BU252" s="223" t="str">
        <f t="shared" ca="1" si="386"/>
        <v>-3,22485665461275-1,3357793630498i</v>
      </c>
      <c r="BV252" s="223" t="str">
        <f t="shared" ca="1" si="387"/>
        <v>3,42348956433441-0,680974413941735i</v>
      </c>
      <c r="BW252" s="223" t="str">
        <f t="shared" ca="1" si="388"/>
        <v>-2,46819842694468+2,4681984269458i</v>
      </c>
      <c r="BX252" s="223" t="str">
        <f t="shared" ca="1" si="389"/>
        <v>0,680974413940084-3,42348956433474i</v>
      </c>
      <c r="BY252" s="223" t="str">
        <f t="shared" ca="1" si="390"/>
        <v>1,33577936305126+3,22485665461215i</v>
      </c>
      <c r="BZ252" s="223" t="str">
        <f t="shared" ca="1" si="391"/>
        <v>-2,90229431217394-1,93925106035106i</v>
      </c>
      <c r="CA252" s="223" t="str">
        <f t="shared" ca="1" si="392"/>
        <v>3,49055969001389+9,74973944924533E-13i</v>
      </c>
      <c r="CB252" s="223" t="str">
        <f t="shared" ca="1" si="393"/>
        <v>-2,90229431217508+1,93925106034935i</v>
      </c>
      <c r="CC252" s="223" t="str">
        <f t="shared" ca="1" si="394"/>
        <v>1,33577936304985-3,22485665461273i</v>
      </c>
      <c r="CD252" s="223" t="str">
        <f t="shared" ca="1" si="395"/>
        <v>0,680974413941578+3,42348956433444i</v>
      </c>
      <c r="CE252" s="223" t="str">
        <f t="shared" ca="1" si="396"/>
        <v>-2,46819842694576-2,46819842694472i</v>
      </c>
      <c r="CF252" s="223" t="str">
        <f t="shared" ca="1" si="397"/>
        <v>3,42348956433469+0,680974413940339i</v>
      </c>
      <c r="CG252" s="223" t="str">
        <f t="shared" ca="1" si="398"/>
        <v>-3,22485665461217+1,3357793630512i</v>
      </c>
      <c r="CH252" s="223" t="str">
        <f t="shared" ca="1" si="399"/>
        <v>1,93925106035119-2,90229431217385i</v>
      </c>
      <c r="CI252" s="223" t="str">
        <f t="shared" ca="1" si="400"/>
        <v>-1,03484089225319E-12+3,49055969001389i</v>
      </c>
      <c r="CJ252" s="223" t="str">
        <f t="shared" ca="1" si="401"/>
        <v>-1,9392510603493-2,90229431217511i</v>
      </c>
      <c r="CK252" s="223" t="str">
        <f t="shared" ca="1" si="402"/>
        <v>3,22485665461267+1,33577936305i</v>
      </c>
      <c r="CL252" s="223" t="str">
        <f t="shared" ca="1" si="403"/>
        <v>-3,42348956433447+0,680974413941421i</v>
      </c>
      <c r="CM252" s="223" t="str">
        <f t="shared" ca="1" si="404"/>
        <v>2,4681984269449-2,46819842694557i</v>
      </c>
      <c r="CN252" s="223" t="str">
        <f t="shared" ca="1" si="405"/>
        <v>-0,6809744139403+3,42348956433469i</v>
      </c>
      <c r="CO252" s="223" t="str">
        <f t="shared" ca="1" si="406"/>
        <v>-1,33577936305106-3,22485665461223i</v>
      </c>
      <c r="CP252" s="223" t="str">
        <f t="shared" ca="1" si="407"/>
        <v>2,90229431217387+1,93925106035115i</v>
      </c>
      <c r="CQ252" s="223" t="str">
        <f t="shared" ca="1" si="408"/>
        <v>-3,49055969001389-1,1939155128409E-12i</v>
      </c>
      <c r="CR252" s="223" t="str">
        <f t="shared" ca="1" si="409"/>
        <v>2,9022943121752-1,93925106034917i</v>
      </c>
      <c r="CS252" s="223" t="str">
        <f t="shared" ca="1" si="410"/>
        <v>-1,33577936305015+3,22485665461261i</v>
      </c>
      <c r="CT252" s="223" t="str">
        <f t="shared" ca="1" si="411"/>
        <v>-0,680974413941267-3,4234895643345i</v>
      </c>
      <c r="CU252" s="223" t="str">
        <f t="shared" ca="1" si="412"/>
        <v>2,4681984269456+2,46819842694488i</v>
      </c>
      <c r="CV252" s="223" t="str">
        <f t="shared" ca="1" si="413"/>
        <v>-3,42348956433466-0,680974413940454i</v>
      </c>
      <c r="CW252" s="223" t="str">
        <f t="shared" ca="1" si="414"/>
        <v>3,22485665461229-1,33577936305091i</v>
      </c>
      <c r="CX252" s="223" t="str">
        <f t="shared" ca="1" si="415"/>
        <v>-1,93925106035129+2,90229431217378i</v>
      </c>
      <c r="CY252" s="223" t="str">
        <f t="shared" ca="1" si="416"/>
        <v>1,35299013342861E-12-3,49055969001389i</v>
      </c>
      <c r="CZ252" s="223" t="str">
        <f t="shared" ca="1" si="417"/>
        <v>1,93925106034904+2,90229431217529i</v>
      </c>
      <c r="DA252" s="223" t="str">
        <f t="shared" ca="1" si="418"/>
        <v>-3,22485665461255-1,33577936305029i</v>
      </c>
      <c r="DB252" s="223" t="str">
        <f t="shared" ca="1" si="419"/>
        <v>3,42348956433449-0,680974413941305i</v>
      </c>
      <c r="DC252" s="223" t="str">
        <f t="shared" ca="1" si="420"/>
        <v>-2,46819842694499+2,46819842694549i</v>
      </c>
      <c r="DD252" s="223" t="str">
        <f t="shared" ca="1" si="421"/>
        <v>0,680974413940611-3,42348956433463i</v>
      </c>
      <c r="DE252" s="223" t="str">
        <f t="shared" ca="1" si="422"/>
        <v>1,33577936305076+3,22485665461235i</v>
      </c>
      <c r="DF252" s="223" t="str">
        <f t="shared" ca="1" si="423"/>
        <v>-2,90229431217557-1,93925106034862i</v>
      </c>
      <c r="DG252" s="223" t="str">
        <f t="shared" ca="1" si="424"/>
        <v>3,49055969001389+1,51206475401632E-12i</v>
      </c>
      <c r="DH252" s="223" t="str">
        <f t="shared" ca="1" si="425"/>
        <v>-2,90229431217538+1,93925106034891i</v>
      </c>
      <c r="DI252" s="223" t="str">
        <f t="shared" ca="1" si="426"/>
        <v>1,33577936305026-3,22485665461256i</v>
      </c>
      <c r="DJ252" s="223" t="str">
        <f t="shared" ca="1" si="427"/>
        <v>0,680974413941148+3,42348956433453i</v>
      </c>
      <c r="DK252" s="223" t="str">
        <f t="shared" ca="1" si="428"/>
        <v>-2,46819842694538-2,4681984269451i</v>
      </c>
      <c r="DL252" s="223" t="str">
        <f t="shared" ca="1" si="429"/>
        <v>3,4234895643346+0,680974413940768i</v>
      </c>
      <c r="DM252" s="223" t="str">
        <f t="shared" ca="1" si="430"/>
        <v>-3,22485665461242+1,33577936305062i</v>
      </c>
      <c r="DN252" s="223" t="str">
        <f t="shared" ca="1" si="431"/>
        <v>1,93925106034858-2,90229431217559i</v>
      </c>
      <c r="DO252" s="223" t="str">
        <f t="shared" ca="1" si="432"/>
        <v>-1,67113937460404E-12+3,49055969001389i</v>
      </c>
      <c r="DP252" s="223" t="str">
        <f t="shared" ca="1" si="433"/>
        <v>-1,93925106034877-2,90229431217546i</v>
      </c>
      <c r="DQ252" s="223" t="str">
        <f t="shared" ca="1" si="434"/>
        <v>3,2248566546125+1,3357793630504i</v>
      </c>
      <c r="DR252" s="223" t="str">
        <f t="shared" ca="1" si="435"/>
        <v>-3,42348956433456+0,680974413940991i</v>
      </c>
      <c r="DS252" s="223" t="str">
        <f t="shared" ca="1" si="436"/>
        <v>2,46819842694521-2,46819842694526i</v>
      </c>
      <c r="DT252" s="223" t="str">
        <f t="shared" ca="1" si="437"/>
        <v>-0,680974413940925+3,42348956433457i</v>
      </c>
      <c r="DU252" s="223" t="str">
        <f t="shared" ca="1" si="438"/>
        <v>-1,33577936305065-3,2248566546124i</v>
      </c>
      <c r="DV252" s="223" t="str">
        <f t="shared" ca="1" si="439"/>
        <v>2,9022943121755+1,93925106034871i</v>
      </c>
      <c r="DW252" s="223" t="str">
        <f t="shared" ca="1" si="440"/>
        <v>-3,49055969001389-1,83021399519175E-12i</v>
      </c>
      <c r="DX252" s="223" t="str">
        <f t="shared" ca="1" si="441"/>
        <v>2,90229431217544-1,9392510603488i</v>
      </c>
      <c r="DY252" s="223" t="str">
        <f t="shared" ca="1" si="442"/>
        <v>-1,33577936305055+3,22485665461244i</v>
      </c>
      <c r="DZ252" s="223" t="str">
        <f t="shared" ca="1" si="443"/>
        <v>-0,680974413940834-3,42348956433459i</v>
      </c>
      <c r="EA252" s="223" t="str">
        <f t="shared" ca="1" si="444"/>
        <v>2,46819842694515+2,46819842694533i</v>
      </c>
      <c r="EB252" s="223" t="str">
        <f t="shared" ca="1" si="445"/>
        <v>-3,42348956433458-0,680974413940883i</v>
      </c>
      <c r="EC252" s="223" t="str">
        <f t="shared" ca="1" si="446"/>
        <v>3,22485665461246-1,33577936305051i</v>
      </c>
      <c r="ED252" s="223" t="str">
        <f t="shared" ca="1" si="447"/>
        <v>-1,93925106034885+2,90229431217541i</v>
      </c>
      <c r="EE252" s="223" t="str">
        <f t="shared" ca="1" si="448"/>
        <v>1,79087326926135E-12-3,49055969001389i</v>
      </c>
      <c r="EF252" s="223" t="str">
        <f t="shared" ca="1" si="449"/>
        <v>1,93925106034867+2,90229431217553i</v>
      </c>
      <c r="EG252" s="223" t="str">
        <f t="shared" ca="1" si="450"/>
        <v>-3,22485665461238-1,3357793630507i</v>
      </c>
      <c r="EH252" s="223" t="str">
        <f t="shared" ca="1" si="451"/>
        <v>3,42348956433462-0,680974413940681i</v>
      </c>
      <c r="EI252" s="223" t="str">
        <f t="shared" ca="1" si="452"/>
        <v>-2,46819842694544+2,46819842694504i</v>
      </c>
      <c r="EJ252" s="223" t="str">
        <f t="shared" ca="1" si="453"/>
        <v>0,68097441394104-3,42348956433455i</v>
      </c>
      <c r="EK252" s="223" t="str">
        <f t="shared" ca="1" si="454"/>
        <v>1,33577936305036+3,22485665461252i</v>
      </c>
      <c r="EL252" s="223" t="str">
        <f t="shared" ca="1" si="455"/>
        <v>-2,90229431217533-1,93925106034898i</v>
      </c>
      <c r="EM252" s="223" t="str">
        <f t="shared" ca="1" si="456"/>
        <v>3,49055969001389-1,42311300095884E-12i</v>
      </c>
      <c r="EN252" s="223"/>
      <c r="EO252" s="223"/>
      <c r="EP252" s="223"/>
    </row>
    <row r="253" spans="1:146">
      <c r="A253" s="249">
        <f t="shared" si="323"/>
        <v>2.9882812500000022E-3</v>
      </c>
      <c r="B253" s="248">
        <v>153</v>
      </c>
      <c r="C253" s="247">
        <f t="shared" si="324"/>
        <v>30600</v>
      </c>
      <c r="N253" s="246">
        <f t="shared" ca="1" si="327"/>
        <v>11.490381450384881</v>
      </c>
      <c r="O253" s="223">
        <f t="shared" ca="1" si="328"/>
        <v>3.4903814503848807</v>
      </c>
      <c r="P253" s="223" t="str">
        <f t="shared" ca="1" si="329"/>
        <v>-2,85368286594067+2,00979023030452i</v>
      </c>
      <c r="Q253" s="223" t="str">
        <f t="shared" ca="1" si="330"/>
        <v>1,17587409510308-3,28634793983479i</v>
      </c>
      <c r="R253" s="223" t="str">
        <f t="shared" ca="1" si="331"/>
        <v>0,930929261271225+3,36394610237737i</v>
      </c>
      <c r="S253" s="223" t="str">
        <f t="shared" ca="1" si="332"/>
        <v>-2,69810134737091-2,21427455129353i</v>
      </c>
      <c r="T253" s="223" t="str">
        <f t="shared" ca="1" si="333"/>
        <v>3,48092411063716+0,256768388194103i</v>
      </c>
      <c r="U253" s="223" t="str">
        <f t="shared" ca="1" si="334"/>
        <v>-2,99380002980935+1,79441468192399i</v>
      </c>
      <c r="V253" s="223" t="str">
        <f t="shared" ca="1" si="335"/>
        <v>1,41444676533276-3,19094077306843i</v>
      </c>
      <c r="W253" s="223" t="str">
        <f t="shared" ca="1" si="336"/>
        <v>0,68093964111472+3,42331474952997i</v>
      </c>
      <c r="X253" s="223" t="str">
        <f t="shared" ca="1" si="337"/>
        <v>-2,52789858382904-2,40675952663867i</v>
      </c>
      <c r="Y253" s="223" t="str">
        <f t="shared" ca="1" si="338"/>
        <v>3,45260334153753+0,512145326245151i</v>
      </c>
      <c r="Z253" s="223" t="str">
        <f t="shared" ca="1" si="339"/>
        <v>-3,1176935319259+1,56931504490917i</v>
      </c>
      <c r="AA253" s="223" t="str">
        <f t="shared" ca="1" si="340"/>
        <v>1,64535442598941-3,07824162178149i</v>
      </c>
      <c r="AB253" s="223" t="str">
        <f t="shared" ca="1" si="341"/>
        <v>0,427259950044268+3,46413215744998i</v>
      </c>
      <c r="AC253" s="223" t="str">
        <f t="shared" ca="1" si="342"/>
        <v>-2,34399691883791-2,58620206358074i</v>
      </c>
      <c r="AD253" s="223" t="str">
        <f t="shared" ca="1" si="343"/>
        <v>3,40557261578746+0,764746904400019i</v>
      </c>
      <c r="AE253" s="223" t="str">
        <f t="shared" ca="1" si="344"/>
        <v>-3,22469198266764+1,33571115369675i</v>
      </c>
      <c r="AF253" s="223" t="str">
        <f t="shared" ca="1" si="345"/>
        <v>1,86734576845412-2,94886121243903i</v>
      </c>
      <c r="AG253" s="223" t="str">
        <f t="shared" ca="1" si="346"/>
        <v>0,171264900285949+3,48617713306724i</v>
      </c>
      <c r="AH253" s="223" t="str">
        <f t="shared" ca="1" si="347"/>
        <v>-2,14739293145328-2,75162974746519i</v>
      </c>
      <c r="AI253" s="223" t="str">
        <f t="shared" ca="1" si="348"/>
        <v>3,34008679696479+1,01320425281991i</v>
      </c>
      <c r="AJ253" s="223" t="str">
        <f t="shared" ca="1" si="349"/>
        <v>-3,3142155481597+1,09486892801257i</v>
      </c>
      <c r="AK253" s="223" t="str">
        <f t="shared" ca="1" si="350"/>
        <v>2,07921780240756-2,80350066868948i</v>
      </c>
      <c r="AL253" s="223" t="str">
        <f t="shared" ca="1" si="351"/>
        <v>-0,0856582488061802+3,4893302127489i</v>
      </c>
      <c r="AM253" s="223" t="str">
        <f t="shared" ca="1" si="352"/>
        <v>-1,93915203571766-2,90214611133949i</v>
      </c>
      <c r="AN253" s="223" t="str">
        <f t="shared" ca="1" si="353"/>
        <v>3,25650075839551+1,25617095960715i</v>
      </c>
      <c r="AO253" s="223" t="str">
        <f t="shared" ca="1" si="354"/>
        <v>-3,38577909244383+0,848093512745548i</v>
      </c>
      <c r="AP253" s="223" t="str">
        <f t="shared" ca="1" si="355"/>
        <v>2,27982237494192-2,64294771191279i</v>
      </c>
      <c r="AQ253" s="223" t="str">
        <f t="shared" ca="1" si="356"/>
        <v>-0,34211720842741+3,47357430968285i</v>
      </c>
      <c r="AR253" s="223" t="str">
        <f t="shared" ca="1" si="357"/>
        <v>-0,34211720842741+3,47357430968285i</v>
      </c>
      <c r="AS253" s="223" t="str">
        <f t="shared" ca="1" si="358"/>
        <v>3,15526746006387+1,49233036712818i</v>
      </c>
      <c r="AT253" s="223" t="str">
        <f t="shared" ca="1" si="359"/>
        <v>-3,43899480647304+0,596722205253292i</v>
      </c>
      <c r="AU253" s="223" t="str">
        <f t="shared" ca="1" si="360"/>
        <v>2,46807239249387-2,4680723924959i</v>
      </c>
      <c r="AV253" s="223" t="str">
        <f t="shared" ca="1" si="361"/>
        <v>-0,596722205250507+3,43899480647352i</v>
      </c>
      <c r="AW253" s="223" t="str">
        <f t="shared" ca="1" si="362"/>
        <v>-1,4923303671276-3,15526746006415i</v>
      </c>
      <c r="AX253" s="223" t="str">
        <f t="shared" ca="1" si="363"/>
        <v>3,03693549398747+1,72040270708633i</v>
      </c>
      <c r="AY253" s="223" t="str">
        <f t="shared" ca="1" si="364"/>
        <v>-3,47357430968291+0,342117208426766i</v>
      </c>
      <c r="AZ253" s="223" t="str">
        <f t="shared" ca="1" si="365"/>
        <v>2,64294771191321-2,27982237494143i</v>
      </c>
      <c r="BA253" s="223" t="str">
        <f t="shared" ca="1" si="366"/>
        <v>-0,848093512745164+3,38577909244393i</v>
      </c>
      <c r="BB253" s="223" t="str">
        <f t="shared" ca="1" si="367"/>
        <v>-1,25617095960752-3,25650075839537i</v>
      </c>
      <c r="BC253" s="223" t="str">
        <f t="shared" ca="1" si="368"/>
        <v>2,90214611133955+1,93915203571758i</v>
      </c>
      <c r="BD253" s="223" t="str">
        <f t="shared" ca="1" si="369"/>
        <v>-3,48933021274891+0,0856582488059307i</v>
      </c>
      <c r="BE253" s="223" t="str">
        <f t="shared" ca="1" si="370"/>
        <v>2,80350066868969-2,07921780240728i</v>
      </c>
      <c r="BF253" s="223" t="str">
        <f t="shared" ca="1" si="371"/>
        <v>-1,09486892801323+3,31421554815948i</v>
      </c>
      <c r="BG253" s="223" t="str">
        <f t="shared" ca="1" si="372"/>
        <v>-1,01320425281929-3,34008679696498i</v>
      </c>
      <c r="BH253" s="223" t="str">
        <f t="shared" ca="1" si="373"/>
        <v>2,75162974746458+2,14739293145407i</v>
      </c>
      <c r="BI253" s="223" t="str">
        <f t="shared" ca="1" si="374"/>
        <v>-3,48617713306719-0,171264900286941i</v>
      </c>
      <c r="BJ253" s="223" t="str">
        <f t="shared" ca="1" si="375"/>
        <v>2,94886121243973-1,86734576845301i</v>
      </c>
      <c r="BK253" s="223" t="str">
        <f t="shared" ca="1" si="376"/>
        <v>-1,33571115369794+3,22469198266715i</v>
      </c>
      <c r="BL253" s="223" t="str">
        <f t="shared" ca="1" si="377"/>
        <v>-0,76474690439842-3,40557261578782i</v>
      </c>
      <c r="BM253" s="223" t="str">
        <f t="shared" ca="1" si="378"/>
        <v>2,58620206358198+2,34399691883653i</v>
      </c>
      <c r="BN253" s="223" t="str">
        <f t="shared" ca="1" si="379"/>
        <v>-3,46413215745015-0,427259950042865i</v>
      </c>
      <c r="BO253" s="223" t="str">
        <f t="shared" ca="1" si="380"/>
        <v>3,07824162178081-1,64535442599068i</v>
      </c>
      <c r="BP253" s="223" t="str">
        <f t="shared" ca="1" si="381"/>
        <v>-1,56931504490819+3,11769353192639i</v>
      </c>
      <c r="BQ253" s="223" t="str">
        <f t="shared" ca="1" si="382"/>
        <v>-0,512145326246254-3,45260334153737i</v>
      </c>
      <c r="BR253" s="223" t="str">
        <f t="shared" ca="1" si="383"/>
        <v>2,40675952663923+2,52789858382851i</v>
      </c>
      <c r="BS253" s="223" t="str">
        <f t="shared" ca="1" si="384"/>
        <v>-3,42331474953012-0,680939641113942i</v>
      </c>
      <c r="BT253" s="223" t="str">
        <f t="shared" ca="1" si="385"/>
        <v>3,19094077306825-1,41444676533318i</v>
      </c>
      <c r="BU253" s="223" t="str">
        <f t="shared" ca="1" si="386"/>
        <v>-1,79441468192367+2,99380002980954i</v>
      </c>
      <c r="BV253" s="223" t="str">
        <f t="shared" ca="1" si="387"/>
        <v>-0,256768388194139-3,48092411063715i</v>
      </c>
      <c r="BW253" s="223" t="str">
        <f t="shared" ca="1" si="388"/>
        <v>2,21427455129357+2,69810134737088i</v>
      </c>
      <c r="BX253" s="223" t="str">
        <f t="shared" ca="1" si="389"/>
        <v>-3,36394610237729-0,930929261271501i</v>
      </c>
      <c r="BY253" s="223" t="str">
        <f t="shared" ca="1" si="390"/>
        <v>3,28634793983488-1,17587409510282i</v>
      </c>
      <c r="BZ253" s="223" t="str">
        <f t="shared" ca="1" si="391"/>
        <v>-2,00979023030487+2,85368286594043i</v>
      </c>
      <c r="CA253" s="223" t="str">
        <f t="shared" ca="1" si="392"/>
        <v>5,96928030620636E-13-3,49038145038488i</v>
      </c>
      <c r="CB253" s="223" t="str">
        <f t="shared" ca="1" si="393"/>
        <v>2,00979023030381+2,85368286594117i</v>
      </c>
      <c r="CC253" s="223" t="str">
        <f t="shared" ca="1" si="394"/>
        <v>-3,28634793983445-1,17587409510404i</v>
      </c>
      <c r="CD253" s="223" t="str">
        <f t="shared" ca="1" si="395"/>
        <v>3,36394610237764-0,930929261270255i</v>
      </c>
      <c r="CE253" s="223" t="str">
        <f t="shared" ca="1" si="396"/>
        <v>-2,21427455129456+2,69810134737006i</v>
      </c>
      <c r="CF253" s="223" t="str">
        <f t="shared" ca="1" si="397"/>
        <v>0,256768388195428-3,48092411063706i</v>
      </c>
      <c r="CG253" s="223" t="str">
        <f t="shared" ca="1" si="398"/>
        <v>1,79441468192256+2,99380002981021i</v>
      </c>
      <c r="CH253" s="223" t="str">
        <f t="shared" ca="1" si="399"/>
        <v>-3,19094077306913-1,41444676533119i</v>
      </c>
      <c r="CI253" s="223" t="str">
        <f t="shared" ca="1" si="400"/>
        <v>3,4233147495297-0,680939641116078i</v>
      </c>
      <c r="CJ253" s="223" t="str">
        <f t="shared" ca="1" si="401"/>
        <v>-2,40675952663765+2,52789858383002i</v>
      </c>
      <c r="CK253" s="223" t="str">
        <f t="shared" ca="1" si="402"/>
        <v>0,5121453262441-3,45260334153768i</v>
      </c>
      <c r="CL253" s="223" t="str">
        <f t="shared" ca="1" si="403"/>
        <v>1,56931504491014+3,11769353192541i</v>
      </c>
      <c r="CM253" s="223" t="str">
        <f t="shared" ca="1" si="404"/>
        <v>-3,07824162178184-1,64535442598875i</v>
      </c>
      <c r="CN253" s="223" t="str">
        <f t="shared" ca="1" si="405"/>
        <v>3,46413215744988-0,427259950045029i</v>
      </c>
      <c r="CO253" s="223" t="str">
        <f t="shared" ca="1" si="406"/>
        <v>-2,58620206358045+2,34399691883822i</v>
      </c>
      <c r="CP253" s="223" t="str">
        <f t="shared" ca="1" si="407"/>
        <v>0,764746904399586-3,40557261578756i</v>
      </c>
      <c r="CQ253" s="223" t="str">
        <f t="shared" ca="1" si="408"/>
        <v>1,33571115369684+3,2246919826676i</v>
      </c>
      <c r="CR253" s="223" t="str">
        <f t="shared" ca="1" si="409"/>
        <v>-2,94886121243909-1,86734576845402i</v>
      </c>
      <c r="CS253" s="223" t="str">
        <f t="shared" ca="1" si="410"/>
        <v>3,48617713306725-0,171264900285749i</v>
      </c>
      <c r="CT253" s="223" t="str">
        <f t="shared" ca="1" si="411"/>
        <v>-2,75162974746531+2,14739293145312i</v>
      </c>
      <c r="CU253" s="223" t="str">
        <f t="shared" ca="1" si="412"/>
        <v>1,01320425282062-3,34008679696457i</v>
      </c>
      <c r="CV253" s="223" t="str">
        <f t="shared" ca="1" si="413"/>
        <v>1,0948689280119+3,31421554815991i</v>
      </c>
      <c r="CW253" s="223" t="str">
        <f t="shared" ca="1" si="414"/>
        <v>-2,80350066868886-2,07921780240839i</v>
      </c>
      <c r="CX253" s="223" t="str">
        <f t="shared" ca="1" si="415"/>
        <v>3,48933021274888+0,0856582488072235i</v>
      </c>
      <c r="CY253" s="223" t="str">
        <f t="shared" ca="1" si="416"/>
        <v>-2,90214611134027+1,9391520357165i</v>
      </c>
      <c r="CZ253" s="223" t="str">
        <f t="shared" ca="1" si="417"/>
        <v>1,25617095960872-3,2565007583949i</v>
      </c>
      <c r="DA253" s="223" t="str">
        <f t="shared" ca="1" si="418"/>
        <v>0,848093512743911+3,38577909244424i</v>
      </c>
      <c r="DB253" s="223" t="str">
        <f t="shared" ca="1" si="419"/>
        <v>-2,6429477119147-2,2798223749397i</v>
      </c>
      <c r="DC253" s="223" t="str">
        <f t="shared" ca="1" si="420"/>
        <v>3,47357430968314+0,342117208424499i</v>
      </c>
      <c r="DD253" s="223" t="str">
        <f t="shared" ca="1" si="421"/>
        <v>-3,03693549398644+1,72040270708814i</v>
      </c>
      <c r="DE253" s="223" t="str">
        <f t="shared" ca="1" si="422"/>
        <v>1,49233036712567-3,15526746006506i</v>
      </c>
      <c r="DF253" s="223" t="str">
        <f t="shared" ca="1" si="423"/>
        <v>0,596722205252608+3,43899480647315i</v>
      </c>
      <c r="DG253" s="223" t="str">
        <f t="shared" ca="1" si="424"/>
        <v>-2,46807239249541-2,46807239249436i</v>
      </c>
      <c r="DH253" s="223" t="str">
        <f t="shared" ca="1" si="425"/>
        <v>3,43899480647341+0,596722205251146i</v>
      </c>
      <c r="DI253" s="223" t="str">
        <f t="shared" ca="1" si="426"/>
        <v>-3,15526746006443+1,49233036712701i</v>
      </c>
      <c r="DJ253" s="223" t="str">
        <f t="shared" ca="1" si="427"/>
        <v>1,72040270708685-3,03693549398717i</v>
      </c>
      <c r="DK253" s="223" t="str">
        <f t="shared" ca="1" si="428"/>
        <v>0,342117208426172+3,47357430968297i</v>
      </c>
      <c r="DL253" s="223" t="str">
        <f t="shared" ca="1" si="429"/>
        <v>-2,27982237494097-2,6429477119136i</v>
      </c>
      <c r="DM253" s="223" t="str">
        <f t="shared" ca="1" si="430"/>
        <v>3,38577909244378+0,848093512745743i</v>
      </c>
      <c r="DN253" s="223" t="str">
        <f t="shared" ca="1" si="431"/>
        <v>-3,25650075839558+1,25617095960696i</v>
      </c>
      <c r="DO253" s="223" t="str">
        <f t="shared" ca="1" si="432"/>
        <v>1,93915203571807-2,90214611133921i</v>
      </c>
      <c r="DP253" s="223" t="str">
        <f t="shared" ca="1" si="433"/>
        <v>0,0856582488053338+3,48933021274893i</v>
      </c>
      <c r="DQ253" s="223" t="str">
        <f t="shared" ca="1" si="434"/>
        <v>-2,07921780240688-2,80350066868998i</v>
      </c>
      <c r="DR253" s="223" t="str">
        <f t="shared" ca="1" si="435"/>
        <v>3,31421554815926+1,09486892801389i</v>
      </c>
      <c r="DS253" s="223" t="str">
        <f t="shared" ca="1" si="436"/>
        <v>-3,34008679696518+1,01320425281862i</v>
      </c>
      <c r="DT253" s="223" t="str">
        <f t="shared" ca="1" si="437"/>
        <v>2,14739293145461-2,75162974746415i</v>
      </c>
      <c r="DU253" s="223" t="str">
        <f t="shared" ca="1" si="438"/>
        <v>-0,171264900287637+3,48617713306716i</v>
      </c>
      <c r="DV253" s="223" t="str">
        <f t="shared" ca="1" si="439"/>
        <v>-1,86734576845544-2,94886121243819i</v>
      </c>
      <c r="DW253" s="223" t="str">
        <f t="shared" ca="1" si="440"/>
        <v>3,22469198266825+1,33571115369529i</v>
      </c>
      <c r="DX253" s="223" t="str">
        <f t="shared" ca="1" si="441"/>
        <v>-3,40557261578719+0,764746904401227i</v>
      </c>
      <c r="DY253" s="223" t="str">
        <f t="shared" ca="1" si="442"/>
        <v>2,34399691883697-2,58620206358159i</v>
      </c>
      <c r="DZ253" s="223" t="str">
        <f t="shared" ca="1" si="443"/>
        <v>-0,427259950043556+3,46413215745007i</v>
      </c>
      <c r="EA253" s="223" t="str">
        <f t="shared" ca="1" si="444"/>
        <v>-1,64535442599006-3,07824162178114i</v>
      </c>
      <c r="EB253" s="223" t="str">
        <f t="shared" ca="1" si="445"/>
        <v>3,11769353192608+1,56931504490882i</v>
      </c>
      <c r="EC253" s="223" t="str">
        <f t="shared" ca="1" si="446"/>
        <v>-3,45260334153747+0,512145326245566i</v>
      </c>
      <c r="ED253" s="223" t="str">
        <f t="shared" ca="1" si="447"/>
        <v>2,52789858382899-2,40675952663872i</v>
      </c>
      <c r="EE253" s="223" t="str">
        <f t="shared" ca="1" si="448"/>
        <v>-0,680939641114626+3,42331474952999i</v>
      </c>
      <c r="EF253" s="223" t="str">
        <f t="shared" ca="1" si="449"/>
        <v>-1,41444676533254-3,19094077306853i</v>
      </c>
      <c r="EG253" s="223" t="str">
        <f t="shared" ca="1" si="450"/>
        <v>2,99380002980923+1,79441468192419i</v>
      </c>
      <c r="EH253" s="223" t="str">
        <f t="shared" ca="1" si="451"/>
        <v>-3,4809241106372+0,256768388193544i</v>
      </c>
      <c r="EI253" s="223" t="str">
        <f t="shared" ca="1" si="452"/>
        <v>2,69810134737126-2,21427455129311i</v>
      </c>
      <c r="EJ253" s="223" t="str">
        <f t="shared" ca="1" si="453"/>
        <v>-0,930929261272076+3,36394610237713i</v>
      </c>
      <c r="EK253" s="223" t="str">
        <f t="shared" ca="1" si="454"/>
        <v>-1,17587409510226-3,28634793983508i</v>
      </c>
      <c r="EL253" s="223" t="str">
        <f t="shared" ca="1" si="455"/>
        <v>2,85368286594008+2,00979023030536i</v>
      </c>
      <c r="EM253" s="223" t="str">
        <f t="shared" ca="1" si="456"/>
        <v>-3,49038145038488-1,19385606124127E-12i</v>
      </c>
      <c r="EN253" s="223"/>
      <c r="EO253" s="223"/>
      <c r="EP253" s="223"/>
    </row>
    <row r="254" spans="1:146">
      <c r="A254" s="249">
        <f t="shared" si="323"/>
        <v>3.0078125000000022E-3</v>
      </c>
      <c r="B254" s="248">
        <v>154</v>
      </c>
      <c r="C254" s="247">
        <f t="shared" si="324"/>
        <v>30800</v>
      </c>
      <c r="N254" s="246">
        <f t="shared" ca="1" si="327"/>
        <v>11.490190468430622</v>
      </c>
      <c r="O254" s="223">
        <f t="shared" ca="1" si="328"/>
        <v>3.4901904684306215</v>
      </c>
      <c r="P254" s="223" t="str">
        <f t="shared" ca="1" si="329"/>
        <v>-2,80334727054544+2,07910403459024i</v>
      </c>
      <c r="Q254" s="223" t="str">
        <f t="shared" ca="1" si="330"/>
        <v>1,01314881368499-3,33990403862936i</v>
      </c>
      <c r="R254" s="223" t="str">
        <f t="shared" ca="1" si="331"/>
        <v>1,17580975522065+3,28616812190915i</v>
      </c>
      <c r="S254" s="223" t="str">
        <f t="shared" ca="1" si="332"/>
        <v>-2,90198731564809-1,93904593182874i</v>
      </c>
      <c r="T254" s="223" t="str">
        <f t="shared" ca="1" si="333"/>
        <v>3,48598638115911-0,171255529245615i</v>
      </c>
      <c r="U254" s="223" t="str">
        <f t="shared" ca="1" si="334"/>
        <v>-2,6979537163239+2,2141533936243i</v>
      </c>
      <c r="V254" s="223" t="str">
        <f t="shared" ca="1" si="335"/>
        <v>0,848047107916062-3,38559383397937i</v>
      </c>
      <c r="W254" s="223" t="str">
        <f t="shared" ca="1" si="336"/>
        <v>1,33563806806707+3,22451553834898i</v>
      </c>
      <c r="X254" s="223" t="str">
        <f t="shared" ca="1" si="337"/>
        <v>-2,99363621912324-1,79431649757714i</v>
      </c>
      <c r="Y254" s="223" t="str">
        <f t="shared" ca="1" si="338"/>
        <v>3,47338424735904-0,342098488921065i</v>
      </c>
      <c r="Z254" s="223" t="str">
        <f t="shared" ca="1" si="339"/>
        <v>-2,58606055528687+2,34386866319624i</v>
      </c>
      <c r="AA254" s="223" t="str">
        <f t="shared" ca="1" si="340"/>
        <v>0,680902382383894-3,42312743724038i</v>
      </c>
      <c r="AB254" s="223" t="str">
        <f t="shared" ca="1" si="341"/>
        <v>1,49224871181947+3,15509481442271i</v>
      </c>
      <c r="AC254" s="223" t="str">
        <f t="shared" ca="1" si="342"/>
        <v>-3,07807319073495-1,64526439771933i</v>
      </c>
      <c r="AD254" s="223" t="str">
        <f t="shared" ca="1" si="343"/>
        <v>3,45241442667455-0,512117303372404i</v>
      </c>
      <c r="AE254" s="223" t="str">
        <f t="shared" ca="1" si="344"/>
        <v>-2,46793734786+2,46793734785989i</v>
      </c>
      <c r="AF254" s="223" t="str">
        <f t="shared" ca="1" si="345"/>
        <v>0,512117303372536-3,45241442667453i</v>
      </c>
      <c r="AG254" s="223" t="str">
        <f t="shared" ca="1" si="346"/>
        <v>1,64526439771954+3,07807319073483i</v>
      </c>
      <c r="AH254" s="223" t="str">
        <f t="shared" ca="1" si="347"/>
        <v>-3,1550948144228-1,49224871181928i</v>
      </c>
      <c r="AI254" s="223" t="str">
        <f t="shared" ca="1" si="348"/>
        <v>3,42312743724041-0,680902382383765i</v>
      </c>
      <c r="AJ254" s="223" t="str">
        <f t="shared" ca="1" si="349"/>
        <v>-2,34386866319636+2,58606055528676i</v>
      </c>
      <c r="AK254" s="223" t="str">
        <f t="shared" ca="1" si="350"/>
        <v>0,342098488921199-3,47338424735902i</v>
      </c>
      <c r="AL254" s="223" t="str">
        <f t="shared" ca="1" si="351"/>
        <v>1,79431649757705+2,99363621912329i</v>
      </c>
      <c r="AM254" s="223" t="str">
        <f t="shared" ca="1" si="352"/>
        <v>-3,22451553834905-1,3356380680669i</v>
      </c>
      <c r="AN254" s="223" t="str">
        <f t="shared" ca="1" si="353"/>
        <v>3,38559383397941-0,848047107915933i</v>
      </c>
      <c r="AO254" s="223" t="str">
        <f t="shared" ca="1" si="354"/>
        <v>-2,21415339362439+2,69795371632383i</v>
      </c>
      <c r="AP254" s="223" t="str">
        <f t="shared" ca="1" si="355"/>
        <v>0,171255529245415-3,48598638115912i</v>
      </c>
      <c r="AQ254" s="223" t="str">
        <f t="shared" ca="1" si="356"/>
        <v>1,93904593182834+2,90198731564835i</v>
      </c>
      <c r="AR254" s="223" t="str">
        <f t="shared" ca="1" si="357"/>
        <v>1,93904593182834+2,90198731564835i</v>
      </c>
      <c r="AS254" s="223" t="str">
        <f t="shared" ca="1" si="358"/>
        <v>3,33990403862895-1,01314881368631i</v>
      </c>
      <c r="AT254" s="223" t="str">
        <f t="shared" ca="1" si="359"/>
        <v>-2,07910403458973+2,80334727054582i</v>
      </c>
      <c r="AU254" s="223" t="str">
        <f t="shared" ca="1" si="360"/>
        <v>1,59058550936323E-13-3,49019046843062i</v>
      </c>
      <c r="AV254" s="223" t="str">
        <f t="shared" ca="1" si="361"/>
        <v>2,07910403458951+2,80334727054597i</v>
      </c>
      <c r="AW254" s="223" t="str">
        <f t="shared" ca="1" si="362"/>
        <v>-3,33990403862888-1,01314881368656i</v>
      </c>
      <c r="AX254" s="223" t="str">
        <f t="shared" ca="1" si="363"/>
        <v>3,28616812190885-1,17580975522148i</v>
      </c>
      <c r="AY254" s="223" t="str">
        <f t="shared" ca="1" si="364"/>
        <v>-1,93904593182852+2,90198731564823i</v>
      </c>
      <c r="AZ254" s="223" t="str">
        <f t="shared" ca="1" si="365"/>
        <v>-0,171255529245147-3,48598638115913i</v>
      </c>
      <c r="BA254" s="223" t="str">
        <f t="shared" ca="1" si="366"/>
        <v>2,21415339362338+2,69795371632466i</v>
      </c>
      <c r="BB254" s="223" t="str">
        <f t="shared" ca="1" si="367"/>
        <v>-3,38559383397977-0,84804710791446i</v>
      </c>
      <c r="BC254" s="223" t="str">
        <f t="shared" ca="1" si="368"/>
        <v>3,22451553834876-1,33563806806761i</v>
      </c>
      <c r="BD254" s="223" t="str">
        <f t="shared" ca="1" si="369"/>
        <v>-1,79431649757728+2,99363621912316i</v>
      </c>
      <c r="BE254" s="223" t="str">
        <f t="shared" ca="1" si="370"/>
        <v>-0,342098488920191-3,47338424735912i</v>
      </c>
      <c r="BF254" s="223" t="str">
        <f t="shared" ca="1" si="371"/>
        <v>2,34386866319513+2,58606055528787i</v>
      </c>
      <c r="BG254" s="223" t="str">
        <f t="shared" ca="1" si="372"/>
        <v>-3,42312743724062-0,680902382382665i</v>
      </c>
      <c r="BH254" s="223" t="str">
        <f t="shared" ca="1" si="373"/>
        <v>3,15509481442264-1,49224871181962i</v>
      </c>
      <c r="BI254" s="223" t="str">
        <f t="shared" ca="1" si="374"/>
        <v>-1,64526439771973+3,07807319073473i</v>
      </c>
      <c r="BJ254" s="223" t="str">
        <f t="shared" ca="1" si="375"/>
        <v>-0,512117303371242-3,45241442667472i</v>
      </c>
      <c r="BK254" s="223" t="str">
        <f t="shared" ca="1" si="376"/>
        <v>2,467937347861+2,46793734785889i</v>
      </c>
      <c r="BL254" s="223" t="str">
        <f t="shared" ca="1" si="377"/>
        <v>-3,45241442667467-0,512117303371615i</v>
      </c>
      <c r="BM254" s="223" t="str">
        <f t="shared" ca="1" si="378"/>
        <v>3,07807319073491-1,6452643977194i</v>
      </c>
      <c r="BN254" s="223" t="str">
        <f t="shared" ca="1" si="379"/>
        <v>-1,49224871182005+3,15509481442244i</v>
      </c>
      <c r="BO254" s="223" t="str">
        <f t="shared" ca="1" si="380"/>
        <v>-0,680902382382295-3,4231274372407i</v>
      </c>
      <c r="BP254" s="223" t="str">
        <f t="shared" ca="1" si="381"/>
        <v>2,58606055528762+2,34386866319541i</v>
      </c>
      <c r="BQ254" s="223" t="str">
        <f t="shared" ca="1" si="382"/>
        <v>-3,47338424735907-0,342098488920666i</v>
      </c>
      <c r="BR254" s="223" t="str">
        <f t="shared" ca="1" si="383"/>
        <v>2,99363621912335-1,79431649757695i</v>
      </c>
      <c r="BS254" s="223" t="str">
        <f t="shared" ca="1" si="384"/>
        <v>-1,33563806806796+3,22451553834861i</v>
      </c>
      <c r="BT254" s="223" t="str">
        <f t="shared" ca="1" si="385"/>
        <v>-0,848047107917462-3,38559383397902i</v>
      </c>
      <c r="BU254" s="223" t="str">
        <f t="shared" ca="1" si="386"/>
        <v>2,69795371632442+2,21415339362367i</v>
      </c>
      <c r="BV254" s="223" t="str">
        <f t="shared" ca="1" si="387"/>
        <v>-3,48598638115911-0,171255529245524i</v>
      </c>
      <c r="BW254" s="223" t="str">
        <f t="shared" ca="1" si="388"/>
        <v>2,90198731564844-1,93904593182821i</v>
      </c>
      <c r="BX254" s="223" t="str">
        <f t="shared" ca="1" si="389"/>
        <v>-1,17580975522193+3,28616812190869i</v>
      </c>
      <c r="BY254" s="223" t="str">
        <f t="shared" ca="1" si="390"/>
        <v>-1,0131488136862-3,33990403862898i</v>
      </c>
      <c r="BZ254" s="223" t="str">
        <f t="shared" ca="1" si="391"/>
        <v>2,80334727054572+2,07910403458986i</v>
      </c>
      <c r="CA254" s="223" t="str">
        <f t="shared" ca="1" si="392"/>
        <v>-3,49019046843062-3,18117101872646E-13i</v>
      </c>
      <c r="CB254" s="223" t="str">
        <f t="shared" ca="1" si="393"/>
        <v>2,80334727054604-2,07910403458943i</v>
      </c>
      <c r="CC254" s="223" t="str">
        <f t="shared" ca="1" si="394"/>
        <v>-1,01314881368339+3,33990403862984i</v>
      </c>
      <c r="CD254" s="223" t="str">
        <f t="shared" ca="1" si="395"/>
        <v>-1,17580975522133-3,28616812190891i</v>
      </c>
      <c r="CE254" s="223" t="str">
        <f t="shared" ca="1" si="396"/>
        <v>2,90198731564809+1,93904593182873i</v>
      </c>
      <c r="CF254" s="223" t="str">
        <f t="shared" ca="1" si="397"/>
        <v>-3,48598638115914+0,171255529244988i</v>
      </c>
      <c r="CG254" s="223" t="str">
        <f t="shared" ca="1" si="398"/>
        <v>2,6979537163247-2,21415339362333i</v>
      </c>
      <c r="CH254" s="223" t="str">
        <f t="shared" ca="1" si="399"/>
        <v>-0,848047107914614+3,38559383397974i</v>
      </c>
      <c r="CI254" s="223" t="str">
        <f t="shared" ca="1" si="400"/>
        <v>-1,33563806806756-3,22451553834878i</v>
      </c>
      <c r="CJ254" s="223" t="str">
        <f t="shared" ca="1" si="401"/>
        <v>2,99363621912307+1,79431649757741i</v>
      </c>
      <c r="CK254" s="223" t="str">
        <f t="shared" ca="1" si="402"/>
        <v>-3,47338424735913+0,342098488920132i</v>
      </c>
      <c r="CL254" s="223" t="str">
        <f t="shared" ca="1" si="403"/>
        <v>2,58606055528805-2,34386866319494i</v>
      </c>
      <c r="CM254" s="223" t="str">
        <f t="shared" ca="1" si="404"/>
        <v>-0,680902382382724+3,42312743724061i</v>
      </c>
      <c r="CN254" s="223" t="str">
        <f t="shared" ca="1" si="405"/>
        <v>-1,49224871181947-3,15509481442271i</v>
      </c>
      <c r="CO254" s="223" t="str">
        <f t="shared" ca="1" si="406"/>
        <v>3,07807319073466+1,64526439771987i</v>
      </c>
      <c r="CP254" s="223" t="str">
        <f t="shared" ca="1" si="407"/>
        <v>-3,45241442667473+0,512117303371182i</v>
      </c>
      <c r="CQ254" s="223" t="str">
        <f t="shared" ca="1" si="408"/>
        <v>2,46793734785893-2,46793734786096i</v>
      </c>
      <c r="CR254" s="223" t="str">
        <f t="shared" ca="1" si="409"/>
        <v>-0,51211730337187+3,45241442667463i</v>
      </c>
      <c r="CS254" s="223" t="str">
        <f t="shared" ca="1" si="410"/>
        <v>-1,64526439771926-3,07807319073498i</v>
      </c>
      <c r="CT254" s="223" t="str">
        <f t="shared" ca="1" si="411"/>
        <v>3,15509481442241+1,4922487118201i</v>
      </c>
      <c r="CU254" s="223" t="str">
        <f t="shared" ca="1" si="412"/>
        <v>-3,42312743724075+0,68090238238204i</v>
      </c>
      <c r="CV254" s="223" t="str">
        <f t="shared" ca="1" si="413"/>
        <v>2,34386866319545-2,58606055528758i</v>
      </c>
      <c r="CW254" s="223" t="str">
        <f t="shared" ca="1" si="414"/>
        <v>-0,342098488920824+3,47338424735906i</v>
      </c>
      <c r="CX254" s="223" t="str">
        <f t="shared" ca="1" si="415"/>
        <v>-1,79431649757682-2,99363621912343i</v>
      </c>
      <c r="CY254" s="223" t="str">
        <f t="shared" ca="1" si="416"/>
        <v>3,22451553834859+1,33563806806802i</v>
      </c>
      <c r="CZ254" s="223" t="str">
        <f t="shared" ca="1" si="417"/>
        <v>-3,38559383397904+0,848047107917403i</v>
      </c>
      <c r="DA254" s="223" t="str">
        <f t="shared" ca="1" si="418"/>
        <v>2,21415339362387-2,69795371632426i</v>
      </c>
      <c r="DB254" s="223" t="str">
        <f t="shared" ca="1" si="419"/>
        <v>-0,171255529245683+3,4859863811591i</v>
      </c>
      <c r="DC254" s="223" t="str">
        <f t="shared" ca="1" si="420"/>
        <v>-1,93904593182816-2,90198731564847i</v>
      </c>
      <c r="DD254" s="223" t="str">
        <f t="shared" ca="1" si="421"/>
        <v>3,28616812190864+1,17580975522208i</v>
      </c>
      <c r="DE254" s="223" t="str">
        <f t="shared" ca="1" si="422"/>
        <v>-3,339904038629+1,01314881368614i</v>
      </c>
      <c r="DF254" s="223" t="str">
        <f t="shared" ca="1" si="423"/>
        <v>2,07910403458999-2,80334727054562i</v>
      </c>
      <c r="DG254" s="223" t="str">
        <f t="shared" ca="1" si="424"/>
        <v>-3,77978473458469E-13+3,49019046843062i</v>
      </c>
      <c r="DH254" s="223" t="str">
        <f t="shared" ca="1" si="425"/>
        <v>-2,07910403458922-2,80334727054619i</v>
      </c>
      <c r="DI254" s="223" t="str">
        <f t="shared" ca="1" si="426"/>
        <v>3,33990403862982+1,01314881368345i</v>
      </c>
      <c r="DJ254" s="223" t="str">
        <f t="shared" ca="1" si="427"/>
        <v>-3,28616812190896+1,17580975522118i</v>
      </c>
      <c r="DK254" s="223" t="str">
        <f t="shared" ca="1" si="428"/>
        <v>1,93904593182879-2,90198731564805i</v>
      </c>
      <c r="DL254" s="223" t="str">
        <f t="shared" ca="1" si="429"/>
        <v>0,171255529244928+3,48598638115914i</v>
      </c>
      <c r="DM254" s="223" t="str">
        <f t="shared" ca="1" si="430"/>
        <v>-2,21415339362313-2,69795371632486i</v>
      </c>
      <c r="DN254" s="223" t="str">
        <f t="shared" ca="1" si="431"/>
        <v>3,38559383397967+0,848047107914865i</v>
      </c>
      <c r="DO254" s="223" t="str">
        <f t="shared" ca="1" si="432"/>
        <v>-3,22451553834888+1,33563806806732i</v>
      </c>
      <c r="DP254" s="223" t="str">
        <f t="shared" ca="1" si="433"/>
        <v>1,79431649757746-2,99363621912304i</v>
      </c>
      <c r="DQ254" s="223" t="str">
        <f t="shared" ca="1" si="434"/>
        <v>0,342098488919874+3,47338424735915i</v>
      </c>
      <c r="DR254" s="223" t="str">
        <f t="shared" ca="1" si="435"/>
        <v>-2,34386866319754-2,58606055528569i</v>
      </c>
      <c r="DS254" s="223" t="str">
        <f t="shared" ca="1" si="436"/>
        <v>3,42312743724056+0,680902382382976i</v>
      </c>
      <c r="DT254" s="223" t="str">
        <f t="shared" ca="1" si="437"/>
        <v>-3,15509481442274+1,49224871181942i</v>
      </c>
      <c r="DU254" s="223" t="str">
        <f t="shared" ca="1" si="438"/>
        <v>1,64526439771993-3,07807319073463i</v>
      </c>
      <c r="DV254" s="223" t="str">
        <f t="shared" ca="1" si="439"/>
        <v>0,512117303370924+3,45241442667477i</v>
      </c>
      <c r="DW254" s="223" t="str">
        <f t="shared" ca="1" si="440"/>
        <v>-2,46793734786078-2,46793734785911i</v>
      </c>
      <c r="DX254" s="223" t="str">
        <f t="shared" ca="1" si="441"/>
        <v>3,45241442667462+0,512117303371929i</v>
      </c>
      <c r="DY254" s="223" t="str">
        <f t="shared" ca="1" si="442"/>
        <v>-3,07807319073501+1,64526439771921i</v>
      </c>
      <c r="DZ254" s="223" t="str">
        <f t="shared" ca="1" si="443"/>
        <v>1,49224871182034-3,1550948144223i</v>
      </c>
      <c r="EA254" s="223" t="str">
        <f t="shared" ca="1" si="444"/>
        <v>0,680902382385485+3,42312743724007i</v>
      </c>
      <c r="EB254" s="223" t="str">
        <f t="shared" ca="1" si="445"/>
        <v>-2,58606055528741-2,34386866319565i</v>
      </c>
      <c r="EC254" s="223" t="str">
        <f t="shared" ca="1" si="446"/>
        <v>3,47338424735905+0,342098488920884i</v>
      </c>
      <c r="ED254" s="223" t="str">
        <f t="shared" ca="1" si="447"/>
        <v>-2,99363621912357+1,79431649757659i</v>
      </c>
      <c r="EE254" s="223" t="str">
        <f t="shared" ca="1" si="448"/>
        <v>1,33563806806826-3,22451553834849i</v>
      </c>
      <c r="EF254" s="223" t="str">
        <f t="shared" ca="1" si="449"/>
        <v>0,848047107917155+3,3855938339791i</v>
      </c>
      <c r="EG254" s="223" t="str">
        <f t="shared" ca="1" si="450"/>
        <v>-2,69795371632422-2,21415339362392i</v>
      </c>
      <c r="EH254" s="223" t="str">
        <f t="shared" ca="1" si="451"/>
        <v>3,4859863811591+0,171255529245743i</v>
      </c>
      <c r="EI254" s="223" t="str">
        <f t="shared" ca="1" si="452"/>
        <v>-2,90198731564862+1,93904593182794i</v>
      </c>
      <c r="EJ254" s="223" t="str">
        <f t="shared" ca="1" si="453"/>
        <v>1,17580975522214-3,28616812190862i</v>
      </c>
      <c r="EK254" s="223" t="str">
        <f t="shared" ca="1" si="454"/>
        <v>1,0131488136859+3,33990403862908i</v>
      </c>
      <c r="EL254" s="223" t="str">
        <f t="shared" ca="1" si="455"/>
        <v>-2,80334727054559-2,07910403459003i</v>
      </c>
      <c r="EM254" s="223" t="str">
        <f t="shared" ca="1" si="456"/>
        <v>3,49019046843062+6,36234203745293E-13i</v>
      </c>
      <c r="EN254" s="223"/>
      <c r="EO254" s="223"/>
      <c r="EP254" s="223"/>
    </row>
    <row r="255" spans="1:146">
      <c r="A255" s="249">
        <f t="shared" si="323"/>
        <v>3.0273437500000023E-3</v>
      </c>
      <c r="B255" s="248">
        <v>155</v>
      </c>
      <c r="C255" s="247">
        <f t="shared" si="324"/>
        <v>31000</v>
      </c>
      <c r="N255" s="246">
        <f t="shared" ca="1" si="327"/>
        <v>11.489985810787214</v>
      </c>
      <c r="O255" s="223">
        <f t="shared" ca="1" si="328"/>
        <v>3.489985810787215</v>
      </c>
      <c r="P255" s="223" t="str">
        <f t="shared" ca="1" si="329"/>
        <v>-2,75131784640165+2,14714952147444i</v>
      </c>
      <c r="Q255" s="223" t="str">
        <f t="shared" ca="1" si="330"/>
        <v>0,847997380164916-3,3853953096691i</v>
      </c>
      <c r="R255" s="223" t="str">
        <f t="shared" ca="1" si="331"/>
        <v>1,41428643582228+3,19057907548853i</v>
      </c>
      <c r="S255" s="223" t="str">
        <f t="shared" ca="1" si="332"/>
        <v>-3,07789269880734-1,64516792277401i</v>
      </c>
      <c r="T255" s="223" t="str">
        <f t="shared" ca="1" si="333"/>
        <v>3,43860499162326-0,596654565959004i</v>
      </c>
      <c r="U255" s="223" t="str">
        <f t="shared" ca="1" si="334"/>
        <v>-2,34373122352329+2,58590891397553i</v>
      </c>
      <c r="V255" s="223" t="str">
        <f t="shared" ca="1" si="335"/>
        <v>0,256739283139704-3,48052954304212i</v>
      </c>
      <c r="W255" s="223" t="str">
        <f t="shared" ca="1" si="336"/>
        <v>1,93893223013409+2,90181714903667i</v>
      </c>
      <c r="X255" s="223" t="str">
        <f t="shared" ca="1" si="337"/>
        <v>-3,31383987721229-1,0947448230952i</v>
      </c>
      <c r="Y255" s="223" t="str">
        <f t="shared" ca="1" si="338"/>
        <v>3,28597542771966-1,17574080813703i</v>
      </c>
      <c r="Z255" s="223" t="str">
        <f t="shared" ca="1" si="339"/>
        <v>-1,86713410221088+2,94852695491448i</v>
      </c>
      <c r="AA255" s="223" t="str">
        <f t="shared" ca="1" si="340"/>
        <v>-0,342078428964167-3,47318057519811i</v>
      </c>
      <c r="AB255" s="223" t="str">
        <f t="shared" ca="1" si="341"/>
        <v>2,40648671709492+2,52761204300459i</v>
      </c>
      <c r="AC255" s="223" t="str">
        <f t="shared" ca="1" si="342"/>
        <v>-3,45221198414112-0,512087273859164i</v>
      </c>
      <c r="AD255" s="223" t="str">
        <f t="shared" ca="1" si="343"/>
        <v>3,03659125312004-1,72020769704445i</v>
      </c>
      <c r="AE255" s="223" t="str">
        <f t="shared" ca="1" si="344"/>
        <v>-1,33555974897766+3,22432645934105i</v>
      </c>
      <c r="AF255" s="223" t="str">
        <f t="shared" ca="1" si="345"/>
        <v>-0,930823739143204-3,36356479440244i</v>
      </c>
      <c r="AG255" s="223" t="str">
        <f t="shared" ca="1" si="346"/>
        <v>2,80318288798483+2,07898212017446i</v>
      </c>
      <c r="AH255" s="223" t="str">
        <f t="shared" ca="1" si="347"/>
        <v>-3,4889346923105+0,0856485393241876i</v>
      </c>
      <c r="AI255" s="223" t="str">
        <f t="shared" ca="1" si="348"/>
        <v>2,69779551382615-2,21402356018982i</v>
      </c>
      <c r="AJ255" s="223" t="str">
        <f t="shared" ca="1" si="349"/>
        <v>-0,764660219273355+3,40518658938933i</v>
      </c>
      <c r="AK255" s="223" t="str">
        <f t="shared" ca="1" si="350"/>
        <v>-1,49216120940154-3,15490980610436i</v>
      </c>
      <c r="AL255" s="223" t="str">
        <f t="shared" ca="1" si="351"/>
        <v>3,1173401370227+1,56913716086369i</v>
      </c>
      <c r="AM255" s="223" t="str">
        <f t="shared" ca="1" si="352"/>
        <v>-3,42292671203621+0,680862455658314i</v>
      </c>
      <c r="AN255" s="223" t="str">
        <f t="shared" ca="1" si="353"/>
        <v>2,27956395390013-2,64264813011027i</v>
      </c>
      <c r="AO255" s="223" t="str">
        <f t="shared" ca="1" si="354"/>
        <v>-0,171245487170832+3,4857819700348i</v>
      </c>
      <c r="AP255" s="223" t="str">
        <f t="shared" ca="1" si="355"/>
        <v>-2,00956241778466-2,85335939701321i</v>
      </c>
      <c r="AQ255" s="223" t="str">
        <f t="shared" ca="1" si="356"/>
        <v>3,33970819347544+1,01308940470678i</v>
      </c>
      <c r="AR255" s="223" t="str">
        <f t="shared" ca="1" si="357"/>
        <v>3,33970819347544+1,01308940470678i</v>
      </c>
      <c r="AS255" s="223" t="str">
        <f t="shared" ca="1" si="358"/>
        <v>1,79421128252025-2,99346067840771i</v>
      </c>
      <c r="AT255" s="223" t="str">
        <f t="shared" ca="1" si="359"/>
        <v>0,427211519533825+3,46373949324623i</v>
      </c>
      <c r="AU255" s="223" t="str">
        <f t="shared" ca="1" si="360"/>
        <v>-2,46779263305126-2,46779263305368i</v>
      </c>
      <c r="AV255" s="223" t="str">
        <f t="shared" ca="1" si="361"/>
        <v>3,46373949324625+0,427211519533717i</v>
      </c>
      <c r="AW255" s="223" t="str">
        <f t="shared" ca="1" si="362"/>
        <v>-2,99346067840768+1,7942112825203i</v>
      </c>
      <c r="AX255" s="223" t="str">
        <f t="shared" ca="1" si="363"/>
        <v>1,25602857087874-3,25613162950032i</v>
      </c>
      <c r="AY255" s="223" t="str">
        <f t="shared" ca="1" si="364"/>
        <v>1,01308940470689+3,3397081934754i</v>
      </c>
      <c r="AZ255" s="223" t="str">
        <f t="shared" ca="1" si="365"/>
        <v>-2,85335939701324-2,00956241778461i</v>
      </c>
      <c r="BA255" s="223" t="str">
        <f t="shared" ca="1" si="366"/>
        <v>3,48578197003477-0,171245487171585i</v>
      </c>
      <c r="BB255" s="223" t="str">
        <f t="shared" ca="1" si="367"/>
        <v>-2,64264813011068+2,27956395389965i</v>
      </c>
      <c r="BC255" s="223" t="str">
        <f t="shared" ca="1" si="368"/>
        <v>0,680862455656845-3,4229267120365i</v>
      </c>
      <c r="BD255" s="223" t="str">
        <f t="shared" ca="1" si="369"/>
        <v>1,56913716086379+3,11734013702266i</v>
      </c>
      <c r="BE255" s="223" t="str">
        <f t="shared" ca="1" si="370"/>
        <v>-3,15490980610379-1,49216120940274i</v>
      </c>
      <c r="BF255" s="223" t="str">
        <f t="shared" ca="1" si="371"/>
        <v>3,40518658938916-0,764660219274091i</v>
      </c>
      <c r="BG255" s="223" t="str">
        <f t="shared" ca="1" si="372"/>
        <v>-2,21402356019027+2,69779551382578i</v>
      </c>
      <c r="BH255" s="223" t="str">
        <f t="shared" ca="1" si="373"/>
        <v>0,08564853932269-3,48893469231053i</v>
      </c>
      <c r="BI255" s="223" t="str">
        <f t="shared" ca="1" si="374"/>
        <v>2,07898212017451+2,8031828879848i</v>
      </c>
      <c r="BJ255" s="223" t="str">
        <f t="shared" ca="1" si="375"/>
        <v>-3,36356479440209-0,930823739144484i</v>
      </c>
      <c r="BK255" s="223" t="str">
        <f t="shared" ca="1" si="376"/>
        <v>3,22432645934076-1,33555974897838i</v>
      </c>
      <c r="BL255" s="223" t="str">
        <f t="shared" ca="1" si="377"/>
        <v>-1,72020769704496+3,03659125311975i</v>
      </c>
      <c r="BM255" s="223" t="str">
        <f t="shared" ca="1" si="378"/>
        <v>-0,512087273861013-3,45221198414085i</v>
      </c>
      <c r="BN255" s="223" t="str">
        <f t="shared" ca="1" si="379"/>
        <v>2,52761204300487+2,40648671709462i</v>
      </c>
      <c r="BO255" s="223" t="str">
        <f t="shared" ca="1" si="380"/>
        <v>-3,47318057519802-0,342078428965119i</v>
      </c>
      <c r="BP255" s="223" t="str">
        <f t="shared" ca="1" si="381"/>
        <v>2,94852695491387-1,86713410221185i</v>
      </c>
      <c r="BQ255" s="223" t="str">
        <f t="shared" ca="1" si="382"/>
        <v>-1,17574080813723+3,28597542771958i</v>
      </c>
      <c r="BR255" s="223" t="str">
        <f t="shared" ca="1" si="383"/>
        <v>-1,09474482309361-3,31383987721281i</v>
      </c>
      <c r="BS255" s="223" t="str">
        <f t="shared" ca="1" si="384"/>
        <v>2,90181714903691+1,93893223013374i</v>
      </c>
      <c r="BT255" s="223" t="str">
        <f t="shared" ca="1" si="385"/>
        <v>-3,48052954304219+0,256739283138762i</v>
      </c>
      <c r="BU255" s="223" t="str">
        <f t="shared" ca="1" si="386"/>
        <v>2,58590891397475-2,34373122352416i</v>
      </c>
      <c r="BV255" s="223" t="str">
        <f t="shared" ca="1" si="387"/>
        <v>-0,596654565958955+3,43860499162326i</v>
      </c>
      <c r="BW255" s="223" t="str">
        <f t="shared" ca="1" si="388"/>
        <v>-1,64516792277284-3,07789269880797i</v>
      </c>
      <c r="BX255" s="223" t="str">
        <f t="shared" ca="1" si="389"/>
        <v>3,19057907548885+1,41428643582156i</v>
      </c>
      <c r="BY255" s="223" t="str">
        <f t="shared" ca="1" si="390"/>
        <v>-3,38539530966926+0,847997380164288i</v>
      </c>
      <c r="BZ255" s="223" t="str">
        <f t="shared" ca="1" si="391"/>
        <v>2,14714952147326-2,75131784640256i</v>
      </c>
      <c r="CA255" s="223" t="str">
        <f t="shared" ca="1" si="392"/>
        <v>5,98548343570487E-14+3,48998581078722i</v>
      </c>
      <c r="CB255" s="223" t="str">
        <f t="shared" ca="1" si="393"/>
        <v>-2,14714952147343-2,75131784640243i</v>
      </c>
      <c r="CC255" s="223" t="str">
        <f t="shared" ca="1" si="394"/>
        <v>3,38539530966931+0,847997380164075i</v>
      </c>
      <c r="CD255" s="223" t="str">
        <f t="shared" ca="1" si="395"/>
        <v>-3,19057907548876+1,41428643582176i</v>
      </c>
      <c r="CE255" s="223" t="str">
        <f t="shared" ca="1" si="396"/>
        <v>1,64516792277265-3,07789269880807i</v>
      </c>
      <c r="CF255" s="223" t="str">
        <f t="shared" ca="1" si="397"/>
        <v>0,596654565959074+3,43860499162324i</v>
      </c>
      <c r="CG255" s="223" t="str">
        <f t="shared" ca="1" si="398"/>
        <v>-2,58590891397483-2,34373122352406i</v>
      </c>
      <c r="CH255" s="223" t="str">
        <f t="shared" ca="1" si="399"/>
        <v>3,4805295430422+0,256739283138643i</v>
      </c>
      <c r="CI255" s="223" t="str">
        <f t="shared" ca="1" si="400"/>
        <v>-2,90181714903679+1,93893223013393i</v>
      </c>
      <c r="CJ255" s="223" t="str">
        <f t="shared" ca="1" si="401"/>
        <v>1,09474482309679-3,31383987721176i</v>
      </c>
      <c r="CK255" s="223" t="str">
        <f t="shared" ca="1" si="402"/>
        <v>1,17574080813744+3,28597542771951i</v>
      </c>
      <c r="CL255" s="223" t="str">
        <f t="shared" ca="1" si="403"/>
        <v>-2,94852695491393-1,86713410221175i</v>
      </c>
      <c r="CM255" s="223" t="str">
        <f t="shared" ca="1" si="404"/>
        <v>3,47318057519801-0,342078428965238i</v>
      </c>
      <c r="CN255" s="223" t="str">
        <f t="shared" ca="1" si="405"/>
        <v>-2,52761204300472+2,40648671709478i</v>
      </c>
      <c r="CO255" s="223" t="str">
        <f t="shared" ca="1" si="406"/>
        <v>0,512087273860797-3,45221198414088i</v>
      </c>
      <c r="CP255" s="223" t="str">
        <f t="shared" ca="1" si="407"/>
        <v>1,72020769704515+3,03659125311964i</v>
      </c>
      <c r="CQ255" s="223" t="str">
        <f t="shared" ca="1" si="408"/>
        <v>-3,2243264593408-1,33555974897827i</v>
      </c>
      <c r="CR255" s="223" t="str">
        <f t="shared" ca="1" si="409"/>
        <v>3,36356479440206-0,9308237391446i</v>
      </c>
      <c r="CS255" s="223" t="str">
        <f t="shared" ca="1" si="410"/>
        <v>-2,07898212017433+2,80318288798493i</v>
      </c>
      <c r="CT255" s="223" t="str">
        <f t="shared" ca="1" si="411"/>
        <v>-0,0856485393229089-3,48893469231053i</v>
      </c>
      <c r="CU255" s="223" t="str">
        <f t="shared" ca="1" si="412"/>
        <v>2,21402356019044+2,69779551382564i</v>
      </c>
      <c r="CV255" s="223" t="str">
        <f t="shared" ca="1" si="413"/>
        <v>-3,40518658938919-0,764660219273976i</v>
      </c>
      <c r="CW255" s="223" t="str">
        <f t="shared" ca="1" si="414"/>
        <v>3,15490980610374-1,49216120940285i</v>
      </c>
      <c r="CX255" s="223" t="str">
        <f t="shared" ca="1" si="415"/>
        <v>-1,56913716086368+3,11734013702271i</v>
      </c>
      <c r="CY255" s="223" t="str">
        <f t="shared" ca="1" si="416"/>
        <v>-0,680862455657061-3,42292671203646i</v>
      </c>
      <c r="CZ255" s="223" t="str">
        <f t="shared" ca="1" si="417"/>
        <v>2,64264813011083+2,27956395389948i</v>
      </c>
      <c r="DA255" s="223" t="str">
        <f t="shared" ca="1" si="418"/>
        <v>-3,48578197003477-0,171245487171465i</v>
      </c>
      <c r="DB255" s="223" t="str">
        <f t="shared" ca="1" si="419"/>
        <v>2,85335939701523-2,00956241778179i</v>
      </c>
      <c r="DC255" s="223" t="str">
        <f t="shared" ca="1" si="420"/>
        <v>-1,01308940470677+3,33970819347544i</v>
      </c>
      <c r="DD255" s="223" t="str">
        <f t="shared" ca="1" si="421"/>
        <v>-1,25602857087895-3,25613162950024i</v>
      </c>
      <c r="DE255" s="223" t="str">
        <f t="shared" ca="1" si="422"/>
        <v>2,99346067840779+1,79421128252011i</v>
      </c>
      <c r="DF255" s="223" t="str">
        <f t="shared" ca="1" si="423"/>
        <v>-3,46373949324623+0,427211519533885i</v>
      </c>
      <c r="DG255" s="223" t="str">
        <f t="shared" ca="1" si="424"/>
        <v>2,46779263305367-2,46779263305127i</v>
      </c>
      <c r="DH255" s="223" t="str">
        <f t="shared" ca="1" si="425"/>
        <v>-0,427211519533707+3,46373949324625i</v>
      </c>
      <c r="DI255" s="223" t="str">
        <f t="shared" ca="1" si="426"/>
        <v>-1,79421128252044-2,9934606784076i</v>
      </c>
      <c r="DJ255" s="223" t="str">
        <f t="shared" ca="1" si="427"/>
        <v>3,25613162950037+1,25602857087859i</v>
      </c>
      <c r="DK255" s="223" t="str">
        <f t="shared" ca="1" si="428"/>
        <v>-3,33970819347538+1,01308940470694i</v>
      </c>
      <c r="DL255" s="223" t="str">
        <f t="shared" ca="1" si="429"/>
        <v>2,00956241778456-2,85335939701327i</v>
      </c>
      <c r="DM255" s="223" t="str">
        <f t="shared" ca="1" si="430"/>
        <v>0,171245487171645+3,48578197003477i</v>
      </c>
      <c r="DN255" s="223" t="str">
        <f t="shared" ca="1" si="431"/>
        <v>-2,27956395389977-2,64264813011058i</v>
      </c>
      <c r="DO255" s="223" t="str">
        <f t="shared" ca="1" si="432"/>
        <v>3,42292671203653+0,680862455656691i</v>
      </c>
      <c r="DP255" s="223" t="str">
        <f t="shared" ca="1" si="433"/>
        <v>-3,11734013702263+1,56913716086384i</v>
      </c>
      <c r="DQ255" s="223" t="str">
        <f t="shared" ca="1" si="434"/>
        <v>1,49216120940269-3,15490980610382i</v>
      </c>
      <c r="DR255" s="223" t="str">
        <f t="shared" ca="1" si="435"/>
        <v>0,764660219274151+3,40518658938915i</v>
      </c>
      <c r="DS255" s="223" t="str">
        <f t="shared" ca="1" si="436"/>
        <v>-2,69779551382588-2,21402356019015i</v>
      </c>
      <c r="DT255" s="223" t="str">
        <f t="shared" ca="1" si="437"/>
        <v>3,48893469231053+0,0856485393227291i</v>
      </c>
      <c r="DU255" s="223" t="str">
        <f t="shared" ca="1" si="438"/>
        <v>-2,80318288798471+2,07898212017464i</v>
      </c>
      <c r="DV255" s="223" t="str">
        <f t="shared" ca="1" si="439"/>
        <v>0,930823739144429-3,36356479440211i</v>
      </c>
      <c r="DW255" s="223" t="str">
        <f t="shared" ca="1" si="440"/>
        <v>1,33555974897843+3,22432645934073i</v>
      </c>
      <c r="DX255" s="223" t="str">
        <f t="shared" ca="1" si="441"/>
        <v>-3,03659125311973-1,72020769704499i</v>
      </c>
      <c r="DY255" s="223" t="str">
        <f t="shared" ca="1" si="442"/>
        <v>3,45221198414135-0,512087273857639i</v>
      </c>
      <c r="DZ255" s="223" t="str">
        <f t="shared" ca="1" si="443"/>
        <v>-2,40648671709451+2,52761204300498i</v>
      </c>
      <c r="EA255" s="223" t="str">
        <f t="shared" ca="1" si="444"/>
        <v>0,342078428965059-3,47318057519803i</v>
      </c>
      <c r="EB255" s="223" t="str">
        <f t="shared" ca="1" si="445"/>
        <v>1,8671341022119+2,94852695491384i</v>
      </c>
      <c r="EC255" s="223" t="str">
        <f t="shared" ca="1" si="446"/>
        <v>-3,28597542771957-1,17574080813727i</v>
      </c>
      <c r="ED255" s="223" t="str">
        <f t="shared" ca="1" si="447"/>
        <v>3,31383987721276-1,09474482309376i</v>
      </c>
      <c r="EE255" s="223" t="str">
        <f t="shared" ca="1" si="448"/>
        <v>-1,93893223013361+2,901817149037i</v>
      </c>
      <c r="EF255" s="223" t="str">
        <f t="shared" ca="1" si="449"/>
        <v>-0,256739283138822-3,48052954304219i</v>
      </c>
      <c r="EG255" s="223" t="str">
        <f t="shared" ca="1" si="450"/>
        <v>2,3437312235242+2,58590891397471i</v>
      </c>
      <c r="EH255" s="223" t="str">
        <f t="shared" ca="1" si="451"/>
        <v>-3,43860499162327-0,596654565958899i</v>
      </c>
      <c r="EI255" s="223" t="str">
        <f t="shared" ca="1" si="452"/>
        <v>3,07789269880789-1,64516792277298i</v>
      </c>
      <c r="EJ255" s="223" t="str">
        <f t="shared" ca="1" si="453"/>
        <v>-1,41428643582141+3,19057907548891i</v>
      </c>
      <c r="EK255" s="223" t="str">
        <f t="shared" ca="1" si="454"/>
        <v>-0,847997380164344-3,38539530966924i</v>
      </c>
      <c r="EL255" s="223" t="str">
        <f t="shared" ca="1" si="455"/>
        <v>2,7513178464026+2,14714952147322i</v>
      </c>
      <c r="EM255" s="223" t="str">
        <f t="shared" ca="1" si="456"/>
        <v>-3,48998581078722+1,19709668714097E-13i</v>
      </c>
      <c r="EN255" s="223"/>
      <c r="EO255" s="223"/>
      <c r="EP255" s="223"/>
    </row>
    <row r="256" spans="1:146">
      <c r="A256" s="249">
        <f t="shared" si="323"/>
        <v>3.0468750000000023E-3</v>
      </c>
      <c r="B256" s="248">
        <v>156</v>
      </c>
      <c r="C256" s="247">
        <f t="shared" si="324"/>
        <v>31200</v>
      </c>
      <c r="N256" s="246">
        <f t="shared" ca="1" si="327"/>
        <v>11.489766435246024</v>
      </c>
      <c r="O256" s="223">
        <f t="shared" ca="1" si="328"/>
        <v>3.489766435246024</v>
      </c>
      <c r="P256" s="223" t="str">
        <f t="shared" ca="1" si="329"/>
        <v>-2,69762593423959+2,21388438981978i</v>
      </c>
      <c r="Q256" s="223" t="str">
        <f t="shared" ca="1" si="330"/>
        <v>0,680819657613229-3,42271155173455i</v>
      </c>
      <c r="R256" s="223" t="str">
        <f t="shared" ca="1" si="331"/>
        <v>1,64506450985993+3,07769922685259i</v>
      </c>
      <c r="S256" s="223" t="str">
        <f t="shared" ca="1" si="332"/>
        <v>-3,22412378276862-1,33547579759257i</v>
      </c>
      <c r="T256" s="223" t="str">
        <f t="shared" ca="1" si="333"/>
        <v>3,33949826417132-1,01302572334884i</v>
      </c>
      <c r="U256" s="223" t="str">
        <f t="shared" ca="1" si="334"/>
        <v>-1,93881035161351+2,90163474494052i</v>
      </c>
      <c r="V256" s="223" t="str">
        <f t="shared" ca="1" si="335"/>
        <v>-0,342056926400815-3,47296225601013i</v>
      </c>
      <c r="W256" s="223" t="str">
        <f t="shared" ca="1" si="336"/>
        <v>2,46763751111971+2,46763751111963i</v>
      </c>
      <c r="X256" s="223" t="str">
        <f t="shared" ca="1" si="337"/>
        <v>-3,47296225601011-0,342056926401051i</v>
      </c>
      <c r="Y256" s="223" t="str">
        <f t="shared" ca="1" si="338"/>
        <v>2,90163474494045-1,93881035161361i</v>
      </c>
      <c r="Z256" s="223" t="str">
        <f t="shared" ca="1" si="339"/>
        <v>-1,01302572334872+3,33949826417136i</v>
      </c>
      <c r="AA256" s="223" t="str">
        <f t="shared" ca="1" si="340"/>
        <v>-1,33547579759236-3,22412378276871i</v>
      </c>
      <c r="AB256" s="223" t="str">
        <f t="shared" ca="1" si="341"/>
        <v>3,07769922685264+1,64506450985984i</v>
      </c>
      <c r="AC256" s="223" t="str">
        <f t="shared" ca="1" si="342"/>
        <v>-3,42271155173459+0,680819657613054i</v>
      </c>
      <c r="AD256" s="223" t="str">
        <f t="shared" ca="1" si="343"/>
        <v>2,21388438981981-2,69762593423957i</v>
      </c>
      <c r="AE256" s="223" t="str">
        <f t="shared" ca="1" si="344"/>
        <v>1,09445149213555E-13+3,48976643524602i</v>
      </c>
      <c r="AF256" s="223" t="str">
        <f t="shared" ca="1" si="345"/>
        <v>-2,21388438981969-2,69762593423967i</v>
      </c>
      <c r="AG256" s="223" t="str">
        <f t="shared" ca="1" si="346"/>
        <v>3,42271155173456+0,68081965761318i</v>
      </c>
      <c r="AH256" s="223" t="str">
        <f t="shared" ca="1" si="347"/>
        <v>-3,07769922685272+1,6450645098597i</v>
      </c>
      <c r="AI256" s="223" t="str">
        <f t="shared" ca="1" si="348"/>
        <v>1,33547579759245-3,22412378276867i</v>
      </c>
      <c r="AJ256" s="223" t="str">
        <f t="shared" ca="1" si="349"/>
        <v>1,01302572334893+3,3394982641713i</v>
      </c>
      <c r="AK256" s="223" t="str">
        <f t="shared" ca="1" si="350"/>
        <v>-2,9016347449404-1,9388103516137i</v>
      </c>
      <c r="AL256" s="223" t="str">
        <f t="shared" ca="1" si="351"/>
        <v>3,47296225601012-0,342056926400924i</v>
      </c>
      <c r="AM256" s="223" t="str">
        <f t="shared" ca="1" si="352"/>
        <v>-2,46763751111978+2,46763751111955i</v>
      </c>
      <c r="AN256" s="223" t="str">
        <f t="shared" ca="1" si="353"/>
        <v>0,342056926400943-3,47296225601012i</v>
      </c>
      <c r="AO256" s="223" t="str">
        <f t="shared" ca="1" si="354"/>
        <v>1,93881035161368+2,90163474494041i</v>
      </c>
      <c r="AP256" s="223" t="str">
        <f t="shared" ca="1" si="355"/>
        <v>-3,33949826417119-1,01302572334929i</v>
      </c>
      <c r="AQ256" s="223" t="str">
        <f t="shared" ca="1" si="356"/>
        <v>3,22412378276828-1,3354757975934i</v>
      </c>
      <c r="AR256" s="223" t="str">
        <f t="shared" ca="1" si="357"/>
        <v>3,22412378276828-1,3354757975934i</v>
      </c>
      <c r="AS256" s="223" t="str">
        <f t="shared" ca="1" si="358"/>
        <v>-0,680819657613843-3,42271155173443i</v>
      </c>
      <c r="AT256" s="223" t="str">
        <f t="shared" ca="1" si="359"/>
        <v>2,69762593423874+2,21388438982081i</v>
      </c>
      <c r="AU256" s="223" t="str">
        <f t="shared" ca="1" si="360"/>
        <v>-3,48976643524602+2,1889029842711E-13i</v>
      </c>
      <c r="AV256" s="223" t="str">
        <f t="shared" ca="1" si="361"/>
        <v>2,6976259342407-2,21388438981843i</v>
      </c>
      <c r="AW256" s="223" t="str">
        <f t="shared" ca="1" si="362"/>
        <v>-0,680819657613463+3,42271155173451i</v>
      </c>
      <c r="AX256" s="223" t="str">
        <f t="shared" ca="1" si="363"/>
        <v>-1,64506450986107-3,07769922685199i</v>
      </c>
      <c r="AY256" s="223" t="str">
        <f t="shared" ca="1" si="364"/>
        <v>3,22412378276844+1,33547579759299i</v>
      </c>
      <c r="AZ256" s="223" t="str">
        <f t="shared" ca="1" si="365"/>
        <v>-3,33949826417106+1,01302572334971i</v>
      </c>
      <c r="BA256" s="223" t="str">
        <f t="shared" ca="1" si="366"/>
        <v>1,93881035161451-2,90163474493985i</v>
      </c>
      <c r="BB256" s="223" t="str">
        <f t="shared" ca="1" si="367"/>
        <v>0,342056926401428+3,47296225601007i</v>
      </c>
      <c r="BC256" s="223" t="str">
        <f t="shared" ca="1" si="368"/>
        <v>-2,46763751111865-2,46763751112069i</v>
      </c>
      <c r="BD256" s="223" t="str">
        <f t="shared" ca="1" si="369"/>
        <v>3,47296225601013+0,342056926400834i</v>
      </c>
      <c r="BE256" s="223" t="str">
        <f t="shared" ca="1" si="370"/>
        <v>-2,90163474493957+1,93881035161492i</v>
      </c>
      <c r="BF256" s="223" t="str">
        <f t="shared" ca="1" si="371"/>
        <v>1,01302572334923-3,33949826417121i</v>
      </c>
      <c r="BG256" s="223" t="str">
        <f t="shared" ca="1" si="372"/>
        <v>1,33547579759355+3,22412378276822i</v>
      </c>
      <c r="BH256" s="223" t="str">
        <f t="shared" ca="1" si="373"/>
        <v>-3,07769922685227-1,64506450986054i</v>
      </c>
      <c r="BI256" s="223" t="str">
        <f t="shared" ca="1" si="374"/>
        <v>3,42271155173441-0,680819657613951i</v>
      </c>
      <c r="BJ256" s="223" t="str">
        <f t="shared" ca="1" si="375"/>
        <v>-2,21388438982073+2,69762593423881i</v>
      </c>
      <c r="BK256" s="223" t="str">
        <f t="shared" ca="1" si="376"/>
        <v>-3,77928011441935E-13-3,48976643524602i</v>
      </c>
      <c r="BL256" s="223" t="str">
        <f t="shared" ca="1" si="377"/>
        <v>2,21388438981855+2,6976259342406i</v>
      </c>
      <c r="BM256" s="223" t="str">
        <f t="shared" ca="1" si="378"/>
        <v>-3,42271155173454-0,680819657613306i</v>
      </c>
      <c r="BN256" s="223" t="str">
        <f t="shared" ca="1" si="379"/>
        <v>3,07769922685195-1,64506450986112i</v>
      </c>
      <c r="BO256" s="223" t="str">
        <f t="shared" ca="1" si="380"/>
        <v>-1,33547579759294+3,22412378276847i</v>
      </c>
      <c r="BP256" s="223" t="str">
        <f t="shared" ca="1" si="381"/>
        <v>-1,01302572334985-3,33949826417102i</v>
      </c>
      <c r="BQ256" s="223" t="str">
        <f t="shared" ca="1" si="382"/>
        <v>2,90163474493994+1,93881035161438i</v>
      </c>
      <c r="BR256" s="223" t="str">
        <f t="shared" ca="1" si="383"/>
        <v>-3,47296225601006+0,342056926401487i</v>
      </c>
      <c r="BS256" s="223" t="str">
        <f t="shared" ca="1" si="384"/>
        <v>2,46763751112064-2,46763751111869i</v>
      </c>
      <c r="BT256" s="223" t="str">
        <f t="shared" ca="1" si="385"/>
        <v>-0,342056926400676+3,47296225601014i</v>
      </c>
      <c r="BU256" s="223" t="str">
        <f t="shared" ca="1" si="386"/>
        <v>-1,93881035161506-2,90163474493949i</v>
      </c>
      <c r="BV256" s="223" t="str">
        <f t="shared" ca="1" si="387"/>
        <v>3,33949826417125+1,01302572334908i</v>
      </c>
      <c r="BW256" s="223" t="str">
        <f t="shared" ca="1" si="388"/>
        <v>-3,22412378276819+1,3354757975936i</v>
      </c>
      <c r="BX256" s="223" t="str">
        <f t="shared" ca="1" si="389"/>
        <v>1,64506450986049-3,07769922685229i</v>
      </c>
      <c r="BY256" s="223" t="str">
        <f t="shared" ca="1" si="390"/>
        <v>0,680819657614108+3,42271155173438i</v>
      </c>
      <c r="BZ256" s="223" t="str">
        <f t="shared" ca="1" si="391"/>
        <v>-2,69762593423891-2,21388438982061i</v>
      </c>
      <c r="CA256" s="223" t="str">
        <f t="shared" ca="1" si="392"/>
        <v>3,48976643524602-4,3778059685422E-13i</v>
      </c>
      <c r="CB256" s="223" t="str">
        <f t="shared" ca="1" si="393"/>
        <v>-2,69762593424056+2,2138843898186i</v>
      </c>
      <c r="CC256" s="223" t="str">
        <f t="shared" ca="1" si="394"/>
        <v>0,68081965761325-3,42271155173455i</v>
      </c>
      <c r="CD256" s="223" t="str">
        <f t="shared" ca="1" si="395"/>
        <v>1,64506450986117+3,07769922685193i</v>
      </c>
      <c r="CE256" s="223" t="str">
        <f t="shared" ca="1" si="396"/>
        <v>-3,22412378276849-1,33547579759288i</v>
      </c>
      <c r="CF256" s="223" t="str">
        <f t="shared" ca="1" si="397"/>
        <v>3,339498264171-1,01302572334991i</v>
      </c>
      <c r="CG256" s="223" t="str">
        <f t="shared" ca="1" si="398"/>
        <v>-1,93881035161433+2,90163474493997i</v>
      </c>
      <c r="CH256" s="223" t="str">
        <f t="shared" ca="1" si="399"/>
        <v>-0,342056926401645-3,47296225601005i</v>
      </c>
      <c r="CI256" s="223" t="str">
        <f t="shared" ca="1" si="400"/>
        <v>2,46763751111881+2,46763751112053i</v>
      </c>
      <c r="CJ256" s="223" t="str">
        <f t="shared" ca="1" si="401"/>
        <v>-3,47296225601016-0,342056926400517i</v>
      </c>
      <c r="CK256" s="223" t="str">
        <f t="shared" ca="1" si="402"/>
        <v>2,90163474494133-1,9388103516123i</v>
      </c>
      <c r="CL256" s="223" t="str">
        <f t="shared" ca="1" si="403"/>
        <v>-1,01302572334902+3,33949826417127i</v>
      </c>
      <c r="CM256" s="223" t="str">
        <f t="shared" ca="1" si="404"/>
        <v>-1,33547579759375-3,22412378276813i</v>
      </c>
      <c r="CN256" s="223" t="str">
        <f t="shared" ca="1" si="405"/>
        <v>3,07769922685237+1,64506450986035i</v>
      </c>
      <c r="CO256" s="223" t="str">
        <f t="shared" ca="1" si="406"/>
        <v>-3,42271155173435+0,680819657614262i</v>
      </c>
      <c r="CP256" s="223" t="str">
        <f t="shared" ca="1" si="407"/>
        <v>2,21388438982048-2,69762593423902i</v>
      </c>
      <c r="CQ256" s="223" t="str">
        <f t="shared" ca="1" si="408"/>
        <v>4,97633182266505E-13+3,48976643524602i</v>
      </c>
      <c r="CR256" s="223" t="str">
        <f t="shared" ca="1" si="409"/>
        <v>-2,21388438981865-2,69762593424052i</v>
      </c>
      <c r="CS256" s="223" t="str">
        <f t="shared" ca="1" si="410"/>
        <v>3,42271155173458+0,680819657613093i</v>
      </c>
      <c r="CT256" s="223" t="str">
        <f t="shared" ca="1" si="411"/>
        <v>-3,07769922685181+1,6450645098614i</v>
      </c>
      <c r="CU256" s="223" t="str">
        <f t="shared" ca="1" si="412"/>
        <v>1,33547579759265-3,22412378276859i</v>
      </c>
      <c r="CV256" s="223" t="str">
        <f t="shared" ca="1" si="413"/>
        <v>1,01302572334997+3,33949826417098i</v>
      </c>
      <c r="CW256" s="223" t="str">
        <f t="shared" ca="1" si="414"/>
        <v>-2,90163474494001-1,93881035161428i</v>
      </c>
      <c r="CX256" s="223" t="str">
        <f t="shared" ca="1" si="415"/>
        <v>3,47296225601004-0,342056926401705i</v>
      </c>
      <c r="CY256" s="223" t="str">
        <f t="shared" ca="1" si="416"/>
        <v>-2,46763751112049+2,46763751111885i</v>
      </c>
      <c r="CZ256" s="223" t="str">
        <f t="shared" ca="1" si="417"/>
        <v>0,342056926400457-3,47296225601016i</v>
      </c>
      <c r="DA256" s="223" t="str">
        <f t="shared" ca="1" si="418"/>
        <v>1,93881035161235+2,90163474494129i</v>
      </c>
      <c r="DB256" s="223" t="str">
        <f t="shared" ca="1" si="419"/>
        <v>-3,33949826417129-1,01302572334896i</v>
      </c>
      <c r="DC256" s="223" t="str">
        <f t="shared" ca="1" si="420"/>
        <v>3,22412378276811-1,3354757975938i</v>
      </c>
      <c r="DD256" s="223" t="str">
        <f t="shared" ca="1" si="421"/>
        <v>-1,6450645098603+3,0776992268524i</v>
      </c>
      <c r="DE256" s="223" t="str">
        <f t="shared" ca="1" si="422"/>
        <v>-0,680819657614321-3,42271155173434i</v>
      </c>
      <c r="DF256" s="223" t="str">
        <f t="shared" ca="1" si="423"/>
        <v>2,69762593423905+2,21388438982044i</v>
      </c>
      <c r="DG256" s="223" t="str">
        <f t="shared" ca="1" si="424"/>
        <v>-3,48976643524602+7,55856022883869E-13i</v>
      </c>
      <c r="DH256" s="223" t="str">
        <f t="shared" ca="1" si="425"/>
        <v>2,69762593424036-2,21388438981885i</v>
      </c>
      <c r="DI256" s="223" t="str">
        <f t="shared" ca="1" si="426"/>
        <v>-0,680819657613034+3,42271155173459i</v>
      </c>
      <c r="DJ256" s="223" t="str">
        <f t="shared" ca="1" si="427"/>
        <v>-1,6450645098583-3,07769922685346i</v>
      </c>
      <c r="DK256" s="223" t="str">
        <f t="shared" ca="1" si="428"/>
        <v>3,22412378276861+1,33547579759259i</v>
      </c>
      <c r="DL256" s="223" t="str">
        <f t="shared" ca="1" si="429"/>
        <v>-3,33949826417091+1,01302572335022i</v>
      </c>
      <c r="DM256" s="223" t="str">
        <f t="shared" ca="1" si="430"/>
        <v>1,93881035161407-2,90163474494015i</v>
      </c>
      <c r="DN256" s="223" t="str">
        <f t="shared" ca="1" si="431"/>
        <v>0,342056926401765+3,47296225601004i</v>
      </c>
      <c r="DO256" s="223" t="str">
        <f t="shared" ca="1" si="432"/>
        <v>-2,46763751111889-2,46763751112044i</v>
      </c>
      <c r="DP256" s="223" t="str">
        <f t="shared" ca="1" si="433"/>
        <v>3,47296225601017+0,342056926400398i</v>
      </c>
      <c r="DQ256" s="223" t="str">
        <f t="shared" ca="1" si="434"/>
        <v>-2,90163474494126+1,9388103516124i</v>
      </c>
      <c r="DR256" s="223" t="str">
        <f t="shared" ca="1" si="435"/>
        <v>1,01302572334871-3,33949826417136i</v>
      </c>
      <c r="DS256" s="223" t="str">
        <f t="shared" ca="1" si="436"/>
        <v>1,33547579759386+3,22412378276808i</v>
      </c>
      <c r="DT256" s="223" t="str">
        <f t="shared" ca="1" si="437"/>
        <v>-3,07769922685243-1,64506450986024i</v>
      </c>
      <c r="DU256" s="223" t="str">
        <f t="shared" ca="1" si="438"/>
        <v>3,42271155173432-0,680819657614381i</v>
      </c>
      <c r="DV256" s="223" t="str">
        <f t="shared" ca="1" si="439"/>
        <v>-2,21388438982039+2,69762593423909i</v>
      </c>
      <c r="DW256" s="223" t="str">
        <f t="shared" ca="1" si="440"/>
        <v>-8,15708608296155E-13-3,48976643524602i</v>
      </c>
      <c r="DX256" s="223" t="str">
        <f t="shared" ca="1" si="441"/>
        <v>2,21388438981889+2,69762593424032i</v>
      </c>
      <c r="DY256" s="223" t="str">
        <f t="shared" ca="1" si="442"/>
        <v>-3,42271155173464-0,680819657612779i</v>
      </c>
      <c r="DZ256" s="223" t="str">
        <f t="shared" ca="1" si="443"/>
        <v>3,07769922685334-1,64506450985853i</v>
      </c>
      <c r="EA256" s="223" t="str">
        <f t="shared" ca="1" si="444"/>
        <v>-1,33547579759253+3,22412378276864i</v>
      </c>
      <c r="EB256" s="223" t="str">
        <f t="shared" ca="1" si="445"/>
        <v>-1,01302572335027-3,33949826417089i</v>
      </c>
      <c r="EC256" s="223" t="str">
        <f t="shared" ca="1" si="446"/>
        <v>2,90163474494018+1,93881035161402i</v>
      </c>
      <c r="ED256" s="223" t="str">
        <f t="shared" ca="1" si="447"/>
        <v>-3,47296225601001+0,342056926402022i</v>
      </c>
      <c r="EE256" s="223" t="str">
        <f t="shared" ca="1" si="448"/>
        <v>2,46763751112026-2,46763751111907i</v>
      </c>
      <c r="EF256" s="223" t="str">
        <f t="shared" ca="1" si="449"/>
        <v>-0,342056926400339+3,47296225601018i</v>
      </c>
      <c r="EG256" s="223" t="str">
        <f t="shared" ca="1" si="450"/>
        <v>-1,93881035161245-2,90163474494123i</v>
      </c>
      <c r="EH256" s="223" t="str">
        <f t="shared" ca="1" si="451"/>
        <v>3,33949826417138+1,01302572334866i</v>
      </c>
      <c r="EI256" s="223" t="str">
        <f t="shared" ca="1" si="452"/>
        <v>-3,22412378276935+1,3354757975908i</v>
      </c>
      <c r="EJ256" s="223" t="str">
        <f t="shared" ca="1" si="453"/>
        <v>1,64506450986001-3,07769922685255i</v>
      </c>
      <c r="EK256" s="223" t="str">
        <f t="shared" ca="1" si="454"/>
        <v>0,68081965761444+3,42271155173431i</v>
      </c>
      <c r="EL256" s="223" t="str">
        <f t="shared" ca="1" si="455"/>
        <v>-2,69762593423913-2,21388438982035i</v>
      </c>
      <c r="EM256" s="223" t="str">
        <f t="shared" ca="1" si="456"/>
        <v>3,48976643524602-8,7556119370844E-13i</v>
      </c>
      <c r="EN256" s="223"/>
      <c r="EO256" s="223"/>
      <c r="EP256" s="223"/>
    </row>
    <row r="257" spans="1:146">
      <c r="A257" s="249">
        <f t="shared" si="323"/>
        <v>3.0664062500000023E-3</v>
      </c>
      <c r="B257" s="248">
        <v>157</v>
      </c>
      <c r="C257" s="247">
        <f t="shared" si="324"/>
        <v>31400</v>
      </c>
      <c r="N257" s="246">
        <f t="shared" ca="1" si="327"/>
        <v>11.489531175477428</v>
      </c>
      <c r="O257" s="223">
        <f t="shared" ca="1" si="328"/>
        <v>3.4895311754774272</v>
      </c>
      <c r="P257" s="223" t="str">
        <f t="shared" ca="1" si="329"/>
        <v>-2,64230387623168+2,27926699846242i</v>
      </c>
      <c r="Q257" s="223" t="str">
        <f t="shared" ca="1" si="330"/>
        <v>0,512020565004583-3,45176226957206i</v>
      </c>
      <c r="R257" s="223" t="str">
        <f t="shared" ca="1" si="331"/>
        <v>1,86689087340227+2,94814285465209i</v>
      </c>
      <c r="S257" s="223" t="str">
        <f t="shared" ca="1" si="332"/>
        <v>-3,33927313460935-1,01295743104293i</v>
      </c>
      <c r="T257" s="223" t="str">
        <f t="shared" ca="1" si="333"/>
        <v>3,19016344345301-1,414102198812i</v>
      </c>
      <c r="U257" s="223" t="str">
        <f t="shared" ca="1" si="334"/>
        <v>-1,49196682775909+3,15449882065208i</v>
      </c>
      <c r="V257" s="223" t="str">
        <f t="shared" ca="1" si="335"/>
        <v>-0,930702482106151-3,36312662777219i</v>
      </c>
      <c r="W257" s="223" t="str">
        <f t="shared" ca="1" si="336"/>
        <v>2,90143913359177+1,93867964828929i</v>
      </c>
      <c r="X257" s="223" t="str">
        <f t="shared" ca="1" si="337"/>
        <v>-3,46328827700552+0,427155867318983i</v>
      </c>
      <c r="Y257" s="223" t="str">
        <f t="shared" ca="1" si="338"/>
        <v>2,34342590910972-2,5855720514312i</v>
      </c>
      <c r="Z257" s="223" t="str">
        <f t="shared" ca="1" si="339"/>
        <v>-0,0856373820153631+3,48848019392836i</v>
      </c>
      <c r="AA257" s="223" t="str">
        <f t="shared" ca="1" si="340"/>
        <v>-2,21373514260263-2,69744407597914i</v>
      </c>
      <c r="AB257" s="223" t="str">
        <f t="shared" ca="1" si="341"/>
        <v>3,43815704961711+0,596576840647571i</v>
      </c>
      <c r="AC257" s="223" t="str">
        <f t="shared" ca="1" si="342"/>
        <v>-2,99307072469493+1,79397755326064i</v>
      </c>
      <c r="AD257" s="223" t="str">
        <f t="shared" ca="1" si="343"/>
        <v>1,09460221229983-3,3134081881738i</v>
      </c>
      <c r="AE257" s="223" t="str">
        <f t="shared" ca="1" si="344"/>
        <v>1,33538576757672+3,22390643108363i</v>
      </c>
      <c r="AF257" s="223" t="str">
        <f t="shared" ca="1" si="345"/>
        <v>-3,11693404571576-1,56893275167767i</v>
      </c>
      <c r="AG257" s="223" t="str">
        <f t="shared" ca="1" si="346"/>
        <v>3,38495429920976-0,847886912795704i</v>
      </c>
      <c r="AH257" s="223" t="str">
        <f t="shared" ca="1" si="347"/>
        <v>-2,00930063504782+2,85298769408936i</v>
      </c>
      <c r="AI257" s="223" t="str">
        <f t="shared" ca="1" si="348"/>
        <v>-0,342033866911105-3,47272812908162i</v>
      </c>
      <c r="AJ257" s="223" t="str">
        <f t="shared" ca="1" si="349"/>
        <v>2,52728277470762+2,4061732276158i</v>
      </c>
      <c r="AK257" s="223" t="str">
        <f t="shared" ca="1" si="350"/>
        <v>-3,48532788235315-0,171223179273641i</v>
      </c>
      <c r="AL257" s="223" t="str">
        <f t="shared" ca="1" si="351"/>
        <v>2,75095943627931-2,14686981546965i</v>
      </c>
      <c r="AM257" s="223" t="str">
        <f t="shared" ca="1" si="352"/>
        <v>-0,680773760709348+3,42248081241642i</v>
      </c>
      <c r="AN257" s="223" t="str">
        <f t="shared" ca="1" si="353"/>
        <v>-1,71998360812237-3,03619568085116i</v>
      </c>
      <c r="AO257" s="223" t="str">
        <f t="shared" ca="1" si="354"/>
        <v>3,28554736854191+1,17558764611416i</v>
      </c>
      <c r="AP257" s="223" t="str">
        <f t="shared" ca="1" si="355"/>
        <v>-3,25570745802943+1,25586494988929i</v>
      </c>
      <c r="AQ257" s="223" t="str">
        <f t="shared" ca="1" si="356"/>
        <v>1,64495360917408-3,07749174625929i</v>
      </c>
      <c r="AR257" s="223" t="str">
        <f t="shared" ca="1" si="357"/>
        <v>1,64495360917408-3,07749174625929i</v>
      </c>
      <c r="AS257" s="223" t="str">
        <f t="shared" ca="1" si="358"/>
        <v>-2,80281772148013-2,07871129423636i</v>
      </c>
      <c r="AT257" s="223" t="str">
        <f t="shared" ca="1" si="359"/>
        <v>3,48007613958632-0,256705838092654i</v>
      </c>
      <c r="AU257" s="223" t="str">
        <f t="shared" ca="1" si="360"/>
        <v>-2,46747115734289+2,46747115734101i</v>
      </c>
      <c r="AV257" s="223" t="str">
        <f t="shared" ca="1" si="361"/>
        <v>0,25670583809184-3,48007613958638i</v>
      </c>
      <c r="AW257" s="223" t="str">
        <f t="shared" ca="1" si="362"/>
        <v>2,07871129423702+2,80281772147965i</v>
      </c>
      <c r="AX257" s="223" t="str">
        <f t="shared" ca="1" si="363"/>
        <v>-3,40474300074951-0,764560608111675i</v>
      </c>
      <c r="AY257" s="223" t="str">
        <f t="shared" ca="1" si="364"/>
        <v>3,07749174626056-1,6449536091717i</v>
      </c>
      <c r="AZ257" s="223" t="str">
        <f t="shared" ca="1" si="365"/>
        <v>-1,25586494988853+3,25570745802972i</v>
      </c>
      <c r="BA257" s="223" t="str">
        <f t="shared" ca="1" si="366"/>
        <v>-1,17558764611488-3,28554736854165i</v>
      </c>
      <c r="BB257" s="223" t="str">
        <f t="shared" ca="1" si="367"/>
        <v>3,03619568085034+1,71998360812382i</v>
      </c>
      <c r="BC257" s="223" t="str">
        <f t="shared" ca="1" si="368"/>
        <v>-3,42248081241659+0,680773760708445i</v>
      </c>
      <c r="BD257" s="223" t="str">
        <f t="shared" ca="1" si="369"/>
        <v>2,14686981546959-2,75095943627936i</v>
      </c>
      <c r="BE257" s="223" t="str">
        <f t="shared" ca="1" si="370"/>
        <v>0,171223179274753+3,4853278823531i</v>
      </c>
      <c r="BF257" s="223" t="str">
        <f t="shared" ca="1" si="371"/>
        <v>-2,40617322761463-2,52728277470873i</v>
      </c>
      <c r="BG257" s="223" t="str">
        <f t="shared" ca="1" si="372"/>
        <v>3,47272812908156+0,342033866911725i</v>
      </c>
      <c r="BH257" s="223" t="str">
        <f t="shared" ca="1" si="373"/>
        <v>-2,85298769408912+2,00930063504816i</v>
      </c>
      <c r="BI257" s="223" t="str">
        <f t="shared" ca="1" si="374"/>
        <v>0,847886912794238-3,38495429921013i</v>
      </c>
      <c r="BJ257" s="223" t="str">
        <f t="shared" ca="1" si="375"/>
        <v>1,56893275167649+3,11693404571635i</v>
      </c>
      <c r="BK257" s="223" t="str">
        <f t="shared" ca="1" si="376"/>
        <v>-3,22390643108354-1,33538576757695i</v>
      </c>
      <c r="BL257" s="223" t="str">
        <f t="shared" ca="1" si="377"/>
        <v>3,31340818817355-1,0946022123006i</v>
      </c>
      <c r="BM257" s="223" t="str">
        <f t="shared" ca="1" si="378"/>
        <v>-1,79397755325932+2,99307072469572i</v>
      </c>
      <c r="BN257" s="223" t="str">
        <f t="shared" ca="1" si="379"/>
        <v>-0,596576840646639-3,43815704961727i</v>
      </c>
      <c r="BO257" s="223" t="str">
        <f t="shared" ca="1" si="380"/>
        <v>2,69744407597922+2,21373514260254i</v>
      </c>
      <c r="BP257" s="223" t="str">
        <f t="shared" ca="1" si="381"/>
        <v>-3,48848019392834+0,0856373820162034i</v>
      </c>
      <c r="BQ257" s="223" t="str">
        <f t="shared" ca="1" si="382"/>
        <v>2,5855720514323-2,34342590910851i</v>
      </c>
      <c r="BR257" s="223" t="str">
        <f t="shared" ca="1" si="383"/>
        <v>-0,427155867319551+3,46328827700545i</v>
      </c>
      <c r="BS257" s="223" t="str">
        <f t="shared" ca="1" si="384"/>
        <v>-1,93867964828943-2,90143913359169i</v>
      </c>
      <c r="BT257" s="223" t="str">
        <f t="shared" ca="1" si="385"/>
        <v>3,36312662777249+0,930702482105066i</v>
      </c>
      <c r="BU257" s="223" t="str">
        <f t="shared" ca="1" si="386"/>
        <v>-3,15449882065262+1,49196682775794i</v>
      </c>
      <c r="BV257" s="223" t="str">
        <f t="shared" ca="1" si="387"/>
        <v>1,41410219881226-3,19016344345289i</v>
      </c>
      <c r="BW257" s="223" t="str">
        <f t="shared" ca="1" si="388"/>
        <v>1,01295743104334+3,33927313460923i</v>
      </c>
      <c r="BX257" s="223" t="str">
        <f t="shared" ca="1" si="389"/>
        <v>-2,9481428546529-1,86689087340099i</v>
      </c>
      <c r="BY257" s="223" t="str">
        <f t="shared" ca="1" si="390"/>
        <v>3,45176226957222-0,512020565003474i</v>
      </c>
      <c r="BZ257" s="223" t="str">
        <f t="shared" ca="1" si="391"/>
        <v>-2,27926699846254+2,64230387623158i</v>
      </c>
      <c r="CA257" s="223" t="str">
        <f t="shared" ca="1" si="392"/>
        <v>-8,15655131306049E-13-3,48953117547743i</v>
      </c>
      <c r="CB257" s="223" t="str">
        <f t="shared" ca="1" si="393"/>
        <v>2,27926699846107+2,64230387623285i</v>
      </c>
      <c r="CC257" s="223" t="str">
        <f t="shared" ca="1" si="394"/>
        <v>-3,45176226957194-0,51202056500539i</v>
      </c>
      <c r="CD257" s="223" t="str">
        <f t="shared" ca="1" si="395"/>
        <v>2,94814285465208-1,86689087340229i</v>
      </c>
      <c r="CE257" s="223" t="str">
        <f t="shared" ca="1" si="396"/>
        <v>-1,01295743104178+3,3392731346097i</v>
      </c>
      <c r="CF257" s="223" t="str">
        <f t="shared" ca="1" si="397"/>
        <v>-1,41410219881058-3,19016344345364i</v>
      </c>
      <c r="CG257" s="223" t="str">
        <f t="shared" ca="1" si="398"/>
        <v>3,15449882065184+1,4919668277596i</v>
      </c>
      <c r="CH257" s="223" t="str">
        <f t="shared" ca="1" si="399"/>
        <v>-3,36312662777208+0,930702482106542i</v>
      </c>
      <c r="CI257" s="223" t="str">
        <f t="shared" ca="1" si="400"/>
        <v>1,93867964828798-2,90143913359265i</v>
      </c>
      <c r="CJ257" s="223" t="str">
        <f t="shared" ca="1" si="401"/>
        <v>0,427155867317629+3,46328827700568i</v>
      </c>
      <c r="CK257" s="223" t="str">
        <f t="shared" ca="1" si="402"/>
        <v>-2,58557205143106-2,34342590910987i</v>
      </c>
      <c r="CL257" s="223" t="str">
        <f t="shared" ca="1" si="403"/>
        <v>3,48848019392838+0,0856373820145724i</v>
      </c>
      <c r="CM257" s="223" t="str">
        <f t="shared" ca="1" si="404"/>
        <v>-2,69744407597825+2,21373514260372i</v>
      </c>
      <c r="CN257" s="223" t="str">
        <f t="shared" ca="1" si="405"/>
        <v>0,596576840648551-3,43815704961694i</v>
      </c>
      <c r="CO257" s="223" t="str">
        <f t="shared" ca="1" si="406"/>
        <v>1,79397755326081+2,99307072469483i</v>
      </c>
      <c r="CP257" s="223" t="str">
        <f t="shared" ca="1" si="407"/>
        <v>-3,31340818817406-1,09460221229905i</v>
      </c>
      <c r="CQ257" s="223" t="str">
        <f t="shared" ca="1" si="408"/>
        <v>3,22390643108424-1,33538576757525i</v>
      </c>
      <c r="CR257" s="223" t="str">
        <f t="shared" ca="1" si="409"/>
        <v>-1,56893275167822+3,11693404571548i</v>
      </c>
      <c r="CS257" s="223" t="str">
        <f t="shared" ca="1" si="410"/>
        <v>-0,847886912795725-3,38495429920976i</v>
      </c>
      <c r="CT257" s="223" t="str">
        <f t="shared" ca="1" si="411"/>
        <v>2,85298769409005+2,00930063504683i</v>
      </c>
      <c r="CU257" s="223" t="str">
        <f t="shared" ca="1" si="412"/>
        <v>-3,47272812908174+0,342033866909893i</v>
      </c>
      <c r="CV257" s="223" t="str">
        <f t="shared" ca="1" si="413"/>
        <v>2,40617322761597-2,52728277470746i</v>
      </c>
      <c r="CW257" s="223" t="str">
        <f t="shared" ca="1" si="414"/>
        <v>-0,171223179273223+3,48532788235317i</v>
      </c>
      <c r="CX257" s="223" t="str">
        <f t="shared" ca="1" si="415"/>
        <v>-2,14686981547088-2,75095943627835i</v>
      </c>
      <c r="CY257" s="223" t="str">
        <f t="shared" ca="1" si="416"/>
        <v>3,42248081241622+0,680773760710346i</v>
      </c>
      <c r="CZ257" s="223" t="str">
        <f t="shared" ca="1" si="417"/>
        <v>-3,03619568085125+1,71998360812222i</v>
      </c>
      <c r="DA257" s="223" t="str">
        <f t="shared" ca="1" si="418"/>
        <v>1,17558764611344-3,28554736854216i</v>
      </c>
      <c r="DB257" s="223" t="str">
        <f t="shared" ca="1" si="419"/>
        <v>1,25586494988682+3,25570745803038i</v>
      </c>
      <c r="DC257" s="223" t="str">
        <f t="shared" ca="1" si="420"/>
        <v>-3,07749174625965-1,64495360917341i</v>
      </c>
      <c r="DD257" s="223" t="str">
        <f t="shared" ca="1" si="421"/>
        <v>3,40474300074913-0,764560608113364i</v>
      </c>
      <c r="DE257" s="223" t="str">
        <f t="shared" ca="1" si="422"/>
        <v>-2,0787112942357+2,80281772148062i</v>
      </c>
      <c r="DF257" s="223" t="str">
        <f t="shared" ca="1" si="423"/>
        <v>-0,256705838090005-3,48007613958651i</v>
      </c>
      <c r="DG257" s="223" t="str">
        <f t="shared" ca="1" si="424"/>
        <v>2,46747115734156+2,46747115734235i</v>
      </c>
      <c r="DH257" s="223" t="str">
        <f t="shared" ca="1" si="425"/>
        <v>-3,48007613958643-0,256705838091126i</v>
      </c>
      <c r="DI257" s="223" t="str">
        <f t="shared" ca="1" si="426"/>
        <v>2,80281772147916-2,07871129423767i</v>
      </c>
      <c r="DJ257" s="223" t="str">
        <f t="shared" ca="1" si="427"/>
        <v>-0,764560608114267+3,40474300074893i</v>
      </c>
      <c r="DK257" s="223" t="str">
        <f t="shared" ca="1" si="428"/>
        <v>-1,64495360917241-3,07749174626018i</v>
      </c>
      <c r="DL257" s="223" t="str">
        <f t="shared" ca="1" si="429"/>
        <v>3,25570745802998+1,25586494988786i</v>
      </c>
      <c r="DM257" s="223" t="str">
        <f t="shared" ca="1" si="430"/>
        <v>-3,28554736854134+1,17558764611575i</v>
      </c>
      <c r="DN257" s="223" t="str">
        <f t="shared" ca="1" si="431"/>
        <v>1,71998360812319-3,03619568085069i</v>
      </c>
      <c r="DO257" s="223" t="str">
        <f t="shared" ca="1" si="432"/>
        <v>0,680773760709244+3,42248081241643i</v>
      </c>
      <c r="DP257" s="223" t="str">
        <f t="shared" ca="1" si="433"/>
        <v>-2,75095943627986-2,14686981546895i</v>
      </c>
      <c r="DQ257" s="223" t="str">
        <f t="shared" ca="1" si="434"/>
        <v>3,48532788235323-0,171223179272101i</v>
      </c>
      <c r="DR257" s="223" t="str">
        <f t="shared" ca="1" si="435"/>
        <v>-2,52728277470823+2,40617322761515i</v>
      </c>
      <c r="DS257" s="223" t="str">
        <f t="shared" ca="1" si="436"/>
        <v>0,342033866910814-3,47272812908165i</v>
      </c>
      <c r="DT257" s="223" t="str">
        <f t="shared" ca="1" si="437"/>
        <v>2,00930063504883+2,85298769408864i</v>
      </c>
      <c r="DU257" s="223" t="str">
        <f t="shared" ca="1" si="438"/>
        <v>-3,38495429920948-0,847886912796813i</v>
      </c>
      <c r="DV257" s="223" t="str">
        <f t="shared" ca="1" si="439"/>
        <v>3,11693404571598-1,56893275167722i</v>
      </c>
      <c r="DW257" s="223" t="str">
        <f t="shared" ca="1" si="440"/>
        <v>-1,3353857675761+3,22390643108389i</v>
      </c>
      <c r="DX257" s="223" t="str">
        <f t="shared" ca="1" si="441"/>
        <v>-1,09460221230137-3,31340818817329i</v>
      </c>
      <c r="DY257" s="223" t="str">
        <f t="shared" ca="1" si="442"/>
        <v>2,99307072469435+1,7939775532616i</v>
      </c>
      <c r="DZ257" s="223" t="str">
        <f t="shared" ca="1" si="443"/>
        <v>-3,43815704961713+0,596576840647442i</v>
      </c>
      <c r="EA257" s="223" t="str">
        <f t="shared" ca="1" si="444"/>
        <v>2,21373514260198-2,69744407597968i</v>
      </c>
      <c r="EB257" s="223" t="str">
        <f t="shared" ca="1" si="445"/>
        <v>0,0856373820170189+3,48848019392832i</v>
      </c>
      <c r="EC257" s="223" t="str">
        <f t="shared" ca="1" si="446"/>
        <v>-2,34342590910904-2,58557205143182i</v>
      </c>
      <c r="ED257" s="223" t="str">
        <f t="shared" ca="1" si="447"/>
        <v>3,46328827700555+0,427155867318742i</v>
      </c>
      <c r="EE257" s="223" t="str">
        <f t="shared" ca="1" si="448"/>
        <v>-2,90143913359129+1,93867964829002i</v>
      </c>
      <c r="EF257" s="223" t="str">
        <f t="shared" ca="1" si="449"/>
        <v>0,930702482107624-3,36312662777178i</v>
      </c>
      <c r="EG257" s="223" t="str">
        <f t="shared" ca="1" si="450"/>
        <v>1,49196682775859+3,15449882065231i</v>
      </c>
      <c r="EH257" s="223" t="str">
        <f t="shared" ca="1" si="451"/>
        <v>-3,19016344345326-1,41410219881142i</v>
      </c>
      <c r="EI257" s="223" t="str">
        <f t="shared" ca="1" si="452"/>
        <v>3,33927313460899-1,01295743104413i</v>
      </c>
      <c r="EJ257" s="223" t="str">
        <f t="shared" ca="1" si="453"/>
        <v>-1,86689087340324+2,94814285465148i</v>
      </c>
      <c r="EK257" s="223" t="str">
        <f t="shared" ca="1" si="454"/>
        <v>-0,51202056500428-3,45176226957211i</v>
      </c>
      <c r="EL257" s="223" t="str">
        <f t="shared" ca="1" si="455"/>
        <v>2,64230387623218+2,27926699846185i</v>
      </c>
      <c r="EM257" s="223" t="str">
        <f t="shared" ca="1" si="456"/>
        <v>-3,48953117547743-1,93911361762711E-12i</v>
      </c>
      <c r="EN257" s="223"/>
      <c r="EO257" s="223"/>
      <c r="EP257" s="223"/>
    </row>
    <row r="258" spans="1:146">
      <c r="A258" s="249">
        <f t="shared" si="323"/>
        <v>3.0859375000000023E-3</v>
      </c>
      <c r="B258" s="248">
        <v>158</v>
      </c>
      <c r="C258" s="247">
        <f t="shared" si="324"/>
        <v>31600</v>
      </c>
      <c r="N258" s="246">
        <f t="shared" ca="1" si="327"/>
        <v>11.489278723041489</v>
      </c>
      <c r="O258" s="223">
        <f t="shared" ca="1" si="328"/>
        <v>3.489278723041489</v>
      </c>
      <c r="P258" s="223" t="str">
        <f t="shared" ca="1" si="329"/>
        <v>-2,58538499651471+2,34325637241568i</v>
      </c>
      <c r="Q258" s="223" t="str">
        <f t="shared" ca="1" si="330"/>
        <v>0,342009122245314-3,47247689227316i</v>
      </c>
      <c r="R258" s="223" t="str">
        <f t="shared" ca="1" si="331"/>
        <v>2,07856090849605+2,8026149497821i</v>
      </c>
      <c r="S258" s="223" t="str">
        <f t="shared" ca="1" si="332"/>
        <v>-3,42223321078327-0,680724509682202i</v>
      </c>
      <c r="T258" s="223" t="str">
        <f t="shared" ca="1" si="333"/>
        <v>2,99285418901791-1,79384776677064i</v>
      </c>
      <c r="U258" s="223" t="str">
        <f t="shared" ca="1" si="334"/>
        <v>-1,01288414796898+3,33903155269057i</v>
      </c>
      <c r="V258" s="223" t="str">
        <f t="shared" ca="1" si="335"/>
        <v>-1,49185889043428-3,15427060635296i</v>
      </c>
      <c r="W258" s="223" t="str">
        <f t="shared" ca="1" si="336"/>
        <v>3,22367319544514+1,33528915821202i</v>
      </c>
      <c r="X258" s="223" t="str">
        <f t="shared" ca="1" si="337"/>
        <v>-3,28530967344912+1,17550259745i</v>
      </c>
      <c r="Y258" s="223" t="str">
        <f t="shared" ca="1" si="338"/>
        <v>1,64483460391817-3,07726910308855i</v>
      </c>
      <c r="Z258" s="223" t="str">
        <f t="shared" ca="1" si="339"/>
        <v>0,847825571857207+3,384709412457i</v>
      </c>
      <c r="AA258" s="223" t="str">
        <f t="shared" ca="1" si="340"/>
        <v>-2,90122922706281-1,93853939323053i</v>
      </c>
      <c r="AB258" s="223" t="str">
        <f t="shared" ca="1" si="341"/>
        <v>3,45151254955255-0,511983522538825i</v>
      </c>
      <c r="AC258" s="223" t="str">
        <f t="shared" ca="1" si="342"/>
        <v>-2,21357498847265+2,69724892760723i</v>
      </c>
      <c r="AD258" s="223" t="str">
        <f t="shared" ca="1" si="343"/>
        <v>-0,171210792019731-3,48507573400723i</v>
      </c>
      <c r="AE258" s="223" t="str">
        <f t="shared" ca="1" si="344"/>
        <v>2,46729264651254+2,46729264651261i</v>
      </c>
      <c r="AF258" s="223" t="str">
        <f t="shared" ca="1" si="345"/>
        <v>-3,48507573400722-0,171210792019853i</v>
      </c>
      <c r="AG258" s="223" t="str">
        <f t="shared" ca="1" si="346"/>
        <v>2,6972489276073-2,21357498847256i</v>
      </c>
      <c r="AH258" s="223" t="str">
        <f t="shared" ca="1" si="347"/>
        <v>-0,511983522538923+3,45151254955254i</v>
      </c>
      <c r="AI258" s="223" t="str">
        <f t="shared" ca="1" si="348"/>
        <v>-1,93853939323045-2,90122922706286i</v>
      </c>
      <c r="AJ258" s="223" t="str">
        <f t="shared" ca="1" si="349"/>
        <v>3,38470941245698+0,847825571857326i</v>
      </c>
      <c r="AK258" s="223" t="str">
        <f t="shared" ca="1" si="350"/>
        <v>-3,07726910308861+1,64483460391806i</v>
      </c>
      <c r="AL258" s="223" t="str">
        <f t="shared" ca="1" si="351"/>
        <v>1,17550259745014-3,28530967344907i</v>
      </c>
      <c r="AM258" s="223" t="str">
        <f t="shared" ca="1" si="352"/>
        <v>1,33528915821193+3,22367319544518i</v>
      </c>
      <c r="AN258" s="223" t="str">
        <f t="shared" ca="1" si="353"/>
        <v>-3,15427060635291-1,49185889043438i</v>
      </c>
      <c r="AO258" s="223" t="str">
        <f t="shared" ca="1" si="354"/>
        <v>3,33903155269101-1,01288414796753i</v>
      </c>
      <c r="AP258" s="223" t="str">
        <f t="shared" ca="1" si="355"/>
        <v>-1,79384776677165+2,9928541890173i</v>
      </c>
      <c r="AQ258" s="223" t="str">
        <f t="shared" ca="1" si="356"/>
        <v>-0,680724509681424-3,42223321078342i</v>
      </c>
      <c r="AR258" s="223" t="str">
        <f t="shared" ca="1" si="357"/>
        <v>-0,680724509681424-3,42223321078342i</v>
      </c>
      <c r="AS258" s="223" t="str">
        <f t="shared" ca="1" si="358"/>
        <v>-3,47247689227317+0,342009122245192i</v>
      </c>
      <c r="AT258" s="223" t="str">
        <f t="shared" ca="1" si="359"/>
        <v>2,34325637241552-2,58538499651485i</v>
      </c>
      <c r="AU258" s="223" t="str">
        <f t="shared" ca="1" si="360"/>
        <v>5,96736414777299E-13+3,48927872304149i</v>
      </c>
      <c r="AV258" s="223" t="str">
        <f t="shared" ca="1" si="361"/>
        <v>-2,34325637241637-2,58538499651408i</v>
      </c>
      <c r="AW258" s="223" t="str">
        <f t="shared" ca="1" si="362"/>
        <v>3,47247689227328+0,342009122244054i</v>
      </c>
      <c r="AX258" s="223" t="str">
        <f t="shared" ca="1" si="363"/>
        <v>-2,80261494978114+2,07856090849734i</v>
      </c>
      <c r="AY258" s="223" t="str">
        <f t="shared" ca="1" si="364"/>
        <v>0,680724509683706-3,42223321078297i</v>
      </c>
      <c r="AZ258" s="223" t="str">
        <f t="shared" ca="1" si="365"/>
        <v>1,79384776676961+2,99285418901852i</v>
      </c>
      <c r="BA258" s="223" t="str">
        <f t="shared" ca="1" si="366"/>
        <v>-3,33903155269035-1,01288414796971i</v>
      </c>
      <c r="BB258" s="223" t="str">
        <f t="shared" ca="1" si="367"/>
        <v>3,15427060635314-1,49185889043389i</v>
      </c>
      <c r="BC258" s="223" t="str">
        <f t="shared" ca="1" si="368"/>
        <v>-1,33528915821211+3,2236731954451i</v>
      </c>
      <c r="BD258" s="223" t="str">
        <f t="shared" ca="1" si="369"/>
        <v>-1,17550259745024-3,28530967344903i</v>
      </c>
      <c r="BE258" s="223" t="str">
        <f t="shared" ca="1" si="370"/>
        <v>3,07726910308882+1,64483460391767i</v>
      </c>
      <c r="BF258" s="223" t="str">
        <f t="shared" ca="1" si="371"/>
        <v>-3,38470941245678+0,8478255718581i</v>
      </c>
      <c r="BG258" s="223" t="str">
        <f t="shared" ca="1" si="372"/>
        <v>1,9385393932295-2,9012292270635i</v>
      </c>
      <c r="BH258" s="223" t="str">
        <f t="shared" ca="1" si="373"/>
        <v>0,511983522540395+3,45151254955232i</v>
      </c>
      <c r="BI258" s="223" t="str">
        <f t="shared" ca="1" si="374"/>
        <v>-2,69724892760624-2,21357498847386i</v>
      </c>
      <c r="BJ258" s="223" t="str">
        <f t="shared" ca="1" si="375"/>
        <v>3,48507573400728-0,171210792018618i</v>
      </c>
      <c r="BK258" s="223" t="str">
        <f t="shared" ca="1" si="376"/>
        <v>-2,46729264651317+2,46729264651198i</v>
      </c>
      <c r="BL258" s="223" t="str">
        <f t="shared" ca="1" si="377"/>
        <v>0,171210792020297-3,4850757340072i</v>
      </c>
      <c r="BM258" s="223" t="str">
        <f t="shared" ca="1" si="378"/>
        <v>2,21357498847248+2,69724892760736i</v>
      </c>
      <c r="BN258" s="223" t="str">
        <f t="shared" ca="1" si="379"/>
        <v>-3,45151254955257-0,511983522538724i</v>
      </c>
      <c r="BO258" s="223" t="str">
        <f t="shared" ca="1" si="380"/>
        <v>2,90122922706256-1,9385393932309i</v>
      </c>
      <c r="BP258" s="223" t="str">
        <f t="shared" ca="1" si="381"/>
        <v>-0,84782557185646+3,38470941245719i</v>
      </c>
      <c r="BQ258" s="223" t="str">
        <f t="shared" ca="1" si="382"/>
        <v>-1,64483460391924-3,07726910308797i</v>
      </c>
      <c r="BR258" s="223" t="str">
        <f t="shared" ca="1" si="383"/>
        <v>3,28530967344963+1,17550259744855i</v>
      </c>
      <c r="BS258" s="223" t="str">
        <f t="shared" ca="1" si="384"/>
        <v>-3,22367319544575+1,33528915821055i</v>
      </c>
      <c r="BT258" s="223" t="str">
        <f t="shared" ca="1" si="385"/>
        <v>1,49185889043541-3,15427060635242i</v>
      </c>
      <c r="BU258" s="223" t="str">
        <f t="shared" ca="1" si="386"/>
        <v>1,01288414796811+3,33903155269083i</v>
      </c>
      <c r="BV258" s="223" t="str">
        <f t="shared" ca="1" si="387"/>
        <v>-2,99285418901761-1,79384776677113i</v>
      </c>
      <c r="BW258" s="223" t="str">
        <f t="shared" ca="1" si="388"/>
        <v>3,42223321078332-0,680724509681961i</v>
      </c>
      <c r="BX258" s="223" t="str">
        <f t="shared" ca="1" si="389"/>
        <v>-2,07856090849598+2,80261494978215i</v>
      </c>
      <c r="BY258" s="223" t="str">
        <f t="shared" ca="1" si="390"/>
        <v>-0,342009122245736-3,47247689227312i</v>
      </c>
      <c r="BZ258" s="223" t="str">
        <f t="shared" ca="1" si="391"/>
        <v>2,58538499651528+2,34325637241504i</v>
      </c>
      <c r="CA258" s="223" t="str">
        <f t="shared" ca="1" si="392"/>
        <v>-3,48927872304149+1,19347282955459E-12i</v>
      </c>
      <c r="CB258" s="223" t="str">
        <f t="shared" ca="1" si="393"/>
        <v>2,58538499651368-2,34325637241681i</v>
      </c>
      <c r="CC258" s="223" t="str">
        <f t="shared" ca="1" si="394"/>
        <v>-0,342009122246914+3,472476892273i</v>
      </c>
      <c r="CD258" s="223" t="str">
        <f t="shared" ca="1" si="395"/>
        <v>-2,07856090849495-2,80261494978292i</v>
      </c>
      <c r="CE258" s="223" t="str">
        <f t="shared" ca="1" si="396"/>
        <v>3,42223321078311+0,680724509683025i</v>
      </c>
      <c r="CF258" s="223" t="str">
        <f t="shared" ca="1" si="397"/>
        <v>-2,99285418901817+1,7938477667702i</v>
      </c>
      <c r="CG258" s="223" t="str">
        <f t="shared" ca="1" si="398"/>
        <v>1,01288414796914-3,33903155269052i</v>
      </c>
      <c r="CH258" s="223" t="str">
        <f t="shared" ca="1" si="399"/>
        <v>1,49185889043443+3,15427060635289i</v>
      </c>
      <c r="CI258" s="223" t="str">
        <f t="shared" ca="1" si="400"/>
        <v>-3,22367319544533-1,33528915821156i</v>
      </c>
      <c r="CJ258" s="223" t="str">
        <f t="shared" ca="1" si="401"/>
        <v>3,28530967344883-1,1755025974508i</v>
      </c>
      <c r="CK258" s="223" t="str">
        <f t="shared" ca="1" si="402"/>
        <v>-1,64483460391714+3,0772691030891i</v>
      </c>
      <c r="CL258" s="223" t="str">
        <f t="shared" ca="1" si="403"/>
        <v>-0,847825571858679-3,38470941245664i</v>
      </c>
      <c r="CM258" s="223" t="str">
        <f t="shared" ca="1" si="404"/>
        <v>2,90122922706195+1,9385393932318i</v>
      </c>
      <c r="CN258" s="223" t="str">
        <f t="shared" ca="1" si="405"/>
        <v>-3,45151254955273+0,511983522537653i</v>
      </c>
      <c r="CO258" s="223" t="str">
        <f t="shared" ca="1" si="406"/>
        <v>2,21357498847332-2,69724892760668i</v>
      </c>
      <c r="CP258" s="223" t="str">
        <f t="shared" ca="1" si="407"/>
        <v>0,171210792019214+3,48507573400726i</v>
      </c>
      <c r="CQ258" s="223" t="str">
        <f t="shared" ca="1" si="408"/>
        <v>-2,4672926465124-2,46729264651275i</v>
      </c>
      <c r="CR258" s="223" t="str">
        <f t="shared" ca="1" si="409"/>
        <v>3,48507573400723+0,171210792019701i</v>
      </c>
      <c r="CS258" s="223" t="str">
        <f t="shared" ca="1" si="410"/>
        <v>-2,69724892760699+2,21357498847294i</v>
      </c>
      <c r="CT258" s="223" t="str">
        <f t="shared" ca="1" si="411"/>
        <v>0,511983522538134-3,45151254955266i</v>
      </c>
      <c r="CU258" s="223" t="str">
        <f t="shared" ca="1" si="412"/>
        <v>1,9385393932314+2,90122922706223i</v>
      </c>
      <c r="CV258" s="223" t="str">
        <f t="shared" ca="1" si="413"/>
        <v>-3,38470941245734-0,847825571855881i</v>
      </c>
      <c r="CW258" s="223" t="str">
        <f t="shared" ca="1" si="414"/>
        <v>3,07726910308933-1,64483460391671i</v>
      </c>
      <c r="CX258" s="223" t="str">
        <f t="shared" ca="1" si="415"/>
        <v>-1,17550259745126+3,28530967344867i</v>
      </c>
      <c r="CY258" s="223" t="str">
        <f t="shared" ca="1" si="416"/>
        <v>-1,33528915821111-3,22367319544552i</v>
      </c>
      <c r="CZ258" s="223" t="str">
        <f t="shared" ca="1" si="417"/>
        <v>3,15427060635268+1,49185889043487i</v>
      </c>
      <c r="DA258" s="223" t="str">
        <f t="shared" ca="1" si="418"/>
        <v>-3,33903155269066+1,01288414796867i</v>
      </c>
      <c r="DB258" s="223" t="str">
        <f t="shared" ca="1" si="419"/>
        <v>1,79384776677062-2,99285418901792i</v>
      </c>
      <c r="DC258" s="223" t="str">
        <f t="shared" ca="1" si="420"/>
        <v>0,680724509682547+3,4222332107832i</v>
      </c>
      <c r="DD258" s="223" t="str">
        <f t="shared" ca="1" si="421"/>
        <v>-2,80261494978251-2,0785609084955i</v>
      </c>
      <c r="DE258" s="223" t="str">
        <f t="shared" ca="1" si="422"/>
        <v>3,47247689227306-0,34200912224633i</v>
      </c>
      <c r="DF258" s="223" t="str">
        <f t="shared" ca="1" si="423"/>
        <v>-2,34325637241467+2,58538499651562i</v>
      </c>
      <c r="DG258" s="223" t="str">
        <f t="shared" ca="1" si="424"/>
        <v>1,68078506524728E-12-3,48927872304149i</v>
      </c>
      <c r="DH258" s="223" t="str">
        <f t="shared" ca="1" si="425"/>
        <v>2,34325637241468+2,58538499651561i</v>
      </c>
      <c r="DI258" s="223" t="str">
        <f t="shared" ca="1" si="426"/>
        <v>-3,47247689227306-0,34200912224632i</v>
      </c>
      <c r="DJ258" s="223" t="str">
        <f t="shared" ca="1" si="427"/>
        <v>2,8026149497825-2,07856090849551i</v>
      </c>
      <c r="DK258" s="223" t="str">
        <f t="shared" ca="1" si="428"/>
        <v>-0,680724509682537+3,4222332107832i</v>
      </c>
      <c r="DL258" s="223" t="str">
        <f t="shared" ca="1" si="429"/>
        <v>-1,79384776677063-2,99285418901791i</v>
      </c>
      <c r="DM258" s="223" t="str">
        <f t="shared" ca="1" si="430"/>
        <v>3,33903155269067+1,01288414796867i</v>
      </c>
      <c r="DN258" s="223" t="str">
        <f t="shared" ca="1" si="431"/>
        <v>-3,15427060635267+1,49185889043488i</v>
      </c>
      <c r="DO258" s="223" t="str">
        <f t="shared" ca="1" si="432"/>
        <v>1,3352891582111-3,22367319544552i</v>
      </c>
      <c r="DP258" s="223" t="str">
        <f t="shared" ca="1" si="433"/>
        <v>1,17550259745127+3,28530967344866i</v>
      </c>
      <c r="DQ258" s="223" t="str">
        <f t="shared" ca="1" si="434"/>
        <v>-3,07726910308933-1,6448346039167i</v>
      </c>
      <c r="DR258" s="223" t="str">
        <f t="shared" ca="1" si="435"/>
        <v>3,38470941245734-0,847825571855888i</v>
      </c>
      <c r="DS258" s="223" t="str">
        <f t="shared" ca="1" si="436"/>
        <v>-1,93853939323139+2,90122922706223i</v>
      </c>
      <c r="DT258" s="223" t="str">
        <f t="shared" ca="1" si="437"/>
        <v>-0,511983522538145-3,45151254955266i</v>
      </c>
      <c r="DU258" s="223" t="str">
        <f t="shared" ca="1" si="438"/>
        <v>2,69724892760699+2,21357498847294i</v>
      </c>
      <c r="DV258" s="223" t="str">
        <f t="shared" ca="1" si="439"/>
        <v>-3,48507573400723+0,171210792019711i</v>
      </c>
      <c r="DW258" s="223" t="str">
        <f t="shared" ca="1" si="440"/>
        <v>2,46729264651239-2,46729264651275i</v>
      </c>
      <c r="DX258" s="223" t="str">
        <f t="shared" ca="1" si="441"/>
        <v>-0,171210792019204+3,48507573400726i</v>
      </c>
      <c r="DY258" s="223" t="str">
        <f t="shared" ca="1" si="442"/>
        <v>-2,21357498847333-2,69724892760667i</v>
      </c>
      <c r="DZ258" s="223" t="str">
        <f t="shared" ca="1" si="443"/>
        <v>3,45151254955273+0,511983522537642i</v>
      </c>
      <c r="EA258" s="223" t="str">
        <f t="shared" ca="1" si="444"/>
        <v>-2,90122922706195+1,93853939323181i</v>
      </c>
      <c r="EB258" s="223" t="str">
        <f t="shared" ca="1" si="445"/>
        <v>0,847825571858669-3,38470941245664i</v>
      </c>
      <c r="EC258" s="223" t="str">
        <f t="shared" ca="1" si="446"/>
        <v>1,64483460391715+3,07726910308909i</v>
      </c>
      <c r="ED258" s="223" t="str">
        <f t="shared" ca="1" si="447"/>
        <v>-3,28530967344884-1,17550259745079i</v>
      </c>
      <c r="EE258" s="223" t="str">
        <f t="shared" ca="1" si="448"/>
        <v>3,22367319544533-1,33528915821157i</v>
      </c>
      <c r="EF258" s="223" t="str">
        <f t="shared" ca="1" si="449"/>
        <v>-1,49185889043442+3,15427060635289i</v>
      </c>
      <c r="EG258" s="223" t="str">
        <f t="shared" ca="1" si="450"/>
        <v>-1,01288414796915-3,33903155269052i</v>
      </c>
      <c r="EH258" s="223" t="str">
        <f t="shared" ca="1" si="451"/>
        <v>2,99285418901817+1,79384776677019i</v>
      </c>
      <c r="EI258" s="223" t="str">
        <f t="shared" ca="1" si="452"/>
        <v>-3,4222332107831+0,680724509683036i</v>
      </c>
      <c r="EJ258" s="223" t="str">
        <f t="shared" ca="1" si="453"/>
        <v>2,07856090849494-2,80261494978292i</v>
      </c>
      <c r="EK258" s="223" t="str">
        <f t="shared" ca="1" si="454"/>
        <v>0,342009122247023+3,47247689227299i</v>
      </c>
      <c r="EL258" s="223" t="str">
        <f t="shared" ca="1" si="455"/>
        <v>-2,58538499651369-2,3432563724168i</v>
      </c>
      <c r="EM258" s="223" t="str">
        <f t="shared" ca="1" si="456"/>
        <v>3,48927872304149+1,18321991645795E-12i</v>
      </c>
      <c r="EN258" s="223"/>
      <c r="EO258" s="223"/>
      <c r="EP258" s="223"/>
    </row>
    <row r="259" spans="1:146">
      <c r="A259" s="249">
        <f t="shared" si="323"/>
        <v>3.1054687500000023E-3</v>
      </c>
      <c r="B259" s="248">
        <v>159</v>
      </c>
      <c r="C259" s="247">
        <f t="shared" si="324"/>
        <v>31800</v>
      </c>
      <c r="N259" s="246">
        <f t="shared" ca="1" si="327"/>
        <v>11.489007606110439</v>
      </c>
      <c r="O259" s="223">
        <f t="shared" ca="1" si="328"/>
        <v>3.4890076061104396</v>
      </c>
      <c r="P259" s="223" t="str">
        <f t="shared" ca="1" si="329"/>
        <v>-2,52690358112097+2,40581220530916i</v>
      </c>
      <c r="Q259" s="223" t="str">
        <f t="shared" ca="1" si="330"/>
        <v>0,171197488942521-3,48480494364839i</v>
      </c>
      <c r="R259" s="223" t="str">
        <f t="shared" ca="1" si="331"/>
        <v>2,27892501717047+2,64190742487527i</v>
      </c>
      <c r="S259" s="223" t="str">
        <f t="shared" ca="1" si="332"/>
        <v>-3,47220708084424-0,341982548138977i</v>
      </c>
      <c r="T259" s="223" t="str">
        <f t="shared" ca="1" si="333"/>
        <v>2,75054668223913-2,14654769905535i</v>
      </c>
      <c r="U259" s="223" t="str">
        <f t="shared" ca="1" si="334"/>
        <v>-0,511943741423049+3,45124436705289i</v>
      </c>
      <c r="V259" s="223" t="str">
        <f t="shared" ca="1" si="335"/>
        <v>-2,00899915951756-2,85255963172626i</v>
      </c>
      <c r="W259" s="223" t="str">
        <f t="shared" ca="1" si="336"/>
        <v>3,42196730328805+0,680671617392697i</v>
      </c>
      <c r="X259" s="223" t="str">
        <f t="shared" ca="1" si="337"/>
        <v>-2,94770051520583+1,86661076503693i</v>
      </c>
      <c r="Y259" s="223" t="str">
        <f t="shared" ca="1" si="338"/>
        <v>0,847759695816609-3,3844464205606i</v>
      </c>
      <c r="Z259" s="223" t="str">
        <f t="shared" ca="1" si="339"/>
        <v>1,71972554172785+3,03574012995601i</v>
      </c>
      <c r="AA259" s="223" t="str">
        <f t="shared" ca="1" si="340"/>
        <v>-3,3387721099636-1,01280544687799i</v>
      </c>
      <c r="AB259" s="223" t="str">
        <f t="shared" ca="1" si="341"/>
        <v>3,11646638083387-1,56869734895828i</v>
      </c>
      <c r="AC259" s="223" t="str">
        <f t="shared" ca="1" si="342"/>
        <v>-1,17541126090688+3,28505440491171i</v>
      </c>
      <c r="AD259" s="223" t="str">
        <f t="shared" ca="1" si="343"/>
        <v>-1,41389002687369-3,18968479122994i</v>
      </c>
      <c r="AE259" s="223" t="str">
        <f t="shared" ca="1" si="344"/>
        <v>3,22342271606158+1,33518540625439i</v>
      </c>
      <c r="AF259" s="223" t="str">
        <f t="shared" ca="1" si="345"/>
        <v>-3,25521897158069+1,25567651987191i</v>
      </c>
      <c r="AG259" s="223" t="str">
        <f t="shared" ca="1" si="346"/>
        <v>1,49174297300944-3,15402551955013i</v>
      </c>
      <c r="AH259" s="223" t="str">
        <f t="shared" ca="1" si="347"/>
        <v>1,09443797814953+3,31291104430537i</v>
      </c>
      <c r="AI259" s="223" t="str">
        <f t="shared" ca="1" si="348"/>
        <v>-3,07702999930191-1,64470680028162i</v>
      </c>
      <c r="AJ259" s="223" t="str">
        <f t="shared" ca="1" si="349"/>
        <v>3,36262202414748-0,930562839476622i</v>
      </c>
      <c r="AK259" s="223" t="str">
        <f t="shared" ca="1" si="350"/>
        <v>-1,79370838481231+2,99262164426954i</v>
      </c>
      <c r="AL259" s="223" t="str">
        <f t="shared" ca="1" si="351"/>
        <v>-0,764445893415403-3,40423215300262i</v>
      </c>
      <c r="AM259" s="223" t="str">
        <f t="shared" ca="1" si="352"/>
        <v>2,90100380157325+1,93838876873399i</v>
      </c>
      <c r="AN259" s="223" t="str">
        <f t="shared" ca="1" si="353"/>
        <v>-3,43764118842557+0,596487330239735i</v>
      </c>
      <c r="AO259" s="223" t="str">
        <f t="shared" ca="1" si="354"/>
        <v>2,07839940432838-2,80239718662147i</v>
      </c>
      <c r="AP259" s="223" t="str">
        <f t="shared" ca="1" si="355"/>
        <v>0,427091776839451+3,46276864512381i</v>
      </c>
      <c r="AQ259" s="223" t="str">
        <f t="shared" ca="1" si="356"/>
        <v>-2,69703935138548-2,21340299371233i</v>
      </c>
      <c r="AR259" s="223" t="str">
        <f t="shared" ca="1" si="357"/>
        <v>-2,69703935138548-2,21340299371233i</v>
      </c>
      <c r="AS259" s="223" t="str">
        <f t="shared" ca="1" si="358"/>
        <v>-2,34307430141319+2,58518411211921i</v>
      </c>
      <c r="AT259" s="223" t="str">
        <f t="shared" ca="1" si="359"/>
        <v>-0,0856245329789906-3,48795678225069i</v>
      </c>
      <c r="AU259" s="223" t="str">
        <f t="shared" ca="1" si="360"/>
        <v>2,46710093789143+2,46710093789284i</v>
      </c>
      <c r="AV259" s="223" t="str">
        <f t="shared" ca="1" si="361"/>
        <v>-3,48795678225065-0,0856245329809392i</v>
      </c>
      <c r="AW259" s="223" t="str">
        <f t="shared" ca="1" si="362"/>
        <v>2,58518411212055-2,34307430141171i</v>
      </c>
      <c r="AX259" s="223" t="str">
        <f t="shared" ca="1" si="363"/>
        <v>-0,256667321941143+3,47955398885318i</v>
      </c>
      <c r="AY259" s="223" t="str">
        <f t="shared" ca="1" si="364"/>
        <v>-2,21340299371354-2,69703935138448i</v>
      </c>
      <c r="AZ259" s="223" t="str">
        <f t="shared" ca="1" si="365"/>
        <v>3,462768645124+0,427091776837941i</v>
      </c>
      <c r="BA259" s="223" t="str">
        <f t="shared" ca="1" si="366"/>
        <v>-2,80239718662054+2,07839940432964i</v>
      </c>
      <c r="BB259" s="223" t="str">
        <f t="shared" ca="1" si="367"/>
        <v>0,596487330238968-3,43764118842571i</v>
      </c>
      <c r="BC259" s="223" t="str">
        <f t="shared" ca="1" si="368"/>
        <v>1,93838876873439+2,90100380157298i</v>
      </c>
      <c r="BD259" s="223" t="str">
        <f t="shared" ca="1" si="369"/>
        <v>-3,40423215300263-0,764445893415323i</v>
      </c>
      <c r="BE259" s="223" t="str">
        <f t="shared" ca="1" si="370"/>
        <v>2,99262164426947-1,79370838481242i</v>
      </c>
      <c r="BF259" s="223" t="str">
        <f t="shared" ca="1" si="371"/>
        <v>-0,930562839476877+3,36262202414741i</v>
      </c>
      <c r="BG259" s="223" t="str">
        <f t="shared" ca="1" si="372"/>
        <v>-1,64470680028112-3,07702999930217i</v>
      </c>
      <c r="BH259" s="223" t="str">
        <f t="shared" ca="1" si="373"/>
        <v>3,3129110443051+1,09443797815034i</v>
      </c>
      <c r="BI259" s="223" t="str">
        <f t="shared" ca="1" si="374"/>
        <v>-3,15402551955052+1,49174297300862i</v>
      </c>
      <c r="BJ259" s="223" t="str">
        <f t="shared" ca="1" si="375"/>
        <v>1,25567651987308-3,25521897158024i</v>
      </c>
      <c r="BK259" s="223" t="str">
        <f t="shared" ca="1" si="376"/>
        <v>1,33518540625286+3,22342271606221i</v>
      </c>
      <c r="BL259" s="223" t="str">
        <f t="shared" ca="1" si="377"/>
        <v>-3,1896847912293-1,41389002687516i</v>
      </c>
      <c r="BM259" s="223" t="str">
        <f t="shared" ca="1" si="378"/>
        <v>3,28505440491118-1,17541126090836i</v>
      </c>
      <c r="BN259" s="223" t="str">
        <f t="shared" ca="1" si="379"/>
        <v>-1,56869734895723+3,1164663808344i</v>
      </c>
      <c r="BO259" s="223" t="str">
        <f t="shared" ca="1" si="380"/>
        <v>-1,01280544687914-3,33877210996325i</v>
      </c>
      <c r="BP259" s="223" t="str">
        <f t="shared" ca="1" si="381"/>
        <v>3,03574012995641+1,71972554172715i</v>
      </c>
      <c r="BQ259" s="223" t="str">
        <f t="shared" ca="1" si="382"/>
        <v>-3,38444642056047+0,847759695817098i</v>
      </c>
      <c r="BR259" s="223" t="str">
        <f t="shared" ca="1" si="383"/>
        <v>1,86661076503686-2,94770051520588i</v>
      </c>
      <c r="BS259" s="223" t="str">
        <f t="shared" ca="1" si="384"/>
        <v>0,68067161739284+3,42196730328802i</v>
      </c>
      <c r="BT259" s="223" t="str">
        <f t="shared" ca="1" si="385"/>
        <v>-2,85255963172611-2,00899915951778i</v>
      </c>
      <c r="BU259" s="223" t="str">
        <f t="shared" ca="1" si="386"/>
        <v>3,45124436705297-0,511943741422484i</v>
      </c>
      <c r="BV259" s="223" t="str">
        <f t="shared" ca="1" si="387"/>
        <v>-2,14654769905577+2,75054668223881i</v>
      </c>
      <c r="BW259" s="223" t="str">
        <f t="shared" ca="1" si="388"/>
        <v>-0,341982548138055-3,47220708084433i</v>
      </c>
      <c r="BX259" s="223" t="str">
        <f t="shared" ca="1" si="389"/>
        <v>2,64190742487446+2,2789250171714i</v>
      </c>
      <c r="BY259" s="223" t="str">
        <f t="shared" ca="1" si="390"/>
        <v>-3,48480494364847+0,171197488941023i</v>
      </c>
      <c r="BZ259" s="223" t="str">
        <f t="shared" ca="1" si="391"/>
        <v>2,40581220531039-2,5269035811198i</v>
      </c>
      <c r="CA259" s="223" t="str">
        <f t="shared" ca="1" si="392"/>
        <v>1,57122744306451E-12+3,48900760611044i</v>
      </c>
      <c r="CB259" s="223" t="str">
        <f t="shared" ca="1" si="393"/>
        <v>-2,40581220531008-2,52690358112009i</v>
      </c>
      <c r="CC259" s="223" t="str">
        <f t="shared" ca="1" si="394"/>
        <v>3,48480494364844+0,171197488941549i</v>
      </c>
      <c r="CD259" s="223" t="str">
        <f t="shared" ca="1" si="395"/>
        <v>-2,64190742487474+2,27892501717108i</v>
      </c>
      <c r="CE259" s="223" t="str">
        <f t="shared" ca="1" si="396"/>
        <v>0,34198254813848-3,47220708084429i</v>
      </c>
      <c r="CF259" s="223" t="str">
        <f t="shared" ca="1" si="397"/>
        <v>2,14654769905551+2,75054668223901i</v>
      </c>
      <c r="CG259" s="223" t="str">
        <f t="shared" ca="1" si="398"/>
        <v>-3,45124436705289-0,511943741423004i</v>
      </c>
      <c r="CH259" s="223" t="str">
        <f t="shared" ca="1" si="399"/>
        <v>2,85255963172641-2,00899915951735i</v>
      </c>
      <c r="CI259" s="223" t="str">
        <f t="shared" ca="1" si="400"/>
        <v>-0,680671617393263+3,42196730328794i</v>
      </c>
      <c r="CJ259" s="223" t="str">
        <f t="shared" ca="1" si="401"/>
        <v>-1,8666107650365-2,94770051520611i</v>
      </c>
      <c r="CK259" s="223" t="str">
        <f t="shared" ca="1" si="402"/>
        <v>3,38444642056039+0,847759695817419i</v>
      </c>
      <c r="CL259" s="223" t="str">
        <f t="shared" ca="1" si="403"/>
        <v>-3,03574012995667+1,71972554172669i</v>
      </c>
      <c r="CM259" s="223" t="str">
        <f t="shared" ca="1" si="404"/>
        <v>1,01280544687955-3,33877210996313i</v>
      </c>
      <c r="CN259" s="223" t="str">
        <f t="shared" ca="1" si="405"/>
        <v>1,56869734895684+3,11646638083459i</v>
      </c>
      <c r="CO259" s="223" t="str">
        <f t="shared" ca="1" si="406"/>
        <v>-3,2850544049122-1,17541126090549i</v>
      </c>
      <c r="CP259" s="223" t="str">
        <f t="shared" ca="1" si="407"/>
        <v>3,18968479122947-1,41389002687476i</v>
      </c>
      <c r="CQ259" s="223" t="str">
        <f t="shared" ca="1" si="408"/>
        <v>-1,33518540625326+3,22342271606205i</v>
      </c>
      <c r="CR259" s="223" t="str">
        <f t="shared" ca="1" si="409"/>
        <v>-1,25567651987278-3,25521897158036i</v>
      </c>
      <c r="CS259" s="223" t="str">
        <f t="shared" ca="1" si="410"/>
        <v>3,15402551955029+1,49174297300909i</v>
      </c>
      <c r="CT259" s="223" t="str">
        <f t="shared" ca="1" si="411"/>
        <v>-3,31291104430523+1,09443797814994i</v>
      </c>
      <c r="CU259" s="223" t="str">
        <f t="shared" ca="1" si="412"/>
        <v>1,6447068002815-3,07702999930197i</v>
      </c>
      <c r="CV259" s="223" t="str">
        <f t="shared" ca="1" si="413"/>
        <v>0,930562839476465+3,36262202414752i</v>
      </c>
      <c r="CW259" s="223" t="str">
        <f t="shared" ca="1" si="414"/>
        <v>-2,9926216442692-1,79370838481288i</v>
      </c>
      <c r="CX259" s="223" t="str">
        <f t="shared" ca="1" si="415"/>
        <v>3,40423215300275-0,76444589341481i</v>
      </c>
      <c r="CY259" s="223" t="str">
        <f t="shared" ca="1" si="416"/>
        <v>-1,93838876873474+2,90100380157274i</v>
      </c>
      <c r="CZ259" s="223" t="str">
        <f t="shared" ca="1" si="417"/>
        <v>-0,596487330238546-3,43764118842578i</v>
      </c>
      <c r="DA259" s="223" t="str">
        <f t="shared" ca="1" si="418"/>
        <v>2,80239718662034+2,0783994043299i</v>
      </c>
      <c r="DB259" s="223" t="str">
        <f t="shared" ca="1" si="419"/>
        <v>-3,46276864512406+0,427091776837417i</v>
      </c>
      <c r="DC259" s="223" t="str">
        <f t="shared" ca="1" si="420"/>
        <v>2,21340299371111-2,69703935138648i</v>
      </c>
      <c r="DD259" s="223" t="str">
        <f t="shared" ca="1" si="421"/>
        <v>0,256667321940816+3,4795539888532i</v>
      </c>
      <c r="DE259" s="223" t="str">
        <f t="shared" ca="1" si="422"/>
        <v>-2,5851841121202-2,3430743014121i</v>
      </c>
      <c r="DF259" s="223" t="str">
        <f t="shared" ca="1" si="423"/>
        <v>3,48795678225066-0,0856245329805118i</v>
      </c>
      <c r="DG259" s="223" t="str">
        <f t="shared" ca="1" si="424"/>
        <v>-2,46710093789173+2,46710093789254i</v>
      </c>
      <c r="DH259" s="223" t="str">
        <f t="shared" ca="1" si="425"/>
        <v>0,0856245329793685-3,48795678225069i</v>
      </c>
      <c r="DI259" s="223" t="str">
        <f t="shared" ca="1" si="426"/>
        <v>2,3430743014128+2,58518411211957i</v>
      </c>
      <c r="DJ259" s="223" t="str">
        <f t="shared" ca="1" si="427"/>
        <v>-3,47955398885329-0,256667321939675i</v>
      </c>
      <c r="DK259" s="223" t="str">
        <f t="shared" ca="1" si="428"/>
        <v>2,69703935138575-2,213402993712i</v>
      </c>
      <c r="DL259" s="223" t="str">
        <f t="shared" ca="1" si="429"/>
        <v>-0,427091776839825+3,46276864512377i</v>
      </c>
      <c r="DM259" s="223" t="str">
        <f t="shared" ca="1" si="430"/>
        <v>-2,07839940432811-2,80239718662167i</v>
      </c>
      <c r="DN259" s="223" t="str">
        <f t="shared" ca="1" si="431"/>
        <v>3,43764118842536+0,596487330240939i</v>
      </c>
      <c r="DO259" s="223" t="str">
        <f t="shared" ca="1" si="432"/>
        <v>-2,90100380157409+1,93838876873273i</v>
      </c>
      <c r="DP259" s="223" t="str">
        <f t="shared" ca="1" si="433"/>
        <v>0,764445893413885-3,40423215300296i</v>
      </c>
      <c r="DQ259" s="223" t="str">
        <f t="shared" ca="1" si="434"/>
        <v>1,79370838481369+2,99262164426871i</v>
      </c>
      <c r="DR259" s="223" t="str">
        <f t="shared" ca="1" si="435"/>
        <v>-3,36262202414783-0,930562839475362i</v>
      </c>
      <c r="DS259" s="223" t="str">
        <f t="shared" ca="1" si="436"/>
        <v>3,07702999930143-1,64470680028251i</v>
      </c>
      <c r="DT259" s="223" t="str">
        <f t="shared" ca="1" si="437"/>
        <v>-1,09443797814885+3,31291104430559i</v>
      </c>
      <c r="DU259" s="223" t="str">
        <f t="shared" ca="1" si="438"/>
        <v>-1,49174297300995-3,15402551954989i</v>
      </c>
      <c r="DV259" s="223" t="str">
        <f t="shared" ca="1" si="439"/>
        <v>3,25521897158077+1,25567651987171i</v>
      </c>
      <c r="DW259" s="223" t="str">
        <f t="shared" ca="1" si="440"/>
        <v>-3,22342271606161+1,33518540625432i</v>
      </c>
      <c r="DX259" s="223" t="str">
        <f t="shared" ca="1" si="441"/>
        <v>1,41389002687372-3,18968479122993i</v>
      </c>
      <c r="DY259" s="223" t="str">
        <f t="shared" ca="1" si="442"/>
        <v>1,17541126090638+3,28505440491189i</v>
      </c>
      <c r="DZ259" s="223" t="str">
        <f t="shared" ca="1" si="443"/>
        <v>-3,1164663808335-1,56869734895901i</v>
      </c>
      <c r="EA259" s="223" t="str">
        <f t="shared" ca="1" si="444"/>
        <v>3,33877210996383-1,01280544687723i</v>
      </c>
      <c r="EB259" s="223" t="str">
        <f t="shared" ca="1" si="445"/>
        <v>-1,7197255417288+3,03574012995547i</v>
      </c>
      <c r="EC259" s="223" t="str">
        <f t="shared" ca="1" si="446"/>
        <v>-0,847759695815256-3,38444642056093i</v>
      </c>
      <c r="ED259" s="223" t="str">
        <f t="shared" ca="1" si="447"/>
        <v>2,94770051520481+1,86661076503855i</v>
      </c>
      <c r="EE259" s="223" t="str">
        <f t="shared" ca="1" si="448"/>
        <v>-3,42196730328772+0,680671617394383i</v>
      </c>
      <c r="EF259" s="223" t="str">
        <f t="shared" ca="1" si="449"/>
        <v>2,00899915951641-2,85255963172707i</v>
      </c>
      <c r="EG259" s="223" t="str">
        <f t="shared" ca="1" si="450"/>
        <v>0,511943741423939+3,45124436705275i</v>
      </c>
      <c r="EH259" s="223" t="str">
        <f t="shared" ca="1" si="451"/>
        <v>-2,75054668223971-2,1465476990546i</v>
      </c>
      <c r="EI259" s="223" t="str">
        <f t="shared" ca="1" si="452"/>
        <v>3,47220708084417-0,341982548139618i</v>
      </c>
      <c r="EJ259" s="223" t="str">
        <f t="shared" ca="1" si="453"/>
        <v>-2,27892501717021+2,64190742487549i</v>
      </c>
      <c r="EK259" s="223" t="str">
        <f t="shared" ca="1" si="454"/>
        <v>-0,171197488942494-3,48480494364839i</v>
      </c>
      <c r="EL259" s="223" t="str">
        <f t="shared" ca="1" si="455"/>
        <v>2,52690358112081+2,40581220530932i</v>
      </c>
      <c r="EM259" s="223" t="str">
        <f t="shared" ca="1" si="456"/>
        <v>-3,48900760611044-4,27433287599231E-13i</v>
      </c>
      <c r="EN259" s="223"/>
      <c r="EO259" s="223"/>
      <c r="EP259" s="223"/>
    </row>
    <row r="260" spans="1:146">
      <c r="A260" s="249">
        <f t="shared" si="323"/>
        <v>3.1250000000000023E-3</v>
      </c>
      <c r="B260" s="248">
        <v>160</v>
      </c>
      <c r="C260" s="247">
        <f t="shared" si="324"/>
        <v>32000</v>
      </c>
      <c r="N260" s="246">
        <f t="shared" ca="1" si="327"/>
        <v>11.488716164186863</v>
      </c>
      <c r="O260" s="223">
        <f t="shared" ca="1" si="328"/>
        <v>3.4887161641868638</v>
      </c>
      <c r="P260" s="223" t="str">
        <f t="shared" ca="1" si="329"/>
        <v>-2,46689485733166+2,46689485733165i</v>
      </c>
      <c r="Q260" s="223" t="str">
        <f t="shared" ca="1" si="330"/>
        <v>1,03643560330114E-14-3,48871616418686i</v>
      </c>
      <c r="R260" s="223" t="str">
        <f t="shared" ca="1" si="331"/>
        <v>2,46689485733159+2,46689485733171i</v>
      </c>
      <c r="S260" s="223" t="str">
        <f t="shared" ca="1" si="332"/>
        <v>-3,48871616418686+1,15609793951527E-13i</v>
      </c>
      <c r="T260" s="223" t="str">
        <f t="shared" ca="1" si="333"/>
        <v>2,46689485733167-2,46689485733164i</v>
      </c>
      <c r="U260" s="223" t="str">
        <f t="shared" ca="1" si="334"/>
        <v>-1,70530176526074E-13+3,48871616418686i</v>
      </c>
      <c r="V260" s="223" t="str">
        <f t="shared" ca="1" si="335"/>
        <v>-2,46689485733167-2,46689485733163i</v>
      </c>
      <c r="W260" s="223" t="str">
        <f t="shared" ca="1" si="336"/>
        <v>3,48871616418686+1,158238819598E-13i</v>
      </c>
      <c r="X260" s="223" t="str">
        <f t="shared" ca="1" si="337"/>
        <v>-2,46689485733158+2,46689485733172i</v>
      </c>
      <c r="Y260" s="223" t="str">
        <f t="shared" ca="1" si="338"/>
        <v>4,8723177755567E-14-3,48871616418686i</v>
      </c>
      <c r="Z260" s="223" t="str">
        <f t="shared" ca="1" si="339"/>
        <v>2,46689485733176+2,46689485733155i</v>
      </c>
      <c r="AA260" s="223" t="str">
        <f t="shared" ca="1" si="340"/>
        <v>-3,48871616418686+5,98311681070669E-15i</v>
      </c>
      <c r="AB260" s="223" t="str">
        <f t="shared" ca="1" si="341"/>
        <v>2,46689485733175-2,46689485733155i</v>
      </c>
      <c r="AC260" s="223" t="str">
        <f t="shared" ca="1" si="342"/>
        <v>6,06894113769806E-14+3,48871616418686i</v>
      </c>
      <c r="AD260" s="223" t="str">
        <f t="shared" ca="1" si="343"/>
        <v>-2,46689485733159-2,46689485733171i</v>
      </c>
      <c r="AE260" s="223" t="str">
        <f t="shared" ca="1" si="344"/>
        <v>3,48871616418686-1,15395705943254E-13i</v>
      </c>
      <c r="AF260" s="223" t="str">
        <f t="shared" ca="1" si="345"/>
        <v>-2,46689485733166+2,46689485733165i</v>
      </c>
      <c r="AG260" s="223" t="str">
        <f t="shared" ca="1" si="346"/>
        <v>1,52152650077408E-13-3,48871616418686i</v>
      </c>
      <c r="AH260" s="223" t="str">
        <f t="shared" ca="1" si="347"/>
        <v>2,46689485733169+2,46689485733162i</v>
      </c>
      <c r="AI260" s="223" t="str">
        <f t="shared" ca="1" si="348"/>
        <v>-3,48871616418686-9,74463555111344E-14i</v>
      </c>
      <c r="AJ260" s="223" t="str">
        <f t="shared" ca="1" si="349"/>
        <v>2,46689485733158-2,46689485733172i</v>
      </c>
      <c r="AK260" s="223" t="str">
        <f t="shared" ca="1" si="350"/>
        <v>-4,27400609448606E-14+3,48871616418686i</v>
      </c>
      <c r="AL260" s="223" t="str">
        <f t="shared" ca="1" si="351"/>
        <v>-2,46689485733152-2,46689485733179i</v>
      </c>
      <c r="AM260" s="223" t="str">
        <f t="shared" ca="1" si="352"/>
        <v>3,48871616418686-1,19662336214134E-14i</v>
      </c>
      <c r="AN260" s="223" t="str">
        <f t="shared" ca="1" si="353"/>
        <v>-2,46689485733175+2,46689485733156i</v>
      </c>
      <c r="AO260" s="223" t="str">
        <f t="shared" ca="1" si="354"/>
        <v>9,74457881400877E-13-3,48871616418686i</v>
      </c>
      <c r="AP260" s="223" t="str">
        <f t="shared" ca="1" si="355"/>
        <v>2,46689485733282+2,46689485733048i</v>
      </c>
      <c r="AQ260" s="223" t="str">
        <f t="shared" ca="1" si="356"/>
        <v>-3,48871616418686+8,15465762479668E-13i</v>
      </c>
      <c r="AR260" s="223" t="str">
        <f t="shared" ca="1" si="357"/>
        <v>-3,48871616418686+8,15465762479668E-13i</v>
      </c>
      <c r="AS260" s="223" t="str">
        <f t="shared" ca="1" si="358"/>
        <v>-8,6504529226833E-13+3,48871616418686i</v>
      </c>
      <c r="AT260" s="223" t="str">
        <f t="shared" ca="1" si="359"/>
        <v>-2,46689485733045-2,46689485733286i</v>
      </c>
      <c r="AU260" s="223" t="str">
        <f t="shared" ca="1" si="360"/>
        <v>3,48871616418686-9,24878351612219E-13i</v>
      </c>
      <c r="AV260" s="223" t="str">
        <f t="shared" ca="1" si="361"/>
        <v>-2,46689485733156+2,46689485733175i</v>
      </c>
      <c r="AW260" s="223" t="str">
        <f t="shared" ca="1" si="362"/>
        <v>7,06055064583943E-13-3,48871616418686i</v>
      </c>
      <c r="AX260" s="223" t="str">
        <f t="shared" ca="1" si="363"/>
        <v>2,46689485733056+2,46689485733275i</v>
      </c>
      <c r="AY260" s="223" t="str">
        <f t="shared" ca="1" si="364"/>
        <v>-3,48871616418686+1,0838685792966E-12i</v>
      </c>
      <c r="AZ260" s="223" t="str">
        <f t="shared" ca="1" si="365"/>
        <v>2,46689485733148-2,46689485733182i</v>
      </c>
      <c r="BA260" s="223" t="str">
        <f t="shared" ca="1" si="366"/>
        <v>-5,96642475451396E-13+3,48871616418686i</v>
      </c>
      <c r="BB260" s="223" t="str">
        <f t="shared" ca="1" si="367"/>
        <v>-2,46689485733064-2,46689485733267i</v>
      </c>
      <c r="BC260" s="223" t="str">
        <f t="shared" ca="1" si="368"/>
        <v>3,48871616418686-1,19328116842915E-12i</v>
      </c>
      <c r="BD260" s="223" t="str">
        <f t="shared" ca="1" si="369"/>
        <v>-2,4668948573314+2,4668948573319i</v>
      </c>
      <c r="BE260" s="223" t="str">
        <f t="shared" ca="1" si="370"/>
        <v>4,87229886318849E-13-3,48871616418686i</v>
      </c>
      <c r="BF260" s="223" t="str">
        <f t="shared" ca="1" si="371"/>
        <v>2,46689485733071+2,46689485733259i</v>
      </c>
      <c r="BG260" s="223" t="str">
        <f t="shared" ca="1" si="372"/>
        <v>-3,48871616418686+1,3026937575617E-12i</v>
      </c>
      <c r="BH260" s="223" t="str">
        <f t="shared" ca="1" si="373"/>
        <v>2,46689485733133-2,46689485733198i</v>
      </c>
      <c r="BI260" s="223" t="str">
        <f t="shared" ca="1" si="374"/>
        <v>-3,77817297186302E-13+3,48871616418686i</v>
      </c>
      <c r="BJ260" s="223" t="str">
        <f t="shared" ca="1" si="375"/>
        <v>-2,46689485733079-2,46689485733251i</v>
      </c>
      <c r="BK260" s="223" t="str">
        <f t="shared" ca="1" si="376"/>
        <v>3,48871616418686-1,41210634669424E-12i</v>
      </c>
      <c r="BL260" s="223" t="str">
        <f t="shared" ca="1" si="377"/>
        <v>-2,46689485733125+2,46689485733206i</v>
      </c>
      <c r="BM260" s="223" t="str">
        <f t="shared" ca="1" si="378"/>
        <v>2,68404708053754E-13-3,48871616418686i</v>
      </c>
      <c r="BN260" s="223" t="str">
        <f t="shared" ca="1" si="379"/>
        <v>2,46689485733087+2,46689485733244i</v>
      </c>
      <c r="BO260" s="223" t="str">
        <f t="shared" ca="1" si="380"/>
        <v>-3,48871616418686+1,52151893582679E-12i</v>
      </c>
      <c r="BP260" s="223" t="str">
        <f t="shared" ca="1" si="381"/>
        <v>2,46689485733117-2,46689485733214i</v>
      </c>
      <c r="BQ260" s="223" t="str">
        <f t="shared" ca="1" si="382"/>
        <v>-1,58992118921206E-13+3,48871616418686i</v>
      </c>
      <c r="BR260" s="223" t="str">
        <f t="shared" ca="1" si="383"/>
        <v>-2,46689485733095-2,46689485733236i</v>
      </c>
      <c r="BS260" s="223" t="str">
        <f t="shared" ca="1" si="384"/>
        <v>3,48871616418686-1,63093152495934E-12i</v>
      </c>
      <c r="BT260" s="223" t="str">
        <f t="shared" ca="1" si="385"/>
        <v>-2,46689485733109+2,46689485733221i</v>
      </c>
      <c r="BU260" s="223" t="str">
        <f t="shared" ca="1" si="386"/>
        <v>4,95795297886584E-14-3,48871616418686i</v>
      </c>
      <c r="BV260" s="223" t="str">
        <f t="shared" ca="1" si="387"/>
        <v>2,46689485733102+2,46689485733228i</v>
      </c>
      <c r="BW260" s="223" t="str">
        <f t="shared" ca="1" si="388"/>
        <v>-3,48871616418686-1,73009058453666E-12i</v>
      </c>
      <c r="BX260" s="223" t="str">
        <f t="shared" ca="1" si="389"/>
        <v>2,46689485733102-2,46689485733229i</v>
      </c>
      <c r="BY260" s="223" t="str">
        <f t="shared" ca="1" si="390"/>
        <v>5,98330593438893E-14+3,48871616418686i</v>
      </c>
      <c r="BZ260" s="223" t="str">
        <f t="shared" ca="1" si="391"/>
        <v>-2,4668948573311-2,46689485733221i</v>
      </c>
      <c r="CA260" s="223" t="str">
        <f t="shared" ca="1" si="392"/>
        <v>3,48871616418686+1,62067799540411E-12i</v>
      </c>
      <c r="CB260" s="223" t="str">
        <f t="shared" ca="1" si="393"/>
        <v>-2,46689485733094+2,46689485733237i</v>
      </c>
      <c r="CC260" s="223" t="str">
        <f t="shared" ca="1" si="394"/>
        <v>-2,6840092558011E-13-3,48871616418686i</v>
      </c>
      <c r="CD260" s="223" t="str">
        <f t="shared" ca="1" si="395"/>
        <v>2,46689485733118+2,46689485733213i</v>
      </c>
      <c r="CE260" s="223" t="str">
        <f t="shared" ca="1" si="396"/>
        <v>-3,48871616418686-1,41211012916789E-12i</v>
      </c>
      <c r="CF260" s="223" t="str">
        <f t="shared" ca="1" si="397"/>
        <v>2,46689485733079-2,46689485733251i</v>
      </c>
      <c r="CG260" s="223" t="str">
        <f t="shared" ca="1" si="398"/>
        <v>2,78658237608984E-13+3,48871616418686i</v>
      </c>
      <c r="CH260" s="223" t="str">
        <f t="shared" ca="1" si="399"/>
        <v>-2,46689485733133-2,46689485733198i</v>
      </c>
      <c r="CI260" s="223" t="str">
        <f t="shared" ca="1" si="400"/>
        <v>3,48871616418686+1,40185281713901E-12i</v>
      </c>
      <c r="CJ260" s="223" t="str">
        <f t="shared" ca="1" si="401"/>
        <v>-2,46689485733078+2,46689485733252i</v>
      </c>
      <c r="CK260" s="223" t="str">
        <f t="shared" ca="1" si="402"/>
        <v>-4,87226103845206E-13-3,48871616418686i</v>
      </c>
      <c r="CL260" s="223" t="str">
        <f t="shared" ca="1" si="403"/>
        <v>2,46689485733133+2,46689485733197i</v>
      </c>
      <c r="CM260" s="223" t="str">
        <f t="shared" ca="1" si="404"/>
        <v>-3,48871616418686-1,19328495090279E-12i</v>
      </c>
      <c r="CN260" s="223" t="str">
        <f t="shared" ca="1" si="405"/>
        <v>2,46689485733064-2,46689485733267i</v>
      </c>
      <c r="CO260" s="223" t="str">
        <f t="shared" ca="1" si="406"/>
        <v>4,9748341587408E-13+3,48871616418686i</v>
      </c>
      <c r="CP260" s="223" t="str">
        <f t="shared" ca="1" si="407"/>
        <v>-2,46689485733148-2,46689485733182i</v>
      </c>
      <c r="CQ260" s="223" t="str">
        <f t="shared" ca="1" si="408"/>
        <v>3,48871616418686+1,18302763887392E-12i</v>
      </c>
      <c r="CR260" s="223" t="str">
        <f t="shared" ca="1" si="409"/>
        <v>-2,46689485733063+2,46689485733268i</v>
      </c>
      <c r="CS260" s="223" t="str">
        <f t="shared" ca="1" si="410"/>
        <v>-7,060512821103E-13-3,48871616418686i</v>
      </c>
      <c r="CT260" s="223" t="str">
        <f t="shared" ca="1" si="411"/>
        <v>2,46689485733149+2,46689485733182i</v>
      </c>
      <c r="CU260" s="223" t="str">
        <f t="shared" ca="1" si="412"/>
        <v>-3,48871616418686-9,74459772637698E-13i</v>
      </c>
      <c r="CV260" s="223" t="str">
        <f t="shared" ca="1" si="413"/>
        <v>2,466894857333-2,4668948573303i</v>
      </c>
      <c r="CW260" s="223" t="str">
        <f t="shared" ca="1" si="414"/>
        <v>7,16308594139174E-13+3,48871616418686i</v>
      </c>
      <c r="CX260" s="223" t="str">
        <f t="shared" ca="1" si="415"/>
        <v>-2,46689485733163-2,46689485733167i</v>
      </c>
      <c r="CY260" s="223" t="str">
        <f t="shared" ca="1" si="416"/>
        <v>3,48871616418686+9,64202460608823E-13i</v>
      </c>
      <c r="CZ260" s="223" t="str">
        <f t="shared" ca="1" si="417"/>
        <v>-2,46689485733047+2,46689485733283i</v>
      </c>
      <c r="DA260" s="223" t="str">
        <f t="shared" ca="1" si="418"/>
        <v>-9,24876460375394E-13-3,48871616418686i</v>
      </c>
      <c r="DB260" s="223" t="str">
        <f t="shared" ca="1" si="419"/>
        <v>2,46689485733164+2,46689485733166i</v>
      </c>
      <c r="DC260" s="223" t="str">
        <f t="shared" ca="1" si="420"/>
        <v>-3,48871616418686-7,55634594372604E-13i</v>
      </c>
      <c r="DD260" s="223" t="str">
        <f t="shared" ca="1" si="421"/>
        <v>2,46689485733285-2,46689485733045i</v>
      </c>
      <c r="DE260" s="223" t="str">
        <f t="shared" ca="1" si="422"/>
        <v>9,35133772404272E-13+3,48871616418686i</v>
      </c>
      <c r="DF260" s="223" t="str">
        <f t="shared" ca="1" si="423"/>
        <v>-2,46689485733179-2,46689485733151i</v>
      </c>
      <c r="DG260" s="223" t="str">
        <f t="shared" ca="1" si="424"/>
        <v>3,48871616418686+7,45377282343726E-13i</v>
      </c>
      <c r="DH260" s="223" t="str">
        <f t="shared" ca="1" si="425"/>
        <v>-2,4668948573327+2,4668948573306i</v>
      </c>
      <c r="DI260" s="223" t="str">
        <f t="shared" ca="1" si="426"/>
        <v>-1,14370163864049E-12-3,48871616418686i</v>
      </c>
      <c r="DJ260" s="223" t="str">
        <f t="shared" ca="1" si="427"/>
        <v>2,4668948573318+2,46689485733151i</v>
      </c>
      <c r="DK260" s="223" t="str">
        <f t="shared" ca="1" si="428"/>
        <v>-3,48871616418686-5,36809416107507E-13i</v>
      </c>
      <c r="DL260" s="223" t="str">
        <f t="shared" ca="1" si="429"/>
        <v>2,4668948573327-2,46689485733061i</v>
      </c>
      <c r="DM260" s="223" t="str">
        <f t="shared" ca="1" si="430"/>
        <v>1,35226950487671E-12+3,48871616418686i</v>
      </c>
      <c r="DN260" s="223" t="str">
        <f t="shared" ca="1" si="431"/>
        <v>-2,46689485733194-2,46689485733136i</v>
      </c>
      <c r="DO260" s="223" t="str">
        <f t="shared" ca="1" si="432"/>
        <v>3,48871616418686+3,28241549871287E-13i</v>
      </c>
      <c r="DP260" s="223" t="str">
        <f t="shared" ca="1" si="433"/>
        <v>-2,46689485733255+2,46689485733076i</v>
      </c>
      <c r="DQ260" s="223" t="str">
        <f t="shared" ca="1" si="434"/>
        <v>-1,36252681690559E-12-3,48871616418686i</v>
      </c>
      <c r="DR260" s="223" t="str">
        <f t="shared" ca="1" si="435"/>
        <v>2,46689485733209+2,46689485733121i</v>
      </c>
      <c r="DS260" s="223" t="str">
        <f t="shared" ca="1" si="436"/>
        <v>-3,48871616418686-3,17984237842412E-13i</v>
      </c>
      <c r="DT260" s="223" t="str">
        <f t="shared" ca="1" si="437"/>
        <v>2,4668948573324-2,4668948573309i</v>
      </c>
      <c r="DU260" s="223" t="str">
        <f t="shared" ca="1" si="438"/>
        <v>1,5710946831418E-12+3,48871616418686i</v>
      </c>
      <c r="DV260" s="223" t="str">
        <f t="shared" ca="1" si="439"/>
        <v>-2,4668948573321-2,4668948573312i</v>
      </c>
      <c r="DW260" s="223" t="str">
        <f t="shared" ca="1" si="440"/>
        <v>3,48871616418686+1,09416371606192E-13i</v>
      </c>
      <c r="DX260" s="223" t="str">
        <f t="shared" ca="1" si="441"/>
        <v>-2,46689485733239+2,46689485733091i</v>
      </c>
      <c r="DY260" s="223" t="str">
        <f t="shared" ca="1" si="442"/>
        <v>1,78992742635419E-12-3,48871616418686i</v>
      </c>
      <c r="DZ260" s="223" t="str">
        <f t="shared" ca="1" si="443"/>
        <v>2,46689485733225+2,46689485733106i</v>
      </c>
      <c r="EA260" s="223" t="str">
        <f t="shared" ca="1" si="444"/>
        <v>-3,48871616418686-9,91590595773171E-14i</v>
      </c>
      <c r="EB260" s="223" t="str">
        <f t="shared" ca="1" si="445"/>
        <v>2,46689485733225-2,46689485733106i</v>
      </c>
      <c r="EC260" s="223" t="str">
        <f t="shared" ca="1" si="446"/>
        <v>-1,77967011432532E-12+3,48871616418686i</v>
      </c>
      <c r="ED260" s="223" t="str">
        <f t="shared" ca="1" si="447"/>
        <v>-2,46689485733225-2,46689485733105i</v>
      </c>
      <c r="EE260" s="223" t="str">
        <f t="shared" ca="1" si="448"/>
        <v>3,48871616418686-1,09408806658903E-13i</v>
      </c>
      <c r="EF260" s="223" t="str">
        <f t="shared" ca="1" si="449"/>
        <v>-2,46689485733224+2,46689485733106i</v>
      </c>
      <c r="EG260" s="223" t="str">
        <f t="shared" ca="1" si="450"/>
        <v>1,57110224808909E-12-3,48871616418686i</v>
      </c>
      <c r="EH260" s="223" t="str">
        <f t="shared" ca="1" si="451"/>
        <v>2,4668948573324+2,4668948573309i</v>
      </c>
      <c r="EI260" s="223" t="str">
        <f t="shared" ca="1" si="452"/>
        <v>-3,48871616418686+1,19666118687778E-13i</v>
      </c>
      <c r="EJ260" s="223" t="str">
        <f t="shared" ca="1" si="453"/>
        <v>2,46689485733209-2,46689485733121i</v>
      </c>
      <c r="EK260" s="223" t="str">
        <f t="shared" ca="1" si="454"/>
        <v>-1,56084493606022E-12+3,48871616418686i</v>
      </c>
      <c r="EL260" s="223" t="str">
        <f t="shared" ca="1" si="455"/>
        <v>-2,46689485733241-2,4668948573309i</v>
      </c>
      <c r="EM260" s="223" t="str">
        <f t="shared" ca="1" si="456"/>
        <v>3,48871616418686-3,28233984923998E-13i</v>
      </c>
      <c r="EN260" s="223"/>
      <c r="EO260" s="223"/>
      <c r="EP260" s="223"/>
    </row>
    <row r="261" spans="1:146">
      <c r="A261" s="249">
        <f t="shared" si="323"/>
        <v>3.1445312500000024E-3</v>
      </c>
      <c r="B261" s="248">
        <v>161</v>
      </c>
      <c r="C261" s="247">
        <f t="shared" si="324"/>
        <v>32200</v>
      </c>
      <c r="N261" s="246">
        <f t="shared" ca="1" si="327"/>
        <v>11.488402517912773</v>
      </c>
      <c r="O261" s="223">
        <f t="shared" ca="1" si="328"/>
        <v>3.4884025179127729</v>
      </c>
      <c r="P261" s="223" t="str">
        <f t="shared" ca="1" si="329"/>
        <v>-2,40539497246373+2,52646534775887i</v>
      </c>
      <c r="Q261" s="223" t="str">
        <f t="shared" ca="1" si="330"/>
        <v>-0,171167798671875-3,48420058430596i</v>
      </c>
      <c r="R261" s="223" t="str">
        <f t="shared" ca="1" si="331"/>
        <v>2,64144924673896+2,27852978999229i</v>
      </c>
      <c r="S261" s="223" t="str">
        <f t="shared" ca="1" si="332"/>
        <v>-3,47160490631164+0,341923239124085i</v>
      </c>
      <c r="T261" s="223" t="str">
        <f t="shared" ca="1" si="333"/>
        <v>2,14617542968082-2,75006966312028i</v>
      </c>
      <c r="U261" s="223" t="str">
        <f t="shared" ca="1" si="334"/>
        <v>0,511854956544725+3,45064582802129i</v>
      </c>
      <c r="V261" s="223" t="str">
        <f t="shared" ca="1" si="335"/>
        <v>-2,85206492080526-2,00865074477676i</v>
      </c>
      <c r="W261" s="223" t="str">
        <f t="shared" ca="1" si="336"/>
        <v>3,42137384169041-0,680553570541492i</v>
      </c>
      <c r="X261" s="223" t="str">
        <f t="shared" ca="1" si="337"/>
        <v>-1,86628704429151+2,94718930428465i</v>
      </c>
      <c r="Y261" s="223" t="str">
        <f t="shared" ca="1" si="338"/>
        <v>-0,847612671377389-3,38385946609794i</v>
      </c>
      <c r="Z261" s="223" t="str">
        <f t="shared" ca="1" si="339"/>
        <v>3,03521365058673+1,71942729484912i</v>
      </c>
      <c r="AA261" s="223" t="str">
        <f t="shared" ca="1" si="340"/>
        <v>-3,33819307666057+1,01262979904584i</v>
      </c>
      <c r="AB261" s="223" t="str">
        <f t="shared" ca="1" si="341"/>
        <v>1,5684252944491-3,11592590135138i</v>
      </c>
      <c r="AC261" s="223" t="str">
        <f t="shared" ca="1" si="342"/>
        <v>1,17520741283279+3,28448468771024i</v>
      </c>
      <c r="AD261" s="223" t="str">
        <f t="shared" ca="1" si="343"/>
        <v>-3,18913161369665-1,41364482013722i</v>
      </c>
      <c r="AE261" s="223" t="str">
        <f t="shared" ca="1" si="344"/>
        <v>3,22286368746044-1,33495384902591i</v>
      </c>
      <c r="AF261" s="223" t="str">
        <f t="shared" ca="1" si="345"/>
        <v>-1,25545875163296+3,25465442864959i</v>
      </c>
      <c r="AG261" s="223" t="str">
        <f t="shared" ca="1" si="346"/>
        <v>-1,49148426446859-3,15347852629802i</v>
      </c>
      <c r="AH261" s="223" t="str">
        <f t="shared" ca="1" si="347"/>
        <v>3,31233649600986+1,09424817303083i</v>
      </c>
      <c r="AI261" s="223" t="str">
        <f t="shared" ca="1" si="348"/>
        <v>-3,07649635915367+1,64442156367957i</v>
      </c>
      <c r="AJ261" s="223" t="str">
        <f t="shared" ca="1" si="349"/>
        <v>0,930401454735043-3,36203885462484i</v>
      </c>
      <c r="AK261" s="223" t="str">
        <f t="shared" ca="1" si="350"/>
        <v>1,79339730730934+2,99210264281087i</v>
      </c>
      <c r="AL261" s="223" t="str">
        <f t="shared" ca="1" si="351"/>
        <v>-3,40364176715928-0,764313317840921i</v>
      </c>
      <c r="AM261" s="223" t="str">
        <f t="shared" ca="1" si="352"/>
        <v>2,90050068912411-1,93805259974303i</v>
      </c>
      <c r="AN261" s="223" t="str">
        <f t="shared" ca="1" si="353"/>
        <v>-0,596383883218519+3,43704500855275i</v>
      </c>
      <c r="AO261" s="223" t="str">
        <f t="shared" ca="1" si="354"/>
        <v>-2,07803895371113-2,80191117522296i</v>
      </c>
      <c r="AP261" s="223" t="str">
        <f t="shared" ca="1" si="355"/>
        <v>3,46216810747098+0,427017707584777i</v>
      </c>
      <c r="AQ261" s="223" t="str">
        <f t="shared" ca="1" si="356"/>
        <v>-2,69657161188244+2,21301912982466i</v>
      </c>
      <c r="AR261" s="223" t="str">
        <f t="shared" ca="1" si="357"/>
        <v>-2,69657161188244+2,21301912982466i</v>
      </c>
      <c r="AS261" s="223" t="str">
        <f t="shared" ca="1" si="358"/>
        <v>2,34266794901429+2,58473577133938i</v>
      </c>
      <c r="AT261" s="223" t="str">
        <f t="shared" ca="1" si="359"/>
        <v>-3,48735187629428-0,0856096833711956i</v>
      </c>
      <c r="AU261" s="223" t="str">
        <f t="shared" ca="1" si="360"/>
        <v>2,46667307592479-2,46667307592391i</v>
      </c>
      <c r="AV261" s="223" t="str">
        <f t="shared" ca="1" si="361"/>
        <v>0,0856096833734718+3,48735187629423i</v>
      </c>
      <c r="AW261" s="223" t="str">
        <f t="shared" ca="1" si="362"/>
        <v>-2,58473577133854-2,34266794901521i</v>
      </c>
      <c r="AX261" s="223" t="str">
        <f t="shared" ca="1" si="363"/>
        <v>3,47895054016843-0,256622808888759i</v>
      </c>
      <c r="AY261" s="223" t="str">
        <f t="shared" ca="1" si="364"/>
        <v>-2,21301912982294+2,69657161188386i</v>
      </c>
      <c r="AZ261" s="223" t="str">
        <f t="shared" ca="1" si="365"/>
        <v>-0,427017707583493-3,46216810747114i</v>
      </c>
      <c r="BA261" s="223" t="str">
        <f t="shared" ca="1" si="366"/>
        <v>2,80191117522432+2,0780389537093i</v>
      </c>
      <c r="BB261" s="223" t="str">
        <f t="shared" ca="1" si="367"/>
        <v>-3,43704500855278+0,59638388321832i</v>
      </c>
      <c r="BC261" s="223" t="str">
        <f t="shared" ca="1" si="368"/>
        <v>1,93805259974431-2,90050068912325i</v>
      </c>
      <c r="BD261" s="223" t="str">
        <f t="shared" ca="1" si="369"/>
        <v>0,764313317841403+3,40364176715918i</v>
      </c>
      <c r="BE261" s="223" t="str">
        <f t="shared" ca="1" si="370"/>
        <v>-2,99210264281026-1,79339730731036i</v>
      </c>
      <c r="BF261" s="223" t="str">
        <f t="shared" ca="1" si="371"/>
        <v>3,36203885462461-0,930401454735852i</v>
      </c>
      <c r="BG261" s="223" t="str">
        <f t="shared" ca="1" si="372"/>
        <v>-1,64442156368001+3,07649635915344i</v>
      </c>
      <c r="BH261" s="223" t="str">
        <f t="shared" ca="1" si="373"/>
        <v>-1,09424817303228-3,31233649600938i</v>
      </c>
      <c r="BI261" s="223" t="str">
        <f t="shared" ca="1" si="374"/>
        <v>3,15347852629811+1,49148426446841i</v>
      </c>
      <c r="BJ261" s="223" t="str">
        <f t="shared" ca="1" si="375"/>
        <v>-3,25465442865003+1,2554587516318i</v>
      </c>
      <c r="BK261" s="223" t="str">
        <f t="shared" ca="1" si="376"/>
        <v>1,33495384902509-3,22286368746077i</v>
      </c>
      <c r="BL261" s="223" t="str">
        <f t="shared" ca="1" si="377"/>
        <v>1,41364482013672+3,18913161369687i</v>
      </c>
      <c r="BM261" s="223" t="str">
        <f t="shared" ca="1" si="378"/>
        <v>-3,28448468771077-1,1752074128313i</v>
      </c>
      <c r="BN261" s="223" t="str">
        <f t="shared" ca="1" si="379"/>
        <v>3,11592590135132-1,56842529444923i</v>
      </c>
      <c r="BO261" s="223" t="str">
        <f t="shared" ca="1" si="380"/>
        <v>-1,01262979904738+3,3381930766601i</v>
      </c>
      <c r="BP261" s="223" t="str">
        <f t="shared" ca="1" si="381"/>
        <v>-1,71942729484957-3,03521365058648i</v>
      </c>
      <c r="BQ261" s="223" t="str">
        <f t="shared" ca="1" si="382"/>
        <v>3,38385946609772+0,847612671378282i</v>
      </c>
      <c r="BR261" s="223" t="str">
        <f t="shared" ca="1" si="383"/>
        <v>-2,947189304284+1,86628704429253i</v>
      </c>
      <c r="BS261" s="223" t="str">
        <f t="shared" ca="1" si="384"/>
        <v>0,680553570541715-3,42137384169037i</v>
      </c>
      <c r="BT261" s="223" t="str">
        <f t="shared" ca="1" si="385"/>
        <v>2,00865074477548+2,85206492080616i</v>
      </c>
      <c r="BU261" s="223" t="str">
        <f t="shared" ca="1" si="386"/>
        <v>-3,45064582802137-0,511854956544251i</v>
      </c>
      <c r="BV261" s="223" t="str">
        <f t="shared" ca="1" si="387"/>
        <v>2,75006966312081-2,14617542968015i</v>
      </c>
      <c r="BW261" s="223" t="str">
        <f t="shared" ca="1" si="388"/>
        <v>-0,341923239123262+3,47160490631172i</v>
      </c>
      <c r="BX261" s="223" t="str">
        <f t="shared" ca="1" si="389"/>
        <v>-2,27852978999191-2,6414492467393i</v>
      </c>
      <c r="BY261" s="223" t="str">
        <f t="shared" ca="1" si="390"/>
        <v>3,48420058430604+0,171167798670281i</v>
      </c>
      <c r="BZ261" s="223" t="str">
        <f t="shared" ca="1" si="391"/>
        <v>-2,52646534775872+2,4053949724639i</v>
      </c>
      <c r="CA261" s="223" t="str">
        <f t="shared" ca="1" si="392"/>
        <v>1,24275047408581E-12-3,48840251791277i</v>
      </c>
      <c r="CB261" s="223" t="str">
        <f t="shared" ca="1" si="393"/>
        <v>2,52646534775946+2,40539497246311i</v>
      </c>
      <c r="CC261" s="223" t="str">
        <f t="shared" ca="1" si="394"/>
        <v>-3,48420058430599+0,171167798671265i</v>
      </c>
      <c r="CD261" s="223" t="str">
        <f t="shared" ca="1" si="395"/>
        <v>2,27852978999109-2,64144924674001i</v>
      </c>
      <c r="CE261" s="223" t="str">
        <f t="shared" ca="1" si="396"/>
        <v>0,341923239124242+3,47160490631163i</v>
      </c>
      <c r="CF261" s="223" t="str">
        <f t="shared" ca="1" si="397"/>
        <v>-2,75006966311928-2,14617542968211i</v>
      </c>
      <c r="CG261" s="223" t="str">
        <f t="shared" ca="1" si="398"/>
        <v>3,45064582802122-0,511854956545224i</v>
      </c>
      <c r="CH261" s="223" t="str">
        <f t="shared" ca="1" si="399"/>
        <v>-2,00865074477752+2,85206492080473i</v>
      </c>
      <c r="CI261" s="223" t="str">
        <f t="shared" ca="1" si="400"/>
        <v>-0,680553570542682-3,42137384169018i</v>
      </c>
      <c r="CJ261" s="223" t="str">
        <f t="shared" ca="1" si="401"/>
        <v>2,94718930428453+1,8662870442917i</v>
      </c>
      <c r="CK261" s="223" t="str">
        <f t="shared" ca="1" si="402"/>
        <v>-3,38385946609835+0,847612671375774i</v>
      </c>
      <c r="CL261" s="223" t="str">
        <f t="shared" ca="1" si="403"/>
        <v>1,71942729484871-3,03521365058696i</v>
      </c>
      <c r="CM261" s="223" t="str">
        <f t="shared" ca="1" si="404"/>
        <v>1,01262979904491+3,33819307666085i</v>
      </c>
      <c r="CN261" s="223" t="str">
        <f t="shared" ca="1" si="405"/>
        <v>-3,11592590135176-1,56842529444835i</v>
      </c>
      <c r="CO261" s="223" t="str">
        <f t="shared" ca="1" si="406"/>
        <v>3,28448468771044-1,17520741283223i</v>
      </c>
      <c r="CP261" s="223" t="str">
        <f t="shared" ca="1" si="407"/>
        <v>-1,41364482013582+3,18913161369727i</v>
      </c>
      <c r="CQ261" s="223" t="str">
        <f t="shared" ca="1" si="408"/>
        <v>-1,334953849026-3,2228636874604i</v>
      </c>
      <c r="CR261" s="223" t="str">
        <f t="shared" ca="1" si="409"/>
        <v>3,25465442864918+1,25545875163403i</v>
      </c>
      <c r="CS261" s="223" t="str">
        <f t="shared" ca="1" si="410"/>
        <v>-3,15347852629769+1,4914842644693i</v>
      </c>
      <c r="CT261" s="223" t="str">
        <f t="shared" ca="1" si="411"/>
        <v>1,09424817303144-3,31233649600965i</v>
      </c>
      <c r="CU261" s="223" t="str">
        <f t="shared" ca="1" si="412"/>
        <v>1,64442156368088+3,07649635915297i</v>
      </c>
      <c r="CV261" s="223" t="str">
        <f t="shared" ca="1" si="413"/>
        <v>-3,36203885462485-0,930401454734998i</v>
      </c>
      <c r="CW261" s="223" t="str">
        <f t="shared" ca="1" si="414"/>
        <v>2,99210264281148-1,79339730730831i</v>
      </c>
      <c r="CX261" s="223" t="str">
        <f t="shared" ca="1" si="415"/>
        <v>-0,764313317840538+3,40364176715937i</v>
      </c>
      <c r="CY261" s="223" t="str">
        <f t="shared" ca="1" si="416"/>
        <v>-1,93805259974233-2,90050068912458i</v>
      </c>
      <c r="CZ261" s="223" t="str">
        <f t="shared" ca="1" si="417"/>
        <v>3,43704500855294+0,596383883217445i</v>
      </c>
      <c r="DA261" s="223" t="str">
        <f t="shared" ca="1" si="418"/>
        <v>-2,80191117522367+2,07803895371017i</v>
      </c>
      <c r="DB261" s="223" t="str">
        <f t="shared" ca="1" si="419"/>
        <v>0,427017707585959-3,46216810747084i</v>
      </c>
      <c r="DC261" s="223" t="str">
        <f t="shared" ca="1" si="420"/>
        <v>2,21301912982377+2,69657161188317i</v>
      </c>
      <c r="DD261" s="223" t="str">
        <f t="shared" ca="1" si="421"/>
        <v>-3,47895054016825-0,256622808891238i</v>
      </c>
      <c r="DE261" s="223" t="str">
        <f t="shared" ca="1" si="422"/>
        <v>2,58473577133781-2,34266794901601i</v>
      </c>
      <c r="DF261" s="223" t="str">
        <f t="shared" ca="1" si="423"/>
        <v>-0,0856096833723883+3,48735187629425i</v>
      </c>
      <c r="DG261" s="223" t="str">
        <f t="shared" ca="1" si="424"/>
        <v>-2,46667307592555-2,46667307592314i</v>
      </c>
      <c r="DH261" s="223" t="str">
        <f t="shared" ca="1" si="425"/>
        <v>3,48735187629426-0,0856096833722296i</v>
      </c>
      <c r="DI261" s="223" t="str">
        <f t="shared" ca="1" si="426"/>
        <v>-2,34266794901613+2,5847357713377i</v>
      </c>
      <c r="DJ261" s="223" t="str">
        <f t="shared" ca="1" si="427"/>
        <v>-0,256622808891079-3,47895054016826i</v>
      </c>
      <c r="DK261" s="223" t="str">
        <f t="shared" ca="1" si="428"/>
        <v>2,69657161188307+2,2130191298239i</v>
      </c>
      <c r="DL261" s="223" t="str">
        <f t="shared" ca="1" si="429"/>
        <v>-3,46216810747086+0,427017707585802i</v>
      </c>
      <c r="DM261" s="223" t="str">
        <f t="shared" ca="1" si="430"/>
        <v>2,0780389537103-2,80191117522358i</v>
      </c>
      <c r="DN261" s="223" t="str">
        <f t="shared" ca="1" si="431"/>
        <v>0,596383883217096+3,437045008553i</v>
      </c>
      <c r="DO261" s="223" t="str">
        <f t="shared" ca="1" si="432"/>
        <v>-2,90050068912449-1,93805259974246i</v>
      </c>
      <c r="DP261" s="223" t="str">
        <f t="shared" ca="1" si="433"/>
        <v>3,40364176715945-0,764313317840189i</v>
      </c>
      <c r="DQ261" s="223" t="str">
        <f t="shared" ca="1" si="434"/>
        <v>-1,79339730730845+2,9921026428114i</v>
      </c>
      <c r="DR261" s="223" t="str">
        <f t="shared" ca="1" si="435"/>
        <v>-0,930401454734652-3,36203885462495i</v>
      </c>
      <c r="DS261" s="223" t="str">
        <f t="shared" ca="1" si="436"/>
        <v>3,0764963591528+1,6444215636812i</v>
      </c>
      <c r="DT261" s="223" t="str">
        <f t="shared" ca="1" si="437"/>
        <v>-3,31233649600977+1,0942481730311i</v>
      </c>
      <c r="DU261" s="223" t="str">
        <f t="shared" ca="1" si="438"/>
        <v>1,49148426446963-3,15347852629754i</v>
      </c>
      <c r="DV261" s="223" t="str">
        <f t="shared" ca="1" si="439"/>
        <v>1,25545875163388+3,25465442864923i</v>
      </c>
      <c r="DW261" s="223" t="str">
        <f t="shared" ca="1" si="440"/>
        <v>-3,22286368746026-1,33495384902633i</v>
      </c>
      <c r="DX261" s="223" t="str">
        <f t="shared" ca="1" si="441"/>
        <v>3,18913161369733-1,41364482013567i</v>
      </c>
      <c r="DY261" s="223" t="str">
        <f t="shared" ca="1" si="442"/>
        <v>-1,17520741283256+3,28448468771032i</v>
      </c>
      <c r="DZ261" s="223" t="str">
        <f t="shared" ca="1" si="443"/>
        <v>-1,56842529444804-3,11592590135192i</v>
      </c>
      <c r="EA261" s="223" t="str">
        <f t="shared" ca="1" si="444"/>
        <v>3,33819307666075+1,01262979904525i</v>
      </c>
      <c r="EB261" s="223" t="str">
        <f t="shared" ca="1" si="445"/>
        <v>-3,03521365058714+1,7194272948484i</v>
      </c>
      <c r="EC261" s="223" t="str">
        <f t="shared" ca="1" si="446"/>
        <v>0,847612671376119-3,38385946609826i</v>
      </c>
      <c r="ED261" s="223" t="str">
        <f t="shared" ca="1" si="447"/>
        <v>1,8662870442914+2,94718930428472i</v>
      </c>
      <c r="EE261" s="223" t="str">
        <f t="shared" ca="1" si="448"/>
        <v>-3,42137384169014-0,680553570542838i</v>
      </c>
      <c r="EF261" s="223" t="str">
        <f t="shared" ca="1" si="449"/>
        <v>2,85206492080494-2,00865074477723i</v>
      </c>
      <c r="EG261" s="223" t="str">
        <f t="shared" ca="1" si="450"/>
        <v>-0,511854956545381+3,4506458280212i</v>
      </c>
      <c r="EH261" s="223" t="str">
        <f t="shared" ca="1" si="451"/>
        <v>-2,14617542968183-2,7500696631195i</v>
      </c>
      <c r="EI261" s="223" t="str">
        <f t="shared" ca="1" si="452"/>
        <v>3,47160490631161+0,3419232391244i</v>
      </c>
      <c r="EJ261" s="223" t="str">
        <f t="shared" ca="1" si="453"/>
        <v>-2,64144924674011+2,27852978999096i</v>
      </c>
      <c r="EK261" s="223" t="str">
        <f t="shared" ca="1" si="454"/>
        <v>0,171167798671424-3,48420058430598i</v>
      </c>
      <c r="EL261" s="223" t="str">
        <f t="shared" ca="1" si="455"/>
        <v>2,405394972463+2,52646534775958i</v>
      </c>
      <c r="EM261" s="223" t="str">
        <f t="shared" ca="1" si="456"/>
        <v>-3,48840251791277+1,08376811048301E-12i</v>
      </c>
      <c r="EN261" s="223"/>
      <c r="EO261" s="223"/>
      <c r="EP261" s="223"/>
    </row>
    <row r="262" spans="1:146">
      <c r="A262" s="249">
        <f t="shared" si="323"/>
        <v>3.1640625000000024E-3</v>
      </c>
      <c r="B262" s="248">
        <v>162</v>
      </c>
      <c r="C262" s="247">
        <f t="shared" si="324"/>
        <v>32400</v>
      </c>
      <c r="N262" s="246">
        <f t="shared" ca="1" si="327"/>
        <v>11.488064532827885</v>
      </c>
      <c r="O262" s="223">
        <f t="shared" ca="1" si="328"/>
        <v>3.4880645328278836</v>
      </c>
      <c r="P262" s="223" t="str">
        <f t="shared" ca="1" si="329"/>
        <v>-2,34244097210485+2,58448534090954i</v>
      </c>
      <c r="Q262" s="223" t="str">
        <f t="shared" ca="1" si="330"/>
        <v>-0,341890110792739-3,4712685487173i</v>
      </c>
      <c r="R262" s="223" t="str">
        <f t="shared" ca="1" si="331"/>
        <v>2,80163970305778+2,07783761623043i</v>
      </c>
      <c r="S262" s="223" t="str">
        <f t="shared" ca="1" si="332"/>
        <v>-3,42104235089418+0,680487632922333i</v>
      </c>
      <c r="T262" s="223" t="str">
        <f t="shared" ca="1" si="333"/>
        <v>1,79322354824989-2,99181274333369i</v>
      </c>
      <c r="U262" s="223" t="str">
        <f t="shared" ca="1" si="334"/>
        <v>1,0125316871547+3,33786964509992i</v>
      </c>
      <c r="V262" s="223" t="str">
        <f t="shared" ca="1" si="335"/>
        <v>-3,15317299140007-1,491339757224i</v>
      </c>
      <c r="W262" s="223" t="str">
        <f t="shared" ca="1" si="336"/>
        <v>3,22255142995817-1,33482450773365i</v>
      </c>
      <c r="X262" s="223" t="str">
        <f t="shared" ca="1" si="337"/>
        <v>-1,17509354908712+3,28416645985943i</v>
      </c>
      <c r="Y262" s="223" t="str">
        <f t="shared" ca="1" si="338"/>
        <v>-1,6442622386135-3,07619828292025i</v>
      </c>
      <c r="Z262" s="223" t="str">
        <f t="shared" ca="1" si="339"/>
        <v>3,38353161000247+0,847530547700735i</v>
      </c>
      <c r="AA262" s="223" t="str">
        <f t="shared" ca="1" si="340"/>
        <v>-2,90021966479663+1,93786482529064i</v>
      </c>
      <c r="AB262" s="223" t="str">
        <f t="shared" ca="1" si="341"/>
        <v>0,511805363832637-3,45031150111464i</v>
      </c>
      <c r="AC262" s="223" t="str">
        <f t="shared" ca="1" si="342"/>
        <v>2,21280471435527+2,69631034587988i</v>
      </c>
      <c r="AD262" s="223" t="str">
        <f t="shared" ca="1" si="343"/>
        <v>-3,4838630063389-0,171151214529929i</v>
      </c>
      <c r="AE262" s="223" t="str">
        <f t="shared" ca="1" si="344"/>
        <v>2,46643408437891-2,46643408437885i</v>
      </c>
      <c r="AF262" s="223" t="str">
        <f t="shared" ca="1" si="345"/>
        <v>0,171151214529819+3,48386300633891i</v>
      </c>
      <c r="AG262" s="223" t="str">
        <f t="shared" ca="1" si="346"/>
        <v>-2,69631034587981-2,21280471435536i</v>
      </c>
      <c r="AH262" s="223" t="str">
        <f t="shared" ca="1" si="347"/>
        <v>3,4503115011146-0,511805363832895i</v>
      </c>
      <c r="AI262" s="223" t="str">
        <f t="shared" ca="1" si="348"/>
        <v>-1,93786482529071+2,90021966479659i</v>
      </c>
      <c r="AJ262" s="223" t="str">
        <f t="shared" ca="1" si="349"/>
        <v>-0,847530547700651-3,38353161000249i</v>
      </c>
      <c r="AK262" s="223" t="str">
        <f t="shared" ca="1" si="350"/>
        <v>3,0761982829202+1,6442622386136i</v>
      </c>
      <c r="AL262" s="223" t="str">
        <f t="shared" ca="1" si="351"/>
        <v>-3,28416645985947+1,17509354908701i</v>
      </c>
      <c r="AM262" s="223" t="str">
        <f t="shared" ca="1" si="352"/>
        <v>1,33482450773342-3,22255142995826i</v>
      </c>
      <c r="AN262" s="223" t="str">
        <f t="shared" ca="1" si="353"/>
        <v>1,49133975722423+3,15317299139996i</v>
      </c>
      <c r="AO262" s="223" t="str">
        <f t="shared" ca="1" si="354"/>
        <v>-3,33786964509979-1,01253168715512i</v>
      </c>
      <c r="AP262" s="223" t="str">
        <f t="shared" ca="1" si="355"/>
        <v>2,99181274333319-1,79322354825072i</v>
      </c>
      <c r="AQ262" s="223" t="str">
        <f t="shared" ca="1" si="356"/>
        <v>-0,680487632923466+3,42104235089395i</v>
      </c>
      <c r="AR262" s="223" t="str">
        <f t="shared" ca="1" si="357"/>
        <v>-0,680487632923466+3,42104235089395i</v>
      </c>
      <c r="AS262" s="223" t="str">
        <f t="shared" ca="1" si="358"/>
        <v>3,47126854871714+0,34189011079436i</v>
      </c>
      <c r="AT262" s="223" t="str">
        <f t="shared" ca="1" si="359"/>
        <v>-2,58448534090964+2,34244097210473i</v>
      </c>
      <c r="AU262" s="223" t="str">
        <f t="shared" ca="1" si="360"/>
        <v>-1,30245081525499E-12-3,48806453282788i</v>
      </c>
      <c r="AV262" s="223" t="str">
        <f t="shared" ca="1" si="361"/>
        <v>2,58448534090903+2,34244097210541i</v>
      </c>
      <c r="AW262" s="223" t="str">
        <f t="shared" ca="1" si="362"/>
        <v>-3,47126854871723+0,34189011079345i</v>
      </c>
      <c r="AX262" s="223" t="str">
        <f t="shared" ca="1" si="363"/>
        <v>2,07783761623135-2,80163970305709i</v>
      </c>
      <c r="AY262" s="223" t="str">
        <f t="shared" ca="1" si="364"/>
        <v>0,68048763292257+3,42104235089413i</v>
      </c>
      <c r="AZ262" s="223" t="str">
        <f t="shared" ca="1" si="365"/>
        <v>-2,99181274333453-1,79322354824849i</v>
      </c>
      <c r="BA262" s="223" t="str">
        <f t="shared" ca="1" si="366"/>
        <v>3,33786964510004-1,01253168715429i</v>
      </c>
      <c r="BB262" s="223" t="str">
        <f t="shared" ca="1" si="367"/>
        <v>-1,49133975722313+3,15317299140048i</v>
      </c>
      <c r="BC262" s="223" t="str">
        <f t="shared" ca="1" si="368"/>
        <v>-1,33482450773262-3,22255142995859i</v>
      </c>
      <c r="BD262" s="223" t="str">
        <f t="shared" ca="1" si="369"/>
        <v>3,28416645985965+1,17509354908652i</v>
      </c>
      <c r="BE262" s="223" t="str">
        <f t="shared" ca="1" si="370"/>
        <v>-3,07619828292094+1,64426223861222i</v>
      </c>
      <c r="BF262" s="223" t="str">
        <f t="shared" ca="1" si="371"/>
        <v>0,847530547700769-3,38353161000246i</v>
      </c>
      <c r="BG262" s="223" t="str">
        <f t="shared" ca="1" si="372"/>
        <v>1,93786482529176+2,90021966479588i</v>
      </c>
      <c r="BH262" s="223" t="str">
        <f t="shared" ca="1" si="373"/>
        <v>-3,45031150111452-0,511805363833457i</v>
      </c>
      <c r="BI262" s="223" t="str">
        <f t="shared" ca="1" si="374"/>
        <v>2,69631034587929-2,21280471435599i</v>
      </c>
      <c r="BJ262" s="223" t="str">
        <f t="shared" ca="1" si="375"/>
        <v>-0,171151214531079+3,48386300633885i</v>
      </c>
      <c r="BK262" s="223" t="str">
        <f t="shared" ca="1" si="376"/>
        <v>-2,46643408437902-2,46643408437875i</v>
      </c>
      <c r="BL262" s="223" t="str">
        <f t="shared" ca="1" si="377"/>
        <v>3,48386300633883-0,171151214531466i</v>
      </c>
      <c r="BM262" s="223" t="str">
        <f t="shared" ca="1" si="378"/>
        <v>-2,21280471435569+2,69631034587954i</v>
      </c>
      <c r="BN262" s="223" t="str">
        <f t="shared" ca="1" si="379"/>
        <v>-0,511805363833841-3,45031150111446i</v>
      </c>
      <c r="BO262" s="223" t="str">
        <f t="shared" ca="1" si="380"/>
        <v>2,90021966479615+1,93786482529136i</v>
      </c>
      <c r="BP262" s="223" t="str">
        <f t="shared" ca="1" si="381"/>
        <v>-3,38353161000234+0,84753054770124i</v>
      </c>
      <c r="BQ262" s="223" t="str">
        <f t="shared" ca="1" si="382"/>
        <v>1,64426223861486-3,07619828291953i</v>
      </c>
      <c r="BR262" s="223" t="str">
        <f t="shared" ca="1" si="383"/>
        <v>1,17509354908698+3,28416645985948i</v>
      </c>
      <c r="BS262" s="223" t="str">
        <f t="shared" ca="1" si="384"/>
        <v>-3,22255142995878-1,33482450773217i</v>
      </c>
      <c r="BT262" s="223" t="str">
        <f t="shared" ca="1" si="385"/>
        <v>3,15317299140031-1,49133975722348i</v>
      </c>
      <c r="BU262" s="223" t="str">
        <f t="shared" ca="1" si="386"/>
        <v>-1,01253168715392+3,33786964510016i</v>
      </c>
      <c r="BV262" s="223" t="str">
        <f t="shared" ca="1" si="387"/>
        <v>-1,79322354824882-2,99181274333433i</v>
      </c>
      <c r="BW262" s="223" t="str">
        <f t="shared" ca="1" si="388"/>
        <v>3,42104235089421+0,68048763292219i</v>
      </c>
      <c r="BX262" s="223" t="str">
        <f t="shared" ca="1" si="389"/>
        <v>-2,80163970305686+2,07783761623166i</v>
      </c>
      <c r="BY262" s="223" t="str">
        <f t="shared" ca="1" si="390"/>
        <v>0,341890110793064-3,47126854871727i</v>
      </c>
      <c r="BZ262" s="223" t="str">
        <f t="shared" ca="1" si="391"/>
        <v>2,3424409721057+2,58448534090877i</v>
      </c>
      <c r="CA262" s="223" t="str">
        <f t="shared" ca="1" si="392"/>
        <v>-3,48806453282788-8,64884851418631E-13i</v>
      </c>
      <c r="CB262" s="223" t="str">
        <f t="shared" ca="1" si="393"/>
        <v>2,34244097210448-2,58448534090987i</v>
      </c>
      <c r="CC262" s="223" t="str">
        <f t="shared" ca="1" si="394"/>
        <v>0,341890110791244+3,47126854871745i</v>
      </c>
      <c r="CD262" s="223" t="str">
        <f t="shared" ca="1" si="395"/>
        <v>-2,8016397030579-2,07783761623026i</v>
      </c>
      <c r="CE262" s="223" t="str">
        <f t="shared" ca="1" si="396"/>
        <v>3,42104235089389-0,680487632923798i</v>
      </c>
      <c r="CF262" s="223" t="str">
        <f t="shared" ca="1" si="397"/>
        <v>-1,79322354825039+2,99181274333339i</v>
      </c>
      <c r="CG262" s="223" t="str">
        <f t="shared" ca="1" si="398"/>
        <v>-1,01253168715558-3,33786964509965i</v>
      </c>
      <c r="CH262" s="223" t="str">
        <f t="shared" ca="1" si="399"/>
        <v>3,15317299139957+1,49133975722504i</v>
      </c>
      <c r="CI262" s="223" t="str">
        <f t="shared" ca="1" si="400"/>
        <v>-3,22255142995811+1,33482450773378i</v>
      </c>
      <c r="CJ262" s="223" t="str">
        <f t="shared" ca="1" si="401"/>
        <v>1,17509354908861-3,2841664598589i</v>
      </c>
      <c r="CK262" s="223" t="str">
        <f t="shared" ca="1" si="402"/>
        <v>1,64426223861342+3,0761982829203i</v>
      </c>
      <c r="CL262" s="223" t="str">
        <f t="shared" ca="1" si="403"/>
        <v>-3,38353161000276-0,847530547699552i</v>
      </c>
      <c r="CM262" s="223" t="str">
        <f t="shared" ca="1" si="404"/>
        <v>2,90021966479711-1,93786482528992i</v>
      </c>
      <c r="CN262" s="223" t="str">
        <f t="shared" ca="1" si="405"/>
        <v>-0,511805363832219+3,4503115011147i</v>
      </c>
      <c r="CO262" s="223" t="str">
        <f t="shared" ca="1" si="406"/>
        <v>-2,21280471435428-2,6963103458807i</v>
      </c>
      <c r="CP262" s="223" t="str">
        <f t="shared" ca="1" si="407"/>
        <v>3,48386300633891+0,171151214529728i</v>
      </c>
      <c r="CQ262" s="223" t="str">
        <f t="shared" ca="1" si="408"/>
        <v>-2,46643408437786+2,46643408437991i</v>
      </c>
      <c r="CR262" s="223" t="str">
        <f t="shared" ca="1" si="409"/>
        <v>-0,171151214529252-3,48386300633893i</v>
      </c>
      <c r="CS262" s="223" t="str">
        <f t="shared" ca="1" si="410"/>
        <v>2,69631034588039+2,21280471435465i</v>
      </c>
      <c r="CT262" s="223" t="str">
        <f t="shared" ca="1" si="411"/>
        <v>-3,45031150111477+0,511805363831748i</v>
      </c>
      <c r="CU262" s="223" t="str">
        <f t="shared" ca="1" si="412"/>
        <v>1,93786482529031-2,90021966479685i</v>
      </c>
      <c r="CV262" s="223" t="str">
        <f t="shared" ca="1" si="413"/>
        <v>0,847530547699092+3,38353161000288i</v>
      </c>
      <c r="CW262" s="223" t="str">
        <f t="shared" ca="1" si="414"/>
        <v>-3,07619828292017-1,64426223861366i</v>
      </c>
      <c r="CX262" s="223" t="str">
        <f t="shared" ca="1" si="415"/>
        <v>3,28416645985906-1,17509354908816i</v>
      </c>
      <c r="CY262" s="223" t="str">
        <f t="shared" ca="1" si="416"/>
        <v>-1,33482450773422+3,22255142995793i</v>
      </c>
      <c r="CZ262" s="223" t="str">
        <f t="shared" ca="1" si="417"/>
        <v>-1,49133975722461-3,15317299139978i</v>
      </c>
      <c r="DA262" s="223" t="str">
        <f t="shared" ca="1" si="418"/>
        <v>3,33786964509951+1,01253168715604i</v>
      </c>
      <c r="DB262" s="223" t="str">
        <f t="shared" ca="1" si="419"/>
        <v>-2,99181274333364+1,79322354824998i</v>
      </c>
      <c r="DC262" s="223" t="str">
        <f t="shared" ca="1" si="420"/>
        <v>0,680487632920962-3,42104235089445i</v>
      </c>
      <c r="DD262" s="223" t="str">
        <f t="shared" ca="1" si="421"/>
        <v>2,07783761622988+2,80163970305818i</v>
      </c>
      <c r="DE262" s="223" t="str">
        <f t="shared" ca="1" si="422"/>
        <v>-3,4712685487174-0,341890110791718i</v>
      </c>
      <c r="DF262" s="223" t="str">
        <f t="shared" ca="1" si="423"/>
        <v>2,58448534091019-2,34244097210413i</v>
      </c>
      <c r="DG262" s="223" t="str">
        <f t="shared" ca="1" si="424"/>
        <v>3,87997585523096E-13+3,48806453282788i</v>
      </c>
      <c r="DH262" s="223" t="str">
        <f t="shared" ca="1" si="425"/>
        <v>-2,58448534090845-2,34244097210605i</v>
      </c>
      <c r="DI262" s="223" t="str">
        <f t="shared" ca="1" si="426"/>
        <v>3,47126854871731-0,341890110792688i</v>
      </c>
      <c r="DJ262" s="223" t="str">
        <f t="shared" ca="1" si="427"/>
        <v>-2,07783761622926+2,80163970305864i</v>
      </c>
      <c r="DK262" s="223" t="str">
        <f t="shared" ca="1" si="428"/>
        <v>-0,680487632921722-3,4210423508943i</v>
      </c>
      <c r="DL262" s="223" t="str">
        <f t="shared" ca="1" si="429"/>
        <v>2,99181274333404+1,79322354824931i</v>
      </c>
      <c r="DM262" s="223" t="str">
        <f t="shared" ca="1" si="430"/>
        <v>-3,33786964510032+1,01253168715337i</v>
      </c>
      <c r="DN262" s="223" t="str">
        <f t="shared" ca="1" si="431"/>
        <v>1,49133975722391-3,15317299140011i</v>
      </c>
      <c r="DO262" s="223" t="str">
        <f t="shared" ca="1" si="432"/>
        <v>1,33482450773494+3,22255142995763i</v>
      </c>
      <c r="DP262" s="223" t="str">
        <f t="shared" ca="1" si="433"/>
        <v>-3,28416645985932-1,17509354908743i</v>
      </c>
      <c r="DQ262" s="223" t="str">
        <f t="shared" ca="1" si="434"/>
        <v>3,07619828291971-1,64426223861452i</v>
      </c>
      <c r="DR262" s="223" t="str">
        <f t="shared" ca="1" si="435"/>
        <v>-0,847530547701607+3,38353161000225i</v>
      </c>
      <c r="DS262" s="223" t="str">
        <f t="shared" ca="1" si="436"/>
        <v>-1,93786482529096-2,90021966479642i</v>
      </c>
      <c r="DT262" s="223" t="str">
        <f t="shared" ca="1" si="437"/>
        <v>3,45031150111439+0,511805363834312i</v>
      </c>
      <c r="DU262" s="223" t="str">
        <f t="shared" ca="1" si="438"/>
        <v>-2,69631034587978+2,2128047143554i</v>
      </c>
      <c r="DV262" s="223" t="str">
        <f t="shared" ca="1" si="439"/>
        <v>0,171151214528477-3,48386300633897i</v>
      </c>
      <c r="DW262" s="223" t="str">
        <f t="shared" ca="1" si="440"/>
        <v>2,46643408437841+2,46643408437936i</v>
      </c>
      <c r="DX262" s="223" t="str">
        <f t="shared" ca="1" si="441"/>
        <v>-3,48386300633886+0,171151214530701i</v>
      </c>
      <c r="DY262" s="223" t="str">
        <f t="shared" ca="1" si="442"/>
        <v>2,21280471435644-2,69631034587893i</v>
      </c>
      <c r="DZ262" s="223" t="str">
        <f t="shared" ca="1" si="443"/>
        <v>0,511805363832986+3,45031150111459i</v>
      </c>
      <c r="EA262" s="223" t="str">
        <f t="shared" ca="1" si="444"/>
        <v>-2,90021966479754-1,93786482528927i</v>
      </c>
      <c r="EB262" s="223" t="str">
        <f t="shared" ca="1" si="445"/>
        <v>3,38353161000257-0,847530547700306i</v>
      </c>
      <c r="EC262" s="223" t="str">
        <f t="shared" ca="1" si="446"/>
        <v>-1,64426223861256+3,07619828292076i</v>
      </c>
      <c r="ED262" s="223" t="str">
        <f t="shared" ca="1" si="447"/>
        <v>-1,17509354908616-3,28416645985977i</v>
      </c>
      <c r="EE262" s="223" t="str">
        <f t="shared" ca="1" si="448"/>
        <v>3,22255142995841+1,33482450773306i</v>
      </c>
      <c r="EF262" s="223" t="str">
        <f t="shared" ca="1" si="449"/>
        <v>-3,15317299140069+1,4913397572227i</v>
      </c>
      <c r="EG262" s="223" t="str">
        <f t="shared" ca="1" si="450"/>
        <v>1,01253168715465-3,33786964509993i</v>
      </c>
      <c r="EH262" s="223" t="str">
        <f t="shared" ca="1" si="451"/>
        <v>1,79322354825105+2,99181274333299i</v>
      </c>
      <c r="EI262" s="223" t="str">
        <f t="shared" ca="1" si="452"/>
        <v>-3,42104235089404-0,680487632923037i</v>
      </c>
      <c r="EJ262" s="223" t="str">
        <f t="shared" ca="1" si="453"/>
        <v>2,80163970305732-2,07783761623105i</v>
      </c>
      <c r="EK262" s="223" t="str">
        <f t="shared" ca="1" si="454"/>
        <v>-0,341890110794023+3,47126854871718i</v>
      </c>
      <c r="EL262" s="223" t="str">
        <f t="shared" ca="1" si="455"/>
        <v>-2,34244097210505-2,58448534090935i</v>
      </c>
      <c r="EM262" s="223" t="str">
        <f t="shared" ca="1" si="456"/>
        <v>3,48806453282788+1,72976970283727E-12i</v>
      </c>
      <c r="EN262" s="223"/>
      <c r="EO262" s="223"/>
      <c r="EP262" s="223"/>
    </row>
    <row r="263" spans="1:146">
      <c r="A263" s="249">
        <f t="shared" si="323"/>
        <v>3.1835937500000024E-3</v>
      </c>
      <c r="B263" s="248">
        <v>163</v>
      </c>
      <c r="C263" s="247">
        <f t="shared" si="324"/>
        <v>32600</v>
      </c>
      <c r="N263" s="246">
        <f t="shared" ca="1" si="327"/>
        <v>11.487699775617127</v>
      </c>
      <c r="O263" s="223">
        <f t="shared" ca="1" si="328"/>
        <v>3.4876997756171271</v>
      </c>
      <c r="P263" s="223" t="str">
        <f t="shared" ca="1" si="329"/>
        <v>-2,27807077780909+2,64091712405596i</v>
      </c>
      <c r="Q263" s="223" t="str">
        <f t="shared" ca="1" si="330"/>
        <v>-0,511751842834143-3,4499506918499i</v>
      </c>
      <c r="R263" s="223" t="str">
        <f t="shared" ca="1" si="331"/>
        <v>2,94659558995081+1,8659110788358i</v>
      </c>
      <c r="S263" s="223" t="str">
        <f t="shared" ca="1" si="332"/>
        <v>-3,33752059421221+1,01242580372545i</v>
      </c>
      <c r="T263" s="223" t="str">
        <f t="shared" ca="1" si="333"/>
        <v>1,41336003992587-3,18848915983425i</v>
      </c>
      <c r="U263" s="223" t="str">
        <f t="shared" ca="1" si="334"/>
        <v>1,49118380342071+3,15284325478694i</v>
      </c>
      <c r="V263" s="223" t="str">
        <f t="shared" ca="1" si="335"/>
        <v>-3,36136156841995-0,930214024399312i</v>
      </c>
      <c r="W263" s="223" t="str">
        <f t="shared" ca="1" si="336"/>
        <v>2,89991638026008-1,93766217704197i</v>
      </c>
      <c r="X263" s="223" t="str">
        <f t="shared" ca="1" si="337"/>
        <v>-0,426931684425356+3,46147065012452i</v>
      </c>
      <c r="Y263" s="223" t="str">
        <f t="shared" ca="1" si="338"/>
        <v>-2,34219601613356-2,5842150736438i</v>
      </c>
      <c r="Z263" s="223" t="str">
        <f t="shared" ca="1" si="339"/>
        <v>3,48664934565146-0,0855924372128073i</v>
      </c>
      <c r="AA263" s="223" t="str">
        <f t="shared" ca="1" si="340"/>
        <v>-2,21257331483063+2,69602838474285i</v>
      </c>
      <c r="AB263" s="223" t="str">
        <f t="shared" ca="1" si="341"/>
        <v>-0,596263741068445-3,43635261228047i</v>
      </c>
      <c r="AC263" s="223" t="str">
        <f t="shared" ca="1" si="342"/>
        <v>2,99149988063828+1,79303602556694i</v>
      </c>
      <c r="AD263" s="223" t="str">
        <f t="shared" ca="1" si="343"/>
        <v>-3,31166922239646+1,09402773560445i</v>
      </c>
      <c r="AE263" s="223" t="str">
        <f t="shared" ca="1" si="344"/>
        <v>1,33468492119223-3,22221443823682i</v>
      </c>
      <c r="AF263" s="223" t="str">
        <f t="shared" ca="1" si="345"/>
        <v>1,56810933355134+3,11529819485534i</v>
      </c>
      <c r="AG263" s="223" t="str">
        <f t="shared" ca="1" si="346"/>
        <v>-3,38317778410817-0,84744191892818i</v>
      </c>
      <c r="AH263" s="223" t="str">
        <f t="shared" ca="1" si="347"/>
        <v>2,85149036937674-2,00824610000654i</v>
      </c>
      <c r="AI263" s="223" t="str">
        <f t="shared" ca="1" si="348"/>
        <v>-0,341854358334192+3,4709055479122i</v>
      </c>
      <c r="AJ263" s="223" t="str">
        <f t="shared" ca="1" si="349"/>
        <v>-2,4049104031584-2,52595638870117i</v>
      </c>
      <c r="AK263" s="223" t="str">
        <f t="shared" ca="1" si="350"/>
        <v>3,48349868849419-0,171133316741598i</v>
      </c>
      <c r="AL263" s="223" t="str">
        <f t="shared" ca="1" si="351"/>
        <v>-2,14574308042063+2,74951565874187i</v>
      </c>
      <c r="AM263" s="223" t="str">
        <f t="shared" ca="1" si="352"/>
        <v>-0,680416472320545-3,42068460239096i</v>
      </c>
      <c r="AN263" s="223" t="str">
        <f t="shared" ca="1" si="353"/>
        <v>3,03460220365757+1,71908091444131i</v>
      </c>
      <c r="AO263" s="223" t="str">
        <f t="shared" ca="1" si="354"/>
        <v>-3,28382302487195+1,17497066608516i</v>
      </c>
      <c r="AP263" s="223" t="str">
        <f t="shared" ca="1" si="355"/>
        <v>1,25520583816981-3,25399877514792i</v>
      </c>
      <c r="AQ263" s="223" t="str">
        <f t="shared" ca="1" si="356"/>
        <v>1,64409029325449+3,07587659577983i</v>
      </c>
      <c r="AR263" s="223" t="str">
        <f t="shared" ca="1" si="357"/>
        <v>1,64409029325449+3,07587659577983i</v>
      </c>
      <c r="AS263" s="223" t="str">
        <f t="shared" ca="1" si="358"/>
        <v>2,80134672731815-2,07762033061473i</v>
      </c>
      <c r="AT263" s="223" t="str">
        <f t="shared" ca="1" si="359"/>
        <v>-0,256571111961044+3,47824970198329i</v>
      </c>
      <c r="AU263" s="223" t="str">
        <f t="shared" ca="1" si="360"/>
        <v>-2,4661761620815-2,46617616208184i</v>
      </c>
      <c r="AV263" s="223" t="str">
        <f t="shared" ca="1" si="361"/>
        <v>3,47824970198333-0,256571111960509i</v>
      </c>
      <c r="AW263" s="223" t="str">
        <f t="shared" ca="1" si="362"/>
        <v>-2,07762033061233+2,80134672731992i</v>
      </c>
      <c r="AX263" s="223" t="str">
        <f t="shared" ca="1" si="363"/>
        <v>-0,76415934613143-3,40295610000478i</v>
      </c>
      <c r="AY263" s="223" t="str">
        <f t="shared" ca="1" si="364"/>
        <v>3,07587659577958+1,64409029325496i</v>
      </c>
      <c r="AZ263" s="223" t="str">
        <f t="shared" ca="1" si="365"/>
        <v>-3,2539987751481+1,25520583816935i</v>
      </c>
      <c r="BA263" s="223" t="str">
        <f t="shared" ca="1" si="366"/>
        <v>1,1749706660824-3,28382302487294i</v>
      </c>
      <c r="BB263" s="223" t="str">
        <f t="shared" ca="1" si="367"/>
        <v>1,71908091444084+3,03460220365784i</v>
      </c>
      <c r="BC263" s="223" t="str">
        <f t="shared" ca="1" si="368"/>
        <v>-3,42068460239087-0,680416472321023i</v>
      </c>
      <c r="BD263" s="223" t="str">
        <f t="shared" ca="1" si="369"/>
        <v>2,74951565874156-2,14574308042103i</v>
      </c>
      <c r="BE263" s="223" t="str">
        <f t="shared" ca="1" si="370"/>
        <v>-0,171133316740352+3,48349868849426i</v>
      </c>
      <c r="BF263" s="223" t="str">
        <f t="shared" ca="1" si="371"/>
        <v>-2,52595638870036-2,40491040315926i</v>
      </c>
      <c r="BG263" s="223" t="str">
        <f t="shared" ca="1" si="372"/>
        <v>3,47090554791225-0,341854358333658i</v>
      </c>
      <c r="BH263" s="223" t="str">
        <f t="shared" ca="1" si="373"/>
        <v>-2,00824610000608+2,85149036937706i</v>
      </c>
      <c r="BI263" s="223" t="str">
        <f t="shared" ca="1" si="374"/>
        <v>-0,847441918929341-3,38317778410788i</v>
      </c>
      <c r="BJ263" s="223" t="str">
        <f t="shared" ca="1" si="375"/>
        <v>3,11529819485478+1,56810933355244i</v>
      </c>
      <c r="BK263" s="223" t="str">
        <f t="shared" ca="1" si="376"/>
        <v>-3,22221443823701+1,33468492119178i</v>
      </c>
      <c r="BL263" s="223" t="str">
        <f t="shared" ca="1" si="377"/>
        <v>1,09402773560397-3,31166922239662i</v>
      </c>
      <c r="BM263" s="223" t="str">
        <f t="shared" ca="1" si="378"/>
        <v>1,79303602556803+2,99149988063763i</v>
      </c>
      <c r="BN263" s="223" t="str">
        <f t="shared" ca="1" si="379"/>
        <v>-3,43635261228027-0,596263741069631i</v>
      </c>
      <c r="BO263" s="223" t="str">
        <f t="shared" ca="1" si="380"/>
        <v>2,69602838474319-2,21257331483022i</v>
      </c>
      <c r="BP263" s="223" t="str">
        <f t="shared" ca="1" si="381"/>
        <v>-0,0855924372122534+3,48664934565147i</v>
      </c>
      <c r="BQ263" s="223" t="str">
        <f t="shared" ca="1" si="382"/>
        <v>-2,58421507364462-2,34219601613265i</v>
      </c>
      <c r="BR263" s="223" t="str">
        <f t="shared" ca="1" si="383"/>
        <v>3,46147065012468-0,426931684424111i</v>
      </c>
      <c r="BS263" s="223" t="str">
        <f t="shared" ca="1" si="384"/>
        <v>-1,93766217704238+2,89991638025981i</v>
      </c>
      <c r="BT263" s="223" t="str">
        <f t="shared" ca="1" si="385"/>
        <v>-0,930214024399811-3,36136156841981i</v>
      </c>
      <c r="BU263" s="223" t="str">
        <f t="shared" ca="1" si="386"/>
        <v>3,15284325478748+1,49118380341956i</v>
      </c>
      <c r="BV263" s="223" t="str">
        <f t="shared" ca="1" si="387"/>
        <v>-3,18848915983473+1,41336003992478i</v>
      </c>
      <c r="BW263" s="223" t="str">
        <f t="shared" ca="1" si="388"/>
        <v>1,01242580372596-3,33752059421206i</v>
      </c>
      <c r="BX263" s="223" t="str">
        <f t="shared" ca="1" si="389"/>
        <v>1,86591107883628+2,94659558995051i</v>
      </c>
      <c r="BY263" s="223" t="str">
        <f t="shared" ca="1" si="390"/>
        <v>-3,44995069185008-0,511751842832937i</v>
      </c>
      <c r="BZ263" s="223" t="str">
        <f t="shared" ca="1" si="391"/>
        <v>2,64091712405689-2,27807077780802i</v>
      </c>
      <c r="CA263" s="223" t="str">
        <f t="shared" ca="1" si="392"/>
        <v>-4,87088694992984E-13+3,48769977561713i</v>
      </c>
      <c r="CB263" s="223" t="str">
        <f t="shared" ca="1" si="393"/>
        <v>-2,64091712405619-2,27807077780883i</v>
      </c>
      <c r="CC263" s="223" t="str">
        <f t="shared" ca="1" si="394"/>
        <v>3,44995069184973-0,511751842835305i</v>
      </c>
      <c r="CD263" s="223" t="str">
        <f t="shared" ca="1" si="395"/>
        <v>-1,8659110788371+2,94659558994999i</v>
      </c>
      <c r="CE263" s="223" t="str">
        <f t="shared" ca="1" si="396"/>
        <v>-1,01242580372494-3,33752059421237i</v>
      </c>
      <c r="CF263" s="223" t="str">
        <f t="shared" ca="1" si="397"/>
        <v>3,18848915983429+1,41336003992576i</v>
      </c>
      <c r="CG263" s="223" t="str">
        <f t="shared" ca="1" si="398"/>
        <v>-3,15284325478646+1,49118380342173i</v>
      </c>
      <c r="CH263" s="223" t="str">
        <f t="shared" ca="1" si="399"/>
        <v>0,930214024400843-3,36136156841952i</v>
      </c>
      <c r="CI263" s="223" t="str">
        <f t="shared" ca="1" si="400"/>
        <v>1,93766217704148+2,89991638026041i</v>
      </c>
      <c r="CJ263" s="223" t="str">
        <f t="shared" ca="1" si="401"/>
        <v>-3,46147065012456-0,426931684425077i</v>
      </c>
      <c r="CK263" s="223" t="str">
        <f t="shared" ca="1" si="402"/>
        <v>2,58421507364295-2,34219601613451i</v>
      </c>
      <c r="CL263" s="223" t="str">
        <f t="shared" ca="1" si="403"/>
        <v>0,0855924372111806+3,4866493456515i</v>
      </c>
      <c r="CM263" s="223" t="str">
        <f t="shared" ca="1" si="404"/>
        <v>-2,69602838474258-2,21257331483097i</v>
      </c>
      <c r="CN263" s="223" t="str">
        <f t="shared" ca="1" si="405"/>
        <v>3,43635261228043-0,596263741068672i</v>
      </c>
      <c r="CO263" s="223" t="str">
        <f t="shared" ca="1" si="406"/>
        <v>-1,79303602556589+2,99149988063891i</v>
      </c>
      <c r="CP263" s="223" t="str">
        <f t="shared" ca="1" si="407"/>
        <v>-1,09402773560305-3,31166922239692i</v>
      </c>
      <c r="CQ263" s="223" t="str">
        <f t="shared" ca="1" si="408"/>
        <v>3,22221443823664+1,33468492119268i</v>
      </c>
      <c r="CR263" s="223" t="str">
        <f t="shared" ca="1" si="409"/>
        <v>-3,11529819485527+1,56810933355148i</v>
      </c>
      <c r="CS263" s="223" t="str">
        <f t="shared" ca="1" si="410"/>
        <v>0,847441918927018-3,38317778410846i</v>
      </c>
      <c r="CT263" s="223" t="str">
        <f t="shared" ca="1" si="411"/>
        <v>2,00824610000529+2,85149036937762i</v>
      </c>
      <c r="CU263" s="223" t="str">
        <f t="shared" ca="1" si="412"/>
        <v>-3,47090554791214-0,341854358334727i</v>
      </c>
      <c r="CV263" s="223" t="str">
        <f t="shared" ca="1" si="413"/>
        <v>2,5259563887011-2,40491040315848i</v>
      </c>
      <c r="CW263" s="223" t="str">
        <f t="shared" ca="1" si="414"/>
        <v>0,171133316742745+3,48349868849414i</v>
      </c>
      <c r="CX263" s="223" t="str">
        <f t="shared" ca="1" si="415"/>
        <v>-2,7495156587409-2,14574308042188i</v>
      </c>
      <c r="CY263" s="223" t="str">
        <f t="shared" ca="1" si="416"/>
        <v>3,42068460239108-0,680416472319969i</v>
      </c>
      <c r="CZ263" s="223" t="str">
        <f t="shared" ca="1" si="417"/>
        <v>-1,71908091444186+3,03460220365726i</v>
      </c>
      <c r="DA263" s="223" t="str">
        <f t="shared" ca="1" si="418"/>
        <v>-1,17497066608474-3,2838230248721i</v>
      </c>
      <c r="DB263" s="223" t="str">
        <f t="shared" ca="1" si="419"/>
        <v>3,25399877514771+1,25520583817035i</v>
      </c>
      <c r="DC263" s="223" t="str">
        <f t="shared" ca="1" si="420"/>
        <v>-3,07587659578004+1,6440902932541i</v>
      </c>
      <c r="DD263" s="223" t="str">
        <f t="shared" ca="1" si="421"/>
        <v>0,764159346132382-3,40295610000457i</v>
      </c>
      <c r="DE263" s="223" t="str">
        <f t="shared" ca="1" si="422"/>
        <v>2,07762033061434+2,80134672731844i</v>
      </c>
      <c r="DF263" s="223" t="str">
        <f t="shared" ca="1" si="423"/>
        <v>-3,47824970198325-0,256571111961481i</v>
      </c>
      <c r="DG263" s="223" t="str">
        <f t="shared" ca="1" si="424"/>
        <v>2,46617616208219-2,46617616208115i</v>
      </c>
      <c r="DH263" s="223" t="str">
        <f t="shared" ca="1" si="425"/>
        <v>0,256571111960024+3,47824970198336i</v>
      </c>
      <c r="DI263" s="223" t="str">
        <f t="shared" ca="1" si="426"/>
        <v>-2,80134672731958-2,0776203306128i</v>
      </c>
      <c r="DJ263" s="223" t="str">
        <f t="shared" ca="1" si="427"/>
        <v>3,40295610000415-0,764159346134245i</v>
      </c>
      <c r="DK263" s="223" t="str">
        <f t="shared" ca="1" si="428"/>
        <v>-1,64409029325539+3,07587659577935i</v>
      </c>
      <c r="DL263" s="223" t="str">
        <f t="shared" ca="1" si="429"/>
        <v>-1,25520583816881-3,25399877514831i</v>
      </c>
      <c r="DM263" s="223" t="str">
        <f t="shared" ca="1" si="430"/>
        <v>3,28382302487274+1,17497066608295i</v>
      </c>
      <c r="DN263" s="223" t="str">
        <f t="shared" ca="1" si="431"/>
        <v>-3,03460220365808+1,71908091444042i</v>
      </c>
      <c r="DO263" s="223" t="str">
        <f t="shared" ca="1" si="432"/>
        <v>0,680416472321598-3,42068460239076i</v>
      </c>
      <c r="DP263" s="223" t="str">
        <f t="shared" ca="1" si="433"/>
        <v>2,14574308042057+2,74951565874192i</v>
      </c>
      <c r="DQ263" s="223" t="str">
        <f t="shared" ca="1" si="434"/>
        <v>-3,48349868849423-0,171133316740839i</v>
      </c>
      <c r="DR263" s="223" t="str">
        <f t="shared" ca="1" si="435"/>
        <v>2,40491040315968-2,52595638869995i</v>
      </c>
      <c r="DS263" s="223" t="str">
        <f t="shared" ca="1" si="436"/>
        <v>0,341854358333075+3,47090554791231i</v>
      </c>
      <c r="DT263" s="223" t="str">
        <f t="shared" ca="1" si="437"/>
        <v>-2,85149036937678-2,00824610000648i</v>
      </c>
      <c r="DU263" s="223" t="str">
        <f t="shared" ca="1" si="438"/>
        <v>3,383177784108-0,847441918928871i</v>
      </c>
      <c r="DV263" s="223" t="str">
        <f t="shared" ca="1" si="439"/>
        <v>-1,56810933355279+3,11529819485461i</v>
      </c>
      <c r="DW263" s="223" t="str">
        <f t="shared" ca="1" si="440"/>
        <v>-1,33468492119133-3,2222144382372i</v>
      </c>
      <c r="DX263" s="223" t="str">
        <f t="shared" ca="1" si="441"/>
        <v>3,31166922239646+1,09402773560443i</v>
      </c>
      <c r="DY263" s="223" t="str">
        <f t="shared" ca="1" si="442"/>
        <v>-2,99149988063793+1,79303602556753i</v>
      </c>
      <c r="DZ263" s="223" t="str">
        <f t="shared" ca="1" si="443"/>
        <v>0,596263741066792-3,43635261228076i</v>
      </c>
      <c r="EA263" s="223" t="str">
        <f t="shared" ca="1" si="444"/>
        <v>2,21257331482984+2,6960283847435i</v>
      </c>
      <c r="EB263" s="223" t="str">
        <f t="shared" ca="1" si="445"/>
        <v>-3,48664934565145-0,0855924372128397i</v>
      </c>
      <c r="EC263" s="223" t="str">
        <f t="shared" ca="1" si="446"/>
        <v>2,34219601613309-2,58421507364423i</v>
      </c>
      <c r="ED263" s="223" t="str">
        <f t="shared" ca="1" si="447"/>
        <v>0,42693168442717+3,4614706501243i</v>
      </c>
      <c r="EE263" s="223" t="str">
        <f t="shared" ca="1" si="448"/>
        <v>-2,89991638025948-1,93766217704286i</v>
      </c>
      <c r="EF263" s="223" t="str">
        <f t="shared" ca="1" si="449"/>
        <v>3,36136156841996-0,930214024399246i</v>
      </c>
      <c r="EG263" s="223" t="str">
        <f t="shared" ca="1" si="450"/>
        <v>-1,49118380342+3,15284325478727i</v>
      </c>
      <c r="EH263" s="223" t="str">
        <f t="shared" ca="1" si="451"/>
        <v>-1,41336003992424-3,18848915983497i</v>
      </c>
      <c r="EI263" s="223" t="str">
        <f t="shared" ca="1" si="452"/>
        <v>3,33752059421189+1,01242580372652i</v>
      </c>
      <c r="EJ263" s="223" t="str">
        <f t="shared" ca="1" si="453"/>
        <v>-2,94659558995077+1,86591107883587i</v>
      </c>
      <c r="EK263" s="223" t="str">
        <f t="shared" ca="1" si="454"/>
        <v>0,511751842833418-3,44995069185001i</v>
      </c>
      <c r="EL263" s="223" t="str">
        <f t="shared" ca="1" si="455"/>
        <v>2,27807077781028+2,64091712405494i</v>
      </c>
      <c r="EM263" s="223" t="str">
        <f t="shared" ca="1" si="456"/>
        <v>-3,48769977561713-9,74177389985966E-13i</v>
      </c>
      <c r="EN263" s="223"/>
      <c r="EO263" s="223"/>
      <c r="EP263" s="223"/>
    </row>
    <row r="264" spans="1:146">
      <c r="A264" s="249">
        <f t="shared" si="323"/>
        <v>3.2031250000000024E-3</v>
      </c>
      <c r="B264" s="248">
        <v>164</v>
      </c>
      <c r="C264" s="247">
        <f t="shared" si="324"/>
        <v>32800</v>
      </c>
      <c r="N264" s="246">
        <f t="shared" ca="1" si="327"/>
        <v>11.487305460971822</v>
      </c>
      <c r="O264" s="223">
        <f t="shared" ca="1" si="328"/>
        <v>3.4873054609718221</v>
      </c>
      <c r="P264" s="223" t="str">
        <f t="shared" ca="1" si="329"/>
        <v>-2,21232316426774+2,69572357540017i</v>
      </c>
      <c r="Q264" s="223" t="str">
        <f t="shared" ca="1" si="330"/>
        <v>-0,680339545349581-3,42029786439097i</v>
      </c>
      <c r="R264" s="223" t="str">
        <f t="shared" ca="1" si="331"/>
        <v>3,07552884130924+1,6439044146175i</v>
      </c>
      <c r="S264" s="223" t="str">
        <f t="shared" ca="1" si="332"/>
        <v>-3,22185013900669+1,33453402351025i</v>
      </c>
      <c r="T264" s="223" t="str">
        <f t="shared" ca="1" si="333"/>
        <v>1,01231134022597-3,33714325862313i</v>
      </c>
      <c r="U264" s="223" t="str">
        <f t="shared" ca="1" si="334"/>
        <v>1,93744310756254+2,89958851961486i</v>
      </c>
      <c r="V264" s="223" t="str">
        <f t="shared" ca="1" si="335"/>
        <v>-3,47051313199972-0,341815708739973i</v>
      </c>
      <c r="W264" s="223" t="str">
        <f t="shared" ca="1" si="336"/>
        <v>2,46589733952201-2,4658973395221i</v>
      </c>
      <c r="X264" s="223" t="str">
        <f t="shared" ca="1" si="337"/>
        <v>0,341815708740118+3,4705131319997i</v>
      </c>
      <c r="Y264" s="223" t="str">
        <f t="shared" ca="1" si="338"/>
        <v>-2,89958851961474-1,93744310756272i</v>
      </c>
      <c r="Z264" s="223" t="str">
        <f t="shared" ca="1" si="339"/>
        <v>3,33714325862319-1,01231134022577i</v>
      </c>
      <c r="AA264" s="223" t="str">
        <f t="shared" ca="1" si="340"/>
        <v>-1,33453402351014+3,22185013900674i</v>
      </c>
      <c r="AB264" s="223" t="str">
        <f t="shared" ca="1" si="341"/>
        <v>-1,64390441461762-3,07552884130918i</v>
      </c>
      <c r="AC264" s="223" t="str">
        <f t="shared" ca="1" si="342"/>
        <v>3,42029786439095+0,68033954534965i</v>
      </c>
      <c r="AD264" s="223" t="str">
        <f t="shared" ca="1" si="343"/>
        <v>-2,69572357540026+2,21232316426762i</v>
      </c>
      <c r="AE264" s="223" t="str">
        <f t="shared" ca="1" si="344"/>
        <v>-1,21330119900705E-13-3,48730546097182i</v>
      </c>
      <c r="AF264" s="223" t="str">
        <f t="shared" ca="1" si="345"/>
        <v>2,69572357540022+2,21232316426768i</v>
      </c>
      <c r="AG264" s="223" t="str">
        <f t="shared" ca="1" si="346"/>
        <v>-3,42029786439096+0,680339545349595i</v>
      </c>
      <c r="AH264" s="223" t="str">
        <f t="shared" ca="1" si="347"/>
        <v>1,64390441461769-3,07552884130914i</v>
      </c>
      <c r="AI264" s="223" t="str">
        <f t="shared" ca="1" si="348"/>
        <v>1,33453402351006+3,22185013900677i</v>
      </c>
      <c r="AJ264" s="223" t="str">
        <f t="shared" ca="1" si="349"/>
        <v>-3,33714325862316-1,01231134022587i</v>
      </c>
      <c r="AK264" s="223" t="str">
        <f t="shared" ca="1" si="350"/>
        <v>2,89958851961479-1,93744310756265i</v>
      </c>
      <c r="AL264" s="223" t="str">
        <f t="shared" ca="1" si="351"/>
        <v>-0,341815708740173+3,4705131319997i</v>
      </c>
      <c r="AM264" s="223" t="str">
        <f t="shared" ca="1" si="352"/>
        <v>-2,46589733952194-2,46589733952217i</v>
      </c>
      <c r="AN264" s="223" t="str">
        <f t="shared" ca="1" si="353"/>
        <v>3,47051313199972-0,341815708739894i</v>
      </c>
      <c r="AO264" s="223" t="str">
        <f t="shared" ca="1" si="354"/>
        <v>-1,9374431075626+2,89958851961482i</v>
      </c>
      <c r="AP264" s="223" t="str">
        <f t="shared" ca="1" si="355"/>
        <v>-1,01231134022621-3,33714325862305i</v>
      </c>
      <c r="AQ264" s="223" t="str">
        <f t="shared" ca="1" si="356"/>
        <v>3,22185013900693+1,33453402350968i</v>
      </c>
      <c r="AR264" s="223" t="str">
        <f t="shared" ca="1" si="357"/>
        <v>3,22185013900693+1,33453402350968i</v>
      </c>
      <c r="AS264" s="223" t="str">
        <f t="shared" ca="1" si="358"/>
        <v>0,68033954534851-3,42029786439118i</v>
      </c>
      <c r="AT264" s="223" t="str">
        <f t="shared" ca="1" si="359"/>
        <v>2,21232316426881+2,69572357539929i</v>
      </c>
      <c r="AU264" s="223" t="str">
        <f t="shared" ca="1" si="360"/>
        <v>-3,48730546097182+1,63027279489664E-12i</v>
      </c>
      <c r="AV264" s="223" t="str">
        <f t="shared" ca="1" si="361"/>
        <v>2,21232316426893-2,69572357539919i</v>
      </c>
      <c r="AW264" s="223" t="str">
        <f t="shared" ca="1" si="362"/>
        <v>0,680339545348353+3,42029786439121i</v>
      </c>
      <c r="AX264" s="223" t="str">
        <f t="shared" ca="1" si="363"/>
        <v>-3,07552884130873-1,64390441461846i</v>
      </c>
      <c r="AY264" s="223" t="str">
        <f t="shared" ca="1" si="364"/>
        <v>3,22185013900701-1,33453402350949i</v>
      </c>
      <c r="AZ264" s="223" t="str">
        <f t="shared" ca="1" si="365"/>
        <v>-1,01231134022641+3,33714325862299i</v>
      </c>
      <c r="BA264" s="223" t="str">
        <f t="shared" ca="1" si="366"/>
        <v>-1,93744310756246-2,89958851961491i</v>
      </c>
      <c r="BB264" s="223" t="str">
        <f t="shared" ca="1" si="367"/>
        <v>3,47051313199971+0,341815708740052i</v>
      </c>
      <c r="BC264" s="223" t="str">
        <f t="shared" ca="1" si="368"/>
        <v>-2,4658973395218+2,4658973395223i</v>
      </c>
      <c r="BD264" s="223" t="str">
        <f t="shared" ca="1" si="369"/>
        <v>-0,341815708740754-3,47051313199964i</v>
      </c>
      <c r="BE264" s="223" t="str">
        <f t="shared" ca="1" si="370"/>
        <v>2,89958851961531+1,93744310756188i</v>
      </c>
      <c r="BF264" s="223" t="str">
        <f t="shared" ca="1" si="371"/>
        <v>-3,33714325862282+1,012311340227i</v>
      </c>
      <c r="BG264" s="223" t="str">
        <f t="shared" ca="1" si="372"/>
        <v>1,33453402350893-3,22185013900724i</v>
      </c>
      <c r="BH264" s="223" t="str">
        <f t="shared" ca="1" si="373"/>
        <v>1,64390441461909+3,0755288413084i</v>
      </c>
      <c r="BI264" s="223" t="str">
        <f t="shared" ca="1" si="374"/>
        <v>-3,42029786439067-0,680339545351063i</v>
      </c>
      <c r="BJ264" s="223" t="str">
        <f t="shared" ca="1" si="375"/>
        <v>2,69572357540101-2,21232316426672i</v>
      </c>
      <c r="BK264" s="223" t="str">
        <f t="shared" ca="1" si="376"/>
        <v>-1,02362219539312E-12+3,48730546097182i</v>
      </c>
      <c r="BL264" s="223" t="str">
        <f t="shared" ca="1" si="377"/>
        <v>-2,69572357539971-2,2123231642683i</v>
      </c>
      <c r="BM264" s="223" t="str">
        <f t="shared" ca="1" si="378"/>
        <v>3,42029786439105-0,680339545349152i</v>
      </c>
      <c r="BN264" s="223" t="str">
        <f t="shared" ca="1" si="379"/>
        <v>-1,64390441461774+3,07552884130912i</v>
      </c>
      <c r="BO264" s="223" t="str">
        <f t="shared" ca="1" si="380"/>
        <v>-1,33453402351033-3,22185013900666i</v>
      </c>
      <c r="BP264" s="223" t="str">
        <f t="shared" ca="1" si="381"/>
        <v>3,33714325862326+1,01231134022554i</v>
      </c>
      <c r="BQ264" s="223" t="str">
        <f t="shared" ca="1" si="382"/>
        <v>-2,89958851961446+1,93744310756314i</v>
      </c>
      <c r="BR264" s="223" t="str">
        <f t="shared" ca="1" si="383"/>
        <v>0,341815708739241-3,47051313199979i</v>
      </c>
      <c r="BS264" s="223" t="str">
        <f t="shared" ca="1" si="384"/>
        <v>2,46589733952288+2,46589733952123i</v>
      </c>
      <c r="BT264" s="223" t="str">
        <f t="shared" ca="1" si="385"/>
        <v>-3,47051313199956+0,341815708741565i</v>
      </c>
      <c r="BU264" s="223" t="str">
        <f t="shared" ca="1" si="386"/>
        <v>1,93744310756417-2,89958851961377i</v>
      </c>
      <c r="BV264" s="223" t="str">
        <f t="shared" ca="1" si="387"/>
        <v>1,01231134022446+3,33714325862359i</v>
      </c>
      <c r="BW264" s="223" t="str">
        <f t="shared" ca="1" si="388"/>
        <v>-3,22185013900622-1,33453402351138i</v>
      </c>
      <c r="BX264" s="223" t="str">
        <f t="shared" ca="1" si="389"/>
        <v>3,07552884130965-1,64390441461675i</v>
      </c>
      <c r="BY264" s="223" t="str">
        <f t="shared" ca="1" si="390"/>
        <v>-0,680339545350264+3,42029786439083i</v>
      </c>
      <c r="BZ264" s="223" t="str">
        <f t="shared" ca="1" si="391"/>
        <v>-2,21232316426742-2,69572357540043i</v>
      </c>
      <c r="CA264" s="223" t="str">
        <f t="shared" ca="1" si="392"/>
        <v>3,48730546097182+1,09370615437995E-13i</v>
      </c>
      <c r="CB264" s="223" t="str">
        <f t="shared" ca="1" si="393"/>
        <v>-2,21232316426759+2,69572357540029i</v>
      </c>
      <c r="CC264" s="223" t="str">
        <f t="shared" ca="1" si="394"/>
        <v>-0,680339545350051-3,42029786439088i</v>
      </c>
      <c r="CD264" s="223" t="str">
        <f t="shared" ca="1" si="395"/>
        <v>3,07552884130954+1,64390441461694i</v>
      </c>
      <c r="CE264" s="223" t="str">
        <f t="shared" ca="1" si="396"/>
        <v>-3,22185013900638+1,33453402351099i</v>
      </c>
      <c r="CF264" s="223" t="str">
        <f t="shared" ca="1" si="397"/>
        <v>1,01231134022485-3,33714325862347i</v>
      </c>
      <c r="CG264" s="223" t="str">
        <f t="shared" ca="1" si="398"/>
        <v>1,93744310756382+2,89958851961401i</v>
      </c>
      <c r="CH264" s="223" t="str">
        <f t="shared" ca="1" si="399"/>
        <v>-3,47051313199954-0,341815708741783i</v>
      </c>
      <c r="CI264" s="223" t="str">
        <f t="shared" ca="1" si="400"/>
        <v>2,46589733952318-2,46589733952093i</v>
      </c>
      <c r="CJ264" s="223" t="str">
        <f t="shared" ca="1" si="401"/>
        <v>0,341815708738826+3,47051313199983i</v>
      </c>
      <c r="CK264" s="223" t="str">
        <f t="shared" ca="1" si="402"/>
        <v>-2,89958851961423-1,93744310756349i</v>
      </c>
      <c r="CL264" s="223" t="str">
        <f t="shared" ca="1" si="403"/>
        <v>3,33714325862335-1,01231134022523i</v>
      </c>
      <c r="CM264" s="223" t="str">
        <f t="shared" ca="1" si="404"/>
        <v>-1,33453402351062+3,22185013900654i</v>
      </c>
      <c r="CN264" s="223" t="str">
        <f t="shared" ca="1" si="405"/>
        <v>-1,64390441461746-3,07552884130927i</v>
      </c>
      <c r="CO264" s="223" t="str">
        <f t="shared" ca="1" si="406"/>
        <v>3,42029786439099+0,680339545349466i</v>
      </c>
      <c r="CP264" s="223" t="str">
        <f t="shared" ca="1" si="407"/>
        <v>-2,69572357539991+2,21232316426805i</v>
      </c>
      <c r="CQ264" s="223" t="str">
        <f t="shared" ca="1" si="408"/>
        <v>-7,05765782010326E-13-3,48730546097182i</v>
      </c>
      <c r="CR264" s="223" t="str">
        <f t="shared" ca="1" si="409"/>
        <v>2,6957235754008+2,21232316426696i</v>
      </c>
      <c r="CS264" s="223" t="str">
        <f t="shared" ca="1" si="410"/>
        <v>-3,42029786439072+0,68033954535085i</v>
      </c>
      <c r="CT264" s="223" t="str">
        <f t="shared" ca="1" si="411"/>
        <v>1,64390441461622-3,07552884130993i</v>
      </c>
      <c r="CU264" s="223" t="str">
        <f t="shared" ca="1" si="412"/>
        <v>1,33453402351193+3,221850139006i</v>
      </c>
      <c r="CV264" s="223" t="str">
        <f t="shared" ca="1" si="413"/>
        <v>-3,33714325862273-1,0123113402273i</v>
      </c>
      <c r="CW264" s="223" t="str">
        <f t="shared" ca="1" si="414"/>
        <v>2,89958851961543-1,93744310756169i</v>
      </c>
      <c r="CX264" s="223" t="str">
        <f t="shared" ca="1" si="415"/>
        <v>-0,341815708740972+3,47051313199962i</v>
      </c>
      <c r="CY264" s="223" t="str">
        <f t="shared" ca="1" si="416"/>
        <v>-2,46589733952165-2,46589733952246i</v>
      </c>
      <c r="CZ264" s="223" t="str">
        <f t="shared" ca="1" si="417"/>
        <v>3,47051313199975-0,341815708739637i</v>
      </c>
      <c r="DA264" s="223" t="str">
        <f t="shared" ca="1" si="418"/>
        <v>-1,93744310756281+2,89958851961468i</v>
      </c>
      <c r="DB264" s="223" t="str">
        <f t="shared" ca="1" si="419"/>
        <v>-1,01231134022602-3,33714325862311i</v>
      </c>
      <c r="DC264" s="223" t="str">
        <f t="shared" ca="1" si="420"/>
        <v>3,22185013900685+1,33453402350987i</v>
      </c>
      <c r="DD264" s="223" t="str">
        <f t="shared" ca="1" si="421"/>
        <v>-3,07552884130888+1,64390441461818i</v>
      </c>
      <c r="DE264" s="223" t="str">
        <f t="shared" ca="1" si="422"/>
        <v>0,680339545348667-3,42029786439115i</v>
      </c>
      <c r="DF264" s="223" t="str">
        <f t="shared" ca="1" si="423"/>
        <v>2,21232316426868+2,69572357539939i</v>
      </c>
      <c r="DG264" s="223" t="str">
        <f t="shared" ca="1" si="424"/>
        <v>-3,48730546097182+1,52090217945865E-12i</v>
      </c>
      <c r="DH264" s="223" t="str">
        <f t="shared" ca="1" si="425"/>
        <v>2,21232316426909-2,69572357539906i</v>
      </c>
      <c r="DI264" s="223" t="str">
        <f t="shared" ca="1" si="426"/>
        <v>0,680339545348151+3,42029786439125i</v>
      </c>
      <c r="DJ264" s="223" t="str">
        <f t="shared" ca="1" si="427"/>
        <v>-3,07552884130863-1,64390441461865i</v>
      </c>
      <c r="DK264" s="223" t="str">
        <f t="shared" ca="1" si="428"/>
        <v>3,22185013900705-1,33453402350939i</v>
      </c>
      <c r="DL264" s="223" t="str">
        <f t="shared" ca="1" si="429"/>
        <v>-1,01231134022652+3,33714325862296i</v>
      </c>
      <c r="DM264" s="223" t="str">
        <f t="shared" ca="1" si="430"/>
        <v>-1,93744310756237-2,89958851961497i</v>
      </c>
      <c r="DN264" s="223" t="str">
        <f t="shared" ca="1" si="431"/>
        <v>3,4705131319997+0,341815708740161i</v>
      </c>
      <c r="DO264" s="223" t="str">
        <f t="shared" ca="1" si="432"/>
        <v>-2,46589733952188+2,46589733952223i</v>
      </c>
      <c r="DP264" s="223" t="str">
        <f t="shared" ca="1" si="433"/>
        <v>-0,341815708740645-3,47051313199965i</v>
      </c>
      <c r="DQ264" s="223" t="str">
        <f t="shared" ca="1" si="434"/>
        <v>2,89958851961524+1,93744310756197i</v>
      </c>
      <c r="DR264" s="223" t="str">
        <f t="shared" ca="1" si="435"/>
        <v>-3,33714325862288+1,0123113402268i</v>
      </c>
      <c r="DS264" s="223" t="str">
        <f t="shared" ca="1" si="436"/>
        <v>1,33453402350912-3,22185013900716i</v>
      </c>
      <c r="DT264" s="223" t="str">
        <f t="shared" ca="1" si="437"/>
        <v>1,6439044146189+3,07552884130849i</v>
      </c>
      <c r="DU264" s="223" t="str">
        <f t="shared" ca="1" si="438"/>
        <v>-3,42029786439065-0,680339545351171i</v>
      </c>
      <c r="DV264" s="223" t="str">
        <f t="shared" ca="1" si="439"/>
        <v>2,69572357540114-2,21232316426656i</v>
      </c>
      <c r="DW264" s="223" t="str">
        <f t="shared" ca="1" si="440"/>
        <v>-1,23210799333791E-12+3,48730546097182i</v>
      </c>
      <c r="DX264" s="223" t="str">
        <f t="shared" ca="1" si="441"/>
        <v>-2,69572357539958-2,21232316426846i</v>
      </c>
      <c r="DY264" s="223" t="str">
        <f t="shared" ca="1" si="442"/>
        <v>3,42029786439109-0,680339545348949i</v>
      </c>
      <c r="DZ264" s="223" t="str">
        <f t="shared" ca="1" si="443"/>
        <v>-1,64390441461793+3,07552884130902i</v>
      </c>
      <c r="EA264" s="223" t="str">
        <f t="shared" ca="1" si="444"/>
        <v>-1,33453402351014-3,22185013900674i</v>
      </c>
      <c r="EB264" s="223" t="str">
        <f t="shared" ca="1" si="445"/>
        <v>3,3371432586232+1,01231134022574i</v>
      </c>
      <c r="EC264" s="223" t="str">
        <f t="shared" ca="1" si="446"/>
        <v>-2,89958851961452+1,93744310756305i</v>
      </c>
      <c r="ED264" s="223" t="str">
        <f t="shared" ca="1" si="447"/>
        <v>0,341815708739349-3,47051313199978i</v>
      </c>
      <c r="EE264" s="223" t="str">
        <f t="shared" ca="1" si="448"/>
        <v>2,4658973395228+2,46589733952131i</v>
      </c>
      <c r="EF264" s="223" t="str">
        <f t="shared" ca="1" si="449"/>
        <v>-3,47051313199957+0,341815708741457i</v>
      </c>
      <c r="EG264" s="223" t="str">
        <f t="shared" ca="1" si="450"/>
        <v>1,93744310756129-2,8995885196157i</v>
      </c>
      <c r="EH264" s="223" t="str">
        <f t="shared" ca="1" si="451"/>
        <v>1,01231134022435+3,33714325862362i</v>
      </c>
      <c r="EI264" s="223" t="str">
        <f t="shared" ca="1" si="452"/>
        <v>-3,22185013900618-1,33453402351148i</v>
      </c>
      <c r="EJ264" s="223" t="str">
        <f t="shared" ca="1" si="453"/>
        <v>3,0755288413097-1,64390441461665i</v>
      </c>
      <c r="EK264" s="223" t="str">
        <f t="shared" ca="1" si="454"/>
        <v>-0,680339545350372+3,42029786439081i</v>
      </c>
      <c r="EL264" s="223" t="str">
        <f t="shared" ca="1" si="455"/>
        <v>-2,21232316426734-2,6957235754005i</v>
      </c>
      <c r="EM264" s="223" t="str">
        <f t="shared" ca="1" si="456"/>
        <v>3,48730546097182+2,18741230875989E-13i</v>
      </c>
      <c r="EN264" s="223"/>
      <c r="EO264" s="223"/>
      <c r="EP264" s="223"/>
    </row>
    <row r="265" spans="1:146">
      <c r="A265" s="249">
        <f t="shared" si="323"/>
        <v>3.2226562500000024E-3</v>
      </c>
      <c r="B265" s="248">
        <v>165</v>
      </c>
      <c r="C265" s="247">
        <f t="shared" si="324"/>
        <v>33000</v>
      </c>
      <c r="N265" s="246">
        <f t="shared" ca="1" si="327"/>
        <v>11.486878386632814</v>
      </c>
      <c r="O265" s="223">
        <f t="shared" ca="1" si="328"/>
        <v>3.4868783866328132</v>
      </c>
      <c r="P265" s="223" t="str">
        <f t="shared" ca="1" si="329"/>
        <v>-2,14523773596932+2,74886811967039i</v>
      </c>
      <c r="Q265" s="223" t="str">
        <f t="shared" ca="1" si="330"/>
        <v>-0,847242337684823-3,3823810111224i</v>
      </c>
      <c r="R265" s="223" t="str">
        <f t="shared" ca="1" si="331"/>
        <v>3,18773823801153+1,41302717917461i</v>
      </c>
      <c r="S265" s="223" t="str">
        <f t="shared" ca="1" si="332"/>
        <v>-3,07515219536811+1,6437030931679i</v>
      </c>
      <c r="T265" s="223" t="str">
        <f t="shared" ca="1" si="333"/>
        <v>0,596123314856095-3,43554331607855i</v>
      </c>
      <c r="U265" s="223" t="str">
        <f t="shared" ca="1" si="334"/>
        <v>2,3416444050059+2,58360646455137i</v>
      </c>
      <c r="V265" s="223" t="str">
        <f t="shared" ca="1" si="335"/>
        <v>-3,47743053858811+0,256510686837581i</v>
      </c>
      <c r="W265" s="223" t="str">
        <f t="shared" ca="1" si="336"/>
        <v>1,93720583777272-2,89923342027963i</v>
      </c>
      <c r="X265" s="223" t="str">
        <f t="shared" ca="1" si="337"/>
        <v>1,09377008087815+3,31088929040867i</v>
      </c>
      <c r="Y265" s="223" t="str">
        <f t="shared" ca="1" si="338"/>
        <v>-3,28304965094904-1,17469394846932i</v>
      </c>
      <c r="Z265" s="223" t="str">
        <f t="shared" ca="1" si="339"/>
        <v>2,94590163653892-1,86547163768426i</v>
      </c>
      <c r="AA265" s="223" t="str">
        <f t="shared" ca="1" si="340"/>
        <v>-0,341773848134749+3,47008811414036i</v>
      </c>
      <c r="AB265" s="223" t="str">
        <f t="shared" ca="1" si="341"/>
        <v>-2,52536150012532-2,40434402215071i</v>
      </c>
      <c r="AC265" s="223" t="str">
        <f t="shared" ca="1" si="342"/>
        <v>3,44913819316107-0,511631320038776i</v>
      </c>
      <c r="AD265" s="223" t="str">
        <f t="shared" ca="1" si="343"/>
        <v>-1,7186760532964+3,03388752378735i</v>
      </c>
      <c r="AE265" s="223" t="str">
        <f t="shared" ca="1" si="344"/>
        <v>-1,33437058923636-3,22145557376601i</v>
      </c>
      <c r="AF265" s="223" t="str">
        <f t="shared" ca="1" si="345"/>
        <v>3,36056993337614+0,929994949478398i</v>
      </c>
      <c r="AG265" s="223" t="str">
        <f t="shared" ca="1" si="346"/>
        <v>-2,80068698150049+2,07713102976695i</v>
      </c>
      <c r="AH265" s="223" t="str">
        <f t="shared" ca="1" si="347"/>
        <v>0,0855722793178491-3,48582820405415i</v>
      </c>
      <c r="AI265" s="223" t="str">
        <f t="shared" ca="1" si="348"/>
        <v>2,69539344247186+2,2120522311751i</v>
      </c>
      <c r="AJ265" s="223" t="str">
        <f t="shared" ca="1" si="349"/>
        <v>-3,40215466902291+0,763979378787585i</v>
      </c>
      <c r="AK265" s="223" t="str">
        <f t="shared" ca="1" si="350"/>
        <v>1,49083261437695-3,15210072793955i</v>
      </c>
      <c r="AL265" s="223" t="str">
        <f t="shared" ca="1" si="351"/>
        <v>1,56774002775776+3,11456451025391i</v>
      </c>
      <c r="AM265" s="223" t="str">
        <f t="shared" ca="1" si="352"/>
        <v>-3,41987899616561-0,68025622727937i</v>
      </c>
      <c r="AN265" s="223" t="str">
        <f t="shared" ca="1" si="353"/>
        <v>2,64029516105137-2,27753426883017i</v>
      </c>
      <c r="AO265" s="223" t="str">
        <f t="shared" ca="1" si="354"/>
        <v>0,171093013093174+3,48267828890895i</v>
      </c>
      <c r="AP265" s="223" t="str">
        <f t="shared" ca="1" si="355"/>
        <v>-2,85081881421645-2,00777313750248i</v>
      </c>
      <c r="AQ265" s="223" t="str">
        <f t="shared" ca="1" si="356"/>
        <v>3,33673457396139-1,01218736709059i</v>
      </c>
      <c r="AR265" s="223" t="str">
        <f t="shared" ca="1" si="357"/>
        <v>3,33673457396139-1,01218736709059i</v>
      </c>
      <c r="AS265" s="223" t="str">
        <f t="shared" ca="1" si="358"/>
        <v>-1,79261374723659-2,99079535180618i</v>
      </c>
      <c r="AT265" s="223" t="str">
        <f t="shared" ca="1" si="359"/>
        <v>3,46065543836769+0,426831137644847i</v>
      </c>
      <c r="AU265" s="223" t="str">
        <f t="shared" ca="1" si="360"/>
        <v>-2,46559535236077+2,46559535236097i</v>
      </c>
      <c r="AV265" s="223" t="str">
        <f t="shared" ca="1" si="361"/>
        <v>-0,426831137645063-3,46065543836766i</v>
      </c>
      <c r="AW265" s="223" t="str">
        <f t="shared" ca="1" si="362"/>
        <v>2,99079535180626+1,79261374723644i</v>
      </c>
      <c r="AX265" s="223" t="str">
        <f t="shared" ca="1" si="363"/>
        <v>-3,25323242514124+1,25491022434943i</v>
      </c>
      <c r="AY265" s="223" t="str">
        <f t="shared" ca="1" si="364"/>
        <v>1,01218736709038-3,33673457396145i</v>
      </c>
      <c r="AZ265" s="223" t="str">
        <f t="shared" ca="1" si="365"/>
        <v>2,00777313749978+2,85081881421835i</v>
      </c>
      <c r="BA265" s="223" t="str">
        <f t="shared" ca="1" si="366"/>
        <v>-3,48267828890896-0,171093013093005i</v>
      </c>
      <c r="BB265" s="223" t="str">
        <f t="shared" ca="1" si="367"/>
        <v>2,27753426883001-2,64029516105151i</v>
      </c>
      <c r="BC265" s="223" t="str">
        <f t="shared" ca="1" si="368"/>
        <v>0,680256227280263+3,41987899616543i</v>
      </c>
      <c r="BD265" s="223" t="str">
        <f t="shared" ca="1" si="369"/>
        <v>-3,11456451025414-1,5677400277573i</v>
      </c>
      <c r="BE265" s="223" t="str">
        <f t="shared" ca="1" si="370"/>
        <v>3,15210072793948-1,49083261437711i</v>
      </c>
      <c r="BF265" s="223" t="str">
        <f t="shared" ca="1" si="371"/>
        <v>-0,763979378787373+3,40215466902296i</v>
      </c>
      <c r="BG265" s="223" t="str">
        <f t="shared" ca="1" si="372"/>
        <v>-2,212052231175-2,69539344247194i</v>
      </c>
      <c r="BH265" s="223" t="str">
        <f t="shared" ca="1" si="373"/>
        <v>3,48582820405417-0,0855722793173247i</v>
      </c>
      <c r="BI265" s="223" t="str">
        <f t="shared" ca="1" si="374"/>
        <v>-2,07713102976766+2,80068698149997i</v>
      </c>
      <c r="BJ265" s="223" t="str">
        <f t="shared" ca="1" si="375"/>
        <v>-0,929994949477272-3,36056993337645i</v>
      </c>
      <c r="BK265" s="223" t="str">
        <f t="shared" ca="1" si="376"/>
        <v>3,22145557376543+1,33437058923775i</v>
      </c>
      <c r="BL265" s="223" t="str">
        <f t="shared" ca="1" si="377"/>
        <v>-3,03388752378658+1,71867605329776i</v>
      </c>
      <c r="BM265" s="223" t="str">
        <f t="shared" ca="1" si="378"/>
        <v>0,511631320037507-3,44913819316126i</v>
      </c>
      <c r="BN265" s="223" t="str">
        <f t="shared" ca="1" si="379"/>
        <v>2,40434402215138+2,52536150012468i</v>
      </c>
      <c r="BO265" s="223" t="str">
        <f t="shared" ca="1" si="380"/>
        <v>-3,47008811414031+0,341773848135287i</v>
      </c>
      <c r="BP265" s="223" t="str">
        <f t="shared" ca="1" si="381"/>
        <v>1,86547163768411-2,94590163653901i</v>
      </c>
      <c r="BQ265" s="223" t="str">
        <f t="shared" ca="1" si="382"/>
        <v>1,17469394846922+3,28304965094908i</v>
      </c>
      <c r="BR265" s="223" t="str">
        <f t="shared" ca="1" si="383"/>
        <v>-3,31088929040852-1,0937700808786i</v>
      </c>
      <c r="BS265" s="223" t="str">
        <f t="shared" ca="1" si="384"/>
        <v>2,8992334202801-1,93720583777202i</v>
      </c>
      <c r="BT265" s="223" t="str">
        <f t="shared" ca="1" si="385"/>
        <v>-0,256510686838808+3,47743053858802i</v>
      </c>
      <c r="BU265" s="223" t="str">
        <f t="shared" ca="1" si="386"/>
        <v>-2,58360646455059-2,34164440500676i</v>
      </c>
      <c r="BV265" s="223" t="str">
        <f t="shared" ca="1" si="387"/>
        <v>3,43554331607882-0,596123314854588i</v>
      </c>
      <c r="BW265" s="223" t="str">
        <f t="shared" ca="1" si="388"/>
        <v>-1,64370309316652+3,07515219536885i</v>
      </c>
      <c r="BX265" s="223" t="str">
        <f t="shared" ca="1" si="389"/>
        <v>-1,41302717917579-3,18773823801101i</v>
      </c>
      <c r="BY265" s="223" t="str">
        <f t="shared" ca="1" si="390"/>
        <v>3,38238101112261+0,847242337684004i</v>
      </c>
      <c r="BZ265" s="223" t="str">
        <f t="shared" ca="1" si="391"/>
        <v>-2,74886811967008+2,14523773596972i</v>
      </c>
      <c r="CA265" s="223" t="str">
        <f t="shared" ca="1" si="392"/>
        <v>-2,68259537982694E-13-3,48687838663281i</v>
      </c>
      <c r="CB265" s="223" t="str">
        <f t="shared" ca="1" si="393"/>
        <v>2,74886811967029+2,14523773596946i</v>
      </c>
      <c r="CC265" s="223" t="str">
        <f t="shared" ca="1" si="394"/>
        <v>-3,3823810111225+0,847242337684425i</v>
      </c>
      <c r="CD265" s="223" t="str">
        <f t="shared" ca="1" si="395"/>
        <v>1,4130271791753-3,18773823801123i</v>
      </c>
      <c r="CE265" s="223" t="str">
        <f t="shared" ca="1" si="396"/>
        <v>1,64370309316681+3,07515219536869i</v>
      </c>
      <c r="CF265" s="223" t="str">
        <f t="shared" ca="1" si="397"/>
        <v>-3,4355433160783-0,596123314857573i</v>
      </c>
      <c r="CG265" s="223" t="str">
        <f t="shared" ca="1" si="398"/>
        <v>2,58360646455269-2,34164440500444i</v>
      </c>
      <c r="CH265" s="223" t="str">
        <f t="shared" ca="1" si="399"/>
        <v>0,256510686839244+3,47743053858798i</v>
      </c>
      <c r="CI265" s="223" t="str">
        <f t="shared" ca="1" si="400"/>
        <v>-2,89923342028029-1,93720583777174i</v>
      </c>
      <c r="CJ265" s="223" t="str">
        <f t="shared" ca="1" si="401"/>
        <v>3,31088929040839-1,09377008087901i</v>
      </c>
      <c r="CK265" s="223" t="str">
        <f t="shared" ca="1" si="402"/>
        <v>-1,17469394846872+3,28304965094926i</v>
      </c>
      <c r="CL265" s="223" t="str">
        <f t="shared" ca="1" si="403"/>
        <v>-1,8654716376844-2,94590163653883i</v>
      </c>
      <c r="CM265" s="223" t="str">
        <f t="shared" ca="1" si="404"/>
        <v>3,47008811414035+0,341773848134852i</v>
      </c>
      <c r="CN265" s="223" t="str">
        <f t="shared" ca="1" si="405"/>
        <v>-2,40434402215113+2,52536150012492i</v>
      </c>
      <c r="CO265" s="223" t="str">
        <f t="shared" ca="1" si="406"/>
        <v>-0,51163132003794-3,4491381931612i</v>
      </c>
      <c r="CP265" s="223" t="str">
        <f t="shared" ca="1" si="407"/>
        <v>3,0338875237868+1,71867605329737i</v>
      </c>
      <c r="CQ265" s="223" t="str">
        <f t="shared" ca="1" si="408"/>
        <v>-3,22145557376663+1,33437058923486i</v>
      </c>
      <c r="CR265" s="223" t="str">
        <f t="shared" ca="1" si="409"/>
        <v>0,929994949476756-3,36056993337659i</v>
      </c>
      <c r="CS265" s="223" t="str">
        <f t="shared" ca="1" si="410"/>
        <v>2,07713102976793+2,80068698149977i</v>
      </c>
      <c r="CT265" s="223" t="str">
        <f t="shared" ca="1" si="411"/>
        <v>-3,48582820405418-0,0855722793168874i</v>
      </c>
      <c r="CU265" s="223" t="str">
        <f t="shared" ca="1" si="412"/>
        <v>2,21205223117474-2,69539344247216i</v>
      </c>
      <c r="CV265" s="223" t="str">
        <f t="shared" ca="1" si="413"/>
        <v>0,763979378787802+3,40215466902286i</v>
      </c>
      <c r="CW265" s="223" t="str">
        <f t="shared" ca="1" si="414"/>
        <v>-3,15210072793966-1,49083261437671i</v>
      </c>
      <c r="CX265" s="223" t="str">
        <f t="shared" ca="1" si="415"/>
        <v>3,11456451025399-1,5677400277576i</v>
      </c>
      <c r="CY265" s="223" t="str">
        <f t="shared" ca="1" si="416"/>
        <v>-0,680256227279834+3,41987899616551i</v>
      </c>
      <c r="CZ265" s="223" t="str">
        <f t="shared" ca="1" si="417"/>
        <v>-2,27753426883041-2,64029516105116i</v>
      </c>
      <c r="DA265" s="223" t="str">
        <f t="shared" ca="1" si="418"/>
        <v>3,48267828890894-0,171093013093343i</v>
      </c>
      <c r="DB265" s="223" t="str">
        <f t="shared" ca="1" si="419"/>
        <v>-2,00777313750226+2,85081881421661i</v>
      </c>
      <c r="DC265" s="223" t="str">
        <f t="shared" ca="1" si="420"/>
        <v>-1,01218736708738-3,33673457396236i</v>
      </c>
      <c r="DD265" s="223" t="str">
        <f t="shared" ca="1" si="421"/>
        <v>3,25323242514139+1,25491022434902i</v>
      </c>
      <c r="DE265" s="223" t="str">
        <f t="shared" ca="1" si="422"/>
        <v>-2,99079535180609+1,79261374723674i</v>
      </c>
      <c r="DF265" s="223" t="str">
        <f t="shared" ca="1" si="423"/>
        <v>0,426831137644631-3,46065543836772i</v>
      </c>
      <c r="DG265" s="223" t="str">
        <f t="shared" ca="1" si="424"/>
        <v>2,46559535236102+2,46559535236073i</v>
      </c>
      <c r="DH265" s="223" t="str">
        <f t="shared" ca="1" si="425"/>
        <v>-3,46065543836764+0,42683113764523i</v>
      </c>
      <c r="DI265" s="223" t="str">
        <f t="shared" ca="1" si="426"/>
        <v>1,79261374723622-2,9907953518064i</v>
      </c>
      <c r="DJ265" s="223" t="str">
        <f t="shared" ca="1" si="427"/>
        <v>1,25491022434958+3,25323242514118i</v>
      </c>
      <c r="DK265" s="223" t="str">
        <f t="shared" ca="1" si="428"/>
        <v>-3,3367345739615-1,01218736709022i</v>
      </c>
      <c r="DL265" s="223" t="str">
        <f t="shared" ca="1" si="429"/>
        <v>2,8508188142182-2,0077731375i</v>
      </c>
      <c r="DM265" s="223" t="str">
        <f t="shared" ca="1" si="430"/>
        <v>-0,1710930130963+3,48267828890879i</v>
      </c>
      <c r="DN265" s="223" t="str">
        <f t="shared" ca="1" si="431"/>
        <v>-2,64029516105156-2,27753426882995i</v>
      </c>
      <c r="DO265" s="223" t="str">
        <f t="shared" ca="1" si="432"/>
        <v>3,4198789961654-0,68025622728043i</v>
      </c>
      <c r="DP265" s="223" t="str">
        <f t="shared" ca="1" si="433"/>
        <v>-1,56774002775706+3,11456451025426i</v>
      </c>
      <c r="DQ265" s="223" t="str">
        <f t="shared" ca="1" si="434"/>
        <v>-1,49083261437726-3,1521007279394i</v>
      </c>
      <c r="DR265" s="223" t="str">
        <f t="shared" ca="1" si="435"/>
        <v>3,40215466902299+0,763979378787209i</v>
      </c>
      <c r="DS265" s="223" t="str">
        <f t="shared" ca="1" si="436"/>
        <v>-2,69539344247177+2,21205223117521i</v>
      </c>
      <c r="DT265" s="223" t="str">
        <f t="shared" ca="1" si="437"/>
        <v>-0,0855722793174938-3,48582820405416i</v>
      </c>
      <c r="DU265" s="223" t="str">
        <f t="shared" ca="1" si="438"/>
        <v>2,80068698150013+2,07713102976744i</v>
      </c>
      <c r="DV265" s="223" t="str">
        <f t="shared" ca="1" si="439"/>
        <v>-3,36056993337643+0,929994949477342i</v>
      </c>
      <c r="DW265" s="223" t="str">
        <f t="shared" ca="1" si="440"/>
        <v>1,3343705892376-3,22145557376549i</v>
      </c>
      <c r="DX265" s="223" t="str">
        <f t="shared" ca="1" si="441"/>
        <v>1,71867605329497+3,03388752378816i</v>
      </c>
      <c r="DY265" s="223" t="str">
        <f t="shared" ca="1" si="442"/>
        <v>-3,44913819316129-0,51163132003734i</v>
      </c>
      <c r="DZ265" s="223" t="str">
        <f t="shared" ca="1" si="443"/>
        <v>2,5253615001245-2,40434402215157i</v>
      </c>
      <c r="EA265" s="223" t="str">
        <f t="shared" ca="1" si="444"/>
        <v>0,341773848135456+3,47008811414029i</v>
      </c>
      <c r="EB265" s="223" t="str">
        <f t="shared" ca="1" si="445"/>
        <v>-2,94590163653915-1,86547163768389i</v>
      </c>
      <c r="EC265" s="223" t="str">
        <f t="shared" ca="1" si="446"/>
        <v>3,28304965094905-1,17469394846929i</v>
      </c>
      <c r="ED265" s="223" t="str">
        <f t="shared" ca="1" si="447"/>
        <v>-1,09377008087844+3,31088929040858i</v>
      </c>
      <c r="EE265" s="223" t="str">
        <f t="shared" ca="1" si="448"/>
        <v>-1,93720583777224-2,89923342027995i</v>
      </c>
      <c r="EF265" s="223" t="str">
        <f t="shared" ca="1" si="449"/>
        <v>3,47743053858803+0,25651068683864i</v>
      </c>
      <c r="EG265" s="223" t="str">
        <f t="shared" ca="1" si="450"/>
        <v>-2,34164440500663+2,5836064645507i</v>
      </c>
      <c r="EH265" s="223" t="str">
        <f t="shared" ca="1" si="451"/>
        <v>-0,596123314854853-3,43554331607877i</v>
      </c>
      <c r="EI265" s="223" t="str">
        <f t="shared" ca="1" si="452"/>
        <v>3,0751521953673+1,64370309316942i</v>
      </c>
      <c r="EJ265" s="223" t="str">
        <f t="shared" ca="1" si="453"/>
        <v>-3,18773823801098+1,41302717917586i</v>
      </c>
      <c r="EK265" s="223" t="str">
        <f t="shared" ca="1" si="454"/>
        <v>0,84724233768384-3,38238101112265i</v>
      </c>
      <c r="EL265" s="223" t="str">
        <f t="shared" ca="1" si="455"/>
        <v>2,14523773596978+2,74886811967004i</v>
      </c>
      <c r="EM265" s="223" t="str">
        <f t="shared" ca="1" si="456"/>
        <v>-3,48687838663281+5,36519075965388E-13i</v>
      </c>
      <c r="EN265" s="223"/>
      <c r="EO265" s="223"/>
      <c r="EP265" s="223"/>
    </row>
    <row r="266" spans="1:146">
      <c r="A266" s="249">
        <f t="shared" si="323"/>
        <v>3.2421875000000024E-3</v>
      </c>
      <c r="B266" s="248">
        <v>166</v>
      </c>
      <c r="C266" s="247">
        <f t="shared" si="324"/>
        <v>33200</v>
      </c>
      <c r="N266" s="246">
        <f t="shared" ca="1" si="327"/>
        <v>11.486414853437893</v>
      </c>
      <c r="O266" s="223">
        <f t="shared" ca="1" si="328"/>
        <v>3.4864148534378931</v>
      </c>
      <c r="P266" s="223" t="str">
        <f t="shared" ca="1" si="329"/>
        <v>-2,07685490336505+2,8003146681473i</v>
      </c>
      <c r="Q266" s="223" t="str">
        <f t="shared" ca="1" si="330"/>
        <v>-1,0120528105054-3,33629100035061i</v>
      </c>
      <c r="R266" s="223" t="str">
        <f t="shared" ca="1" si="331"/>
        <v>3,28261321402039+1,17453778883911i</v>
      </c>
      <c r="S266" s="223" t="str">
        <f t="shared" ca="1" si="332"/>
        <v>-2,89884800651375+1,93694831252763i</v>
      </c>
      <c r="T266" s="223" t="str">
        <f t="shared" ca="1" si="333"/>
        <v>0,171070268598815-3,48221531405999i</v>
      </c>
      <c r="U266" s="223" t="str">
        <f t="shared" ca="1" si="334"/>
        <v>2,69503512646665+2,21175816882932i</v>
      </c>
      <c r="V266" s="223" t="str">
        <f t="shared" ca="1" si="335"/>
        <v>-3,38193136943647+0,847129708305605i</v>
      </c>
      <c r="W266" s="223" t="str">
        <f t="shared" ca="1" si="336"/>
        <v>1,33419320276226-3,2210273249346i</v>
      </c>
      <c r="X266" s="223" t="str">
        <f t="shared" ca="1" si="337"/>
        <v>1,79237544354852+2,99039776612353i</v>
      </c>
      <c r="Y266" s="223" t="str">
        <f t="shared" ca="1" si="338"/>
        <v>-3,46962681298447-0,341728413936589i</v>
      </c>
      <c r="Z266" s="223" t="str">
        <f t="shared" ca="1" si="339"/>
        <v>2,34133311513785-2,58326300910907i</v>
      </c>
      <c r="AA266" s="223" t="str">
        <f t="shared" ca="1" si="340"/>
        <v>0,680165796439167+3,41942436963104i</v>
      </c>
      <c r="AB266" s="223" t="str">
        <f t="shared" ca="1" si="341"/>
        <v>-3,15168169889436-1,49063442839843i</v>
      </c>
      <c r="AC266" s="223" t="str">
        <f t="shared" ca="1" si="342"/>
        <v>3,07474339558681-1,64348458513235i</v>
      </c>
      <c r="AD266" s="223" t="str">
        <f t="shared" ca="1" si="343"/>
        <v>-0,511563305593327+3,44867967701304i</v>
      </c>
      <c r="AE266" s="223" t="str">
        <f t="shared" ca="1" si="344"/>
        <v>-2,46526758489541-2,46526758489546i</v>
      </c>
      <c r="AF266" s="223" t="str">
        <f t="shared" ca="1" si="345"/>
        <v>3,44867967701305-0,511563305593278i</v>
      </c>
      <c r="AG266" s="223" t="str">
        <f t="shared" ca="1" si="346"/>
        <v>-1,64348458513242+3,07474339558678i</v>
      </c>
      <c r="AH266" s="223" t="str">
        <f t="shared" ca="1" si="347"/>
        <v>-1,49063442839835-3,1516816988944i</v>
      </c>
      <c r="AI266" s="223" t="str">
        <f t="shared" ca="1" si="348"/>
        <v>3,4194243696311+0,680165796438874i</v>
      </c>
      <c r="AJ266" s="223" t="str">
        <f t="shared" ca="1" si="349"/>
        <v>-2,58326300910912+2,3413331151378i</v>
      </c>
      <c r="AK266" s="223" t="str">
        <f t="shared" ca="1" si="350"/>
        <v>-0,341728413936541-3,46962681298447i</v>
      </c>
      <c r="AL266" s="223" t="str">
        <f t="shared" ca="1" si="351"/>
        <v>2,99039776612349+1,79237544354859i</v>
      </c>
      <c r="AM266" s="223" t="str">
        <f t="shared" ca="1" si="352"/>
        <v>-3,22102732493462+1,33419320276222i</v>
      </c>
      <c r="AN266" s="223" t="str">
        <f t="shared" ca="1" si="353"/>
        <v>0,847129708304332-3,38193136943679i</v>
      </c>
      <c r="AO266" s="223" t="str">
        <f t="shared" ca="1" si="354"/>
        <v>2,21175816882983+2,69503512646624i</v>
      </c>
      <c r="AP266" s="223" t="str">
        <f t="shared" ca="1" si="355"/>
        <v>-3,48221531406001+0,171070268598408i</v>
      </c>
      <c r="AQ266" s="223" t="str">
        <f t="shared" ca="1" si="356"/>
        <v>1,93694831252857-2,89884800651312i</v>
      </c>
      <c r="AR266" s="223" t="str">
        <f t="shared" ca="1" si="357"/>
        <v>1,93694831252857-2,89884800651312i</v>
      </c>
      <c r="AS266" s="223" t="str">
        <f t="shared" ca="1" si="358"/>
        <v>-3,33629100035072-1,01205281050504i</v>
      </c>
      <c r="AT266" s="223" t="str">
        <f t="shared" ca="1" si="359"/>
        <v>2,80031466814762-2,07685490336462i</v>
      </c>
      <c r="AU266" s="223" t="str">
        <f t="shared" ca="1" si="360"/>
        <v>-1,46072244013368E-12+3,48641485343789i</v>
      </c>
      <c r="AV266" s="223" t="str">
        <f t="shared" ca="1" si="361"/>
        <v>-2,80031466814797-2,07685490336414i</v>
      </c>
      <c r="AW266" s="223" t="str">
        <f t="shared" ca="1" si="362"/>
        <v>3,33629100035055-1,01205281050561i</v>
      </c>
      <c r="AX266" s="223" t="str">
        <f t="shared" ca="1" si="363"/>
        <v>-1,17453778883985+3,28261321402013i</v>
      </c>
      <c r="AY266" s="223" t="str">
        <f t="shared" ca="1" si="364"/>
        <v>-1,93694831252614-2,89884800651475i</v>
      </c>
      <c r="AZ266" s="223" t="str">
        <f t="shared" ca="1" si="365"/>
        <v>3,48221531406004+0,171070268597812i</v>
      </c>
      <c r="BA266" s="223" t="str">
        <f t="shared" ca="1" si="366"/>
        <v>-2,2117581688294+2,69503512646659i</v>
      </c>
      <c r="BB266" s="223" t="str">
        <f t="shared" ca="1" si="367"/>
        <v>-0,847129708304862-3,38193136943666i</v>
      </c>
      <c r="BC266" s="223" t="str">
        <f t="shared" ca="1" si="368"/>
        <v>3,22102732493525+1,3341932027607i</v>
      </c>
      <c r="BD266" s="223" t="str">
        <f t="shared" ca="1" si="369"/>
        <v>-2,99039776612319+1,7923754435491i</v>
      </c>
      <c r="BE266" s="223" t="str">
        <f t="shared" ca="1" si="370"/>
        <v>0,341728413936687-3,46962681298446i</v>
      </c>
      <c r="BF266" s="223" t="str">
        <f t="shared" ca="1" si="371"/>
        <v>2,58326300910832+2,34133311513868i</v>
      </c>
      <c r="BG266" s="223" t="str">
        <f t="shared" ca="1" si="372"/>
        <v>-3,41942436963078+0,680165796440478i</v>
      </c>
      <c r="BH266" s="223" t="str">
        <f t="shared" ca="1" si="373"/>
        <v>1,4906344283979-3,15168169889461i</v>
      </c>
      <c r="BI266" s="223" t="str">
        <f t="shared" ca="1" si="374"/>
        <v>1,64348458513199+3,07474339558701i</v>
      </c>
      <c r="BJ266" s="223" t="str">
        <f t="shared" ca="1" si="375"/>
        <v>-3,44867967701288-0,511563305594405i</v>
      </c>
      <c r="BK266" s="223" t="str">
        <f t="shared" ca="1" si="376"/>
        <v>2,4652675848945-2,46526758489638i</v>
      </c>
      <c r="BL266" s="223" t="str">
        <f t="shared" ca="1" si="377"/>
        <v>0,511563305593502+3,44867967701302i</v>
      </c>
      <c r="BM266" s="223" t="str">
        <f t="shared" ca="1" si="378"/>
        <v>-3,07474339558658-1,64348458513279i</v>
      </c>
      <c r="BN266" s="223" t="str">
        <f t="shared" ca="1" si="379"/>
        <v>3,151681698895-1,49063442839707i</v>
      </c>
      <c r="BO266" s="223" t="str">
        <f t="shared" ca="1" si="380"/>
        <v>-0,680165796437877+3,4194243696313i</v>
      </c>
      <c r="BP266" s="223" t="str">
        <f t="shared" ca="1" si="381"/>
        <v>-2,341333115138-2,58326300910894i</v>
      </c>
      <c r="BQ266" s="223" t="str">
        <f t="shared" ca="1" si="382"/>
        <v>3,46962681298455-0,341728413935778i</v>
      </c>
      <c r="BR266" s="223" t="str">
        <f t="shared" ca="1" si="383"/>
        <v>-1,7923754435498+2,99039776612277i</v>
      </c>
      <c r="BS266" s="223" t="str">
        <f t="shared" ca="1" si="384"/>
        <v>-1,33419320276306-3,22102732493427i</v>
      </c>
      <c r="BT266" s="223" t="str">
        <f t="shared" ca="1" si="385"/>
        <v>3,38193136943643+0,847129708305748i</v>
      </c>
      <c r="BU266" s="223" t="str">
        <f t="shared" ca="1" si="386"/>
        <v>-2,69503512646717+2,2117581688287i</v>
      </c>
      <c r="BV266" s="223" t="str">
        <f t="shared" ca="1" si="387"/>
        <v>-0,171070268596899-3,48221531406008i</v>
      </c>
      <c r="BW266" s="223" t="str">
        <f t="shared" ca="1" si="388"/>
        <v>2,89884800651424+1,9369483125269i</v>
      </c>
      <c r="BX266" s="223" t="str">
        <f t="shared" ca="1" si="389"/>
        <v>-3,28261321402044+1,17453778883899i</v>
      </c>
      <c r="BY266" s="223" t="str">
        <f t="shared" ca="1" si="390"/>
        <v>1,01205281050639-3,33629100035031i</v>
      </c>
      <c r="BZ266" s="223" t="str">
        <f t="shared" ca="1" si="391"/>
        <v>2,07685490336619+2,80031466814645i</v>
      </c>
      <c r="CA266" s="223" t="str">
        <f t="shared" ca="1" si="392"/>
        <v>-3,48641485343789+6,45790436789875E-13i</v>
      </c>
      <c r="CB266" s="223" t="str">
        <f t="shared" ca="1" si="393"/>
        <v>2,07685490336531-2,8003146681471i</v>
      </c>
      <c r="CC266" s="223" t="str">
        <f t="shared" ca="1" si="394"/>
        <v>1,01205281050412+3,336291000351i</v>
      </c>
      <c r="CD266" s="223" t="str">
        <f t="shared" ca="1" si="395"/>
        <v>-3,28261321402081-1,17453778883796i</v>
      </c>
      <c r="CE266" s="223" t="str">
        <f t="shared" ca="1" si="396"/>
        <v>2,89884800651357-1,93694831252789i</v>
      </c>
      <c r="CF266" s="223" t="str">
        <f t="shared" ca="1" si="397"/>
        <v>-0,171070268599271+3,48221531405996i</v>
      </c>
      <c r="CG266" s="223" t="str">
        <f t="shared" ca="1" si="398"/>
        <v>-2,69503512646566-2,21175816883053i</v>
      </c>
      <c r="CH266" s="223" t="str">
        <f t="shared" ca="1" si="399"/>
        <v>3,38193136943617-0,847129708306807i</v>
      </c>
      <c r="CI266" s="223" t="str">
        <f t="shared" ca="1" si="400"/>
        <v>-1,33419320276214+3,22102732493465i</v>
      </c>
      <c r="CJ266" s="223" t="str">
        <f t="shared" ca="1" si="401"/>
        <v>-1,79237544354785-2,99039776612393i</v>
      </c>
      <c r="CK266" s="223" t="str">
        <f t="shared" ca="1" si="402"/>
        <v>3,46962681298431+0,341728413938141i</v>
      </c>
      <c r="CL266" s="223" t="str">
        <f t="shared" ca="1" si="403"/>
        <v>-2,34133311513719+2,58326300910967i</v>
      </c>
      <c r="CM266" s="223" t="str">
        <f t="shared" ca="1" si="404"/>
        <v>-0,680165796438951-3,41942436963108i</v>
      </c>
      <c r="CN266" s="223" t="str">
        <f t="shared" ca="1" si="405"/>
        <v>3,15168169889403+1,49063442839913i</v>
      </c>
      <c r="CO266" s="223" t="str">
        <f t="shared" ca="1" si="406"/>
        <v>-3,07474339558601+1,64348458513384i</v>
      </c>
      <c r="CP266" s="223" t="str">
        <f t="shared" ca="1" si="407"/>
        <v>0,511563305592421-3,44867967701318i</v>
      </c>
      <c r="CQ266" s="223" t="str">
        <f t="shared" ca="1" si="408"/>
        <v>2,46526758489527+2,4652675848956i</v>
      </c>
      <c r="CR266" s="223" t="str">
        <f t="shared" ca="1" si="409"/>
        <v>-3,44867967701322+0,511563305592156i</v>
      </c>
      <c r="CS266" s="223" t="str">
        <f t="shared" ca="1" si="410"/>
        <v>1,64348458513093-3,07474339558757i</v>
      </c>
      <c r="CT266" s="223" t="str">
        <f t="shared" ca="1" si="411"/>
        <v>1,49063442839889+3,15168169889415i</v>
      </c>
      <c r="CU266" s="223" t="str">
        <f t="shared" ca="1" si="412"/>
        <v>-3,41942436963099-0,680165796439408i</v>
      </c>
      <c r="CV266" s="223" t="str">
        <f t="shared" ca="1" si="413"/>
        <v>2,58326300910985-2,34133311513699i</v>
      </c>
      <c r="CW266" s="223" t="str">
        <f t="shared" ca="1" si="414"/>
        <v>0,341728413937874+3,46962681298434i</v>
      </c>
      <c r="CX266" s="223" t="str">
        <f t="shared" ca="1" si="415"/>
        <v>-2,9903977661238-1,79237544354808i</v>
      </c>
      <c r="CY266" s="223" t="str">
        <f t="shared" ca="1" si="416"/>
        <v>3,22102732493483-1,33419320276172i</v>
      </c>
      <c r="CZ266" s="223" t="str">
        <f t="shared" ca="1" si="417"/>
        <v>-0,847129708307069+3,3819313694361i</v>
      </c>
      <c r="DA266" s="223" t="str">
        <f t="shared" ca="1" si="418"/>
        <v>-2,21175816883017-2,69503512646595i</v>
      </c>
      <c r="DB266" s="223" t="str">
        <f t="shared" ca="1" si="419"/>
        <v>3,48221531405998-0,171070268599003i</v>
      </c>
      <c r="DC266" s="223" t="str">
        <f t="shared" ca="1" si="420"/>
        <v>-1,93694831252811+2,89884800651343i</v>
      </c>
      <c r="DD266" s="223" t="str">
        <f t="shared" ca="1" si="421"/>
        <v>-1,17453778883752-3,28261321402096i</v>
      </c>
      <c r="DE266" s="223" t="str">
        <f t="shared" ca="1" si="422"/>
        <v>3,33629100035087+1,01205281050457i</v>
      </c>
      <c r="DF266" s="223" t="str">
        <f t="shared" ca="1" si="423"/>
        <v>-2,80031466814726+2,0768549033651i</v>
      </c>
      <c r="DG266" s="223" t="str">
        <f t="shared" ca="1" si="424"/>
        <v>9,14021873262057E-13-3,48641485343789i</v>
      </c>
      <c r="DH266" s="223" t="str">
        <f t="shared" ca="1" si="425"/>
        <v>2,80031466814618+2,07685490336657i</v>
      </c>
      <c r="DI266" s="223" t="str">
        <f t="shared" ca="1" si="426"/>
        <v>-3,33629100035042+1,01205281050604i</v>
      </c>
      <c r="DJ266" s="223" t="str">
        <f t="shared" ca="1" si="427"/>
        <v>1,17453778883924-3,28261321402035i</v>
      </c>
      <c r="DK266" s="223" t="str">
        <f t="shared" ca="1" si="428"/>
        <v>1,93694831252659+2,89884800651444i</v>
      </c>
      <c r="DL266" s="223" t="str">
        <f t="shared" ca="1" si="429"/>
        <v>-3,48221531406006-0,171070268597266i</v>
      </c>
      <c r="DM266" s="223" t="str">
        <f t="shared" ca="1" si="430"/>
        <v>2,21175816882898-2,69503512646693i</v>
      </c>
      <c r="DN266" s="223" t="str">
        <f t="shared" ca="1" si="431"/>
        <v>0,84712970830549+3,3819313694365i</v>
      </c>
      <c r="DO266" s="223" t="str">
        <f t="shared" ca="1" si="432"/>
        <v>-3,22102732493413-1,3341932027634i</v>
      </c>
      <c r="DP266" s="223" t="str">
        <f t="shared" ca="1" si="433"/>
        <v>2,9903977661229-1,79237544354957i</v>
      </c>
      <c r="DQ266" s="223" t="str">
        <f t="shared" ca="1" si="434"/>
        <v>-0,341728413936143+3,46962681298451i</v>
      </c>
      <c r="DR266" s="223" t="str">
        <f t="shared" ca="1" si="435"/>
        <v>-2,58326300910875-2,3413331151382i</v>
      </c>
      <c r="DS266" s="223" t="str">
        <f t="shared" ca="1" si="436"/>
        <v>3,41942436963135-0,680165796437612i</v>
      </c>
      <c r="DT266" s="223" t="str">
        <f t="shared" ca="1" si="437"/>
        <v>-1,49063442839732+3,15168169889489i</v>
      </c>
      <c r="DU266" s="223" t="str">
        <f t="shared" ca="1" si="438"/>
        <v>-1,64348458513247-3,07474339558675i</v>
      </c>
      <c r="DV266" s="223" t="str">
        <f t="shared" ca="1" si="439"/>
        <v>3,44867967701295+0,511563305593962i</v>
      </c>
      <c r="DW266" s="223" t="str">
        <f t="shared" ca="1" si="440"/>
        <v>-2,46526758489657+2,46526758489431i</v>
      </c>
      <c r="DX266" s="223" t="str">
        <f t="shared" ca="1" si="441"/>
        <v>-0,51156330559414-3,44867967701292i</v>
      </c>
      <c r="DY266" s="223" t="str">
        <f t="shared" ca="1" si="442"/>
        <v>3,07474339558684+1,64348458513231i</v>
      </c>
      <c r="DZ266" s="223" t="str">
        <f t="shared" ca="1" si="443"/>
        <v>-3,15168169889481+1,49063442839748i</v>
      </c>
      <c r="EA266" s="223" t="str">
        <f t="shared" ca="1" si="444"/>
        <v>0,680165796437438-3,41942436963138i</v>
      </c>
      <c r="EB266" s="223" t="str">
        <f t="shared" ca="1" si="445"/>
        <v>2,34133311513848+2,5832630091085i</v>
      </c>
      <c r="EC266" s="223" t="str">
        <f t="shared" ca="1" si="446"/>
        <v>-3,4696268129845+0,341728413936321i</v>
      </c>
      <c r="ED266" s="223" t="str">
        <f t="shared" ca="1" si="447"/>
        <v>1,79237544354942-2,990397766123i</v>
      </c>
      <c r="EE266" s="223" t="str">
        <f t="shared" ca="1" si="448"/>
        <v>1,33419320276357+3,22102732493406i</v>
      </c>
      <c r="EF266" s="223" t="str">
        <f t="shared" ca="1" si="449"/>
        <v>-3,38193136943659-0,847129708305123i</v>
      </c>
      <c r="EG266" s="223" t="str">
        <f t="shared" ca="1" si="450"/>
        <v>2,69503512646682-2,21175816882912i</v>
      </c>
      <c r="EH266" s="223" t="str">
        <f t="shared" ca="1" si="451"/>
        <v>0,171070268597445+3,48221531406005i</v>
      </c>
      <c r="EI266" s="223" t="str">
        <f t="shared" ca="1" si="452"/>
        <v>-2,89884800651454-1,93694831252644i</v>
      </c>
      <c r="EJ266" s="223" t="str">
        <f t="shared" ca="1" si="453"/>
        <v>3,28261321402022-1,1745377888396i</v>
      </c>
      <c r="EK266" s="223" t="str">
        <f t="shared" ca="1" si="454"/>
        <v>-1,01205281050606+3,33629100035041i</v>
      </c>
      <c r="EL266" s="223" t="str">
        <f t="shared" ca="1" si="455"/>
        <v>-2,07685490336401-2,80031466814808i</v>
      </c>
      <c r="EM266" s="223" t="str">
        <f t="shared" ca="1" si="456"/>
        <v>3,48641485343789-1,29158087357975E-12i</v>
      </c>
      <c r="EN266" s="223"/>
      <c r="EO266" s="223"/>
      <c r="EP266" s="223"/>
    </row>
    <row r="267" spans="1:146">
      <c r="A267" s="249">
        <f t="shared" si="323"/>
        <v>3.2617187500000025E-3</v>
      </c>
      <c r="B267" s="248">
        <v>167</v>
      </c>
      <c r="C267" s="247">
        <f t="shared" si="324"/>
        <v>33400</v>
      </c>
      <c r="N267" s="246">
        <f t="shared" ca="1" si="327"/>
        <v>11.485910566176063</v>
      </c>
      <c r="O267" s="223">
        <f t="shared" ca="1" si="328"/>
        <v>3.4859105661760625</v>
      </c>
      <c r="P267" s="223" t="str">
        <f t="shared" ca="1" si="329"/>
        <v>-2,00721585855421+2,85002753891018i</v>
      </c>
      <c r="Q267" s="223" t="str">
        <f t="shared" ca="1" si="330"/>
        <v>-1,17436789957746-3,28213840534185i</v>
      </c>
      <c r="R267" s="223" t="str">
        <f t="shared" ca="1" si="331"/>
        <v>3,35963717118392+0,929736819415704i</v>
      </c>
      <c r="S267" s="223" t="str">
        <f t="shared" ca="1" si="332"/>
        <v>-2,69464530714179+2,21143825237709i</v>
      </c>
      <c r="T267" s="223" t="str">
        <f t="shared" ca="1" si="333"/>
        <v>-0,256439489548328-3,47646534048279i</v>
      </c>
      <c r="U267" s="223" t="str">
        <f t="shared" ca="1" si="334"/>
        <v>2,98996522451146+1,79211618808327i</v>
      </c>
      <c r="V267" s="223" t="str">
        <f t="shared" ca="1" si="335"/>
        <v>-3,18685344710822+1,41263497834097i</v>
      </c>
      <c r="W267" s="223" t="str">
        <f t="shared" ca="1" si="336"/>
        <v>0,68006741487461-3,41892977210759i</v>
      </c>
      <c r="X267" s="223" t="str">
        <f t="shared" ca="1" si="337"/>
        <v>2,40367667070574+2,52466055898271i</v>
      </c>
      <c r="Y267" s="223" t="str">
        <f t="shared" ca="1" si="338"/>
        <v>-3,44818084789941+0,511489311283862i</v>
      </c>
      <c r="Z267" s="223" t="str">
        <f t="shared" ca="1" si="339"/>
        <v>1,56730488471535-3,11370002950273i</v>
      </c>
      <c r="AA267" s="223" t="str">
        <f t="shared" ca="1" si="340"/>
        <v>1,64324686576266+3,07429865392729i</v>
      </c>
      <c r="AB267" s="223" t="str">
        <f t="shared" ca="1" si="341"/>
        <v>-3,45969489637113-0,426712666089808i</v>
      </c>
      <c r="AC267" s="223" t="str">
        <f t="shared" ca="1" si="342"/>
        <v>2,34099445651128-2,58288935689498i</v>
      </c>
      <c r="AD267" s="223" t="str">
        <f t="shared" ca="1" si="343"/>
        <v>0,763767328125105+3,4012103645418i</v>
      </c>
      <c r="AE267" s="223" t="str">
        <f t="shared" ca="1" si="344"/>
        <v>-3,22056142425484-1,33400022038212i</v>
      </c>
      <c r="AF267" s="223" t="str">
        <f t="shared" ca="1" si="345"/>
        <v>2,9450839699754-1,86495385604358i</v>
      </c>
      <c r="AG267" s="223" t="str">
        <f t="shared" ca="1" si="346"/>
        <v>-0,171045524395642+3,48171163423425i</v>
      </c>
      <c r="AH267" s="223" t="str">
        <f t="shared" ca="1" si="347"/>
        <v>-2,74810514187065-2,14464230225042i</v>
      </c>
      <c r="AI267" s="223" t="str">
        <f t="shared" ca="1" si="348"/>
        <v>3,33580842752894-1,01190642364046i</v>
      </c>
      <c r="AJ267" s="223" t="str">
        <f t="shared" ca="1" si="349"/>
        <v>-1,093466493273+3,3099703176112i</v>
      </c>
      <c r="AK267" s="223" t="str">
        <f t="shared" ca="1" si="350"/>
        <v>-2,07655449979383-2,79990962082063i</v>
      </c>
      <c r="AL267" s="223" t="str">
        <f t="shared" ca="1" si="351"/>
        <v>3,48486067508682-0,0855485278150813i</v>
      </c>
      <c r="AM267" s="223" t="str">
        <f t="shared" ca="1" si="352"/>
        <v>-1,93666814553594+2,89842870697975i</v>
      </c>
      <c r="AN267" s="223" t="str">
        <f t="shared" ca="1" si="353"/>
        <v>-1,25456191057219-3,25232945562398i</v>
      </c>
      <c r="AO267" s="223" t="str">
        <f t="shared" ca="1" si="354"/>
        <v>3,38144219503165+0,847007176497041i</v>
      </c>
      <c r="AP267" s="223" t="str">
        <f t="shared" ca="1" si="355"/>
        <v>-2,63956231883827+2,27690211479261i</v>
      </c>
      <c r="AQ267" s="223" t="str">
        <f t="shared" ca="1" si="356"/>
        <v>-0,341678985140735-3,46912495400369i</v>
      </c>
      <c r="AR267" s="223" t="str">
        <f t="shared" ca="1" si="357"/>
        <v>-0,341678985140735-3,46912495400369i</v>
      </c>
      <c r="AS267" s="223" t="str">
        <f t="shared" ca="1" si="358"/>
        <v>-3,15122582860905+1,490418817811i</v>
      </c>
      <c r="AT267" s="223" t="str">
        <f t="shared" ca="1" si="359"/>
        <v>0,595957854444463-3,43458974422039i</v>
      </c>
      <c r="AU267" s="223" t="str">
        <f t="shared" ca="1" si="360"/>
        <v>2,46491099995322+2,46491099995264i</v>
      </c>
      <c r="AV267" s="223" t="str">
        <f t="shared" ca="1" si="361"/>
        <v>-3,43458974422082+0,595957854441956i</v>
      </c>
      <c r="AW267" s="223" t="str">
        <f t="shared" ca="1" si="362"/>
        <v>1,49041881781016-3,15122582860944i</v>
      </c>
      <c r="AX267" s="223" t="str">
        <f t="shared" ca="1" si="363"/>
        <v>1,71819901634238+3,03304543579848i</v>
      </c>
      <c r="AY267" s="223" t="str">
        <f t="shared" ca="1" si="364"/>
        <v>-3,46912495400378-0,341678985139816i</v>
      </c>
      <c r="AZ267" s="223" t="str">
        <f t="shared" ca="1" si="365"/>
        <v>2,27690211479194-2,63956231883884i</v>
      </c>
      <c r="BA267" s="223" t="str">
        <f t="shared" ca="1" si="366"/>
        <v>0,847007176494528+3,38144219503227i</v>
      </c>
      <c r="BB267" s="223" t="str">
        <f t="shared" ca="1" si="367"/>
        <v>-3,25232945562433-1,25456191057129i</v>
      </c>
      <c r="BC267" s="223" t="str">
        <f t="shared" ca="1" si="368"/>
        <v>2,89842870698039-1,93666814553498i</v>
      </c>
      <c r="BD267" s="223" t="str">
        <f t="shared" ca="1" si="369"/>
        <v>-0,0855485278141575+3,48486067508685i</v>
      </c>
      <c r="BE267" s="223" t="str">
        <f t="shared" ca="1" si="370"/>
        <v>-2,79990962082015-2,07655449979448i</v>
      </c>
      <c r="BF267" s="223" t="str">
        <f t="shared" ca="1" si="371"/>
        <v>3,30997031761081-1,09346649327416i</v>
      </c>
      <c r="BG267" s="223" t="str">
        <f t="shared" ca="1" si="372"/>
        <v>-1,01190642364052+3,33580842752892i</v>
      </c>
      <c r="BH267" s="223" t="str">
        <f t="shared" ca="1" si="373"/>
        <v>-2,14464230224897-2,74810514187179i</v>
      </c>
      <c r="BI267" s="223" t="str">
        <f t="shared" ca="1" si="374"/>
        <v>3,48171163423424-0,171045524395872i</v>
      </c>
      <c r="BJ267" s="223" t="str">
        <f t="shared" ca="1" si="375"/>
        <v>-1,86495385604456+2,94508396997479i</v>
      </c>
      <c r="BK267" s="223" t="str">
        <f t="shared" ca="1" si="376"/>
        <v>-1,33400022038261-3,22056142425464i</v>
      </c>
      <c r="BL267" s="223" t="str">
        <f t="shared" ca="1" si="377"/>
        <v>3,40121036454161+0,763767328125942i</v>
      </c>
      <c r="BM267" s="223" t="str">
        <f t="shared" ca="1" si="378"/>
        <v>-2,58288935689409+2,34099445651226i</v>
      </c>
      <c r="BN267" s="223" t="str">
        <f t="shared" ca="1" si="379"/>
        <v>-0,426712666089372-3,45969489637118i</v>
      </c>
      <c r="BO267" s="223" t="str">
        <f t="shared" ca="1" si="380"/>
        <v>3,07429865392805+1,64324686576123i</v>
      </c>
      <c r="BP267" s="223" t="str">
        <f t="shared" ca="1" si="381"/>
        <v>-3,11370002950263+1,56730488471555i</v>
      </c>
      <c r="BQ267" s="223" t="str">
        <f t="shared" ca="1" si="382"/>
        <v>0,511489311285371-3,44818084789918i</v>
      </c>
      <c r="BR267" s="223" t="str">
        <f t="shared" ca="1" si="383"/>
        <v>2,52466055898308+2,40367667070535i</v>
      </c>
      <c r="BS267" s="223" t="str">
        <f t="shared" ca="1" si="384"/>
        <v>-3,41892977210775+0,68006741487384i</v>
      </c>
      <c r="BT267" s="223" t="str">
        <f t="shared" ca="1" si="385"/>
        <v>1,4126349783401-3,1868534471086i</v>
      </c>
      <c r="BU267" s="223" t="str">
        <f t="shared" ca="1" si="386"/>
        <v>1,79211618808287+2,98996522451169i</v>
      </c>
      <c r="BV267" s="223" t="str">
        <f t="shared" ca="1" si="387"/>
        <v>-3,47646534048291-0,256439489546728i</v>
      </c>
      <c r="BW267" s="223" t="str">
        <f t="shared" ca="1" si="388"/>
        <v>2,21143825237721-2,69464530714169i</v>
      </c>
      <c r="BX267" s="223" t="str">
        <f t="shared" ca="1" si="389"/>
        <v>0,929736819414208+3,35963717118433i</v>
      </c>
      <c r="BY267" s="223" t="str">
        <f t="shared" ca="1" si="390"/>
        <v>-3,28213840534202-1,17436789957698i</v>
      </c>
      <c r="BZ267" s="223" t="str">
        <f t="shared" ca="1" si="391"/>
        <v>2,85002753891078-2,00721585855336i</v>
      </c>
      <c r="CA267" s="223" t="str">
        <f t="shared" ca="1" si="392"/>
        <v>8,25057900698022E-13+3,48591056617606i</v>
      </c>
      <c r="CB267" s="223" t="str">
        <f t="shared" ca="1" si="393"/>
        <v>-2,8500275389099-2,0072158585546i</v>
      </c>
      <c r="CC267" s="223" t="str">
        <f t="shared" ca="1" si="394"/>
        <v>3,2821384053414-1,17436789957872i</v>
      </c>
      <c r="CD267" s="223" t="str">
        <f t="shared" ca="1" si="395"/>
        <v>-0,929736819415864+3,35963717118387i</v>
      </c>
      <c r="CE267" s="223" t="str">
        <f t="shared" ca="1" si="396"/>
        <v>-2,21143825237588-2,69464530714278i</v>
      </c>
      <c r="CF267" s="223" t="str">
        <f t="shared" ca="1" si="397"/>
        <v>3,47646534048277-0,256439489548571i</v>
      </c>
      <c r="CG267" s="223" t="str">
        <f t="shared" ca="1" si="398"/>
        <v>-1,79211618808426+2,98996522451086i</v>
      </c>
      <c r="CH267" s="223" t="str">
        <f t="shared" ca="1" si="399"/>
        <v>-1,41263497834188-3,18685344710781i</v>
      </c>
      <c r="CI267" s="223" t="str">
        <f t="shared" ca="1" si="400"/>
        <v>3,41892977210745+0,680067414875332i</v>
      </c>
      <c r="CJ267" s="223" t="str">
        <f t="shared" ca="1" si="401"/>
        <v>-2,52466055898187+2,40367667070662i</v>
      </c>
      <c r="CK267" s="223" t="str">
        <f t="shared" ca="1" si="402"/>
        <v>-0,511489311283673-3,44818084789944i</v>
      </c>
      <c r="CL267" s="223" t="str">
        <f t="shared" ca="1" si="403"/>
        <v>3,11370002950186+1,56730488471709i</v>
      </c>
      <c r="CM267" s="223" t="str">
        <f t="shared" ca="1" si="404"/>
        <v>-3,07429865392718+1,64324686576286i</v>
      </c>
      <c r="CN267" s="223" t="str">
        <f t="shared" ca="1" si="405"/>
        <v>0,426712666090979-3,45969489637099i</v>
      </c>
      <c r="CO267" s="223" t="str">
        <f t="shared" ca="1" si="406"/>
        <v>2,5828893568954+2,34099445651082i</v>
      </c>
      <c r="CP267" s="223" t="str">
        <f t="shared" ca="1" si="407"/>
        <v>-3,40121036454197+0,763767328124363i</v>
      </c>
      <c r="CQ267" s="223" t="str">
        <f t="shared" ca="1" si="408"/>
        <v>1,33400022038099-3,22056142425531i</v>
      </c>
      <c r="CR267" s="223" t="str">
        <f t="shared" ca="1" si="409"/>
        <v>1,86495385604311+2,9450839699757i</v>
      </c>
      <c r="CS267" s="223" t="str">
        <f t="shared" ca="1" si="410"/>
        <v>-3,48171163423416-0,171045524397589i</v>
      </c>
      <c r="CT267" s="223" t="str">
        <f t="shared" ca="1" si="411"/>
        <v>2,14464230225024-2,74810514187079i</v>
      </c>
      <c r="CU267" s="223" t="str">
        <f t="shared" ca="1" si="412"/>
        <v>1,01190642363897+3,33580842752939i</v>
      </c>
      <c r="CV267" s="223" t="str">
        <f t="shared" ca="1" si="413"/>
        <v>-3,30997031761139-1,09346649327241i</v>
      </c>
      <c r="CW267" s="223" t="str">
        <f t="shared" ca="1" si="414"/>
        <v>2,79990962082111-2,07655449979318i</v>
      </c>
      <c r="CX267" s="223" t="str">
        <f t="shared" ca="1" si="415"/>
        <v>0,085548527815906+3,4848606750868i</v>
      </c>
      <c r="CY267" s="223" t="str">
        <f t="shared" ca="1" si="416"/>
        <v>-2,89842870697955-1,93666814553624i</v>
      </c>
      <c r="CZ267" s="223" t="str">
        <f t="shared" ca="1" si="417"/>
        <v>3,25232945562366-1,25456191057301i</v>
      </c>
      <c r="DA267" s="223" t="str">
        <f t="shared" ca="1" si="418"/>
        <v>-0,847007176496194+3,38144219503186i</v>
      </c>
      <c r="DB267" s="223" t="str">
        <f t="shared" ca="1" si="419"/>
        <v>-2,27690211479064-2,63956231883997i</v>
      </c>
      <c r="DC267" s="223" t="str">
        <f t="shared" ca="1" si="420"/>
        <v>3,4691249540036-0,341678985141655i</v>
      </c>
      <c r="DD267" s="223" t="str">
        <f t="shared" ca="1" si="421"/>
        <v>-1,71819901634379+3,03304543579768i</v>
      </c>
      <c r="DE267" s="223" t="str">
        <f t="shared" ca="1" si="422"/>
        <v>-1,49041881781192-3,15122582860861i</v>
      </c>
      <c r="DF267" s="223" t="str">
        <f t="shared" ca="1" si="423"/>
        <v>3,43458974422056+0,595957854443455i</v>
      </c>
      <c r="DG267" s="223" t="str">
        <f t="shared" ca="1" si="424"/>
        <v>-2,46491099995198+2,46491099995388i</v>
      </c>
      <c r="DH267" s="223" t="str">
        <f t="shared" ca="1" si="425"/>
        <v>-0,595957854442772-3,43458974422068i</v>
      </c>
      <c r="DI267" s="223" t="str">
        <f t="shared" ca="1" si="426"/>
        <v>3,15122582860831+1,49041881781255i</v>
      </c>
      <c r="DJ267" s="223" t="str">
        <f t="shared" ca="1" si="427"/>
        <v>-3,03304543579803+1,71819901634318i</v>
      </c>
      <c r="DK267" s="223" t="str">
        <f t="shared" ca="1" si="428"/>
        <v>0,341678985142347-3,46912495400353i</v>
      </c>
      <c r="DL267" s="223" t="str">
        <f t="shared" ca="1" si="429"/>
        <v>2,63956231883951+2,27690211479117i</v>
      </c>
      <c r="DM267" s="223" t="str">
        <f t="shared" ca="1" si="430"/>
        <v>-3,38144219503203+0,847007176495521i</v>
      </c>
      <c r="DN267" s="223" t="str">
        <f t="shared" ca="1" si="431"/>
        <v>1,25456191057052-3,25232945562463i</v>
      </c>
      <c r="DO267" s="223" t="str">
        <f t="shared" ca="1" si="432"/>
        <v>1,93666814553566+2,89842870697993i</v>
      </c>
      <c r="DP267" s="223" t="str">
        <f t="shared" ca="1" si="433"/>
        <v>-3,48486067508678-0,0855485278167991i</v>
      </c>
      <c r="DQ267" s="223" t="str">
        <f t="shared" ca="1" si="434"/>
        <v>2,07655449979374-2,7999096208207i</v>
      </c>
      <c r="DR267" s="223" t="str">
        <f t="shared" ca="1" si="435"/>
        <v>1,09346649327175+3,30997031761161i</v>
      </c>
      <c r="DS267" s="223" t="str">
        <f t="shared" ca="1" si="436"/>
        <v>-3,33580842752919-1,01190642363963i</v>
      </c>
      <c r="DT267" s="223" t="str">
        <f t="shared" ca="1" si="437"/>
        <v>2,74810514187122-2,1446423022497i</v>
      </c>
      <c r="DU267" s="223" t="str">
        <f t="shared" ca="1" si="438"/>
        <v>0,171045524396696+3,4817116342342i</v>
      </c>
      <c r="DV267" s="223" t="str">
        <f t="shared" ca="1" si="439"/>
        <v>-2,94508396997523-1,86495385604386i</v>
      </c>
      <c r="DW267" s="223" t="str">
        <f t="shared" ca="1" si="440"/>
        <v>3,22056142425429-1,33400022038346i</v>
      </c>
      <c r="DX267" s="223" t="str">
        <f t="shared" ca="1" si="441"/>
        <v>-0,763767328125039+3,40121036454181i</v>
      </c>
      <c r="DY267" s="223" t="str">
        <f t="shared" ca="1" si="442"/>
        <v>-2,3409944565103-2,58288935689587i</v>
      </c>
      <c r="DZ267" s="223" t="str">
        <f t="shared" ca="1" si="443"/>
        <v>3,45969489637107-0,426712666090289i</v>
      </c>
      <c r="EA267" s="223" t="str">
        <f t="shared" ca="1" si="444"/>
        <v>-1,64324686576347+3,07429865392685i</v>
      </c>
      <c r="EB267" s="223" t="str">
        <f t="shared" ca="1" si="445"/>
        <v>-1,56730488471647-3,11370002950217i</v>
      </c>
      <c r="EC267" s="223" t="str">
        <f t="shared" ca="1" si="446"/>
        <v>3,44818084789933+0,51148931128436i</v>
      </c>
      <c r="ED267" s="223" t="str">
        <f t="shared" ca="1" si="447"/>
        <v>-2,40367667070468+2,52466055898371i</v>
      </c>
      <c r="EE267" s="223" t="str">
        <f t="shared" ca="1" si="448"/>
        <v>-0,680067414874652-3,41892977210759i</v>
      </c>
      <c r="EF267" s="223" t="str">
        <f t="shared" ca="1" si="449"/>
        <v>3,18685344710753+1,41263497834251i</v>
      </c>
      <c r="EG267" s="223" t="str">
        <f t="shared" ca="1" si="450"/>
        <v>-2,98996522451122+1,79211618808366i</v>
      </c>
      <c r="EH267" s="223" t="str">
        <f t="shared" ca="1" si="451"/>
        <v>0,256439489549264-3,47646534048272i</v>
      </c>
      <c r="EI267" s="223" t="str">
        <f t="shared" ca="1" si="452"/>
        <v>2,69464530714234+2,21143825237642i</v>
      </c>
      <c r="EJ267" s="223" t="str">
        <f t="shared" ca="1" si="453"/>
        <v>-3,35963717118406+0,929736819415192i</v>
      </c>
      <c r="EK267" s="223" t="str">
        <f t="shared" ca="1" si="454"/>
        <v>1,17436789957602-3,28213840534237i</v>
      </c>
      <c r="EL267" s="223" t="str">
        <f t="shared" ca="1" si="455"/>
        <v>2,00721585855419+2,85002753891019i</v>
      </c>
      <c r="EM267" s="223" t="str">
        <f t="shared" ca="1" si="456"/>
        <v>-3,48591056617606-1,52030138939536E-12i</v>
      </c>
      <c r="EN267" s="223"/>
      <c r="EO267" s="223"/>
      <c r="EP267" s="223"/>
    </row>
    <row r="268" spans="1:146">
      <c r="A268" s="249">
        <f t="shared" si="323"/>
        <v>3.2812500000000025E-3</v>
      </c>
      <c r="B268" s="248">
        <v>168</v>
      </c>
      <c r="C268" s="247">
        <f t="shared" si="324"/>
        <v>33600</v>
      </c>
      <c r="N268" s="246">
        <f t="shared" ca="1" si="327"/>
        <v>11.485360509656227</v>
      </c>
      <c r="O268" s="223">
        <f t="shared" ca="1" si="328"/>
        <v>3.4853605096562266</v>
      </c>
      <c r="P268" s="223" t="str">
        <f t="shared" ca="1" si="329"/>
        <v>-1,93636255050704+2,89797135169846i</v>
      </c>
      <c r="Q268" s="223" t="str">
        <f t="shared" ca="1" si="330"/>
        <v>-1,33378972286499-3,22005323829449i</v>
      </c>
      <c r="R268" s="223" t="str">
        <f t="shared" ca="1" si="331"/>
        <v>3,41839028476952+0,679960104171168i</v>
      </c>
      <c r="S268" s="223" t="str">
        <f t="shared" ca="1" si="332"/>
        <v>-2,46452205125775+2,46452205125769i</v>
      </c>
      <c r="T268" s="223" t="str">
        <f t="shared" ca="1" si="333"/>
        <v>-0,67996010417107-3,41839028476954i</v>
      </c>
      <c r="U268" s="223" t="str">
        <f t="shared" ca="1" si="334"/>
        <v>3,22005323829447+1,33378972286505i</v>
      </c>
      <c r="V268" s="223" t="str">
        <f t="shared" ca="1" si="335"/>
        <v>-2,89797135169851+1,93636255050696i</v>
      </c>
      <c r="W268" s="223" t="str">
        <f t="shared" ca="1" si="336"/>
        <v>9,73522479319158E-14-3,48536050965623i</v>
      </c>
      <c r="X268" s="223" t="str">
        <f t="shared" ca="1" si="337"/>
        <v>2,8979713516984+1,93636255050713i</v>
      </c>
      <c r="Y268" s="223" t="str">
        <f t="shared" ca="1" si="338"/>
        <v>-3,22005323829454+1,33378972286487i</v>
      </c>
      <c r="Z268" s="223" t="str">
        <f t="shared" ca="1" si="339"/>
        <v>0,679960104171272-3,4183902847695i</v>
      </c>
      <c r="AA268" s="223" t="str">
        <f t="shared" ca="1" si="340"/>
        <v>2,46452205125762+2,46452205125782i</v>
      </c>
      <c r="AB268" s="223" t="str">
        <f t="shared" ca="1" si="341"/>
        <v>-3,41839028476956+0,679960104170962i</v>
      </c>
      <c r="AC268" s="223" t="str">
        <f t="shared" ca="1" si="342"/>
        <v>1,33378972286482-3,22005323829456i</v>
      </c>
      <c r="AD268" s="223" t="str">
        <f t="shared" ca="1" si="343"/>
        <v>1,93636255050687+2,89797135169857i</v>
      </c>
      <c r="AE268" s="223" t="str">
        <f t="shared" ca="1" si="344"/>
        <v>-3,48536050965623+1,52005166965958E-13i</v>
      </c>
      <c r="AF268" s="223" t="str">
        <f t="shared" ca="1" si="345"/>
        <v>1,93636255050692-2,89797135169854i</v>
      </c>
      <c r="AG268" s="223" t="str">
        <f t="shared" ca="1" si="346"/>
        <v>1,33378972286508+3,22005323829445i</v>
      </c>
      <c r="AH268" s="223" t="str">
        <f t="shared" ca="1" si="347"/>
        <v>-3,41839028476955-0,679960104171004i</v>
      </c>
      <c r="AI268" s="223" t="str">
        <f t="shared" ca="1" si="348"/>
        <v>2,46452205125765-2,46452205125779i</v>
      </c>
      <c r="AJ268" s="223" t="str">
        <f t="shared" ca="1" si="349"/>
        <v>0,679960104171206+3,41839028476951i</v>
      </c>
      <c r="AK268" s="223" t="str">
        <f t="shared" ca="1" si="350"/>
        <v>-3,22005323829452-1,33378972286493i</v>
      </c>
      <c r="AL268" s="223" t="str">
        <f t="shared" ca="1" si="351"/>
        <v>2,89797135169842-1,93636255050709i</v>
      </c>
      <c r="AM268" s="223" t="str">
        <f t="shared" ca="1" si="352"/>
        <v>5,46529190340419E-14+3,48536050965623i</v>
      </c>
      <c r="AN268" s="223" t="str">
        <f t="shared" ca="1" si="353"/>
        <v>-2,89797135169829-1,93636255050729i</v>
      </c>
      <c r="AO268" s="223" t="str">
        <f t="shared" ca="1" si="354"/>
        <v>3,2200532382941-1,33378972286595i</v>
      </c>
      <c r="AP268" s="223" t="str">
        <f t="shared" ca="1" si="355"/>
        <v>-0,679960104172168+3,41839028476932i</v>
      </c>
      <c r="AQ268" s="223" t="str">
        <f t="shared" ca="1" si="356"/>
        <v>-2,46452205125797-2,46452205125747i</v>
      </c>
      <c r="AR268" s="223" t="str">
        <f t="shared" ca="1" si="357"/>
        <v>-2,46452205125797-2,46452205125747i</v>
      </c>
      <c r="AS268" s="223" t="str">
        <f t="shared" ca="1" si="358"/>
        <v>-1,33378972286534+3,22005323829435i</v>
      </c>
      <c r="AT268" s="223" t="str">
        <f t="shared" ca="1" si="359"/>
        <v>-1,93636255050788-2,8979713516979i</v>
      </c>
      <c r="AU268" s="223" t="str">
        <f t="shared" ca="1" si="360"/>
        <v>3,48536050965623+1,08282831738724E-12i</v>
      </c>
      <c r="AV268" s="223" t="str">
        <f t="shared" ca="1" si="361"/>
        <v>-1,93636255050676+2,89797135169865i</v>
      </c>
      <c r="AW268" s="223" t="str">
        <f t="shared" ca="1" si="362"/>
        <v>-1,3337897228665-3,22005323829387i</v>
      </c>
      <c r="AX268" s="223" t="str">
        <f t="shared" ca="1" si="363"/>
        <v>3,41839028476945+0,679960104171537i</v>
      </c>
      <c r="AY268" s="223" t="str">
        <f t="shared" ca="1" si="364"/>
        <v>-2,46452205125708+2,46452205125835i</v>
      </c>
      <c r="AZ268" s="223" t="str">
        <f t="shared" ca="1" si="365"/>
        <v>-0,679960104169997-3,41839028476975i</v>
      </c>
      <c r="BA268" s="223" t="str">
        <f t="shared" ca="1" si="366"/>
        <v>3,22005323829459+1,33378972286475i</v>
      </c>
      <c r="BB268" s="223" t="str">
        <f t="shared" ca="1" si="367"/>
        <v>-2,89797135169759+1,93636255050833i</v>
      </c>
      <c r="BC268" s="223" t="str">
        <f t="shared" ca="1" si="368"/>
        <v>4,86761239659579E-13-3,48536050965623i</v>
      </c>
      <c r="BD268" s="223" t="str">
        <f t="shared" ca="1" si="369"/>
        <v>2,89797135169898+1,93636255050626i</v>
      </c>
      <c r="BE268" s="223" t="str">
        <f t="shared" ca="1" si="370"/>
        <v>-3,22005323829497+1,33378972286385i</v>
      </c>
      <c r="BF268" s="223" t="str">
        <f t="shared" ca="1" si="371"/>
        <v>0,679960104170952-3,41839028476956i</v>
      </c>
      <c r="BG268" s="223" t="str">
        <f t="shared" ca="1" si="372"/>
        <v>2,46452205125878+2,46452205125666i</v>
      </c>
      <c r="BH268" s="223" t="str">
        <f t="shared" ca="1" si="373"/>
        <v>-3,41839028476964+0,679960104170582i</v>
      </c>
      <c r="BI268" s="223" t="str">
        <f t="shared" ca="1" si="374"/>
        <v>1,3337897228642-3,22005323829482i</v>
      </c>
      <c r="BJ268" s="223" t="str">
        <f t="shared" ca="1" si="375"/>
        <v>1,93636255050595+2,89797135169919i</v>
      </c>
      <c r="BK268" s="223" t="str">
        <f t="shared" ca="1" si="376"/>
        <v>-3,48536050965623+1,09305838068084E-13i</v>
      </c>
      <c r="BL268" s="223" t="str">
        <f t="shared" ca="1" si="377"/>
        <v>1,93636255050576-2,89797135169931i</v>
      </c>
      <c r="BM268" s="223" t="str">
        <f t="shared" ca="1" si="378"/>
        <v>1,3337897228644+3,22005323829474i</v>
      </c>
      <c r="BN268" s="223" t="str">
        <f t="shared" ca="1" si="379"/>
        <v>-3,41839028476968-0,679960104170366i</v>
      </c>
      <c r="BO268" s="223" t="str">
        <f t="shared" ca="1" si="380"/>
        <v>2,46452205125869-2,46452205125675i</v>
      </c>
      <c r="BP268" s="223" t="str">
        <f t="shared" ca="1" si="381"/>
        <v>0,679960104171164+3,41839028476952i</v>
      </c>
      <c r="BQ268" s="223" t="str">
        <f t="shared" ca="1" si="382"/>
        <v>-3,22005323829505-1,33378972286365i</v>
      </c>
      <c r="BR268" s="223" t="str">
        <f t="shared" ca="1" si="383"/>
        <v>2,89797135169886-1,93636255050644i</v>
      </c>
      <c r="BS268" s="223" t="str">
        <f t="shared" ca="1" si="384"/>
        <v>7,05372915795745E-13+3,48536050965623i</v>
      </c>
      <c r="BT268" s="223" t="str">
        <f t="shared" ca="1" si="385"/>
        <v>-2,89797135169766-1,93636255050823i</v>
      </c>
      <c r="BU268" s="223" t="str">
        <f t="shared" ca="1" si="386"/>
        <v>3,22005323829451-1,33378972286495i</v>
      </c>
      <c r="BV268" s="223" t="str">
        <f t="shared" ca="1" si="387"/>
        <v>-0,67996010416978+3,4183902847698i</v>
      </c>
      <c r="BW268" s="223" t="str">
        <f t="shared" ca="1" si="388"/>
        <v>-2,46452205125717-2,46452205125827i</v>
      </c>
      <c r="BX268" s="223" t="str">
        <f t="shared" ca="1" si="389"/>
        <v>3,4183902847694-0,67996010417175i</v>
      </c>
      <c r="BY268" s="223" t="str">
        <f t="shared" ca="1" si="390"/>
        <v>-1,33378972286639+3,22005323829391i</v>
      </c>
      <c r="BZ268" s="223" t="str">
        <f t="shared" ca="1" si="391"/>
        <v>-1,93636255050694-2,89797135169853i</v>
      </c>
      <c r="CA268" s="223" t="str">
        <f t="shared" ca="1" si="392"/>
        <v>3,48536050965623-1,20238008985776E-12i</v>
      </c>
      <c r="CB268" s="223" t="str">
        <f t="shared" ca="1" si="393"/>
        <v>-1,93636255050774+2,89797135169799i</v>
      </c>
      <c r="CC268" s="223" t="str">
        <f t="shared" ca="1" si="394"/>
        <v>-1,33378972286559-3,22005323829424i</v>
      </c>
      <c r="CD268" s="223" t="str">
        <f t="shared" ca="1" si="395"/>
        <v>3,41839028476922+0,679960104172694i</v>
      </c>
      <c r="CE268" s="223" t="str">
        <f t="shared" ca="1" si="396"/>
        <v>-2,46452205125778+2,46452205125766i</v>
      </c>
      <c r="CF268" s="223" t="str">
        <f t="shared" ca="1" si="397"/>
        <v>-0,679960104172335-3,41839028476929i</v>
      </c>
      <c r="CG268" s="223" t="str">
        <f t="shared" ca="1" si="398"/>
        <v>3,22005323829418+1,33378972286575i</v>
      </c>
      <c r="CH268" s="223" t="str">
        <f t="shared" ca="1" si="399"/>
        <v>-2,89797135169819+1,93636255050743i</v>
      </c>
      <c r="CI268" s="223" t="str">
        <f t="shared" ca="1" si="400"/>
        <v>1,56958955704682E-12-3,48536050965623i</v>
      </c>
      <c r="CJ268" s="223" t="str">
        <f t="shared" ca="1" si="401"/>
        <v>2,89797135169832+1,93636255050724i</v>
      </c>
      <c r="CK268" s="223" t="str">
        <f t="shared" ca="1" si="402"/>
        <v>-3,22005323829401+1,33378972286614i</v>
      </c>
      <c r="CL268" s="223" t="str">
        <f t="shared" ca="1" si="403"/>
        <v>0,679960104172109-3,41839028476933i</v>
      </c>
      <c r="CM268" s="223" t="str">
        <f t="shared" ca="1" si="404"/>
        <v>2,46452205125808+2,46452205125736i</v>
      </c>
      <c r="CN268" s="223" t="str">
        <f t="shared" ca="1" si="405"/>
        <v>-3,41839028476987+0,679960104169421i</v>
      </c>
      <c r="CO268" s="223" t="str">
        <f t="shared" ca="1" si="406"/>
        <v>1,3337897228652-3,2200532382944i</v>
      </c>
      <c r="CP268" s="223" t="str">
        <f t="shared" ca="1" si="407"/>
        <v>1,93636255050793+2,89797135169786i</v>
      </c>
      <c r="CQ268" s="223" t="str">
        <f t="shared" ca="1" si="408"/>
        <v>-3,48536050965623-9,73522479319158E-13i</v>
      </c>
      <c r="CR268" s="223" t="str">
        <f t="shared" ca="1" si="409"/>
        <v>1,93636255050675-2,89797135169865i</v>
      </c>
      <c r="CS268" s="223" t="str">
        <f t="shared" ca="1" si="410"/>
        <v>1,3337897228634+3,22005323829515i</v>
      </c>
      <c r="CT268" s="223" t="str">
        <f t="shared" ca="1" si="411"/>
        <v>-3,41839028476945-0,679960104171527i</v>
      </c>
      <c r="CU268" s="223" t="str">
        <f t="shared" ca="1" si="412"/>
        <v>2,46452205125694-2,4645220512585i</v>
      </c>
      <c r="CV268" s="223" t="str">
        <f t="shared" ca="1" si="413"/>
        <v>0,679960104170007+3,41839028476975i</v>
      </c>
      <c r="CW268" s="223" t="str">
        <f t="shared" ca="1" si="414"/>
        <v>-3,22005323829464-1,33378972286465i</v>
      </c>
      <c r="CX268" s="223" t="str">
        <f t="shared" ca="1" si="415"/>
        <v>2,89797135169951-1,93636255050546i</v>
      </c>
      <c r="CY268" s="223" t="str">
        <f t="shared" ca="1" si="416"/>
        <v>-3,77455401591496E-13+3,48536050965623i</v>
      </c>
      <c r="CZ268" s="223" t="str">
        <f t="shared" ca="1" si="417"/>
        <v>-2,89797135169898-1,93636255050625i</v>
      </c>
      <c r="DA268" s="223" t="str">
        <f t="shared" ca="1" si="418"/>
        <v>3,22005323829492-1,33378972286395i</v>
      </c>
      <c r="DB268" s="223" t="str">
        <f t="shared" ca="1" si="419"/>
        <v>-0,679960104170941+3,41839028476956i</v>
      </c>
      <c r="DC268" s="223" t="str">
        <f t="shared" ca="1" si="420"/>
        <v>-2,46452205125892-2,46452205125651i</v>
      </c>
      <c r="DD268" s="223" t="str">
        <f t="shared" ca="1" si="421"/>
        <v>3,41839028476963-0,679960104170592i</v>
      </c>
      <c r="DE268" s="223" t="str">
        <f t="shared" ca="1" si="422"/>
        <v>-1,3337897228641+3,22005323829486i</v>
      </c>
      <c r="DF268" s="223" t="str">
        <f t="shared" ca="1" si="423"/>
        <v>-1,93636255050595-2,89797135169918i</v>
      </c>
      <c r="DG268" s="223" t="str">
        <f t="shared" ca="1" si="424"/>
        <v>3,48536050965623-2,18611676136168E-13i</v>
      </c>
      <c r="DH268" s="223" t="str">
        <f t="shared" ca="1" si="425"/>
        <v>-1,93636255050576+2,89797135169931i</v>
      </c>
      <c r="DI268" s="223" t="str">
        <f t="shared" ca="1" si="426"/>
        <v>-1,3337897228645-3,22005323829469i</v>
      </c>
      <c r="DJ268" s="223" t="str">
        <f t="shared" ca="1" si="427"/>
        <v>3,41839028476968+0,679960104170356i</v>
      </c>
      <c r="DK268" s="223" t="str">
        <f t="shared" ca="1" si="428"/>
        <v>-2,46452205125861+2,46452205125683i</v>
      </c>
      <c r="DL268" s="223" t="str">
        <f t="shared" ca="1" si="429"/>
        <v>-0,679960104171174-3,41839028476952i</v>
      </c>
      <c r="DM268" s="223" t="str">
        <f t="shared" ca="1" si="430"/>
        <v>3,22005323829509+1,33378972286354i</v>
      </c>
      <c r="DN268" s="223" t="str">
        <f t="shared" ca="1" si="431"/>
        <v>-2,89797135169885+1,93636255050645i</v>
      </c>
      <c r="DO268" s="223" t="str">
        <f t="shared" ca="1" si="432"/>
        <v>-8,14678753863832E-13-3,48536050965623i</v>
      </c>
      <c r="DP268" s="223" t="str">
        <f t="shared" ca="1" si="433"/>
        <v>2,89797135169778+1,93636255050806i</v>
      </c>
      <c r="DQ268" s="223" t="str">
        <f t="shared" ca="1" si="434"/>
        <v>-3,22005323829447+1,33378972286505i</v>
      </c>
      <c r="DR268" s="223" t="str">
        <f t="shared" ca="1" si="435"/>
        <v>0,679960104169773-3,4183902847698i</v>
      </c>
      <c r="DS268" s="223" t="str">
        <f t="shared" ca="1" si="436"/>
        <v>2,46452205125725+2,46452205125819i</v>
      </c>
      <c r="DT268" s="223" t="str">
        <f t="shared" ca="1" si="437"/>
        <v>-3,4183902847694+0,67996010417176i</v>
      </c>
      <c r="DU268" s="223" t="str">
        <f t="shared" ca="1" si="438"/>
        <v>1,33378972286629-3,22005323829396i</v>
      </c>
      <c r="DV268" s="223" t="str">
        <f t="shared" ca="1" si="439"/>
        <v>1,93636255050694+2,89797135169852i</v>
      </c>
      <c r="DW268" s="223" t="str">
        <f t="shared" ca="1" si="440"/>
        <v>-3,48536050965623+1,41074583159149E-12i</v>
      </c>
      <c r="DX268" s="223" t="str">
        <f t="shared" ca="1" si="441"/>
        <v>1,93636255050757-2,89797135169811i</v>
      </c>
      <c r="DY268" s="223" t="str">
        <f t="shared" ca="1" si="442"/>
        <v>1,3337897228656+3,22005323829424i</v>
      </c>
      <c r="DZ268" s="223" t="str">
        <f t="shared" ca="1" si="443"/>
        <v>-3,41839028476926-0,679960104172492i</v>
      </c>
      <c r="EA268" s="223" t="str">
        <f t="shared" ca="1" si="444"/>
        <v>2,46452205125777-2,46452205125767i</v>
      </c>
      <c r="EB268" s="223" t="str">
        <f t="shared" ca="1" si="445"/>
        <v>0,679960104172346+3,41839028476929i</v>
      </c>
      <c r="EC268" s="223" t="str">
        <f t="shared" ca="1" si="446"/>
        <v>-3,22005323829418-1,33378972286574i</v>
      </c>
      <c r="ED268" s="223" t="str">
        <f t="shared" ca="1" si="447"/>
        <v>2,89797135169819-1,93636255050744i</v>
      </c>
      <c r="EE268" s="223" t="str">
        <f t="shared" ca="1" si="448"/>
        <v>-1,55934362264439E-12+3,48536050965623i</v>
      </c>
      <c r="EF268" s="223" t="str">
        <f t="shared" ca="1" si="449"/>
        <v>-2,89797135169844-1,93636255050707i</v>
      </c>
      <c r="EG268" s="223" t="str">
        <f t="shared" ca="1" si="450"/>
        <v>3,22005323829401-1,33378972286615i</v>
      </c>
      <c r="EH268" s="223" t="str">
        <f t="shared" ca="1" si="451"/>
        <v>-0,679960104171906+3,41839028476937i</v>
      </c>
      <c r="EI268" s="223" t="str">
        <f t="shared" ca="1" si="452"/>
        <v>-2,46452205125809-2,46452205125735i</v>
      </c>
      <c r="EJ268" s="223" t="str">
        <f t="shared" ca="1" si="453"/>
        <v>3,41839028476987-0,679960104169432i</v>
      </c>
      <c r="EK268" s="223" t="str">
        <f t="shared" ca="1" si="454"/>
        <v>-1,33378972286519+3,22005323829441i</v>
      </c>
      <c r="EL268" s="223" t="str">
        <f t="shared" ca="1" si="455"/>
        <v>-1,9363625505081-2,89797135169775i</v>
      </c>
      <c r="EM268" s="223" t="str">
        <f t="shared" ca="1" si="456"/>
        <v>3,48536050965623+7,65156737585421E-13i</v>
      </c>
      <c r="EN268" s="223"/>
      <c r="EO268" s="223"/>
      <c r="EP268" s="223"/>
    </row>
    <row r="269" spans="1:146">
      <c r="A269" s="249">
        <f t="shared" si="323"/>
        <v>3.3007812500000025E-3</v>
      </c>
      <c r="B269" s="248">
        <v>169</v>
      </c>
      <c r="C269" s="247">
        <f t="shared" si="324"/>
        <v>33800</v>
      </c>
      <c r="N269" s="246">
        <f t="shared" ca="1" si="327"/>
        <v>11.484758792452517</v>
      </c>
      <c r="O269" s="223">
        <f t="shared" ca="1" si="328"/>
        <v>3.4847587924525172</v>
      </c>
      <c r="P269" s="223" t="str">
        <f t="shared" ca="1" si="329"/>
        <v>-1,86433765984274+2,94411088983877i</v>
      </c>
      <c r="Q269" s="223" t="str">
        <f t="shared" ca="1" si="330"/>
        <v>-1,48992637108904-3,15018463749485i</v>
      </c>
      <c r="R269" s="223" t="str">
        <f t="shared" ca="1" si="331"/>
        <v>3,45855178452203+0,426571676690594i</v>
      </c>
      <c r="S269" s="223" t="str">
        <f t="shared" ca="1" si="332"/>
        <v>-2,21070757486208+2,69375497401351i</v>
      </c>
      <c r="T269" s="223" t="str">
        <f t="shared" ca="1" si="333"/>
        <v>-1,09310520288695-3,30887667600299i</v>
      </c>
      <c r="U269" s="223" t="str">
        <f t="shared" ca="1" si="334"/>
        <v>3,38032493852338+0,846727318309743i</v>
      </c>
      <c r="V269" s="223" t="str">
        <f t="shared" ca="1" si="335"/>
        <v>-2,52382639022325+2,40288247602495i</v>
      </c>
      <c r="W269" s="223" t="str">
        <f t="shared" ca="1" si="336"/>
        <v>-0,679842714968119-3,41780012939316i</v>
      </c>
      <c r="X269" s="223" t="str">
        <f t="shared" ca="1" si="337"/>
        <v>3,25125485903429+1,2541473929252i</v>
      </c>
      <c r="Y269" s="223" t="str">
        <f t="shared" ca="1" si="338"/>
        <v>-2,79898450749134+2,07586838898775i</v>
      </c>
      <c r="Z269" s="223" t="str">
        <f t="shared" ca="1" si="339"/>
        <v>-0,256354759816826-3,47531668754005i</v>
      </c>
      <c r="AA269" s="223" t="str">
        <f t="shared" ca="1" si="340"/>
        <v>3,07328288018879+1,64270392338779i</v>
      </c>
      <c r="AB269" s="223" t="str">
        <f t="shared" ca="1" si="341"/>
        <v>-3,03204329246457+1,71763130915682i</v>
      </c>
      <c r="AC269" s="223" t="str">
        <f t="shared" ca="1" si="342"/>
        <v>0,170989009537785-3,48056124787259i</v>
      </c>
      <c r="AD269" s="223" t="str">
        <f t="shared" ca="1" si="343"/>
        <v>2,84908586620561+2,00655265780955i</v>
      </c>
      <c r="AE269" s="223" t="str">
        <f t="shared" ca="1" si="344"/>
        <v>-3,21949732408561+1,3335594556602i</v>
      </c>
      <c r="AF269" s="223" t="str">
        <f t="shared" ca="1" si="345"/>
        <v>0,595760945031619-3,43345492732177i</v>
      </c>
      <c r="AG269" s="223" t="str">
        <f t="shared" ca="1" si="346"/>
        <v>2,58203594885822+2,34022097255343i</v>
      </c>
      <c r="AH269" s="223" t="str">
        <f t="shared" ca="1" si="347"/>
        <v>-3,35852711923595+0,92942962666991i</v>
      </c>
      <c r="AI269" s="223" t="str">
        <f t="shared" ca="1" si="348"/>
        <v>1,01157208137665-3,3347062487953i</v>
      </c>
      <c r="AJ269" s="223" t="str">
        <f t="shared" ca="1" si="349"/>
        <v>2,27614980747451+2,63869018558619i</v>
      </c>
      <c r="AK269" s="223" t="str">
        <f t="shared" ca="1" si="350"/>
        <v>-3,44704154038728+0,511320310978958i</v>
      </c>
      <c r="AL269" s="223" t="str">
        <f t="shared" ca="1" si="351"/>
        <v>1,41216823204391-3,18580048433374i</v>
      </c>
      <c r="AM269" s="223" t="str">
        <f t="shared" ca="1" si="352"/>
        <v>1,93602825434001+2,89747104212834i</v>
      </c>
      <c r="AN269" s="223" t="str">
        <f t="shared" ca="1" si="353"/>
        <v>-3,48370924825602+0,0855202618715747i</v>
      </c>
      <c r="AO269" s="223" t="str">
        <f t="shared" ca="1" si="354"/>
        <v>1,79152405805164-2,98897731523632i</v>
      </c>
      <c r="AP269" s="223" t="str">
        <f t="shared" ca="1" si="355"/>
        <v>1,56678703420049+3,11267123722316i</v>
      </c>
      <c r="AQ269" s="223" t="str">
        <f t="shared" ca="1" si="356"/>
        <v>-3,46797872638551-0,341566091573345i</v>
      </c>
      <c r="AR269" s="223" t="str">
        <f t="shared" ca="1" si="357"/>
        <v>-3,46797872638551-0,341566091573345i</v>
      </c>
      <c r="AS269" s="223" t="str">
        <f t="shared" ca="1" si="358"/>
        <v>1,17397987869586+3,28105395962828i</v>
      </c>
      <c r="AT269" s="223" t="str">
        <f t="shared" ca="1" si="359"/>
        <v>-3,40008657646641-0,763514973073889i</v>
      </c>
      <c r="AU269" s="223" t="str">
        <f t="shared" ca="1" si="360"/>
        <v>2,46409657294206-2,46409657294318i</v>
      </c>
      <c r="AV269" s="223" t="str">
        <f t="shared" ca="1" si="361"/>
        <v>0,76351497307543+3,40008657646607i</v>
      </c>
      <c r="AW269" s="223" t="str">
        <f t="shared" ca="1" si="362"/>
        <v>-3,28105395962764-1,17397987869764i</v>
      </c>
      <c r="AX269" s="223" t="str">
        <f t="shared" ca="1" si="363"/>
        <v>2,74719714517056-2,14393369467011i</v>
      </c>
      <c r="AY269" s="223" t="str">
        <f t="shared" ca="1" si="364"/>
        <v>0,341566091575015+3,46797872638534i</v>
      </c>
      <c r="AZ269" s="223" t="str">
        <f t="shared" ca="1" si="365"/>
        <v>-3,11267123722392-1,56678703419899i</v>
      </c>
      <c r="BA269" s="223" t="str">
        <f t="shared" ca="1" si="366"/>
        <v>2,98897731523723-1,79152405805011i</v>
      </c>
      <c r="BB269" s="223" t="str">
        <f t="shared" ca="1" si="367"/>
        <v>-0,0855202618734115+3,48370924825598i</v>
      </c>
      <c r="BC269" s="223" t="str">
        <f t="shared" ca="1" si="368"/>
        <v>-2,89747104212847-1,93602825433981i</v>
      </c>
      <c r="BD269" s="223" t="str">
        <f t="shared" ca="1" si="369"/>
        <v>3,18580048433336-1,41216823204476i</v>
      </c>
      <c r="BE269" s="223" t="str">
        <f t="shared" ca="1" si="370"/>
        <v>-0,511320310977345+3,44704154038752i</v>
      </c>
      <c r="BF269" s="223" t="str">
        <f t="shared" ca="1" si="371"/>
        <v>-2,63869018558567-2,27614980747511i</v>
      </c>
      <c r="BG269" s="223" t="str">
        <f t="shared" ca="1" si="372"/>
        <v>3,33470624879533-1,01157208137655i</v>
      </c>
      <c r="BH269" s="223" t="str">
        <f t="shared" ca="1" si="373"/>
        <v>-0,929429626669342+3,35852711923611i</v>
      </c>
      <c r="BI269" s="223" t="str">
        <f t="shared" ca="1" si="374"/>
        <v>-2,34022097255438-2,58203594885736i</v>
      </c>
      <c r="BJ269" s="223" t="str">
        <f t="shared" ca="1" si="375"/>
        <v>3,43345492732198-0,595760945030441i</v>
      </c>
      <c r="BK269" s="223" t="str">
        <f t="shared" ca="1" si="376"/>
        <v>-1,33355945566066+3,21949732408542i</v>
      </c>
      <c r="BL269" s="223" t="str">
        <f t="shared" ca="1" si="377"/>
        <v>-2,00655265780971-2,8490858662055i</v>
      </c>
      <c r="BM269" s="223" t="str">
        <f t="shared" ca="1" si="378"/>
        <v>3,48056124787254-0,170989009538769i</v>
      </c>
      <c r="BN269" s="223" t="str">
        <f t="shared" ca="1" si="379"/>
        <v>-1,71763130915807+3,03204329246386i</v>
      </c>
      <c r="BO269" s="223" t="str">
        <f t="shared" ca="1" si="380"/>
        <v>-1,64270392338711-3,07328288018915i</v>
      </c>
      <c r="BP269" s="223" t="str">
        <f t="shared" ca="1" si="381"/>
        <v>3,47531668754005+0,256354759816905i</v>
      </c>
      <c r="BQ269" s="223" t="str">
        <f t="shared" ca="1" si="382"/>
        <v>-2,07586838898726+2,7989845074917i</v>
      </c>
      <c r="BR269" s="223" t="str">
        <f t="shared" ca="1" si="383"/>
        <v>-1,25414739292674-3,25125485903369i</v>
      </c>
      <c r="BS269" s="223" t="str">
        <f t="shared" ca="1" si="384"/>
        <v>3,41780012939294+0,679842714969241i</v>
      </c>
      <c r="BT269" s="223" t="str">
        <f t="shared" ca="1" si="385"/>
        <v>-2,40288247602527+2,52382639022294i</v>
      </c>
      <c r="BU269" s="223" t="str">
        <f t="shared" ca="1" si="386"/>
        <v>-0,846727318309967-3,38032493852333i</v>
      </c>
      <c r="BV269" s="223" t="str">
        <f t="shared" ca="1" si="387"/>
        <v>3,30887667600339+1,09310520288574i</v>
      </c>
      <c r="BW269" s="223" t="str">
        <f t="shared" ca="1" si="388"/>
        <v>-2,69375497401447+2,21070757486091i</v>
      </c>
      <c r="BX269" s="223" t="str">
        <f t="shared" ca="1" si="389"/>
        <v>-0,426571676689772-3,45855178452213i</v>
      </c>
      <c r="BY269" s="223" t="str">
        <f t="shared" ca="1" si="390"/>
        <v>3,15018463749487+1,48992637108901i</v>
      </c>
      <c r="BZ269" s="223" t="str">
        <f t="shared" ca="1" si="391"/>
        <v>-2,94411088983834+1,86433765984341i</v>
      </c>
      <c r="CA269" s="223" t="str">
        <f t="shared" ca="1" si="392"/>
        <v>-1,57955972403421E-12-3,48475879245252i</v>
      </c>
      <c r="CB269" s="223" t="str">
        <f t="shared" ca="1" si="393"/>
        <v>2,94411088983823+1,86433765984358i</v>
      </c>
      <c r="CC269" s="223" t="str">
        <f t="shared" ca="1" si="394"/>
        <v>-3,15018463749495+1,48992637108882i</v>
      </c>
      <c r="CD269" s="223" t="str">
        <f t="shared" ca="1" si="395"/>
        <v>0,426571676689981-3,4585517845221i</v>
      </c>
      <c r="CE269" s="223" t="str">
        <f t="shared" ca="1" si="396"/>
        <v>2,69375497401434+2,21070757486107i</v>
      </c>
      <c r="CF269" s="223" t="str">
        <f t="shared" ca="1" si="397"/>
        <v>-3,30887667600349+1,09310520288545i</v>
      </c>
      <c r="CG269" s="223" t="str">
        <f t="shared" ca="1" si="398"/>
        <v>0,846727318310266-3,38032493852325i</v>
      </c>
      <c r="CH269" s="223" t="str">
        <f t="shared" ca="1" si="399"/>
        <v>2,4028824760252+2,52382639022302i</v>
      </c>
      <c r="CI269" s="223" t="str">
        <f t="shared" ca="1" si="400"/>
        <v>-3,41780012939296+0,679842714969133i</v>
      </c>
      <c r="CJ269" s="223" t="str">
        <f t="shared" ca="1" si="401"/>
        <v>1,25414739292693-3,25125485903362i</v>
      </c>
      <c r="CK269" s="223" t="str">
        <f t="shared" ca="1" si="402"/>
        <v>2,07586838898709+2,79898450749183i</v>
      </c>
      <c r="CL269" s="223" t="str">
        <f t="shared" ca="1" si="403"/>
        <v>-3,47531668754007+0,256354759816698i</v>
      </c>
      <c r="CM269" s="223" t="str">
        <f t="shared" ca="1" si="404"/>
        <v>1,64270392338729-3,07328288018905i</v>
      </c>
      <c r="CN269" s="223" t="str">
        <f t="shared" ca="1" si="405"/>
        <v>1,71763130915789+3,03204329246396i</v>
      </c>
      <c r="CO269" s="223" t="str">
        <f t="shared" ca="1" si="406"/>
        <v>-3,48056124787254-0,170989009538879i</v>
      </c>
      <c r="CP269" s="223" t="str">
        <f t="shared" ca="1" si="407"/>
        <v>2,00655265780988-2,84908586620538i</v>
      </c>
      <c r="CQ269" s="223" t="str">
        <f t="shared" ca="1" si="408"/>
        <v>1,33355945566047+3,2194973240855i</v>
      </c>
      <c r="CR269" s="223" t="str">
        <f t="shared" ca="1" si="409"/>
        <v>-3,43345492732194-0,595760945030647i</v>
      </c>
      <c r="CS269" s="223" t="str">
        <f t="shared" ca="1" si="410"/>
        <v>2,34022097255461-2,58203594885716i</v>
      </c>
      <c r="CT269" s="223" t="str">
        <f t="shared" ca="1" si="411"/>
        <v>0,929429626669046+3,35852711923619i</v>
      </c>
      <c r="CU269" s="223" t="str">
        <f t="shared" ca="1" si="412"/>
        <v>-3,33470624879524-1,01157208137684i</v>
      </c>
      <c r="CV269" s="223" t="str">
        <f t="shared" ca="1" si="413"/>
        <v>2,63869018558574-2,27614980747503i</v>
      </c>
      <c r="CW269" s="223" t="str">
        <f t="shared" ca="1" si="414"/>
        <v>0,511320310980666+3,44704154038702i</v>
      </c>
      <c r="CX269" s="223" t="str">
        <f t="shared" ca="1" si="415"/>
        <v>-3,18580048433328-1,41216823204496i</v>
      </c>
      <c r="CY269" s="223" t="str">
        <f t="shared" ca="1" si="416"/>
        <v>2,89747104212859-1,93602825433964i</v>
      </c>
      <c r="CZ269" s="223" t="str">
        <f t="shared" ca="1" si="417"/>
        <v>0,0855202618732034+3,48370924825598i</v>
      </c>
      <c r="DA269" s="223" t="str">
        <f t="shared" ca="1" si="418"/>
        <v>-2,98897731523713-1,79152405805029i</v>
      </c>
      <c r="DB269" s="223" t="str">
        <f t="shared" ca="1" si="419"/>
        <v>3,11267123722396-1,56678703419889i</v>
      </c>
      <c r="DC269" s="223" t="str">
        <f t="shared" ca="1" si="420"/>
        <v>-0,341566091575124+3,46797872638533i</v>
      </c>
      <c r="DD269" s="223" t="str">
        <f t="shared" ca="1" si="421"/>
        <v>-2,74719714517043-2,14393369467028i</v>
      </c>
      <c r="DE269" s="223" t="str">
        <f t="shared" ca="1" si="422"/>
        <v>3,28105395962771-1,17397987869744i</v>
      </c>
      <c r="DF269" s="223" t="str">
        <f t="shared" ca="1" si="423"/>
        <v>-0,763514973075729+3,400086576466i</v>
      </c>
      <c r="DG269" s="223" t="str">
        <f t="shared" ca="1" si="424"/>
        <v>-2,46409657294184-2,46409657294339i</v>
      </c>
      <c r="DH269" s="223" t="str">
        <f t="shared" ca="1" si="425"/>
        <v>3,40008657646648-0,76351497307359i</v>
      </c>
      <c r="DI269" s="223" t="str">
        <f t="shared" ca="1" si="426"/>
        <v>-1,17397987869615+3,28105395962817i</v>
      </c>
      <c r="DJ269" s="223" t="str">
        <f t="shared" ca="1" si="427"/>
        <v>-2,14393369467152-2,74719714516947i</v>
      </c>
      <c r="DK269" s="223" t="str">
        <f t="shared" ca="1" si="428"/>
        <v>3,46797872638553-0,341566091573137i</v>
      </c>
      <c r="DL269" s="223" t="str">
        <f t="shared" ca="1" si="429"/>
        <v>-1,56678703420067+3,11267123722307i</v>
      </c>
      <c r="DM269" s="223" t="str">
        <f t="shared" ca="1" si="430"/>
        <v>-1,79152405805146-2,98897731523642i</v>
      </c>
      <c r="DN269" s="223" t="str">
        <f t="shared" ca="1" si="431"/>
        <v>3,48370924825602+0,0855202618718325i</v>
      </c>
      <c r="DO269" s="223" t="str">
        <f t="shared" ca="1" si="432"/>
        <v>-1,9360282543385+2,89747104212935i</v>
      </c>
      <c r="DP269" s="223" t="str">
        <f t="shared" ca="1" si="433"/>
        <v>-1,41216823204313-3,18580048433409i</v>
      </c>
      <c r="DQ269" s="223" t="str">
        <f t="shared" ca="1" si="434"/>
        <v>3,44704154038725+0,511320310979115i</v>
      </c>
      <c r="DR269" s="223" t="str">
        <f t="shared" ca="1" si="435"/>
        <v>-2,27614980747384+2,63869018558677i</v>
      </c>
      <c r="DS269" s="223" t="str">
        <f t="shared" ca="1" si="436"/>
        <v>-1,01157208137815-3,33470624879485i</v>
      </c>
      <c r="DT269" s="223" t="str">
        <f t="shared" ca="1" si="437"/>
        <v>3,35852711923561+0,929429626671161i</v>
      </c>
      <c r="DU269" s="223" t="str">
        <f t="shared" ca="1" si="438"/>
        <v>-2,58203594885863+2,34022097255298i</v>
      </c>
      <c r="DV269" s="223" t="str">
        <f t="shared" ca="1" si="439"/>
        <v>-0,595760945031999-3,43345492732171i</v>
      </c>
      <c r="DW269" s="223" t="str">
        <f t="shared" ca="1" si="440"/>
        <v>3,2194973240861+1,33355945565902i</v>
      </c>
      <c r="DX269" s="223" t="str">
        <f t="shared" ca="1" si="441"/>
        <v>-2,84908586620653+2,00655265780824i</v>
      </c>
      <c r="DY269" s="223" t="str">
        <f t="shared" ca="1" si="442"/>
        <v>-0,170989009536885-3,48056124787263i</v>
      </c>
      <c r="DZ269" s="223" t="str">
        <f t="shared" ca="1" si="443"/>
        <v>3,03204329246464+1,7176313091567i</v>
      </c>
      <c r="EA269" s="223" t="str">
        <f t="shared" ca="1" si="444"/>
        <v>-3,07328288018841+1,6427039233885i</v>
      </c>
      <c r="EB269" s="223" t="str">
        <f t="shared" ca="1" si="445"/>
        <v>0,25635475981533-3,47531668754017i</v>
      </c>
      <c r="EC269" s="223" t="str">
        <f t="shared" ca="1" si="446"/>
        <v>2,79898450749064+2,0758683889887i</v>
      </c>
      <c r="ED269" s="223" t="str">
        <f t="shared" ca="1" si="447"/>
        <v>-3,25125485903433+1,25414739292507i</v>
      </c>
      <c r="EE269" s="223" t="str">
        <f t="shared" ca="1" si="448"/>
        <v>0,679842714967597-3,41780012939326i</v>
      </c>
      <c r="EF269" s="223" t="str">
        <f t="shared" ca="1" si="449"/>
        <v>2,5238263902241+2,40288247602406i</v>
      </c>
      <c r="EG269" s="223" t="str">
        <f t="shared" ca="1" si="450"/>
        <v>-3,38032493852379+0,846727318308137i</v>
      </c>
      <c r="EH269" s="223" t="str">
        <f t="shared" ca="1" si="451"/>
        <v>1,09310520288753-3,3088766760028i</v>
      </c>
      <c r="EI269" s="223" t="str">
        <f t="shared" ca="1" si="452"/>
        <v>2,21070757486213+2,69375497401347i</v>
      </c>
      <c r="EJ269" s="223" t="str">
        <f t="shared" ca="1" si="453"/>
        <v>-3,45855178452191+0,426571676691538i</v>
      </c>
      <c r="EK269" s="223" t="str">
        <f t="shared" ca="1" si="454"/>
        <v>1,48992637108758-3,15018463749554i</v>
      </c>
      <c r="EL269" s="223" t="str">
        <f t="shared" ca="1" si="455"/>
        <v>1,8643376598419+2,9441108898393i</v>
      </c>
      <c r="EM269" s="223" t="str">
        <f t="shared" ca="1" si="456"/>
        <v>-3,48475879245252-1,02502106237792E-14i</v>
      </c>
      <c r="EN269" s="223"/>
      <c r="EO269" s="223"/>
      <c r="EP269" s="223"/>
    </row>
    <row r="270" spans="1:146">
      <c r="A270" s="249">
        <f t="shared" si="323"/>
        <v>3.3203125000000025E-3</v>
      </c>
      <c r="B270" s="248">
        <v>170</v>
      </c>
      <c r="C270" s="247">
        <f t="shared" si="324"/>
        <v>34000</v>
      </c>
      <c r="N270" s="246">
        <f t="shared" ca="1" si="327"/>
        <v>11.484098448049686</v>
      </c>
      <c r="O270" s="223">
        <f t="shared" ca="1" si="328"/>
        <v>3.4840984480496866</v>
      </c>
      <c r="P270" s="223" t="str">
        <f t="shared" ca="1" si="329"/>
        <v>-1,7911845731817+2,98841091894976i</v>
      </c>
      <c r="Q270" s="223" t="str">
        <f t="shared" ca="1" si="330"/>
        <v>-1,64239263919115-3,07270050841812i</v>
      </c>
      <c r="R270" s="223" t="str">
        <f t="shared" ca="1" si="331"/>
        <v>3,47990169888351+0,170956607973677i</v>
      </c>
      <c r="S270" s="223" t="str">
        <f t="shared" ca="1" si="332"/>
        <v>-1,93566138664613+2,89692198582382i</v>
      </c>
      <c r="T270" s="223" t="str">
        <f t="shared" ca="1" si="333"/>
        <v>-1,48964403747612-3,14958769322495i</v>
      </c>
      <c r="U270" s="223" t="str">
        <f t="shared" ca="1" si="334"/>
        <v>3,46732156172136+0,34150136650437i</v>
      </c>
      <c r="V270" s="223" t="str">
        <f t="shared" ca="1" si="335"/>
        <v>-2,07547502228639+2,79845411389351i</v>
      </c>
      <c r="W270" s="223" t="str">
        <f t="shared" ca="1" si="336"/>
        <v>-1,33330675279769-3,21888724540738i</v>
      </c>
      <c r="X270" s="223" t="str">
        <f t="shared" ca="1" si="337"/>
        <v>3,4463883432155+0,511223418331504i</v>
      </c>
      <c r="Y270" s="223" t="str">
        <f t="shared" ca="1" si="338"/>
        <v>-2,21028865680781+2,69324452088721i</v>
      </c>
      <c r="Z270" s="223" t="str">
        <f t="shared" ca="1" si="339"/>
        <v>-1,17375741536757-3,28043221627454i</v>
      </c>
      <c r="AA270" s="223" t="str">
        <f t="shared" ca="1" si="340"/>
        <v>3,41715247332285+0,679713888166006i</v>
      </c>
      <c r="AB270" s="223" t="str">
        <f t="shared" ca="1" si="341"/>
        <v>-2,3397775123563+2,58154666592994i</v>
      </c>
      <c r="AC270" s="223" t="str">
        <f t="shared" ca="1" si="342"/>
        <v>-1,01138039351481-3,33407433860075i</v>
      </c>
      <c r="AD270" s="223" t="str">
        <f t="shared" ca="1" si="343"/>
        <v>3,37968438381483+0,846566867707674i</v>
      </c>
      <c r="AE270" s="223" t="str">
        <f t="shared" ca="1" si="344"/>
        <v>-2,46362963893746+2,46362963893745i</v>
      </c>
      <c r="AF270" s="223" t="str">
        <f t="shared" ca="1" si="345"/>
        <v>-0,846566867707639-3,37968438381484i</v>
      </c>
      <c r="AG270" s="223" t="str">
        <f t="shared" ca="1" si="346"/>
        <v>3,33407433860074+1,01138039351485i</v>
      </c>
      <c r="AH270" s="223" t="str">
        <f t="shared" ca="1" si="347"/>
        <v>-2,58154666592996+2,33977751235627i</v>
      </c>
      <c r="AI270" s="223" t="str">
        <f t="shared" ca="1" si="348"/>
        <v>-0,679713888165971-3,41715247332286i</v>
      </c>
      <c r="AJ270" s="223" t="str">
        <f t="shared" ca="1" si="349"/>
        <v>3,28043221627453+1,1737574153676i</v>
      </c>
      <c r="AK270" s="223" t="str">
        <f t="shared" ca="1" si="350"/>
        <v>-2,69324452088723+2,21028865680778i</v>
      </c>
      <c r="AL270" s="223" t="str">
        <f t="shared" ca="1" si="351"/>
        <v>-0,511223418331469-3,44638834321551i</v>
      </c>
      <c r="AM270" s="223" t="str">
        <f t="shared" ca="1" si="352"/>
        <v>3,21888724540789+1,33330675279645i</v>
      </c>
      <c r="AN270" s="223" t="str">
        <f t="shared" ca="1" si="353"/>
        <v>-2,79845411389272+2,07547502228746i</v>
      </c>
      <c r="AO270" s="223" t="str">
        <f t="shared" ca="1" si="354"/>
        <v>-0,341501366506045-3,4673215617212i</v>
      </c>
      <c r="AP270" s="223" t="str">
        <f t="shared" ca="1" si="355"/>
        <v>3,14958769322419+1,48964403747773i</v>
      </c>
      <c r="AQ270" s="223" t="str">
        <f t="shared" ca="1" si="356"/>
        <v>-2,89692198582462+1,93566138664493i</v>
      </c>
      <c r="AR270" s="223" t="str">
        <f t="shared" ca="1" si="357"/>
        <v>-2,89692198582462+1,93566138664493i</v>
      </c>
      <c r="AS270" s="223" t="str">
        <f t="shared" ca="1" si="358"/>
        <v>3,07270050841758+1,64239263919215i</v>
      </c>
      <c r="AT270" s="223" t="str">
        <f t="shared" ca="1" si="359"/>
        <v>-2,98841091895025+1,79118457318088i</v>
      </c>
      <c r="AU270" s="223" t="str">
        <f t="shared" ca="1" si="360"/>
        <v>7,05120519693495E-13-3,48409844804969i</v>
      </c>
      <c r="AV270" s="223" t="str">
        <f t="shared" ca="1" si="361"/>
        <v>2,98841091894947+1,79118457318217i</v>
      </c>
      <c r="AW270" s="223" t="str">
        <f t="shared" ca="1" si="362"/>
        <v>-3,07270050841827+1,64239263919086i</v>
      </c>
      <c r="AX270" s="223" t="str">
        <f t="shared" ca="1" si="363"/>
        <v>0,170956607973745-3,47990169888351i</v>
      </c>
      <c r="AY270" s="223" t="str">
        <f t="shared" ca="1" si="364"/>
        <v>2,89692198582381+1,93566138664615i</v>
      </c>
      <c r="AZ270" s="223" t="str">
        <f t="shared" ca="1" si="365"/>
        <v>-3,14958769322483+1,48964403747637i</v>
      </c>
      <c r="BA270" s="223" t="str">
        <f t="shared" ca="1" si="366"/>
        <v>0,341501366504049-3,46732156172139i</v>
      </c>
      <c r="BB270" s="223" t="str">
        <f t="shared" ca="1" si="367"/>
        <v>2,79845411389388+2,07547502228589i</v>
      </c>
      <c r="BC270" s="223" t="str">
        <f t="shared" ca="1" si="368"/>
        <v>-3,21888724540713+1,3333067527983i</v>
      </c>
      <c r="BD270" s="223" t="str">
        <f t="shared" ca="1" si="369"/>
        <v>0,511223418330563-3,44638834321564i</v>
      </c>
      <c r="BE270" s="223" t="str">
        <f t="shared" ca="1" si="370"/>
        <v>2,69324452088806+2,21028865680677i</v>
      </c>
      <c r="BF270" s="223" t="str">
        <f t="shared" ca="1" si="371"/>
        <v>-3,2804322162741+1,17375741536879i</v>
      </c>
      <c r="BG270" s="223" t="str">
        <f t="shared" ca="1" si="372"/>
        <v>0,679713888164344-3,41715247332318i</v>
      </c>
      <c r="BH270" s="223" t="str">
        <f t="shared" ca="1" si="373"/>
        <v>2,58154666592872+2,33977751235765i</v>
      </c>
      <c r="BI270" s="223" t="str">
        <f t="shared" ca="1" si="374"/>
        <v>-3,33407433860117+1,01138039351345i</v>
      </c>
      <c r="BJ270" s="223" t="str">
        <f t="shared" ca="1" si="375"/>
        <v>0,846566867709102-3,37968438381448i</v>
      </c>
      <c r="BK270" s="223" t="str">
        <f t="shared" ca="1" si="376"/>
        <v>2,46362963893668+2,46362963893824i</v>
      </c>
      <c r="BL270" s="223" t="str">
        <f t="shared" ca="1" si="377"/>
        <v>-3,37968438381504+0,846566867706859i</v>
      </c>
      <c r="BM270" s="223" t="str">
        <f t="shared" ca="1" si="378"/>
        <v>1,01138039351557-3,33407433860053i</v>
      </c>
      <c r="BN270" s="223" t="str">
        <f t="shared" ca="1" si="379"/>
        <v>2,33977751235601+2,58154666593021i</v>
      </c>
      <c r="BO270" s="223" t="str">
        <f t="shared" ca="1" si="380"/>
        <v>-3,41715247332294+0,679713888165571i</v>
      </c>
      <c r="BP270" s="223" t="str">
        <f t="shared" ca="1" si="381"/>
        <v>1,17375741536761-3,28043221627452i</v>
      </c>
      <c r="BQ270" s="223" t="str">
        <f t="shared" ca="1" si="382"/>
        <v>2,21028865680773+2,69324452088727i</v>
      </c>
      <c r="BR270" s="223" t="str">
        <f t="shared" ca="1" si="383"/>
        <v>-3,44638834321546+0,5112234183318i</v>
      </c>
      <c r="BS270" s="223" t="str">
        <f t="shared" ca="1" si="384"/>
        <v>1,33330675279714-3,21888724540761i</v>
      </c>
      <c r="BT270" s="223" t="str">
        <f t="shared" ca="1" si="385"/>
        <v>2,0754750222869+2,79845411389314i</v>
      </c>
      <c r="BU270" s="223" t="str">
        <f t="shared" ca="1" si="386"/>
        <v>-3,46732156172127+0,341501366505294i</v>
      </c>
      <c r="BV270" s="223" t="str">
        <f t="shared" ca="1" si="387"/>
        <v>1,48964403747524-3,14958769322537i</v>
      </c>
      <c r="BW270" s="223" t="str">
        <f t="shared" ca="1" si="388"/>
        <v>1,93566138664719+2,89692198582311i</v>
      </c>
      <c r="BX270" s="223" t="str">
        <f t="shared" ca="1" si="389"/>
        <v>-3,47990169888345+0,170956607974994i</v>
      </c>
      <c r="BY270" s="223" t="str">
        <f t="shared" ca="1" si="390"/>
        <v>1,64239263918967-3,07270050841891i</v>
      </c>
      <c r="BZ270" s="223" t="str">
        <f t="shared" ca="1" si="391"/>
        <v>1,79118457318027+2,98841091895061i</v>
      </c>
      <c r="CA270" s="223" t="str">
        <f t="shared" ca="1" si="392"/>
        <v>-3,48409844804969-1,41024103938699E-12i</v>
      </c>
      <c r="CB270" s="223" t="str">
        <f t="shared" ca="1" si="393"/>
        <v>1,79118457318286-2,98841091894906i</v>
      </c>
      <c r="CC270" s="223" t="str">
        <f t="shared" ca="1" si="394"/>
        <v>1,64239263919015+3,07270050841865i</v>
      </c>
      <c r="CD270" s="223" t="str">
        <f t="shared" ca="1" si="395"/>
        <v>-3,47990169888348-0,170956607974449i</v>
      </c>
      <c r="CE270" s="223" t="str">
        <f t="shared" ca="1" si="396"/>
        <v>1,93566138664673-2,89692198582342i</v>
      </c>
      <c r="CF270" s="223" t="str">
        <f t="shared" ca="1" si="397"/>
        <v>1,48964403747564+3,14958769322518i</v>
      </c>
      <c r="CG270" s="223" t="str">
        <f t="shared" ca="1" si="398"/>
        <v>-3,46732156172132-0,341501366504849i</v>
      </c>
      <c r="CH270" s="223" t="str">
        <f t="shared" ca="1" si="399"/>
        <v>2,07547502228646-2,79845411389347i</v>
      </c>
      <c r="CI270" s="223" t="str">
        <f t="shared" ca="1" si="400"/>
        <v>1,33330675279765+3,2188872454074i</v>
      </c>
      <c r="CJ270" s="223" t="str">
        <f t="shared" ca="1" si="401"/>
        <v>-3,44638834321555-0,511223418331162i</v>
      </c>
      <c r="CK270" s="223" t="str">
        <f t="shared" ca="1" si="402"/>
        <v>2,21028865680739-2,69324452088755i</v>
      </c>
      <c r="CL270" s="223" t="str">
        <f t="shared" ca="1" si="403"/>
        <v>1,17375741536813+3,28043221627434i</v>
      </c>
      <c r="CM270" s="223" t="str">
        <f t="shared" ca="1" si="404"/>
        <v>-3,41715247332304-0,679713888165034i</v>
      </c>
      <c r="CN270" s="223" t="str">
        <f t="shared" ca="1" si="405"/>
        <v>2,33977751235553-2,58154666593064i</v>
      </c>
      <c r="CO270" s="223" t="str">
        <f t="shared" ca="1" si="406"/>
        <v>1,011380393516+3,33407433860039i</v>
      </c>
      <c r="CP270" s="223" t="str">
        <f t="shared" ca="1" si="407"/>
        <v>-3,37968438381514-0,846566867706426i</v>
      </c>
      <c r="CQ270" s="223" t="str">
        <f t="shared" ca="1" si="408"/>
        <v>2,46362963893881-2,46362963893611i</v>
      </c>
      <c r="CR270" s="223" t="str">
        <f t="shared" ca="1" si="409"/>
        <v>0,846566867706176+3,37968438381521i</v>
      </c>
      <c r="CS270" s="223" t="str">
        <f t="shared" ca="1" si="410"/>
        <v>-3,33407433860032-1,01138039351624i</v>
      </c>
      <c r="CT270" s="223" t="str">
        <f t="shared" ca="1" si="411"/>
        <v>2,58154666593068-2,33977751235549i</v>
      </c>
      <c r="CU270" s="223" t="str">
        <f t="shared" ca="1" si="412"/>
        <v>0,679713888164783+3,4171524733231i</v>
      </c>
      <c r="CV270" s="223" t="str">
        <f t="shared" ca="1" si="413"/>
        <v>-3,28043221627425-1,17375741536837i</v>
      </c>
      <c r="CW270" s="223" t="str">
        <f t="shared" ca="1" si="414"/>
        <v>2,69324452088772-2,21028865680719i</v>
      </c>
      <c r="CX270" s="223" t="str">
        <f t="shared" ca="1" si="415"/>
        <v>0,511223418331103+3,44638834321556i</v>
      </c>
      <c r="CY270" s="223" t="str">
        <f t="shared" ca="1" si="416"/>
        <v>-3,2188872454073-1,33330675279789i</v>
      </c>
      <c r="CZ270" s="223" t="str">
        <f t="shared" ca="1" si="417"/>
        <v>2,79845411389362-2,07547502228625i</v>
      </c>
      <c r="DA270" s="223" t="str">
        <f t="shared" ca="1" si="418"/>
        <v>0,341501366504593+3,46732156172134i</v>
      </c>
      <c r="DB270" s="223" t="str">
        <f t="shared" ca="1" si="419"/>
        <v>-3,14958769322507-1,48964403747587i</v>
      </c>
      <c r="DC270" s="223" t="str">
        <f t="shared" ca="1" si="420"/>
        <v>2,89692198582356-1,93566138664652i</v>
      </c>
      <c r="DD270" s="223" t="str">
        <f t="shared" ca="1" si="421"/>
        <v>0,170956607974191+3,47990169888349i</v>
      </c>
      <c r="DE270" s="223" t="str">
        <f t="shared" ca="1" si="422"/>
        <v>-3,07270050841853-1,64239263919038i</v>
      </c>
      <c r="DF270" s="223" t="str">
        <f t="shared" ca="1" si="423"/>
        <v>2,98841091894919-1,79118457318264i</v>
      </c>
      <c r="DG270" s="223" t="str">
        <f t="shared" ca="1" si="424"/>
        <v>1,35047962102815E-12+3,48409844804969i</v>
      </c>
      <c r="DH270" s="223" t="str">
        <f t="shared" ca="1" si="425"/>
        <v>-2,98841091895048-1,79118457318049i</v>
      </c>
      <c r="DI270" s="223" t="str">
        <f t="shared" ca="1" si="426"/>
        <v>3,07270050841903-1,64239263918944i</v>
      </c>
      <c r="DJ270" s="223" t="str">
        <f t="shared" ca="1" si="427"/>
        <v>-0,170956607975252+3,47990169888344i</v>
      </c>
      <c r="DK270" s="223" t="str">
        <f t="shared" ca="1" si="428"/>
        <v>-2,89692198582297-1,9356613866474i</v>
      </c>
      <c r="DL270" s="223" t="str">
        <f t="shared" ca="1" si="429"/>
        <v>3,14958769322544-1,48964403747509i</v>
      </c>
      <c r="DM270" s="223" t="str">
        <f t="shared" ca="1" si="430"/>
        <v>-0,341501366505452+3,46732156172126i</v>
      </c>
      <c r="DN270" s="223" t="str">
        <f t="shared" ca="1" si="431"/>
        <v>-2,79845411389298-2,07547502228711i</v>
      </c>
      <c r="DO270" s="223" t="str">
        <f t="shared" ca="1" si="432"/>
        <v>3,21888724540771-1,33330675279691i</v>
      </c>
      <c r="DP270" s="223" t="str">
        <f t="shared" ca="1" si="433"/>
        <v>-0,511223418331957+3,44638834321543i</v>
      </c>
      <c r="DQ270" s="223" t="str">
        <f t="shared" ca="1" si="434"/>
        <v>-2,69324452088717-2,21028865680786i</v>
      </c>
      <c r="DR270" s="223" t="str">
        <f t="shared" ca="1" si="435"/>
        <v>3,28043221627461-1,17375741536737i</v>
      </c>
      <c r="DS270" s="223" t="str">
        <f t="shared" ca="1" si="436"/>
        <v>-0,679713888165825+3,41715247332289i</v>
      </c>
      <c r="DT270" s="223" t="str">
        <f t="shared" ca="1" si="437"/>
        <v>-2,5815466659301-2,33977751235612i</v>
      </c>
      <c r="DU270" s="223" t="str">
        <f t="shared" ca="1" si="438"/>
        <v>3,33407433860057-1,01138039351542i</v>
      </c>
      <c r="DV270" s="223" t="str">
        <f t="shared" ca="1" si="439"/>
        <v>-0,846566867707207+3,37968438381495i</v>
      </c>
      <c r="DW270" s="223" t="str">
        <f t="shared" ca="1" si="440"/>
        <v>-2,46362963893806-2,46362963893686i</v>
      </c>
      <c r="DX270" s="223" t="str">
        <f t="shared" ca="1" si="441"/>
        <v>3,37968438381454-0,846566867708851i</v>
      </c>
      <c r="DY270" s="223" t="str">
        <f t="shared" ca="1" si="442"/>
        <v>-1,0113803935136+3,33407433860112i</v>
      </c>
      <c r="DZ270" s="223" t="str">
        <f t="shared" ca="1" si="443"/>
        <v>-2,33977751235753-2,58154666592883i</v>
      </c>
      <c r="EA270" s="223" t="str">
        <f t="shared" ca="1" si="444"/>
        <v>3,41715247332256-0,67971388816749i</v>
      </c>
      <c r="EB270" s="223" t="str">
        <f t="shared" ca="1" si="445"/>
        <v>-1,17375741536913+3,28043221627398i</v>
      </c>
      <c r="EC270" s="223" t="str">
        <f t="shared" ca="1" si="446"/>
        <v>-2,21028865680657-2,69324452088823i</v>
      </c>
      <c r="ED270" s="223" t="str">
        <f t="shared" ca="1" si="447"/>
        <v>3,44638834321568-0,511223418330308i</v>
      </c>
      <c r="EE270" s="223" t="str">
        <f t="shared" ca="1" si="448"/>
        <v>-1,33330675279845+3,21888724540707i</v>
      </c>
      <c r="EF270" s="223" t="str">
        <f t="shared" ca="1" si="449"/>
        <v>-2,07547502228577-2,79845411389398i</v>
      </c>
      <c r="EG270" s="223" t="str">
        <f t="shared" ca="1" si="450"/>
        <v>3,46732156172142-0,341501366503792i</v>
      </c>
      <c r="EH270" s="223" t="str">
        <f t="shared" ca="1" si="451"/>
        <v>-1,48964403747642+3,14958769322481i</v>
      </c>
      <c r="EI270" s="223" t="str">
        <f t="shared" ca="1" si="452"/>
        <v>-1,93566138664602-2,89692198582389i</v>
      </c>
      <c r="EJ270" s="223" t="str">
        <f t="shared" ca="1" si="453"/>
        <v>3,47990169888353-0,170956607973388i</v>
      </c>
      <c r="EK270" s="223" t="str">
        <f t="shared" ca="1" si="454"/>
        <v>-1,64239263919091+3,07270050841825i</v>
      </c>
      <c r="EL270" s="223" t="str">
        <f t="shared" ca="1" si="455"/>
        <v>-1,79118457318195-2,98841091894961i</v>
      </c>
      <c r="EM270" s="223" t="str">
        <f t="shared" ca="1" si="456"/>
        <v>3,48409844804969-3,48287000182487E-13i</v>
      </c>
      <c r="EN270" s="223"/>
      <c r="EO270" s="223"/>
      <c r="EP270" s="223"/>
    </row>
    <row r="271" spans="1:146">
      <c r="A271" s="249">
        <f t="shared" si="323"/>
        <v>3.3398437500000025E-3</v>
      </c>
      <c r="B271" s="248">
        <v>171</v>
      </c>
      <c r="C271" s="247">
        <f t="shared" si="324"/>
        <v>34200</v>
      </c>
      <c r="N271" s="246">
        <f t="shared" ca="1" si="327"/>
        <v>11.48337117920042</v>
      </c>
      <c r="O271" s="223">
        <f t="shared" ca="1" si="328"/>
        <v>3.4833711792004203</v>
      </c>
      <c r="P271" s="223" t="str">
        <f t="shared" ca="1" si="329"/>
        <v>-1,71694735709323+3,03083594822529i</v>
      </c>
      <c r="Q271" s="223" t="str">
        <f t="shared" ca="1" si="330"/>
        <v>-1,79081068227052-2,98778711965058i</v>
      </c>
      <c r="R271" s="223" t="str">
        <f t="shared" ca="1" si="331"/>
        <v>3,48232205292707-0,0854862081387304i</v>
      </c>
      <c r="S271" s="223" t="str">
        <f t="shared" ca="1" si="332"/>
        <v>-1,64204980702868+3,07205911455512i</v>
      </c>
      <c r="T271" s="223" t="str">
        <f t="shared" ca="1" si="333"/>
        <v>-1,86359529005562-2,9429385598355i</v>
      </c>
      <c r="U271" s="223" t="str">
        <f t="shared" ca="1" si="334"/>
        <v>3,47917530606143-0,170920922582572i</v>
      </c>
      <c r="V271" s="223" t="str">
        <f t="shared" ca="1" si="335"/>
        <v>-1,56616314756084+3,11143178734589i</v>
      </c>
      <c r="W271" s="223" t="str">
        <f t="shared" ca="1" si="336"/>
        <v>-1,9352573377221-2,89631728387566i</v>
      </c>
      <c r="X271" s="223" t="str">
        <f t="shared" ca="1" si="337"/>
        <v>3,47393283408618-0,256252680653436i</v>
      </c>
      <c r="Y271" s="223" t="str">
        <f t="shared" ca="1" si="338"/>
        <v>-1,48933308997552+3,1489302499719i</v>
      </c>
      <c r="Z271" s="223" t="str">
        <f t="shared" ca="1" si="339"/>
        <v>-2,00575365873257-2,8479513746841i</v>
      </c>
      <c r="AA271" s="223" t="str">
        <f t="shared" ca="1" si="340"/>
        <v>3,46659779487037-0,341430081691737i</v>
      </c>
      <c r="AB271" s="223" t="str">
        <f t="shared" ca="1" si="341"/>
        <v>-1,41160591382624+3,18453191476156i</v>
      </c>
      <c r="AC271" s="223" t="str">
        <f t="shared" ca="1" si="342"/>
        <v>-2,07504178873867-2,7978699660764i</v>
      </c>
      <c r="AD271" s="223" t="str">
        <f t="shared" ca="1" si="343"/>
        <v>3,4571746067674-0,42640181801535i</v>
      </c>
      <c r="AE271" s="223" t="str">
        <f t="shared" ca="1" si="344"/>
        <v>-1,33302843905815+3,21821533660293i</v>
      </c>
      <c r="AF271" s="223" t="str">
        <f t="shared" ca="1" si="345"/>
        <v>-2,14307999116206-2,74610322522023i</v>
      </c>
      <c r="AG271" s="223" t="str">
        <f t="shared" ca="1" si="346"/>
        <v>3,44566894595335-0,511116705828351i</v>
      </c>
      <c r="AH271" s="223" t="str">
        <f t="shared" ca="1" si="347"/>
        <v>-1,25364799780317+3,2499602258625i</v>
      </c>
      <c r="AI271" s="223" t="str">
        <f t="shared" ca="1" si="348"/>
        <v>-2,20982728233398-2,69268233446438i</v>
      </c>
      <c r="AJ271" s="223" t="str">
        <f t="shared" ca="1" si="349"/>
        <v>3,43208774300818-0,595523716049304i</v>
      </c>
      <c r="AK271" s="223" t="str">
        <f t="shared" ca="1" si="350"/>
        <v>-1,17351240587156+3,27974746060572i</v>
      </c>
      <c r="AL271" s="223" t="str">
        <f t="shared" ca="1" si="351"/>
        <v>-2,27524345618152-2,63763947255634i</v>
      </c>
      <c r="AM271" s="223" t="str">
        <f t="shared" ca="1" si="352"/>
        <v>3,41643917874044-0,679572005052794i</v>
      </c>
      <c r="AN271" s="223" t="str">
        <f t="shared" ca="1" si="353"/>
        <v>-1,09266993394645+3,30755909811655i</v>
      </c>
      <c r="AO271" s="223" t="str">
        <f t="shared" ca="1" si="354"/>
        <v>-2,33928910844814-2,58100779525751i</v>
      </c>
      <c r="AP271" s="223" t="str">
        <f t="shared" ca="1" si="355"/>
        <v>3,39873267926074-0,763210945289187i</v>
      </c>
      <c r="AQ271" s="223" t="str">
        <f t="shared" ca="1" si="356"/>
        <v>-1,01116927851238+3,33337838570374i</v>
      </c>
      <c r="AR271" s="223" t="str">
        <f t="shared" ca="1" si="357"/>
        <v>-1,01116927851238+3,33337838570374i</v>
      </c>
      <c r="AS271" s="223" t="str">
        <f t="shared" ca="1" si="358"/>
        <v>3,37897891030191-0,846390155790496i</v>
      </c>
      <c r="AT271" s="223" t="str">
        <f t="shared" ca="1" si="359"/>
        <v>-0,92905953251163+3,35718977079542i</v>
      </c>
      <c r="AU271" s="223" t="str">
        <f t="shared" ca="1" si="360"/>
        <v>-2,46311538220322-2,46311538220157i</v>
      </c>
      <c r="AV271" s="223" t="str">
        <f t="shared" ca="1" si="361"/>
        <v>3,3571897707948-0,929059532513877i</v>
      </c>
      <c r="AW271" s="223" t="str">
        <f t="shared" ca="1" si="362"/>
        <v>-0,846390155791594+3,37897891030163i</v>
      </c>
      <c r="AX271" s="223" t="str">
        <f t="shared" ca="1" si="363"/>
        <v>-2,52282141537311-2,40192566042727i</v>
      </c>
      <c r="AY271" s="223" t="str">
        <f t="shared" ca="1" si="364"/>
        <v>3,33337838570407-1,0111692785113i</v>
      </c>
      <c r="AZ271" s="223" t="str">
        <f t="shared" ca="1" si="365"/>
        <v>-0,763210945290291+3,3987326792605i</v>
      </c>
      <c r="BA271" s="223" t="str">
        <f t="shared" ca="1" si="366"/>
        <v>-2,58100779525678-2,33928910844895i</v>
      </c>
      <c r="BB271" s="223" t="str">
        <f t="shared" ca="1" si="367"/>
        <v>3,30755909811689-1,09266993394542i</v>
      </c>
      <c r="BC271" s="223" t="str">
        <f t="shared" ca="1" si="368"/>
        <v>-0,679572005050457+3,4164391787409i</v>
      </c>
      <c r="BD271" s="223" t="str">
        <f t="shared" ca="1" si="369"/>
        <v>-2,637639472557-2,27524345618076i</v>
      </c>
      <c r="BE271" s="223" t="str">
        <f t="shared" ca="1" si="370"/>
        <v>3,2797474606055-1,17351240587217i</v>
      </c>
      <c r="BF271" s="223" t="str">
        <f t="shared" ca="1" si="371"/>
        <v>-0,595523716049005+3,43208774300823i</v>
      </c>
      <c r="BG271" s="223" t="str">
        <f t="shared" ca="1" si="372"/>
        <v>-2,69268233446435-2,20982728233402i</v>
      </c>
      <c r="BH271" s="223" t="str">
        <f t="shared" ca="1" si="373"/>
        <v>3,24996022586264-1,25364799780281i</v>
      </c>
      <c r="BI271" s="223" t="str">
        <f t="shared" ca="1" si="374"/>
        <v>-0,511116705829079+3,44566894595325i</v>
      </c>
      <c r="BJ271" s="223" t="str">
        <f t="shared" ca="1" si="375"/>
        <v>-2,74610322521935-2,14307999116319i</v>
      </c>
      <c r="BK271" s="223" t="str">
        <f t="shared" ca="1" si="376"/>
        <v>3,21821533660361-1,33302843905651i</v>
      </c>
      <c r="BL271" s="223" t="str">
        <f t="shared" ca="1" si="377"/>
        <v>-0,426401818014019+3,45717460676756i</v>
      </c>
      <c r="BM271" s="223" t="str">
        <f t="shared" ca="1" si="378"/>
        <v>-2,797869966077-2,07504178873786i</v>
      </c>
      <c r="BN271" s="223" t="str">
        <f t="shared" ca="1" si="379"/>
        <v>3,18453191476129-1,41160591382685i</v>
      </c>
      <c r="BO271" s="223" t="str">
        <f t="shared" ca="1" si="380"/>
        <v>-0,341430081691411+3,4665977948704i</v>
      </c>
      <c r="BP271" s="223" t="str">
        <f t="shared" ca="1" si="381"/>
        <v>-2,84795137468404-2,00575365873266i</v>
      </c>
      <c r="BQ271" s="223" t="str">
        <f t="shared" ca="1" si="382"/>
        <v>3,14893024997224-1,48933308997479i</v>
      </c>
      <c r="BR271" s="223" t="str">
        <f t="shared" ca="1" si="383"/>
        <v>-0,256252680654589+3,4739328340861i</v>
      </c>
      <c r="BS271" s="223" t="str">
        <f t="shared" ca="1" si="384"/>
        <v>-2,89631728387483-1,93525733772335i</v>
      </c>
      <c r="BT271" s="223" t="str">
        <f t="shared" ca="1" si="385"/>
        <v>3,11143178734516-1,56616314756229i</v>
      </c>
      <c r="BU271" s="223" t="str">
        <f t="shared" ca="1" si="386"/>
        <v>-0,170920922581292+3,47917530606149i</v>
      </c>
      <c r="BV271" s="223" t="str">
        <f t="shared" ca="1" si="387"/>
        <v>-2,942938559836-1,86359529005483i</v>
      </c>
      <c r="BW271" s="223" t="str">
        <f t="shared" ca="1" si="388"/>
        <v>3,07205911455485-1,6420498070292i</v>
      </c>
      <c r="BX271" s="223" t="str">
        <f t="shared" ca="1" si="389"/>
        <v>-0,0854862081388349+3,48232205292707i</v>
      </c>
      <c r="BY271" s="223" t="str">
        <f t="shared" ca="1" si="390"/>
        <v>-2,98778711965046-1,79081068227072i</v>
      </c>
      <c r="BZ271" s="223" t="str">
        <f t="shared" ca="1" si="391"/>
        <v>3,03083594822566-1,71694735709258i</v>
      </c>
      <c r="CA271" s="223" t="str">
        <f t="shared" ca="1" si="392"/>
        <v>-1,03270972544763E-12+3,48337117920042i</v>
      </c>
      <c r="CB271" s="223" t="str">
        <f t="shared" ca="1" si="393"/>
        <v>-3,03083594822455-1,71694735709455i</v>
      </c>
      <c r="CC271" s="223" t="str">
        <f t="shared" ca="1" si="394"/>
        <v>2,98778711964979-1,79081068227184i</v>
      </c>
      <c r="CD271" s="223" t="str">
        <f t="shared" ca="1" si="395"/>
        <v>0,0854862081401352+3,48232205292703i</v>
      </c>
      <c r="CE271" s="223" t="str">
        <f t="shared" ca="1" si="396"/>
        <v>-3,07205911455541-1,64204980702813i</v>
      </c>
      <c r="CF271" s="223" t="str">
        <f t="shared" ca="1" si="397"/>
        <v>2,9429385598353-1,86359529005593i</v>
      </c>
      <c r="CG271" s="223" t="str">
        <f t="shared" ca="1" si="398"/>
        <v>0,170920922582492+3,47917530606143i</v>
      </c>
      <c r="CH271" s="223" t="str">
        <f t="shared" ca="1" si="399"/>
        <v>-3,11143178734566-1,5661631475613i</v>
      </c>
      <c r="CI271" s="223" t="str">
        <f t="shared" ca="1" si="400"/>
        <v>2,89631728387609-1,93525733772147i</v>
      </c>
      <c r="CJ271" s="223" t="str">
        <f t="shared" ca="1" si="401"/>
        <v>0,256252680652234+3,47393283408627i</v>
      </c>
      <c r="CK271" s="223" t="str">
        <f t="shared" ca="1" si="402"/>
        <v>-3,14893024997128-1,48933308997684i</v>
      </c>
      <c r="CL271" s="223" t="str">
        <f t="shared" ca="1" si="403"/>
        <v>2,84795137468334-2,00575365873364i</v>
      </c>
      <c r="CM271" s="223" t="str">
        <f t="shared" ca="1" si="404"/>
        <v>0,341430081692606+3,46659779487028i</v>
      </c>
      <c r="CN271" s="223" t="str">
        <f t="shared" ca="1" si="405"/>
        <v>-3,18453191476181-1,41160591382567i</v>
      </c>
      <c r="CO271" s="223" t="str">
        <f t="shared" ca="1" si="406"/>
        <v>2,79786996607628-2,07504178873883i</v>
      </c>
      <c r="CP271" s="223" t="str">
        <f t="shared" ca="1" si="407"/>
        <v>0,426401818015308+3,45717460676741i</v>
      </c>
      <c r="CQ271" s="223" t="str">
        <f t="shared" ca="1" si="408"/>
        <v>-3,21821533660275-1,3330284390586i</v>
      </c>
      <c r="CR271" s="223" t="str">
        <f t="shared" ca="1" si="409"/>
        <v>2,74610322522068-2,14307999116149i</v>
      </c>
      <c r="CS271" s="223" t="str">
        <f t="shared" ca="1" si="410"/>
        <v>0,511116705826839+3,44566894595358i</v>
      </c>
      <c r="CT271" s="223" t="str">
        <f t="shared" ca="1" si="411"/>
        <v>-3,24996022586307-1,25364799780169i</v>
      </c>
      <c r="CU271" s="223" t="str">
        <f t="shared" ca="1" si="412"/>
        <v>2,69268233446352-2,20982728233502i</v>
      </c>
      <c r="CV271" s="223" t="str">
        <f t="shared" ca="1" si="413"/>
        <v>0,595523716050189+3,43208774300802i</v>
      </c>
      <c r="CW271" s="223" t="str">
        <f t="shared" ca="1" si="414"/>
        <v>-3,27974746060594-1,17351240587095i</v>
      </c>
      <c r="CX271" s="223" t="str">
        <f t="shared" ca="1" si="415"/>
        <v>2,63763947255621-2,27524345618167i</v>
      </c>
      <c r="CY271" s="223" t="str">
        <f t="shared" ca="1" si="416"/>
        <v>0,679572005051732+3,41643917874065i</v>
      </c>
      <c r="CZ271" s="223" t="str">
        <f t="shared" ca="1" si="417"/>
        <v>-3,30755909811618-1,09266993394757i</v>
      </c>
      <c r="DA271" s="223" t="str">
        <f t="shared" ca="1" si="418"/>
        <v>2,58100779525823-2,33928910844734i</v>
      </c>
      <c r="DB271" s="223" t="str">
        <f t="shared" ca="1" si="419"/>
        <v>0,763210945288083+3,39873267926099i</v>
      </c>
      <c r="DC271" s="223" t="str">
        <f t="shared" ca="1" si="420"/>
        <v>-3,33337838570344-1,01116927851337i</v>
      </c>
      <c r="DD271" s="223" t="str">
        <f t="shared" ca="1" si="421"/>
        <v>2,52282141537221-2,40192566042821i</v>
      </c>
      <c r="DE271" s="223" t="str">
        <f t="shared" ca="1" si="422"/>
        <v>0,846390155792761+3,37897891030134i</v>
      </c>
      <c r="DF271" s="223" t="str">
        <f t="shared" ca="1" si="423"/>
        <v>-3,35718977079514-0,929059532512623i</v>
      </c>
      <c r="DG271" s="223" t="str">
        <f t="shared" ca="1" si="424"/>
        <v>2,46311538220237-2,46311538220242i</v>
      </c>
      <c r="DH271" s="223" t="str">
        <f t="shared" ca="1" si="425"/>
        <v>0,929059532512884+3,35718977079507i</v>
      </c>
      <c r="DI271" s="223" t="str">
        <f t="shared" ca="1" si="426"/>
        <v>-3,37897891030136-0,846390155792691i</v>
      </c>
      <c r="DJ271" s="223" t="str">
        <f t="shared" ca="1" si="427"/>
        <v>2,40192566042802-2,5228214153724i</v>
      </c>
      <c r="DK271" s="223" t="str">
        <f t="shared" ca="1" si="428"/>
        <v>1,01116927851022+3,3333783857044i</v>
      </c>
      <c r="DL271" s="223" t="str">
        <f t="shared" ca="1" si="429"/>
        <v>-3,39873267926101-0,763210945288016i</v>
      </c>
      <c r="DM271" s="223" t="str">
        <f t="shared" ca="1" si="430"/>
        <v>2,33928910844714-2,58100779525841i</v>
      </c>
      <c r="DN271" s="223" t="str">
        <f t="shared" ca="1" si="431"/>
        <v>1,09266993394764+3,30755909811616i</v>
      </c>
      <c r="DO271" s="223" t="str">
        <f t="shared" ca="1" si="432"/>
        <v>-3,4164391787407-0,679572005051467i</v>
      </c>
      <c r="DP271" s="223" t="str">
        <f t="shared" ca="1" si="433"/>
        <v>2,27524345618162-2,63763947255626i</v>
      </c>
      <c r="DQ271" s="223" t="str">
        <f t="shared" ca="1" si="434"/>
        <v>1,17351240587101+3,27974746060592i</v>
      </c>
      <c r="DR271" s="223" t="str">
        <f t="shared" ca="1" si="435"/>
        <v>-3,43208774300804-0,595523716050119i</v>
      </c>
      <c r="DS271" s="223" t="str">
        <f t="shared" ca="1" si="436"/>
        <v>2,20982728233497-2,69268233446357i</v>
      </c>
      <c r="DT271" s="223" t="str">
        <f t="shared" ca="1" si="437"/>
        <v>1,25364799780175+3,24996022586305i</v>
      </c>
      <c r="DU271" s="223" t="str">
        <f t="shared" ca="1" si="438"/>
        <v>-3,44566894595359-0,511116705826773i</v>
      </c>
      <c r="DV271" s="223" t="str">
        <f t="shared" ca="1" si="439"/>
        <v>2,14307999116143-2,74610322522072i</v>
      </c>
      <c r="DW271" s="223" t="str">
        <f t="shared" ca="1" si="440"/>
        <v>1,33302843905866+3,21821533660272i</v>
      </c>
      <c r="DX271" s="223" t="str">
        <f t="shared" ca="1" si="441"/>
        <v>-3,45717460676741-0,426401818015239i</v>
      </c>
      <c r="DY271" s="223" t="str">
        <f t="shared" ca="1" si="442"/>
        <v>2,07504178873877-2,79786996607632i</v>
      </c>
      <c r="DZ271" s="223" t="str">
        <f t="shared" ca="1" si="443"/>
        <v>1,41160591382573+3,18453191476178i</v>
      </c>
      <c r="EA271" s="223" t="str">
        <f t="shared" ca="1" si="444"/>
        <v>-3,46659779487029-0,341430081692537i</v>
      </c>
      <c r="EB271" s="223" t="str">
        <f t="shared" ca="1" si="445"/>
        <v>2,00575365873359-2,84795137468338i</v>
      </c>
      <c r="EC271" s="223" t="str">
        <f t="shared" ca="1" si="446"/>
        <v>1,48933308997386+3,14893024997269i</v>
      </c>
      <c r="ED271" s="223" t="str">
        <f t="shared" ca="1" si="447"/>
        <v>-3,47393283408627-0,256252680652164i</v>
      </c>
      <c r="EE271" s="223" t="str">
        <f t="shared" ca="1" si="448"/>
        <v>1,93525733772141-2,89631728387612i</v>
      </c>
      <c r="EF271" s="223" t="str">
        <f t="shared" ca="1" si="449"/>
        <v>1,56616314756136+3,11143178734563i</v>
      </c>
      <c r="EG271" s="223" t="str">
        <f t="shared" ca="1" si="450"/>
        <v>-3,47917530606144-0,170920922582422i</v>
      </c>
      <c r="EH271" s="223" t="str">
        <f t="shared" ca="1" si="451"/>
        <v>1,86359529005587-2,94293855983534i</v>
      </c>
      <c r="EI271" s="223" t="str">
        <f t="shared" ca="1" si="452"/>
        <v>1,64204980702837+3,07205911455528i</v>
      </c>
      <c r="EJ271" s="223" t="str">
        <f t="shared" ca="1" si="453"/>
        <v>-3,48232205292704-0,0854862081398674i</v>
      </c>
      <c r="EK271" s="223" t="str">
        <f t="shared" ca="1" si="454"/>
        <v>1,79081068227178-2,98778711964983i</v>
      </c>
      <c r="EL271" s="223" t="str">
        <f t="shared" ca="1" si="455"/>
        <v>1,7169473570946+3,03083594822451i</v>
      </c>
      <c r="EM271" s="223" t="str">
        <f t="shared" ca="1" si="456"/>
        <v>-3,48337117920042+1,10268818089604E-12i</v>
      </c>
      <c r="EN271" s="223"/>
      <c r="EO271" s="223"/>
      <c r="EP271" s="223"/>
    </row>
    <row r="272" spans="1:146">
      <c r="A272" s="249">
        <f t="shared" si="323"/>
        <v>3.3593750000000026E-3</v>
      </c>
      <c r="B272" s="248">
        <v>172</v>
      </c>
      <c r="C272" s="247">
        <f t="shared" si="324"/>
        <v>34400</v>
      </c>
      <c r="N272" s="246">
        <f t="shared" ca="1" si="327"/>
        <v>11.482567025637188</v>
      </c>
      <c r="O272" s="223">
        <f t="shared" ca="1" si="328"/>
        <v>3.4825670256371875</v>
      </c>
      <c r="P272" s="223" t="str">
        <f t="shared" ca="1" si="329"/>
        <v>-1,64167073166321+3,07134991442783i</v>
      </c>
      <c r="Q272" s="223" t="str">
        <f t="shared" ca="1" si="330"/>
        <v>-1,93481057393964-2,89564865462418i</v>
      </c>
      <c r="R272" s="223" t="str">
        <f t="shared" ca="1" si="331"/>
        <v>3,46579751352633-0,341351260859138i</v>
      </c>
      <c r="S272" s="223" t="str">
        <f t="shared" ca="1" si="332"/>
        <v>-1,33272070281245+3,21747239558485i</v>
      </c>
      <c r="T272" s="223" t="str">
        <f t="shared" ca="1" si="333"/>
        <v>-2,20931713271393-2,69206071535397i</v>
      </c>
      <c r="U272" s="223" t="str">
        <f t="shared" ca="1" si="334"/>
        <v>3,41565047676262-0,67941512247428i</v>
      </c>
      <c r="V272" s="223" t="str">
        <f t="shared" ca="1" si="335"/>
        <v>-1,01093584505409+3,33260885872318i</v>
      </c>
      <c r="W272" s="223" t="str">
        <f t="shared" ca="1" si="336"/>
        <v>-2,46254675976478-2,46254675976466i</v>
      </c>
      <c r="X272" s="223" t="str">
        <f t="shared" ca="1" si="337"/>
        <v>3,33260885872313-1,01093584505424i</v>
      </c>
      <c r="Y272" s="223" t="str">
        <f t="shared" ca="1" si="338"/>
        <v>-0,679415122474465+3,41565047676258i</v>
      </c>
      <c r="Z272" s="223" t="str">
        <f t="shared" ca="1" si="339"/>
        <v>-2,69206071535386-2,20931713271407i</v>
      </c>
      <c r="AA272" s="223" t="str">
        <f t="shared" ca="1" si="340"/>
        <v>3,21747239558493-1,33272070281227i</v>
      </c>
      <c r="AB272" s="223" t="str">
        <f t="shared" ca="1" si="341"/>
        <v>-0,341351260858981+3,46579751352635i</v>
      </c>
      <c r="AC272" s="223" t="str">
        <f t="shared" ca="1" si="342"/>
        <v>-2,89564865462421-1,93481057393959i</v>
      </c>
      <c r="AD272" s="223" t="str">
        <f t="shared" ca="1" si="343"/>
        <v>3,07134991442779-1,64167073166328i</v>
      </c>
      <c r="AE272" s="223" t="str">
        <f t="shared" ca="1" si="344"/>
        <v>1,82601411931736E-13+3,48256702563719i</v>
      </c>
      <c r="AF272" s="223" t="str">
        <f t="shared" ca="1" si="345"/>
        <v>-3,07134991442777-1,64167073166332i</v>
      </c>
      <c r="AG272" s="223" t="str">
        <f t="shared" ca="1" si="346"/>
        <v>2,89564865462423-1,93481057393956i</v>
      </c>
      <c r="AH272" s="223" t="str">
        <f t="shared" ca="1" si="347"/>
        <v>0,34135126085895+3,46579751352635i</v>
      </c>
      <c r="AI272" s="223" t="str">
        <f t="shared" ca="1" si="348"/>
        <v>-3,21747239558492-1,33272070281229i</v>
      </c>
      <c r="AJ272" s="223" t="str">
        <f t="shared" ca="1" si="349"/>
        <v>2,69206071535386-2,20931713271407i</v>
      </c>
      <c r="AK272" s="223" t="str">
        <f t="shared" ca="1" si="350"/>
        <v>0,67941512247412+3,41565047676265i</v>
      </c>
      <c r="AL272" s="223" t="str">
        <f t="shared" ca="1" si="351"/>
        <v>-3,33260885872312-1,0109358450543i</v>
      </c>
      <c r="AM272" s="223" t="str">
        <f t="shared" ca="1" si="352"/>
        <v>2,46254675976432-2,46254675976512i</v>
      </c>
      <c r="AN272" s="223" t="str">
        <f t="shared" ca="1" si="353"/>
        <v>1,01093584505373+3,33260885872329i</v>
      </c>
      <c r="AO272" s="223" t="str">
        <f t="shared" ca="1" si="354"/>
        <v>-3,41565047676234-0,67941512247567i</v>
      </c>
      <c r="AP272" s="223" t="str">
        <f t="shared" ca="1" si="355"/>
        <v>2,20931713271314-2,69206071535462i</v>
      </c>
      <c r="AQ272" s="223" t="str">
        <f t="shared" ca="1" si="356"/>
        <v>1,33272070281243+3,21747239558486i</v>
      </c>
      <c r="AR272" s="223" t="str">
        <f t="shared" ca="1" si="357"/>
        <v>1,33272070281243+3,21747239558486i</v>
      </c>
      <c r="AS272" s="223" t="str">
        <f t="shared" ca="1" si="358"/>
        <v>1,93481057393832-2,89564865462506i</v>
      </c>
      <c r="AT272" s="223" t="str">
        <f t="shared" ca="1" si="359"/>
        <v>1,64167073166372+3,07134991442756i</v>
      </c>
      <c r="AU272" s="223" t="str">
        <f t="shared" ca="1" si="360"/>
        <v>-3,48256702563719-4,26641240733061E-13i</v>
      </c>
      <c r="AV272" s="223" t="str">
        <f t="shared" ca="1" si="361"/>
        <v>1,64167073166439-3,0713499144272i</v>
      </c>
      <c r="AW272" s="223" t="str">
        <f t="shared" ca="1" si="362"/>
        <v>1,93481057394053+2,89564865462358i</v>
      </c>
      <c r="AX272" s="223" t="str">
        <f t="shared" ca="1" si="363"/>
        <v>-3,46579751352634+0,341351260859132i</v>
      </c>
      <c r="AY272" s="223" t="str">
        <f t="shared" ca="1" si="364"/>
        <v>1,33272070281313-3,21747239558457i</v>
      </c>
      <c r="AZ272" s="223" t="str">
        <f t="shared" ca="1" si="365"/>
        <v>2,20931713271528+2,69206071535287i</v>
      </c>
      <c r="BA272" s="223" t="str">
        <f t="shared" ca="1" si="366"/>
        <v>-3,41565047676249+0,679415122474928i</v>
      </c>
      <c r="BB272" s="223" t="str">
        <f t="shared" ca="1" si="367"/>
        <v>1,0109358450545-3,33260885872306i</v>
      </c>
      <c r="BC272" s="223" t="str">
        <f t="shared" ca="1" si="368"/>
        <v>2,46254675976378+2,46254675976566i</v>
      </c>
      <c r="BD272" s="223" t="str">
        <f t="shared" ca="1" si="369"/>
        <v>-3,33260885872285+1,01093584505519i</v>
      </c>
      <c r="BE272" s="223" t="str">
        <f t="shared" ca="1" si="370"/>
        <v>0,67941512247413-3,41565047676265i</v>
      </c>
      <c r="BF272" s="223" t="str">
        <f t="shared" ca="1" si="371"/>
        <v>2,69206071535338+2,20931713271465i</v>
      </c>
      <c r="BG272" s="223" t="str">
        <f t="shared" ca="1" si="372"/>
        <v>-3,21747239558563+1,33272070281059i</v>
      </c>
      <c r="BH272" s="223" t="str">
        <f t="shared" ca="1" si="373"/>
        <v>0,341351260858322-3,46579751352641i</v>
      </c>
      <c r="BI272" s="223" t="str">
        <f t="shared" ca="1" si="374"/>
        <v>2,89564865462398+1,93481057393994i</v>
      </c>
      <c r="BJ272" s="223" t="str">
        <f t="shared" ca="1" si="375"/>
        <v>-3,07134991442845+1,64167073166205i</v>
      </c>
      <c r="BK272" s="223" t="str">
        <f t="shared" ca="1" si="376"/>
        <v>-1,14168728424261E-12-3,48256702563719i</v>
      </c>
      <c r="BL272" s="223" t="str">
        <f t="shared" ca="1" si="377"/>
        <v>3,07134991442794+1,641670731663i</v>
      </c>
      <c r="BM272" s="223" t="str">
        <f t="shared" ca="1" si="378"/>
        <v>-2,89564865462463+1,93481057393896i</v>
      </c>
      <c r="BN272" s="223" t="str">
        <f t="shared" ca="1" si="379"/>
        <v>-0,341351260860693-3,46579751352618i</v>
      </c>
      <c r="BO272" s="223" t="str">
        <f t="shared" ca="1" si="380"/>
        <v>3,21747239558517+1,33272070281168i</v>
      </c>
      <c r="BP272" s="223" t="str">
        <f t="shared" ca="1" si="381"/>
        <v>-2,69206071535413+2,20931713271373i</v>
      </c>
      <c r="BQ272" s="223" t="str">
        <f t="shared" ca="1" si="382"/>
        <v>-0,679415122473068-3,41565047676286i</v>
      </c>
      <c r="BR272" s="223" t="str">
        <f t="shared" ca="1" si="383"/>
        <v>3,33260885872351+1,010935845053i</v>
      </c>
      <c r="BS272" s="223" t="str">
        <f t="shared" ca="1" si="384"/>
        <v>-2,46254675976455+2,46254675976489i</v>
      </c>
      <c r="BT272" s="223" t="str">
        <f t="shared" ca="1" si="385"/>
        <v>-1,01093584505337-3,3326088587234i</v>
      </c>
      <c r="BU272" s="223" t="str">
        <f t="shared" ca="1" si="386"/>
        <v>3,41565047676296+0,679415122472591i</v>
      </c>
      <c r="BV272" s="223" t="str">
        <f t="shared" ca="1" si="387"/>
        <v>-2,20931713271343+2,69206071535438i</v>
      </c>
      <c r="BW272" s="223" t="str">
        <f t="shared" ca="1" si="388"/>
        <v>-1,33272070281204-3,21747239558502i</v>
      </c>
      <c r="BX272" s="223" t="str">
        <f t="shared" ca="1" si="389"/>
        <v>3,46579751352622+0,341351260860307i</v>
      </c>
      <c r="BY272" s="223" t="str">
        <f t="shared" ca="1" si="390"/>
        <v>-1,93481057393863+2,89564865462485i</v>
      </c>
      <c r="BZ272" s="223" t="str">
        <f t="shared" ca="1" si="391"/>
        <v>-1,64167073166335-3,07134991442775i</v>
      </c>
      <c r="CA272" s="223" t="str">
        <f t="shared" ca="1" si="392"/>
        <v>3,48256702563719+8,53282481466119E-13i</v>
      </c>
      <c r="CB272" s="223" t="str">
        <f t="shared" ca="1" si="393"/>
        <v>-1,64167073166468+3,07134991442704i</v>
      </c>
      <c r="CC272" s="223" t="str">
        <f t="shared" ca="1" si="394"/>
        <v>-1,93481057394018-2,89564865462382i</v>
      </c>
      <c r="CD272" s="223" t="str">
        <f t="shared" ca="1" si="395"/>
        <v>3,46579751352637-0,341351260858806i</v>
      </c>
      <c r="CE272" s="223" t="str">
        <f t="shared" ca="1" si="396"/>
        <v>-1,33272070281343+3,21747239558445i</v>
      </c>
      <c r="CF272" s="223" t="str">
        <f t="shared" ca="1" si="397"/>
        <v>-2,20931713271502-2,69206071535307i</v>
      </c>
      <c r="CG272" s="223" t="str">
        <f t="shared" ca="1" si="398"/>
        <v>3,41565047676255-0,679415122474608i</v>
      </c>
      <c r="CH272" s="223" t="str">
        <f t="shared" ca="1" si="399"/>
        <v>-1,01093584505482+3,33260885872296i</v>
      </c>
      <c r="CI272" s="223" t="str">
        <f t="shared" ca="1" si="400"/>
        <v>-2,462546759766-2,46254675976344i</v>
      </c>
      <c r="CJ272" s="223" t="str">
        <f t="shared" ca="1" si="401"/>
        <v>3,33260885872294-1,01093584505487i</v>
      </c>
      <c r="CK272" s="223" t="str">
        <f t="shared" ca="1" si="402"/>
        <v>-0,679415122474548+3,41565047676257i</v>
      </c>
      <c r="CL272" s="223" t="str">
        <f t="shared" ca="1" si="403"/>
        <v>-2,69206071535311-2,20931713271498i</v>
      </c>
      <c r="CM272" s="223" t="str">
        <f t="shared" ca="1" si="404"/>
        <v>3,21747239558442-1,33272070281349i</v>
      </c>
      <c r="CN272" s="223" t="str">
        <f t="shared" ca="1" si="405"/>
        <v>-0,341351260858746+3,46579751352637i</v>
      </c>
      <c r="CO272" s="223" t="str">
        <f t="shared" ca="1" si="406"/>
        <v>-2,89564865462374-1,93481057394029i</v>
      </c>
      <c r="CP272" s="223" t="str">
        <f t="shared" ca="1" si="407"/>
        <v>3,0713499144286-1,64167073166176i</v>
      </c>
      <c r="CQ272" s="223" t="str">
        <f t="shared" ca="1" si="408"/>
        <v>7,15046043509547E-13+3,48256702563719i</v>
      </c>
      <c r="CR272" s="223" t="str">
        <f t="shared" ca="1" si="409"/>
        <v>-3,07134991442779-1,64167073166329i</v>
      </c>
      <c r="CS272" s="223" t="str">
        <f t="shared" ca="1" si="410"/>
        <v>2,89564865462482-1,93481057393868i</v>
      </c>
      <c r="CT272" s="223" t="str">
        <f t="shared" ca="1" si="411"/>
        <v>0,341351260860367+3,46579751352621i</v>
      </c>
      <c r="CU272" s="223" t="str">
        <f t="shared" ca="1" si="412"/>
        <v>-3,21747239558505-1,33272070281198i</v>
      </c>
      <c r="CV272" s="223" t="str">
        <f t="shared" ca="1" si="413"/>
        <v>2,69206071535434-2,20931713271348i</v>
      </c>
      <c r="CW272" s="223" t="str">
        <f t="shared" ca="1" si="414"/>
        <v>0,67941512247265+3,41565047676294i</v>
      </c>
      <c r="CX272" s="223" t="str">
        <f t="shared" ca="1" si="415"/>
        <v>-3,33260885872341-1,01093584505331i</v>
      </c>
      <c r="CY272" s="223" t="str">
        <f t="shared" ca="1" si="416"/>
        <v>2,46254675976485-2,46254675976459i</v>
      </c>
      <c r="CZ272" s="223" t="str">
        <f t="shared" ca="1" si="417"/>
        <v>1,01093584505297+3,33260885872352i</v>
      </c>
      <c r="DA272" s="223" t="str">
        <f t="shared" ca="1" si="418"/>
        <v>-3,41565047676287-0,679415122473009i</v>
      </c>
      <c r="DB272" s="223" t="str">
        <f t="shared" ca="1" si="419"/>
        <v>2,20931713271377-2,69206071535411i</v>
      </c>
      <c r="DC272" s="223" t="str">
        <f t="shared" ca="1" si="420"/>
        <v>1,33272070281165+3,21747239558519i</v>
      </c>
      <c r="DD272" s="223" t="str">
        <f t="shared" ca="1" si="421"/>
        <v>-3,4657975135262-0,341351260860535i</v>
      </c>
      <c r="DE272" s="223" t="str">
        <f t="shared" ca="1" si="422"/>
        <v>1,93481057393899-2,89564865462461i</v>
      </c>
      <c r="DF272" s="223" t="str">
        <f t="shared" ca="1" si="423"/>
        <v>1,64167073166314+3,07134991442786i</v>
      </c>
      <c r="DG272" s="223" t="str">
        <f t="shared" ca="1" si="424"/>
        <v>-3,48256702563719-1,08196270605005E-12i</v>
      </c>
      <c r="DH272" s="223" t="str">
        <f t="shared" ca="1" si="425"/>
        <v>1,64167073166208-3,07134991442843i</v>
      </c>
      <c r="DI272" s="223" t="str">
        <f t="shared" ca="1" si="426"/>
        <v>1,93481057393999+2,89564865462394i</v>
      </c>
      <c r="DJ272" s="223" t="str">
        <f t="shared" ca="1" si="427"/>
        <v>-3,46579751352641+0,341351260858381i</v>
      </c>
      <c r="DK272" s="223" t="str">
        <f t="shared" ca="1" si="428"/>
        <v>1,33272070281383-3,21747239558428i</v>
      </c>
      <c r="DL272" s="223" t="str">
        <f t="shared" ca="1" si="429"/>
        <v>2,20931713271469+2,69206071535335i</v>
      </c>
      <c r="DM272" s="223" t="str">
        <f t="shared" ca="1" si="430"/>
        <v>-3,41565047676264+0,67941512247419i</v>
      </c>
      <c r="DN272" s="223" t="str">
        <f t="shared" ca="1" si="431"/>
        <v>1,01093584505523-3,33260885872284i</v>
      </c>
      <c r="DO272" s="223" t="str">
        <f t="shared" ca="1" si="432"/>
        <v>2,4625467597657+2,46254675976374i</v>
      </c>
      <c r="DP272" s="223" t="str">
        <f t="shared" ca="1" si="433"/>
        <v>-3,33260885872307+1,01093584505446i</v>
      </c>
      <c r="DQ272" s="223" t="str">
        <f t="shared" ca="1" si="434"/>
        <v>0,679415122474966-3,41565047676248i</v>
      </c>
      <c r="DR272" s="223" t="str">
        <f t="shared" ca="1" si="435"/>
        <v>2,69206071535297+2,20931713271516i</v>
      </c>
      <c r="DS272" s="223" t="str">
        <f t="shared" ca="1" si="436"/>
        <v>-3,21747239558459+1,33272070281309i</v>
      </c>
      <c r="DT272" s="223" t="str">
        <f t="shared" ca="1" si="437"/>
        <v>0,341351260859171-3,46579751352633i</v>
      </c>
      <c r="DU272" s="223" t="str">
        <f t="shared" ca="1" si="438"/>
        <v>2,89564865462361+1,93481057394048i</v>
      </c>
      <c r="DV272" s="223" t="str">
        <f t="shared" ca="1" si="439"/>
        <v>-3,07134991442722+1,64167073166435i</v>
      </c>
      <c r="DW272" s="223" t="str">
        <f t="shared" ca="1" si="440"/>
        <v>-4,86365818925622E-13-3,48256702563719i</v>
      </c>
      <c r="DX272" s="223" t="str">
        <f t="shared" ca="1" si="441"/>
        <v>3,07134991442758+1,64167073166367i</v>
      </c>
      <c r="DY272" s="223" t="str">
        <f t="shared" ca="1" si="442"/>
        <v>-2,89564865462505+1,93481057393833i</v>
      </c>
      <c r="DZ272" s="223" t="str">
        <f t="shared" ca="1" si="443"/>
        <v>-0,341351260859942-3,46579751352626i</v>
      </c>
      <c r="EA272" s="223" t="str">
        <f t="shared" ca="1" si="444"/>
        <v>3,21747239558488+1,33272070281238i</v>
      </c>
      <c r="EB272" s="223" t="str">
        <f t="shared" ca="1" si="445"/>
        <v>-2,69206071535461+2,20931713271315i</v>
      </c>
      <c r="EC272" s="223" t="str">
        <f t="shared" ca="1" si="446"/>
        <v>-0,679415122475725-3,41565047676233i</v>
      </c>
      <c r="ED272" s="223" t="str">
        <f t="shared" ca="1" si="447"/>
        <v>3,33260885872329+1,01093584505373i</v>
      </c>
      <c r="EE272" s="223" t="str">
        <f t="shared" ca="1" si="448"/>
        <v>-2,46254675976515+2,46254675976429i</v>
      </c>
      <c r="EF272" s="223" t="str">
        <f t="shared" ca="1" si="449"/>
        <v>-1,01093584505256-3,33260885872364i</v>
      </c>
      <c r="EG272" s="223" t="str">
        <f t="shared" ca="1" si="450"/>
        <v>3,41565047676279+0,67941512247343i</v>
      </c>
      <c r="EH272" s="223" t="str">
        <f t="shared" ca="1" si="451"/>
        <v>-2,20931713271409+2,69206071535384i</v>
      </c>
      <c r="EI272" s="223" t="str">
        <f t="shared" ca="1" si="452"/>
        <v>-1,33272070281125-3,21747239558535i</v>
      </c>
      <c r="EJ272" s="223" t="str">
        <f t="shared" ca="1" si="453"/>
        <v>3,46579751352649+0,34135126085761i</v>
      </c>
      <c r="EK272" s="223" t="str">
        <f t="shared" ca="1" si="454"/>
        <v>-1,93481057393935+2,89564865462437i</v>
      </c>
      <c r="EL272" s="223" t="str">
        <f t="shared" ca="1" si="455"/>
        <v>-1,64167073166259-3,07134991442816i</v>
      </c>
      <c r="EM272" s="223" t="str">
        <f t="shared" ca="1" si="456"/>
        <v>3,48256702563719+1,70656496293224E-12i</v>
      </c>
      <c r="EN272" s="223"/>
      <c r="EO272" s="223"/>
      <c r="EP272" s="223"/>
    </row>
    <row r="273" spans="1:146">
      <c r="A273" s="249">
        <f t="shared" si="323"/>
        <v>3.3789062500000026E-3</v>
      </c>
      <c r="B273" s="248">
        <v>173</v>
      </c>
      <c r="C273" s="247">
        <f t="shared" si="324"/>
        <v>34600</v>
      </c>
      <c r="N273" s="246">
        <f t="shared" ca="1" si="327"/>
        <v>11.481673926928</v>
      </c>
      <c r="O273" s="223">
        <f t="shared" ca="1" si="328"/>
        <v>3.4816739269279999</v>
      </c>
      <c r="P273" s="223" t="str">
        <f t="shared" ca="1" si="329"/>
        <v>-1,56540004370989+3,1099157603709i</v>
      </c>
      <c r="Q273" s="223" t="str">
        <f t="shared" ca="1" si="330"/>
        <v>-2,07403073674045-2,79650672026836i</v>
      </c>
      <c r="R273" s="223" t="str">
        <f t="shared" ca="1" si="331"/>
        <v>3,43041547829064-0,595233550595227i</v>
      </c>
      <c r="S273" s="223" t="str">
        <f t="shared" ca="1" si="332"/>
        <v>-1,01067659218364+3,33175421654454i</v>
      </c>
      <c r="T273" s="223" t="str">
        <f t="shared" ca="1" si="333"/>
        <v>-2,52159218536585-2,40075533617071i</v>
      </c>
      <c r="U273" s="223" t="str">
        <f t="shared" ca="1" si="334"/>
        <v>3,27814942280155-1,17294061880219i</v>
      </c>
      <c r="V273" s="223" t="str">
        <f t="shared" ca="1" si="335"/>
        <v>-0,426194056218707+3,45549011862197i</v>
      </c>
      <c r="W273" s="223" t="str">
        <f t="shared" ca="1" si="336"/>
        <v>-2,89490607018663-1,93431439488177i</v>
      </c>
      <c r="X273" s="223" t="str">
        <f t="shared" ca="1" si="337"/>
        <v>3,02935919110243-1,71611078451639i</v>
      </c>
      <c r="Y273" s="223" t="str">
        <f t="shared" ca="1" si="338"/>
        <v>0,170837642360945+3,4774800982037i</v>
      </c>
      <c r="Z273" s="223" t="str">
        <f t="shared" ca="1" si="339"/>
        <v>-3,18298027017619-1,41091811708524i</v>
      </c>
      <c r="AA273" s="223" t="str">
        <f t="shared" ca="1" si="340"/>
        <v>2,69137034071574-2,2087505568909i</v>
      </c>
      <c r="AB273" s="223" t="str">
        <f t="shared" ca="1" si="341"/>
        <v>0,762839075211709+3,39707666660327i</v>
      </c>
      <c r="AC273" s="223" t="str">
        <f t="shared" ca="1" si="342"/>
        <v>-3,37733252255276-0,845977757129361i</v>
      </c>
      <c r="AD273" s="223" t="str">
        <f t="shared" ca="1" si="343"/>
        <v>2,27413485708967-2,6363542981208i</v>
      </c>
      <c r="AE273" s="223" t="str">
        <f t="shared" ca="1" si="344"/>
        <v>1,33237892873292+3,21664727996695i</v>
      </c>
      <c r="AF273" s="223" t="str">
        <f t="shared" ca="1" si="345"/>
        <v>-3,47224018059231-0,256127823030897i</v>
      </c>
      <c r="AG273" s="223" t="str">
        <f t="shared" ca="1" si="346"/>
        <v>1,78993812021966-2,98633133781815i</v>
      </c>
      <c r="AH273" s="223" t="str">
        <f t="shared" ca="1" si="347"/>
        <v>1,86268726412931+2,94150463020215i</v>
      </c>
      <c r="AI273" s="223" t="str">
        <f t="shared" ca="1" si="348"/>
        <v>-3,46490871533156+0,341263721877486i</v>
      </c>
      <c r="AJ273" s="223" t="str">
        <f t="shared" ca="1" si="349"/>
        <v>1,25303716513482-3,24837670171443i</v>
      </c>
      <c r="AK273" s="223" t="str">
        <f t="shared" ca="1" si="350"/>
        <v>2,33814930348585+2,57975021427635i</v>
      </c>
      <c r="AL273" s="223" t="str">
        <f t="shared" ca="1" si="351"/>
        <v>-3,3555539996772+0,928606853679542i</v>
      </c>
      <c r="AM273" s="223" t="str">
        <f t="shared" ca="1" si="352"/>
        <v>0,679240887559255-3,41477453869475i</v>
      </c>
      <c r="AN273" s="223" t="str">
        <f t="shared" ca="1" si="353"/>
        <v>2,74476520245357+2,14203578794805i</v>
      </c>
      <c r="AO273" s="223" t="str">
        <f t="shared" ca="1" si="354"/>
        <v>-3,14739595208972+1,488607421122i</v>
      </c>
      <c r="AP273" s="223" t="str">
        <f t="shared" ca="1" si="355"/>
        <v>0,0854445554839884-3,48062531183527i</v>
      </c>
      <c r="AQ273" s="223" t="str">
        <f t="shared" ca="1" si="356"/>
        <v>3,07056227168548+1,64124972784521i</v>
      </c>
      <c r="AR273" s="223" t="str">
        <f t="shared" ca="1" si="357"/>
        <v>3,07056227168548+1,64124972784521i</v>
      </c>
      <c r="AS273" s="223" t="str">
        <f t="shared" ca="1" si="358"/>
        <v>-0,5108676671982-3,44399006387384i</v>
      </c>
      <c r="AT273" s="223" t="str">
        <f t="shared" ca="1" si="359"/>
        <v>3,30594750925404+1,09213753690056i</v>
      </c>
      <c r="AU273" s="223" t="str">
        <f t="shared" ca="1" si="360"/>
        <v>-2,46191524361009+2,46191524361228i</v>
      </c>
      <c r="AV273" s="223" t="str">
        <f t="shared" ca="1" si="361"/>
        <v>-1,0921375369002-3,30594750925416i</v>
      </c>
      <c r="AW273" s="223" t="str">
        <f t="shared" ca="1" si="362"/>
        <v>3,44399006387378+0,510867667198572i</v>
      </c>
      <c r="AX273" s="223" t="str">
        <f t="shared" ca="1" si="363"/>
        <v>-2,00477636697082+2,84656372700235i</v>
      </c>
      <c r="AY273" s="223" t="str">
        <f t="shared" ca="1" si="364"/>
        <v>-1,64124972784483-3,07056227168568i</v>
      </c>
      <c r="AZ273" s="223" t="str">
        <f t="shared" ca="1" si="365"/>
        <v>3,48062531183528-0,0854445554835619i</v>
      </c>
      <c r="BA273" s="223" t="str">
        <f t="shared" ca="1" si="366"/>
        <v>-1,48860742112239+3,14739595208954i</v>
      </c>
      <c r="BB273" s="223" t="str">
        <f t="shared" ca="1" si="367"/>
        <v>-2,14203578794771-2,74476520245384i</v>
      </c>
      <c r="BC273" s="223" t="str">
        <f t="shared" ca="1" si="368"/>
        <v>3,41477453869483-0,679240887558886i</v>
      </c>
      <c r="BD273" s="223" t="str">
        <f t="shared" ca="1" si="369"/>
        <v>-0,928606853678236+3,35555399967756i</v>
      </c>
      <c r="BE273" s="223" t="str">
        <f t="shared" ca="1" si="370"/>
        <v>-2,5797502142761-2,33814930348613i</v>
      </c>
      <c r="BF273" s="223" t="str">
        <f t="shared" ca="1" si="371"/>
        <v>3,24837670171393-1,25303716513613i</v>
      </c>
      <c r="BG273" s="223" t="str">
        <f t="shared" ca="1" si="372"/>
        <v>-0,341263721877566+3,46490871533155i</v>
      </c>
      <c r="BH273" s="223" t="str">
        <f t="shared" ca="1" si="373"/>
        <v>-2,94150463020118-1,86268726413084i</v>
      </c>
      <c r="BI273" s="223" t="str">
        <f t="shared" ca="1" si="374"/>
        <v>2,98633133781802-1,78993812021988i</v>
      </c>
      <c r="BJ273" s="223" t="str">
        <f t="shared" ca="1" si="375"/>
        <v>0,256127823029485+3,47224018059241i</v>
      </c>
      <c r="BK273" s="223" t="str">
        <f t="shared" ca="1" si="376"/>
        <v>-3,2166472799672-1,33237892873231i</v>
      </c>
      <c r="BL273" s="223" t="str">
        <f t="shared" ca="1" si="377"/>
        <v>2,63635429812149-2,27413485708886i</v>
      </c>
      <c r="BM273" s="223" t="str">
        <f t="shared" ca="1" si="378"/>
        <v>0,84597775713036+3,37733252255251i</v>
      </c>
      <c r="BN273" s="223" t="str">
        <f t="shared" ca="1" si="379"/>
        <v>-3,3970766666031-0,762839075212485i</v>
      </c>
      <c r="BO273" s="223" t="str">
        <f t="shared" ca="1" si="380"/>
        <v>2,20875055688989-2,69137034071657i</v>
      </c>
      <c r="BP273" s="223" t="str">
        <f t="shared" ca="1" si="381"/>
        <v>1,41091811708485+3,18298027017636i</v>
      </c>
      <c r="BQ273" s="223" t="str">
        <f t="shared" ca="1" si="382"/>
        <v>-3,47748009820378-0,17083764235927i</v>
      </c>
      <c r="BR273" s="223" t="str">
        <f t="shared" ca="1" si="383"/>
        <v>1,71611078451644-3,0293591911024i</v>
      </c>
      <c r="BS273" s="223" t="str">
        <f t="shared" ca="1" si="384"/>
        <v>1,93431439488031+2,89490607018761i</v>
      </c>
      <c r="BT273" s="223" t="str">
        <f t="shared" ca="1" si="385"/>
        <v>-3,45549011862193+0,426194056219034i</v>
      </c>
      <c r="BU273" s="223" t="str">
        <f t="shared" ca="1" si="386"/>
        <v>1,1729406188036-3,27814942280105i</v>
      </c>
      <c r="BV273" s="223" t="str">
        <f t="shared" ca="1" si="387"/>
        <v>2,40075533617115+2,52159218536543i</v>
      </c>
      <c r="BW273" s="223" t="str">
        <f t="shared" ca="1" si="388"/>
        <v>-3,33175421654487+1,01067659218256i</v>
      </c>
      <c r="BX273" s="223" t="str">
        <f t="shared" ca="1" si="389"/>
        <v>0,595233550594269-3,43041547829081i</v>
      </c>
      <c r="BY273" s="223" t="str">
        <f t="shared" ca="1" si="390"/>
        <v>2,79650672026794+2,07403073674102i</v>
      </c>
      <c r="BZ273" s="223" t="str">
        <f t="shared" ca="1" si="391"/>
        <v>-3,10991576037042+1,56540004371084i</v>
      </c>
      <c r="CA273" s="223" t="str">
        <f t="shared" ca="1" si="392"/>
        <v>4,76010524066283E-13-3,481673926928i</v>
      </c>
      <c r="CB273" s="223" t="str">
        <f t="shared" ca="1" si="393"/>
        <v>3,10991576037159+1,56540004370851i</v>
      </c>
      <c r="CC273" s="223" t="str">
        <f t="shared" ca="1" si="394"/>
        <v>-2,79650672026839+2,07403073674042i</v>
      </c>
      <c r="CD273" s="223" t="str">
        <f t="shared" ca="1" si="395"/>
        <v>-0,595233550593528-3,43041547829094i</v>
      </c>
      <c r="CE273" s="223" t="str">
        <f t="shared" ca="1" si="396"/>
        <v>3,33175421654461+1,01067659218338i</v>
      </c>
      <c r="CF273" s="223" t="str">
        <f t="shared" ca="1" si="397"/>
        <v>-2,40075533617177+2,52159218536484i</v>
      </c>
      <c r="CG273" s="223" t="str">
        <f t="shared" ca="1" si="398"/>
        <v>-1,17294061880289-3,27814942280131i</v>
      </c>
      <c r="CH273" s="223" t="str">
        <f t="shared" ca="1" si="399"/>
        <v>3,45549011862182+0,42619405621988i</v>
      </c>
      <c r="CI273" s="223" t="str">
        <f t="shared" ca="1" si="400"/>
        <v>-1,93431439488093+2,89490607018719i</v>
      </c>
      <c r="CJ273" s="223" t="str">
        <f t="shared" ca="1" si="401"/>
        <v>-1,71611078451579-3,02935919110277i</v>
      </c>
      <c r="CK273" s="223" t="str">
        <f t="shared" ca="1" si="402"/>
        <v>3,47748009820365-0,170837642361878i</v>
      </c>
      <c r="CL273" s="223" t="str">
        <f t="shared" ca="1" si="403"/>
        <v>-1,41091811708563+3,18298027017602i</v>
      </c>
      <c r="CM273" s="223" t="str">
        <f t="shared" ca="1" si="404"/>
        <v>-2,20875055689199-2,69137034071485i</v>
      </c>
      <c r="CN273" s="223" t="str">
        <f t="shared" ca="1" si="405"/>
        <v>3,39707666660326-0,76283907521175i</v>
      </c>
      <c r="CO273" s="223" t="str">
        <f t="shared" ca="1" si="406"/>
        <v>-0,845977757131189+3,3773325225523i</v>
      </c>
      <c r="CP273" s="223" t="str">
        <f t="shared" ca="1" si="407"/>
        <v>-2,636354298121-2,27413485708943i</v>
      </c>
      <c r="CQ273" s="223" t="str">
        <f t="shared" ca="1" si="408"/>
        <v>3,21664727996749-1,33237892873161i</v>
      </c>
      <c r="CR273" s="223" t="str">
        <f t="shared" ca="1" si="409"/>
        <v>-0,256127823030335+3,47224018059235i</v>
      </c>
      <c r="CS273" s="223" t="str">
        <f t="shared" ca="1" si="410"/>
        <v>-2,98633133781758-1,78993812022062i</v>
      </c>
      <c r="CT273" s="223" t="str">
        <f t="shared" ca="1" si="411"/>
        <v>2,94150463020159-1,8626872641302i</v>
      </c>
      <c r="CU273" s="223" t="str">
        <f t="shared" ca="1" si="412"/>
        <v>0,341263721876815+3,46490871533162i</v>
      </c>
      <c r="CV273" s="223" t="str">
        <f t="shared" ca="1" si="413"/>
        <v>-3,2483767017149-1,25303716513361i</v>
      </c>
      <c r="CW273" s="223" t="str">
        <f t="shared" ca="1" si="414"/>
        <v>2,57975021427661-2,33814930348557i</v>
      </c>
      <c r="CX273" s="223" t="str">
        <f t="shared" ca="1" si="415"/>
        <v>0,928606853680753+3,35555399967686i</v>
      </c>
      <c r="CY273" s="223" t="str">
        <f t="shared" ca="1" si="416"/>
        <v>-3,41477453869466-0,679240887559721i</v>
      </c>
      <c r="CZ273" s="223" t="str">
        <f t="shared" ca="1" si="417"/>
        <v>2,14203578794839-2,74476520245331i</v>
      </c>
      <c r="DA273" s="223" t="str">
        <f t="shared" ca="1" si="418"/>
        <v>1,48860742112171+3,14739595208986i</v>
      </c>
      <c r="DB273" s="223" t="str">
        <f t="shared" ca="1" si="419"/>
        <v>-3,48062531183526-0,0854445554843157i</v>
      </c>
      <c r="DC273" s="223" t="str">
        <f t="shared" ca="1" si="420"/>
        <v>1,64124972784558-3,07056227168527i</v>
      </c>
      <c r="DD273" s="223" t="str">
        <f t="shared" ca="1" si="421"/>
        <v>2,0047763669702+2,84656372700279i</v>
      </c>
      <c r="DE273" s="223" t="str">
        <f t="shared" ca="1" si="422"/>
        <v>-3,44399006387391+0,510867667197729i</v>
      </c>
      <c r="DF273" s="223" t="str">
        <f t="shared" ca="1" si="423"/>
        <v>1,09213753690101-3,3059475092539i</v>
      </c>
      <c r="DG273" s="223" t="str">
        <f t="shared" ca="1" si="424"/>
        <v>2,46191524361201+2,46191524361036i</v>
      </c>
      <c r="DH273" s="223" t="str">
        <f t="shared" ca="1" si="425"/>
        <v>-3,30594750925428+1,09213753689984i</v>
      </c>
      <c r="DI273" s="223" t="str">
        <f t="shared" ca="1" si="426"/>
        <v>0,51086766719562-3,44399006387422i</v>
      </c>
      <c r="DJ273" s="223" t="str">
        <f t="shared" ca="1" si="427"/>
        <v>2,84656372700208+2,00477636697121i</v>
      </c>
      <c r="DK273" s="223" t="str">
        <f t="shared" ca="1" si="428"/>
        <v>-3,07056227168418+1,64124972784764i</v>
      </c>
      <c r="DL273" s="223" t="str">
        <f t="shared" ca="1" si="429"/>
        <v>-0,085444555483284-3,48062531183529i</v>
      </c>
      <c r="DM273" s="223" t="str">
        <f t="shared" ca="1" si="430"/>
        <v>3,14739595208933+1,48860742112282i</v>
      </c>
      <c r="DN273" s="223" t="str">
        <f t="shared" ca="1" si="431"/>
        <v>-2,74476520245407+2,14203578794742i</v>
      </c>
      <c r="DO273" s="223" t="str">
        <f t="shared" ca="1" si="432"/>
        <v>-0,679240887558517-3,4147745386949i</v>
      </c>
      <c r="DP273" s="223" t="str">
        <f t="shared" ca="1" si="433"/>
        <v>3,35555399967743+0,928606853678696i</v>
      </c>
      <c r="DQ273" s="223" t="str">
        <f t="shared" ca="1" si="434"/>
        <v>-2,33814930348648+2,57975021427578i</v>
      </c>
      <c r="DR273" s="223" t="str">
        <f t="shared" ca="1" si="435"/>
        <v>-1,25303716513578-3,24837670171406i</v>
      </c>
      <c r="DS273" s="223" t="str">
        <f t="shared" ca="1" si="436"/>
        <v>3,46490871533152+0,341263721877843i</v>
      </c>
      <c r="DT273" s="223" t="str">
        <f t="shared" ca="1" si="437"/>
        <v>-1,86268726412823+2,94150463020283i</v>
      </c>
      <c r="DU273" s="223" t="str">
        <f t="shared" ca="1" si="438"/>
        <v>-1,78993812021956-2,98633133781821i</v>
      </c>
      <c r="DV273" s="223" t="str">
        <f t="shared" ca="1" si="439"/>
        <v>3,47224018059244-0,256127823029109i</v>
      </c>
      <c r="DW273" s="223" t="str">
        <f t="shared" ca="1" si="440"/>
        <v>-1,33237892873275+3,21664727996702i</v>
      </c>
      <c r="DX273" s="223" t="str">
        <f t="shared" ca="1" si="441"/>
        <v>-2,2741348570885-2,63635429812181i</v>
      </c>
      <c r="DY273" s="223" t="str">
        <f t="shared" ca="1" si="442"/>
        <v>3,3773325225526-0,845977757129995i</v>
      </c>
      <c r="DZ273" s="223" t="str">
        <f t="shared" ca="1" si="443"/>
        <v>-0,762839075212757+3,39707666660303i</v>
      </c>
      <c r="EA273" s="223" t="str">
        <f t="shared" ca="1" si="444"/>
        <v>-2,69137034071633-2,20875055689019i</v>
      </c>
      <c r="EB273" s="223" t="str">
        <f t="shared" ca="1" si="445"/>
        <v>3,18298027017652-1,4109181170845i</v>
      </c>
      <c r="EC273" s="223" t="str">
        <f t="shared" ca="1" si="446"/>
        <v>-0,170837642359746+3,47748009820376i</v>
      </c>
      <c r="ED273" s="223" t="str">
        <f t="shared" ca="1" si="447"/>
        <v>-3,02935919110217-1,71611078451685i</v>
      </c>
      <c r="EE273" s="223" t="str">
        <f t="shared" ca="1" si="448"/>
        <v>2,8949060701859-1,93431439488287i</v>
      </c>
      <c r="EF273" s="223" t="str">
        <f t="shared" ca="1" si="449"/>
        <v>0,426194056218463+3,455490118622i</v>
      </c>
      <c r="EG273" s="223" t="str">
        <f t="shared" ca="1" si="450"/>
        <v>-3,27814942280209-1,17294061880069i</v>
      </c>
      <c r="EH273" s="223" t="str">
        <f t="shared" ca="1" si="451"/>
        <v>2,52159218536569-2,40075533617087i</v>
      </c>
      <c r="EI273" s="223" t="str">
        <f t="shared" ca="1" si="452"/>
        <v>1,0106765921822+3,33175421654497i</v>
      </c>
      <c r="EJ273" s="223" t="str">
        <f t="shared" ca="1" si="453"/>
        <v>-3,43041547829076-0,595233550594545i</v>
      </c>
      <c r="EK273" s="223" t="str">
        <f t="shared" ca="1" si="454"/>
        <v>2,07403073674124-2,79650672026777i</v>
      </c>
      <c r="EL273" s="223" t="str">
        <f t="shared" ca="1" si="455"/>
        <v>1,56540004371042+3,10991576037063i</v>
      </c>
      <c r="EM273" s="223" t="str">
        <f t="shared" ca="1" si="456"/>
        <v>-3,481673926928-9,52021048132569E-13i</v>
      </c>
      <c r="EN273" s="223"/>
      <c r="EO273" s="223"/>
      <c r="EP273" s="223"/>
    </row>
    <row r="274" spans="1:146">
      <c r="A274" s="249">
        <f t="shared" si="323"/>
        <v>3.3984375000000026E-3</v>
      </c>
      <c r="B274" s="248">
        <v>174</v>
      </c>
      <c r="C274" s="247">
        <f t="shared" si="324"/>
        <v>34800</v>
      </c>
      <c r="N274" s="246">
        <f t="shared" ca="1" si="327"/>
        <v>11.480677139742719</v>
      </c>
      <c r="O274" s="223">
        <f t="shared" ca="1" si="328"/>
        <v>3.4806771397427183</v>
      </c>
      <c r="P274" s="223" t="str">
        <f t="shared" ca="1" si="329"/>
        <v>-1,48818123968336+3,14649486714694i</v>
      </c>
      <c r="Q274" s="223" t="str">
        <f t="shared" ca="1" si="330"/>
        <v>-2,20811820179471-2,69059981380184i</v>
      </c>
      <c r="R274" s="223" t="str">
        <f t="shared" ca="1" si="331"/>
        <v>3,37636560783021-0,845735557599948i</v>
      </c>
      <c r="S274" s="223" t="str">
        <f t="shared" ca="1" si="332"/>
        <v>-0,679046424026589+3,41379690449567i</v>
      </c>
      <c r="T274" s="223" t="str">
        <f t="shared" ca="1" si="333"/>
        <v>-2,79570609329381-2,07343695130752i</v>
      </c>
      <c r="U274" s="223" t="str">
        <f t="shared" ca="1" si="334"/>
        <v>3,0696831838704-1,6407798456194i</v>
      </c>
      <c r="V274" s="223" t="str">
        <f t="shared" ca="1" si="335"/>
        <v>0,170788732331866+3,47648451169224i</v>
      </c>
      <c r="W274" s="223" t="str">
        <f t="shared" ca="1" si="336"/>
        <v>-3,21572636868822-1,33199747479146i</v>
      </c>
      <c r="X274" s="223" t="str">
        <f t="shared" ca="1" si="337"/>
        <v>2,5790116436897-2,33747990212547i</v>
      </c>
      <c r="Y274" s="223" t="str">
        <f t="shared" ca="1" si="338"/>
        <v>1,01038724013736+3,33080035068077i</v>
      </c>
      <c r="Z274" s="223" t="str">
        <f t="shared" ca="1" si="339"/>
        <v>-3,44300406540491-0,510721408140305i</v>
      </c>
      <c r="AA274" s="223" t="str">
        <f t="shared" ca="1" si="340"/>
        <v>1,93376060959288-2,8940772719322i</v>
      </c>
      <c r="AB274" s="223" t="str">
        <f t="shared" ca="1" si="341"/>
        <v>1,78942566919227+2,98547636493129i</v>
      </c>
      <c r="AC274" s="223" t="str">
        <f t="shared" ca="1" si="342"/>
        <v>-3,46391672794904+0,341166019647874i</v>
      </c>
      <c r="AD274" s="223" t="str">
        <f t="shared" ca="1" si="343"/>
        <v>1,17260481131349-3,277210903743i</v>
      </c>
      <c r="AE274" s="223" t="str">
        <f t="shared" ca="1" si="344"/>
        <v>2,46121040863305+2,46121040863309i</v>
      </c>
      <c r="AF274" s="223" t="str">
        <f t="shared" ca="1" si="345"/>
        <v>-3,277210903743+1,17260481131349i</v>
      </c>
      <c r="AG274" s="223" t="str">
        <f t="shared" ca="1" si="346"/>
        <v>0,341166019648219-3,463916727949i</v>
      </c>
      <c r="AH274" s="223" t="str">
        <f t="shared" ca="1" si="347"/>
        <v>2,98547636493128+1,78942566919229i</v>
      </c>
      <c r="AI274" s="223" t="str">
        <f t="shared" ca="1" si="348"/>
        <v>-2,89407727193221+1,93376060959286i</v>
      </c>
      <c r="AJ274" s="223" t="str">
        <f t="shared" ca="1" si="349"/>
        <v>-0,510721408140305-3,44300406540491i</v>
      </c>
      <c r="AK274" s="223" t="str">
        <f t="shared" ca="1" si="350"/>
        <v>3,33080035068077+1,01038724013739i</v>
      </c>
      <c r="AL274" s="223" t="str">
        <f t="shared" ca="1" si="351"/>
        <v>-2,33747990212547+2,5790116436897i</v>
      </c>
      <c r="AM274" s="223" t="str">
        <f t="shared" ca="1" si="352"/>
        <v>-1,33199747479141-3,21572636868824i</v>
      </c>
      <c r="AN274" s="223" t="str">
        <f t="shared" ca="1" si="353"/>
        <v>3,4764845116923+0,170788732330508i</v>
      </c>
      <c r="AO274" s="223" t="str">
        <f t="shared" ca="1" si="354"/>
        <v>-1,64077984562033+3,0696831838699i</v>
      </c>
      <c r="AP274" s="223" t="str">
        <f t="shared" ca="1" si="355"/>
        <v>-2,07343695130777-2,79570609329362i</v>
      </c>
      <c r="AQ274" s="223" t="str">
        <f t="shared" ca="1" si="356"/>
        <v>3,41379690449602-0,679046424024866i</v>
      </c>
      <c r="AR274" s="223" t="str">
        <f t="shared" ca="1" si="357"/>
        <v>3,41379690449602-0,679046424024866i</v>
      </c>
      <c r="AS274" s="223" t="str">
        <f t="shared" ca="1" si="358"/>
        <v>-2,69059981380239-2,20811820179403i</v>
      </c>
      <c r="AT274" s="223" t="str">
        <f t="shared" ca="1" si="359"/>
        <v>3,14649486714751-1,48818123968215i</v>
      </c>
      <c r="AU274" s="223" t="str">
        <f t="shared" ca="1" si="360"/>
        <v>-4,94645292707234E-14+3,48067713974272i</v>
      </c>
      <c r="AV274" s="223" t="str">
        <f t="shared" ca="1" si="361"/>
        <v>-3,14649486714751-1,48818123968215i</v>
      </c>
      <c r="AW274" s="223" t="str">
        <f t="shared" ca="1" si="362"/>
        <v>2,69059981380239-2,20811820179403i</v>
      </c>
      <c r="AX274" s="223" t="str">
        <f t="shared" ca="1" si="363"/>
        <v>0,845735557600237+3,37636560783014i</v>
      </c>
      <c r="AY274" s="223" t="str">
        <f t="shared" ca="1" si="364"/>
        <v>-3,41379690449532-0,679046424028361i</v>
      </c>
      <c r="AZ274" s="223" t="str">
        <f t="shared" ca="1" si="365"/>
        <v>2,07343695130781-2,79570609329359i</v>
      </c>
      <c r="BA274" s="223" t="str">
        <f t="shared" ca="1" si="366"/>
        <v>1,64077984562029+3,06968318386993i</v>
      </c>
      <c r="BB274" s="223" t="str">
        <f t="shared" ca="1" si="367"/>
        <v>-3,47648451169231+0,170788732330409i</v>
      </c>
      <c r="BC274" s="223" t="str">
        <f t="shared" ca="1" si="368"/>
        <v>1,33199747479146-3,21572636868822i</v>
      </c>
      <c r="BD274" s="223" t="str">
        <f t="shared" ca="1" si="369"/>
        <v>2,33747990212646+2,5790116436888i</v>
      </c>
      <c r="BE274" s="223" t="str">
        <f t="shared" ca="1" si="370"/>
        <v>-3,3308003506811+1,0103872401363i</v>
      </c>
      <c r="BF274" s="223" t="str">
        <f t="shared" ca="1" si="371"/>
        <v>0,510721408139964-3,44300406540496i</v>
      </c>
      <c r="BG274" s="223" t="str">
        <f t="shared" ca="1" si="372"/>
        <v>2,89407727193122+1,93376060959434i</v>
      </c>
      <c r="BH274" s="223" t="str">
        <f t="shared" ca="1" si="373"/>
        <v>-2,98547636493151+1,78942566919191i</v>
      </c>
      <c r="BI274" s="223" t="str">
        <f t="shared" ca="1" si="374"/>
        <v>-0,341166019648908-3,46391672794894i</v>
      </c>
      <c r="BJ274" s="223" t="str">
        <f t="shared" ca="1" si="375"/>
        <v>3,27721090374252+1,17260481131484i</v>
      </c>
      <c r="BK274" s="223" t="str">
        <f t="shared" ca="1" si="376"/>
        <v>-2,46121040863313+2,46121040863302i</v>
      </c>
      <c r="BL274" s="223" t="str">
        <f t="shared" ca="1" si="377"/>
        <v>-1,17260481131479-3,27721090374253i</v>
      </c>
      <c r="BM274" s="223" t="str">
        <f t="shared" ca="1" si="378"/>
        <v>3,46391672794893+0,341166019648957i</v>
      </c>
      <c r="BN274" s="223" t="str">
        <f t="shared" ca="1" si="379"/>
        <v>-1,78942566919204+2,98547636493143i</v>
      </c>
      <c r="BO274" s="223" t="str">
        <f t="shared" ca="1" si="380"/>
        <v>-1,9337606095943-2,89407727193125i</v>
      </c>
      <c r="BP274" s="223" t="str">
        <f t="shared" ca="1" si="381"/>
        <v>3,44300406540497-0,510721408139915i</v>
      </c>
      <c r="BQ274" s="223" t="str">
        <f t="shared" ca="1" si="382"/>
        <v>-1,01038724013644+3,33080035068105i</v>
      </c>
      <c r="BR274" s="223" t="str">
        <f t="shared" ca="1" si="383"/>
        <v>-2,57901164368877-2,3374799021265i</v>
      </c>
      <c r="BS274" s="223" t="str">
        <f t="shared" ca="1" si="384"/>
        <v>3,21572636868824-1,33199747479141i</v>
      </c>
      <c r="BT274" s="223" t="str">
        <f t="shared" ca="1" si="385"/>
        <v>-0,170788732330557+3,4764845116923i</v>
      </c>
      <c r="BU274" s="223" t="str">
        <f t="shared" ca="1" si="386"/>
        <v>-3,0696831838699-1,64077984562033i</v>
      </c>
      <c r="BV274" s="223" t="str">
        <f t="shared" ca="1" si="387"/>
        <v>2,79570609329362-2,07343695130777i</v>
      </c>
      <c r="BW274" s="223" t="str">
        <f t="shared" ca="1" si="388"/>
        <v>0,679046424028312+3,41379690449533i</v>
      </c>
      <c r="BX274" s="223" t="str">
        <f t="shared" ca="1" si="389"/>
        <v>-3,3763656078301-0,845735557600383i</v>
      </c>
      <c r="BY274" s="223" t="str">
        <f t="shared" ca="1" si="390"/>
        <v>2,20811820179414-2,6905998138023i</v>
      </c>
      <c r="BZ274" s="223" t="str">
        <f t="shared" ca="1" si="391"/>
        <v>1,48818123968211+3,14649486714753i</v>
      </c>
      <c r="CA274" s="223" t="str">
        <f t="shared" ca="1" si="392"/>
        <v>-3,48067713974272-9,89290585414472E-14i</v>
      </c>
      <c r="CB274" s="223" t="str">
        <f t="shared" ca="1" si="393"/>
        <v>1,48818123968229-3,14649486714745i</v>
      </c>
      <c r="CC274" s="223" t="str">
        <f t="shared" ca="1" si="394"/>
        <v>2,20811820179399+2,69059981380243i</v>
      </c>
      <c r="CD274" s="223" t="str">
        <f t="shared" ca="1" si="395"/>
        <v>-3,37636560783015+0,845735557600188i</v>
      </c>
      <c r="CE274" s="223" t="str">
        <f t="shared" ca="1" si="396"/>
        <v>0,679046424025012-3,41379690449599i</v>
      </c>
      <c r="CF274" s="223" t="str">
        <f t="shared" ca="1" si="397"/>
        <v>2,79570609329356+2,07343695130785i</v>
      </c>
      <c r="CG274" s="223" t="str">
        <f t="shared" ca="1" si="398"/>
        <v>-3,06968318386995+1,64077984562024i</v>
      </c>
      <c r="CH274" s="223" t="str">
        <f t="shared" ca="1" si="399"/>
        <v>-0,170788732330458-3,47648451169231i</v>
      </c>
      <c r="CI274" s="223" t="str">
        <f t="shared" ca="1" si="400"/>
        <v>3,2157263686882+1,3319974747915i</v>
      </c>
      <c r="CJ274" s="223" t="str">
        <f t="shared" ca="1" si="401"/>
        <v>-2,57901164368884+2,33747990212642i</v>
      </c>
      <c r="CK274" s="223" t="str">
        <f t="shared" ca="1" si="402"/>
        <v>-1,01038724013635-3,33080035068108i</v>
      </c>
      <c r="CL274" s="223" t="str">
        <f t="shared" ca="1" si="403"/>
        <v>3,44300406540495+0,510721408140012i</v>
      </c>
      <c r="CM274" s="223" t="str">
        <f t="shared" ca="1" si="404"/>
        <v>-1,9337606095943+2,89407727193125i</v>
      </c>
      <c r="CN274" s="223" t="str">
        <f t="shared" ca="1" si="405"/>
        <v>-1,78942566919195-2,98547636493148i</v>
      </c>
      <c r="CO274" s="223" t="str">
        <f t="shared" ca="1" si="406"/>
        <v>3,46391672794894-0,341166019648859i</v>
      </c>
      <c r="CP274" s="223" t="str">
        <f t="shared" ca="1" si="407"/>
        <v>-1,17260481131479+3,27721090374253i</v>
      </c>
      <c r="CQ274" s="223" t="str">
        <f t="shared" ca="1" si="408"/>
        <v>-2,46121040863305-2,46121040863309i</v>
      </c>
      <c r="CR274" s="223" t="str">
        <f t="shared" ca="1" si="409"/>
        <v>3,27721090374255-1,17260481131475i</v>
      </c>
      <c r="CS274" s="223" t="str">
        <f t="shared" ca="1" si="410"/>
        <v>-0,341166019648908+3,46391672794894i</v>
      </c>
      <c r="CT274" s="223" t="str">
        <f t="shared" ca="1" si="411"/>
        <v>-2,98547636493146-1,78942566919199i</v>
      </c>
      <c r="CU274" s="223" t="str">
        <f t="shared" ca="1" si="412"/>
        <v>2,89407727193128-1,93376060959426i</v>
      </c>
      <c r="CV274" s="223" t="str">
        <f t="shared" ca="1" si="413"/>
        <v>0,510721408139964+3,44300406540496i</v>
      </c>
      <c r="CW274" s="223" t="str">
        <f t="shared" ca="1" si="414"/>
        <v>-3,33080035068107-1,01038724013639i</v>
      </c>
      <c r="CX274" s="223" t="str">
        <f t="shared" ca="1" si="415"/>
        <v>2,3374799021266-2,57901164368867i</v>
      </c>
      <c r="CY274" s="223" t="str">
        <f t="shared" ca="1" si="416"/>
        <v>1,33199747479146+3,21572636868822i</v>
      </c>
      <c r="CZ274" s="223" t="str">
        <f t="shared" ca="1" si="417"/>
        <v>-3,4764845116923-0,170788732330508i</v>
      </c>
      <c r="DA274" s="223" t="str">
        <f t="shared" ca="1" si="418"/>
        <v>1,64077984562046-3,06968318386983i</v>
      </c>
      <c r="DB274" s="223" t="str">
        <f t="shared" ca="1" si="419"/>
        <v>2,07343695130781+2,79570609329359i</v>
      </c>
      <c r="DC274" s="223" t="str">
        <f t="shared" ca="1" si="420"/>
        <v>-3,41379690449604+0,679046424024769i</v>
      </c>
      <c r="DD274" s="223" t="str">
        <f t="shared" ca="1" si="421"/>
        <v>0,845735557600428-3,37636560783009i</v>
      </c>
      <c r="DE274" s="223" t="str">
        <f t="shared" ca="1" si="422"/>
        <v>2,69059981380239+2,20811820179403i</v>
      </c>
      <c r="DF274" s="223" t="str">
        <f t="shared" ca="1" si="423"/>
        <v>-3,14649486714755+1,48818123968207i</v>
      </c>
      <c r="DG274" s="223" t="str">
        <f t="shared" ca="1" si="424"/>
        <v>1,48393587812171E-13-3,48067713974272i</v>
      </c>
      <c r="DH274" s="223" t="str">
        <f t="shared" ca="1" si="425"/>
        <v>3,14649486714751+1,48818123968215i</v>
      </c>
      <c r="DI274" s="223" t="str">
        <f t="shared" ca="1" si="426"/>
        <v>-2,69059981380246+2,20811820179395i</v>
      </c>
      <c r="DJ274" s="223" t="str">
        <f t="shared" ca="1" si="427"/>
        <v>-0,845735557600143-3,37636560783016i</v>
      </c>
      <c r="DK274" s="223" t="str">
        <f t="shared" ca="1" si="428"/>
        <v>3,41379690449602+0,679046424024866i</v>
      </c>
      <c r="DL274" s="223" t="str">
        <f t="shared" ca="1" si="429"/>
        <v>-2,07343695130789+2,79570609329354i</v>
      </c>
      <c r="DM274" s="223" t="str">
        <f t="shared" ca="1" si="430"/>
        <v>-1,6407798456202-3,06968318386997i</v>
      </c>
      <c r="DN274" s="223" t="str">
        <f t="shared" ca="1" si="431"/>
        <v>3,47648451169231-0,170788732330409i</v>
      </c>
      <c r="DO274" s="223" t="str">
        <f t="shared" ca="1" si="432"/>
        <v>-1,33199747479155+3,21572636868818i</v>
      </c>
      <c r="DP274" s="223" t="str">
        <f t="shared" ca="1" si="433"/>
        <v>-2,33747990212638-2,57901164368887i</v>
      </c>
      <c r="DQ274" s="223" t="str">
        <f t="shared" ca="1" si="434"/>
        <v>3,3308003506811-1,0103872401363i</v>
      </c>
      <c r="DR274" s="223" t="str">
        <f t="shared" ca="1" si="435"/>
        <v>-0,510721408140061+3,44300406540495i</v>
      </c>
      <c r="DS274" s="223" t="str">
        <f t="shared" ca="1" si="436"/>
        <v>-2,89407727193122-1,93376060959434i</v>
      </c>
      <c r="DT274" s="223" t="str">
        <f t="shared" ca="1" si="437"/>
        <v>2,98547636493151-1,78942566919191i</v>
      </c>
      <c r="DU274" s="223" t="str">
        <f t="shared" ca="1" si="438"/>
        <v>0,34116601964881+3,46391672794895i</v>
      </c>
      <c r="DV274" s="223" t="str">
        <f t="shared" ca="1" si="439"/>
        <v>-3,27721090374252-1,17260481131484i</v>
      </c>
      <c r="DW274" s="223" t="str">
        <f t="shared" ca="1" si="440"/>
        <v>2,46121040863313-2,46121040863302i</v>
      </c>
      <c r="DX274" s="223" t="str">
        <f t="shared" ca="1" si="441"/>
        <v>1,1726048113147+3,27721090374257i</v>
      </c>
      <c r="DY274" s="223" t="str">
        <f t="shared" ca="1" si="442"/>
        <v>-3,46391672794893-0,341166019648957i</v>
      </c>
      <c r="DZ274" s="223" t="str">
        <f t="shared" ca="1" si="443"/>
        <v>1,78942566919204-2,98547636493143i</v>
      </c>
      <c r="EA274" s="223" t="str">
        <f t="shared" ca="1" si="444"/>
        <v>1,93376060959422+2,89407727193131i</v>
      </c>
      <c r="EB274" s="223" t="str">
        <f t="shared" ca="1" si="445"/>
        <v>-3,44300406540497+0,510721408139915i</v>
      </c>
      <c r="EC274" s="223" t="str">
        <f t="shared" ca="1" si="446"/>
        <v>1,01038724013644-3,33080035068105i</v>
      </c>
      <c r="ED274" s="223" t="str">
        <f t="shared" ca="1" si="447"/>
        <v>2,57901164368877+2,3374799021265i</v>
      </c>
      <c r="EE274" s="223" t="str">
        <f t="shared" ca="1" si="448"/>
        <v>-3,21572636868824+1,33199747479141i</v>
      </c>
      <c r="EF274" s="223" t="str">
        <f t="shared" ca="1" si="449"/>
        <v>0,170788732330755-3,47648451169229i</v>
      </c>
      <c r="EG274" s="223" t="str">
        <f t="shared" ca="1" si="450"/>
        <v>3,06968318386981+1,64077984562051i</v>
      </c>
      <c r="EH274" s="223" t="str">
        <f t="shared" ca="1" si="451"/>
        <v>-2,79570609329362+2,07343695130777i</v>
      </c>
      <c r="EI274" s="223" t="str">
        <f t="shared" ca="1" si="452"/>
        <v>-0,679046424024915-3,41379690449601i</v>
      </c>
      <c r="EJ274" s="223" t="str">
        <f t="shared" ca="1" si="453"/>
        <v>3,37636560783008+0,845735557600477i</v>
      </c>
      <c r="EK274" s="223" t="str">
        <f t="shared" ca="1" si="454"/>
        <v>-2,20811820179406+2,69059981380236i</v>
      </c>
      <c r="EL274" s="223" t="str">
        <f t="shared" ca="1" si="455"/>
        <v>-1,4881812396822-3,14649486714749i</v>
      </c>
      <c r="EM274" s="223" t="str">
        <f t="shared" ca="1" si="456"/>
        <v>3,48067713974272+1,97858117082894E-13i</v>
      </c>
      <c r="EN274" s="223"/>
      <c r="EO274" s="223"/>
      <c r="EP274" s="223"/>
    </row>
    <row r="275" spans="1:146">
      <c r="A275" s="249">
        <f t="shared" si="323"/>
        <v>3.4179687500000026E-3</v>
      </c>
      <c r="B275" s="248">
        <v>175</v>
      </c>
      <c r="C275" s="247">
        <f t="shared" si="324"/>
        <v>35000</v>
      </c>
      <c r="N275" s="246">
        <f t="shared" ca="1" si="327"/>
        <v>11.479558449651885</v>
      </c>
      <c r="O275" s="223">
        <f t="shared" ca="1" si="328"/>
        <v>3.4795584496518841</v>
      </c>
      <c r="P275" s="223" t="str">
        <f t="shared" ca="1" si="329"/>
        <v>-1,41006083829411+3,1810462802124i</v>
      </c>
      <c r="Q275" s="223" t="str">
        <f t="shared" ca="1" si="330"/>
        <v>-2,33672863577733-2,57818274900792i</v>
      </c>
      <c r="R275" s="223" t="str">
        <f t="shared" ca="1" si="331"/>
        <v>3,30393880396506-1,09147395030652i</v>
      </c>
      <c r="S275" s="223" t="str">
        <f t="shared" ca="1" si="332"/>
        <v>-0,341056368844371+3,46280342465675i</v>
      </c>
      <c r="T275" s="223" t="str">
        <f t="shared" ca="1" si="333"/>
        <v>-3,02751854184454-1,71506806959121i</v>
      </c>
      <c r="U275" s="223" t="str">
        <f t="shared" ca="1" si="334"/>
        <v>2,79480755298745-2,07277054839847i</v>
      </c>
      <c r="V275" s="223" t="str">
        <f t="shared" ca="1" si="335"/>
        <v>0,762375571517148+3,39501259091888i</v>
      </c>
      <c r="W275" s="223" t="str">
        <f t="shared" ca="1" si="336"/>
        <v>-3,41269970972128-0,678828178416396i</v>
      </c>
      <c r="X275" s="223" t="str">
        <f t="shared" ca="1" si="337"/>
        <v>2,00355825782661-2,84483414490873i</v>
      </c>
      <c r="Y275" s="223" t="str">
        <f t="shared" ca="1" si="338"/>
        <v>1,78885054754688+2,98451683243453i</v>
      </c>
      <c r="Z275" s="223" t="str">
        <f t="shared" ca="1" si="339"/>
        <v>-3,45339055071953+0,425935099216854i</v>
      </c>
      <c r="AA275" s="223" t="str">
        <f t="shared" ca="1" si="340"/>
        <v>1,01006250154539-3,32972983100967i</v>
      </c>
      <c r="AB275" s="223" t="str">
        <f t="shared" ca="1" si="341"/>
        <v>2,6347524400127+2,27275308478307i</v>
      </c>
      <c r="AC275" s="223" t="str">
        <f t="shared" ca="1" si="342"/>
        <v>-3,14548358328257+1,48770293803692i</v>
      </c>
      <c r="AD275" s="223" t="str">
        <f t="shared" ca="1" si="343"/>
        <v>-0,0853926390716201-3,47851047170139i</v>
      </c>
      <c r="AE275" s="223" t="str">
        <f t="shared" ca="1" si="344"/>
        <v>3,21469283381005+1,33156937062781i</v>
      </c>
      <c r="AF275" s="223" t="str">
        <f t="shared" ca="1" si="345"/>
        <v>-2,52006005711957+2,39929662881736i</v>
      </c>
      <c r="AG275" s="223" t="str">
        <f t="shared" ca="1" si="346"/>
        <v>-1,17222793597283-3,27615760772718i</v>
      </c>
      <c r="AH275" s="223" t="str">
        <f t="shared" ca="1" si="347"/>
        <v>3,47013043529352+0,255972198868239i</v>
      </c>
      <c r="AI275" s="223" t="str">
        <f t="shared" ca="1" si="348"/>
        <v>-1,64025249876125+3,06869658729098i</v>
      </c>
      <c r="AJ275" s="223" t="str">
        <f t="shared" ca="1" si="349"/>
        <v>-2,14073427949756-2,74309747350106i</v>
      </c>
      <c r="AK275" s="223" t="str">
        <f t="shared" ca="1" si="350"/>
        <v>3,37528044347948-0,845463738080341i</v>
      </c>
      <c r="AL275" s="223" t="str">
        <f t="shared" ca="1" si="351"/>
        <v>-0,594871884604313+3,42833114582753i</v>
      </c>
      <c r="AM275" s="223" t="str">
        <f t="shared" ca="1" si="352"/>
        <v>-2,89314711511592-1,93313909867869i</v>
      </c>
      <c r="AN275" s="223" t="str">
        <f t="shared" ca="1" si="353"/>
        <v>2,93971736168291-1,86155548882215i</v>
      </c>
      <c r="AO275" s="223" t="str">
        <f t="shared" ca="1" si="354"/>
        <v>0,510557262213667+3,44189748344496i</v>
      </c>
      <c r="AP275" s="223" t="str">
        <f t="shared" ca="1" si="355"/>
        <v>-3,35351515331034-0,928042628903311i</v>
      </c>
      <c r="AQ275" s="223" t="str">
        <f t="shared" ca="1" si="356"/>
        <v>2,20740851231476-2,68973505466694i</v>
      </c>
      <c r="AR275" s="223" t="str">
        <f t="shared" ca="1" si="357"/>
        <v>2,20740851231476-2,68973505466694i</v>
      </c>
      <c r="AS275" s="223" t="str">
        <f t="shared" ca="1" si="358"/>
        <v>-3,47536716911259+0,170733840811191i</v>
      </c>
      <c r="AT275" s="223" t="str">
        <f t="shared" ca="1" si="359"/>
        <v>1,25227581536198-3,2464029766502i</v>
      </c>
      <c r="AU275" s="223" t="str">
        <f t="shared" ca="1" si="360"/>
        <v>2,46041937528271+2,46041937528489i</v>
      </c>
      <c r="AV275" s="223" t="str">
        <f t="shared" ca="1" si="361"/>
        <v>-3,2464029766501+1,25227581536224i</v>
      </c>
      <c r="AW275" s="223" t="str">
        <f t="shared" ca="1" si="362"/>
        <v>0,170733840810914-3,47536716911261i</v>
      </c>
      <c r="AX275" s="223" t="str">
        <f t="shared" ca="1" si="363"/>
        <v>3,1080261646595+1,56444890115841i</v>
      </c>
      <c r="AY275" s="223" t="str">
        <f t="shared" ca="1" si="364"/>
        <v>-2,68973505466673+2,20740851231501i</v>
      </c>
      <c r="AZ275" s="223" t="str">
        <f t="shared" ca="1" si="365"/>
        <v>-0,928042628900246-3,35351515331119i</v>
      </c>
      <c r="BA275" s="223" t="str">
        <f t="shared" ca="1" si="366"/>
        <v>3,44189748344499+0,510557262213392i</v>
      </c>
      <c r="BB275" s="223" t="str">
        <f t="shared" ca="1" si="367"/>
        <v>-1,86155548882187+2,93971736168309i</v>
      </c>
      <c r="BC275" s="223" t="str">
        <f t="shared" ca="1" si="368"/>
        <v>-1,93313909867896-2,89314711511574i</v>
      </c>
      <c r="BD275" s="223" t="str">
        <f t="shared" ca="1" si="369"/>
        <v>3,42833114582729-0,594871884605704i</v>
      </c>
      <c r="BE275" s="223" t="str">
        <f t="shared" ca="1" si="370"/>
        <v>-0,84546373808175+3,37528044347913i</v>
      </c>
      <c r="BF275" s="223" t="str">
        <f t="shared" ca="1" si="371"/>
        <v>-2,74309747350059-2,14073427949816i</v>
      </c>
      <c r="BG275" s="223" t="str">
        <f t="shared" ca="1" si="372"/>
        <v>3,06869658729099-1,64025249876123i</v>
      </c>
      <c r="BH275" s="223" t="str">
        <f t="shared" ca="1" si="373"/>
        <v>0,25597219886891+3,47013043529347i</v>
      </c>
      <c r="BI275" s="223" t="str">
        <f t="shared" ca="1" si="374"/>
        <v>-3,27615760772766-1,1722279359715i</v>
      </c>
      <c r="BJ275" s="223" t="str">
        <f t="shared" ca="1" si="375"/>
        <v>2,39929662881841-2,52006005711857i</v>
      </c>
      <c r="BK275" s="223" t="str">
        <f t="shared" ca="1" si="376"/>
        <v>1,33156937062715+3,21469283381032i</v>
      </c>
      <c r="BL275" s="223" t="str">
        <f t="shared" ca="1" si="377"/>
        <v>-3,47851047170139-0,0853926390716389i</v>
      </c>
      <c r="BM275" s="223" t="str">
        <f t="shared" ca="1" si="378"/>
        <v>1,48770293803629-3,14548358328287i</v>
      </c>
      <c r="BN275" s="223" t="str">
        <f t="shared" ca="1" si="379"/>
        <v>2,27275308478406+2,63475244001184i</v>
      </c>
      <c r="BO275" s="223" t="str">
        <f t="shared" ca="1" si="380"/>
        <v>-3,32972983101009+1,01006250154402i</v>
      </c>
      <c r="BP275" s="223" t="str">
        <f t="shared" ca="1" si="381"/>
        <v>0,42593509921756-3,45339055071944i</v>
      </c>
      <c r="BQ275" s="223" t="str">
        <f t="shared" ca="1" si="382"/>
        <v>2,98451683243471+1,78885054754658i</v>
      </c>
      <c r="BR275" s="223" t="str">
        <f t="shared" ca="1" si="383"/>
        <v>-2,84483414490817+2,00355825782741i</v>
      </c>
      <c r="BS275" s="223" t="str">
        <f t="shared" ca="1" si="384"/>
        <v>-0,678828178418049-3,41269970972095i</v>
      </c>
      <c r="BT275" s="223" t="str">
        <f t="shared" ca="1" si="385"/>
        <v>3,39501259091864+0,762375571518192i</v>
      </c>
      <c r="BU275" s="223" t="str">
        <f t="shared" ca="1" si="386"/>
        <v>-2,07277054839875+2,79480755298724i</v>
      </c>
      <c r="BV275" s="223" t="str">
        <f t="shared" ca="1" si="387"/>
        <v>-1,71506806959153-3,02751854184436i</v>
      </c>
      <c r="BW275" s="223" t="str">
        <f t="shared" ca="1" si="388"/>
        <v>3,46280342465665-0,341056368845348i</v>
      </c>
      <c r="BX275" s="223" t="str">
        <f t="shared" ca="1" si="389"/>
        <v>-1,09147395030491+3,3039388039656i</v>
      </c>
      <c r="BY275" s="223" t="str">
        <f t="shared" ca="1" si="390"/>
        <v>-2,57818274900713-2,33672863577821i</v>
      </c>
      <c r="BZ275" s="223" t="str">
        <f t="shared" ca="1" si="391"/>
        <v>3,18104628021259-1,41006083829368i</v>
      </c>
      <c r="CA275" s="223" t="str">
        <f t="shared" ca="1" si="392"/>
        <v>2,77926772946126E-13+3,47955844965188i</v>
      </c>
      <c r="CB275" s="223" t="str">
        <f t="shared" ca="1" si="393"/>
        <v>-3,18104628021281-1,41006083829317i</v>
      </c>
      <c r="CC275" s="223" t="str">
        <f t="shared" ca="1" si="394"/>
        <v>2,57818274900914-2,33672863577598i</v>
      </c>
      <c r="CD275" s="223" t="str">
        <f t="shared" ca="1" si="395"/>
        <v>1,09147395030544+3,30393880396542i</v>
      </c>
      <c r="CE275" s="223" t="str">
        <f t="shared" ca="1" si="396"/>
        <v>-3,46280342465671-0,341056368844795i</v>
      </c>
      <c r="CF275" s="223" t="str">
        <f t="shared" ca="1" si="397"/>
        <v>1,71506806959096-3,02751854184468i</v>
      </c>
      <c r="CG275" s="223" t="str">
        <f t="shared" ca="1" si="398"/>
        <v>2,07277054839928+2,79480755298685i</v>
      </c>
      <c r="CH275" s="223" t="str">
        <f t="shared" ca="1" si="399"/>
        <v>-3,39501259091928+0,762375571515356i</v>
      </c>
      <c r="CI275" s="223" t="str">
        <f t="shared" ca="1" si="400"/>
        <v>0,678828178417503-3,41269970972106i</v>
      </c>
      <c r="CJ275" s="223" t="str">
        <f t="shared" ca="1" si="401"/>
        <v>2,8448341449085+2,00355825782695i</v>
      </c>
      <c r="CK275" s="223" t="str">
        <f t="shared" ca="1" si="402"/>
        <v>-2,98451683243438+1,78885054754714i</v>
      </c>
      <c r="CL275" s="223" t="str">
        <f t="shared" ca="1" si="403"/>
        <v>-0,425935099218211-3,45339055071936i</v>
      </c>
      <c r="CM275" s="223" t="str">
        <f t="shared" ca="1" si="404"/>
        <v>3,32972983100924+1,0100625015468i</v>
      </c>
      <c r="CN275" s="223" t="str">
        <f t="shared" ca="1" si="405"/>
        <v>-2,27275308478364+2,63475244001221i</v>
      </c>
      <c r="CO275" s="223" t="str">
        <f t="shared" ca="1" si="406"/>
        <v>-1,48770293803688-3,14548358328259i</v>
      </c>
      <c r="CP275" s="223" t="str">
        <f t="shared" ca="1" si="407"/>
        <v>3,47851047170137-0,0853926390722934i</v>
      </c>
      <c r="CQ275" s="223" t="str">
        <f t="shared" ca="1" si="408"/>
        <v>-1,33156937062654+3,21469283381057i</v>
      </c>
      <c r="CR275" s="223" t="str">
        <f t="shared" ca="1" si="409"/>
        <v>-2,39929662881631-2,52006005712057i</v>
      </c>
      <c r="CS275" s="223" t="str">
        <f t="shared" ca="1" si="410"/>
        <v>3,27615760772744-1,17222793597212i</v>
      </c>
      <c r="CT275" s="223" t="str">
        <f t="shared" ca="1" si="411"/>
        <v>-0,255972198868258+3,47013043529352i</v>
      </c>
      <c r="CU275" s="223" t="str">
        <f t="shared" ca="1" si="412"/>
        <v>-3,0686965872913-1,64025249876065i</v>
      </c>
      <c r="CV275" s="223" t="str">
        <f t="shared" ca="1" si="413"/>
        <v>2,74309747350019-2,14073427949868i</v>
      </c>
      <c r="CW275" s="223" t="str">
        <f t="shared" ca="1" si="414"/>
        <v>0,845463738078931+3,37528044347983i</v>
      </c>
      <c r="CX275" s="223" t="str">
        <f t="shared" ca="1" si="415"/>
        <v>-3,42833114582741-0,594871884605061i</v>
      </c>
      <c r="CY275" s="223" t="str">
        <f t="shared" ca="1" si="416"/>
        <v>1,93313909867842-2,8931471151161i</v>
      </c>
      <c r="CZ275" s="223" t="str">
        <f t="shared" ca="1" si="417"/>
        <v>1,86155548882242+2,93971736168274i</v>
      </c>
      <c r="DA275" s="223" t="str">
        <f t="shared" ca="1" si="418"/>
        <v>-3,4418974834449+0,510557262214039i</v>
      </c>
      <c r="DB275" s="223" t="str">
        <f t="shared" ca="1" si="419"/>
        <v>0,928042628903043-3,35351515331041i</v>
      </c>
      <c r="DC275" s="223" t="str">
        <f t="shared" ca="1" si="420"/>
        <v>2,68973505466715+2,20740851231451i</v>
      </c>
      <c r="DD275" s="223" t="str">
        <f t="shared" ca="1" si="421"/>
        <v>-3,10802616465921+1,564448901159i</v>
      </c>
      <c r="DE275" s="223" t="str">
        <f t="shared" ca="1" si="422"/>
        <v>-0,170733840811568-3,47536716911258i</v>
      </c>
      <c r="DF275" s="223" t="str">
        <f t="shared" ca="1" si="423"/>
        <v>3,24640297665034+1,25227581536163i</v>
      </c>
      <c r="DG275" s="223" t="str">
        <f t="shared" ca="1" si="424"/>
        <v>-2,46041937528469+2,4604193752829i</v>
      </c>
      <c r="DH275" s="223" t="str">
        <f t="shared" ca="1" si="425"/>
        <v>-1,25227581536259-3,24640297664997i</v>
      </c>
      <c r="DI275" s="223" t="str">
        <f t="shared" ca="1" si="426"/>
        <v>3,47536716911262+0,170733840810538i</v>
      </c>
      <c r="DJ275" s="223" t="str">
        <f t="shared" ca="1" si="427"/>
        <v>-1,56444890115808+3,10802616465967i</v>
      </c>
      <c r="DK275" s="223" t="str">
        <f t="shared" ca="1" si="428"/>
        <v>-2,2074085123153-2,68973505466649i</v>
      </c>
      <c r="DL275" s="223" t="str">
        <f t="shared" ca="1" si="429"/>
        <v>3,35351515331109-0,928042628900608i</v>
      </c>
      <c r="DM275" s="223" t="str">
        <f t="shared" ca="1" si="430"/>
        <v>-0,51055726221302+3,44189748344505i</v>
      </c>
      <c r="DN275" s="223" t="str">
        <f t="shared" ca="1" si="431"/>
        <v>-2,93971736168329-1,86155548882155i</v>
      </c>
      <c r="DO275" s="223" t="str">
        <f t="shared" ca="1" si="432"/>
        <v>2,89314711511553-1,93313909867927i</v>
      </c>
      <c r="DP275" s="223" t="str">
        <f t="shared" ca="1" si="433"/>
        <v>0,594871884606077+3,42833114582723i</v>
      </c>
      <c r="DQ275" s="223" t="str">
        <f t="shared" ca="1" si="434"/>
        <v>-3,37528044347922-0,845463738081385i</v>
      </c>
      <c r="DR275" s="223" t="str">
        <f t="shared" ca="1" si="435"/>
        <v>2,14073427949786-2,74309747350082i</v>
      </c>
      <c r="DS275" s="223" t="str">
        <f t="shared" ca="1" si="436"/>
        <v>1,64025249876156+3,06869658729081i</v>
      </c>
      <c r="DT275" s="223" t="str">
        <f t="shared" ca="1" si="437"/>
        <v>-3,47013043529344+0,255972198869286i</v>
      </c>
      <c r="DU275" s="223" t="str">
        <f t="shared" ca="1" si="438"/>
        <v>1,17222793597134-3,27615760772772i</v>
      </c>
      <c r="DV275" s="223" t="str">
        <f t="shared" ca="1" si="439"/>
        <v>2,52006005711882+2,39929662881814i</v>
      </c>
      <c r="DW275" s="223" t="str">
        <f t="shared" ca="1" si="440"/>
        <v>-3,21469283381018+1,3315693706275i</v>
      </c>
      <c r="DX275" s="223" t="str">
        <f t="shared" ca="1" si="441"/>
        <v>0,085392639071262-3,4785104717014i</v>
      </c>
      <c r="DY275" s="223" t="str">
        <f t="shared" ca="1" si="442"/>
        <v>3,14548358328303+1,48770293803595i</v>
      </c>
      <c r="DZ275" s="223" t="str">
        <f t="shared" ca="1" si="443"/>
        <v>-2,63475244001385+2,27275308478173i</v>
      </c>
      <c r="EA275" s="223" t="str">
        <f t="shared" ca="1" si="444"/>
        <v>-1,01006250154438-3,32972983100998i</v>
      </c>
      <c r="EB275" s="223" t="str">
        <f t="shared" ca="1" si="445"/>
        <v>3,45339055071949+0,425935099217188i</v>
      </c>
      <c r="EC275" s="223" t="str">
        <f t="shared" ca="1" si="446"/>
        <v>-1,78885054754626+2,9845168324349i</v>
      </c>
      <c r="ED275" s="223" t="str">
        <f t="shared" ca="1" si="447"/>
        <v>-2,00355825782763-2,84483414490802i</v>
      </c>
      <c r="EE275" s="223" t="str">
        <f t="shared" ca="1" si="448"/>
        <v>3,41269970972159-0,678828178414831i</v>
      </c>
      <c r="EF275" s="223" t="str">
        <f t="shared" ca="1" si="449"/>
        <v>-0,762375571517823+3,39501259091873i</v>
      </c>
      <c r="EG275" s="223" t="str">
        <f t="shared" ca="1" si="450"/>
        <v>-2,79480755298735-2,07277054839861i</v>
      </c>
      <c r="EH275" s="223" t="str">
        <f t="shared" ca="1" si="451"/>
        <v>3,02751854184418-1,71506806959186i</v>
      </c>
      <c r="EI275" s="223" t="str">
        <f t="shared" ca="1" si="452"/>
        <v>0,341056368845625+3,46280342465663i</v>
      </c>
      <c r="EJ275" s="223" t="str">
        <f t="shared" ca="1" si="453"/>
        <v>-3,30393880396463-1,09147395030784i</v>
      </c>
      <c r="EK275" s="223" t="str">
        <f t="shared" ca="1" si="454"/>
        <v>2,336728635778-2,57818274900731i</v>
      </c>
      <c r="EL275" s="223" t="str">
        <f t="shared" ca="1" si="455"/>
        <v>1,41006083829412+3,1810462802124i</v>
      </c>
      <c r="EM275" s="223" t="str">
        <f t="shared" ca="1" si="456"/>
        <v>-3,47955844965188+5,55853545892254E-13i</v>
      </c>
      <c r="EN275" s="223"/>
      <c r="EO275" s="223"/>
      <c r="EP275" s="223"/>
    </row>
    <row r="276" spans="1:146">
      <c r="A276" s="249">
        <f t="shared" si="323"/>
        <v>3.4375000000000026E-3</v>
      </c>
      <c r="B276" s="248">
        <v>176</v>
      </c>
      <c r="C276" s="247">
        <f t="shared" si="324"/>
        <v>35200</v>
      </c>
      <c r="N276" s="246">
        <f t="shared" ca="1" si="327"/>
        <v>11.478295087684318</v>
      </c>
      <c r="O276" s="223">
        <f t="shared" ca="1" si="328"/>
        <v>3.4782950876843182</v>
      </c>
      <c r="P276" s="223" t="str">
        <f t="shared" ca="1" si="329"/>
        <v>-1,33108590293365+3,2135256395461i</v>
      </c>
      <c r="Q276" s="223" t="str">
        <f t="shared" ca="1" si="330"/>
        <v>-2,45952604346944-2,45952604346944i</v>
      </c>
      <c r="R276" s="223" t="str">
        <f t="shared" ca="1" si="331"/>
        <v>3,21352563954609-1,33108590293368i</v>
      </c>
      <c r="S276" s="223" t="str">
        <f t="shared" ca="1" si="332"/>
        <v>1,27408773318851E-13+3,47829508768432i</v>
      </c>
      <c r="T276" s="223" t="str">
        <f t="shared" ca="1" si="333"/>
        <v>-3,21352563954606-1,33108590293376i</v>
      </c>
      <c r="U276" s="223" t="str">
        <f t="shared" ca="1" si="334"/>
        <v>2,45952604346942-2,45952604346945i</v>
      </c>
      <c r="V276" s="223" t="str">
        <f t="shared" ca="1" si="335"/>
        <v>1,33108590293379+3,21352563954604i</v>
      </c>
      <c r="W276" s="223" t="str">
        <f t="shared" ca="1" si="336"/>
        <v>-3,47829508768432-9,11892763960767E-14i</v>
      </c>
      <c r="X276" s="223" t="str">
        <f t="shared" ca="1" si="337"/>
        <v>1,33108590293364-3,2135256395461i</v>
      </c>
      <c r="Y276" s="223" t="str">
        <f t="shared" ca="1" si="338"/>
        <v>2,45952604346954+2,45952604346933i</v>
      </c>
      <c r="Z276" s="223" t="str">
        <f t="shared" ca="1" si="339"/>
        <v>-3,21352563954612+1,3310859029336i</v>
      </c>
      <c r="AA276" s="223" t="str">
        <f t="shared" ca="1" si="340"/>
        <v>-4,8576883459695E-14-3,47829508768432i</v>
      </c>
      <c r="AB276" s="223" t="str">
        <f t="shared" ca="1" si="341"/>
        <v>3,21352563954616+1,33108590293351i</v>
      </c>
      <c r="AC276" s="223" t="str">
        <f t="shared" ca="1" si="342"/>
        <v>-2,4595260434695+2,45952604346938i</v>
      </c>
      <c r="AD276" s="223" t="str">
        <f t="shared" ca="1" si="343"/>
        <v>-1,33108590293373-3,21352563954607i</v>
      </c>
      <c r="AE276" s="223" t="str">
        <f t="shared" ca="1" si="344"/>
        <v>3,47829508768432+1,82378552792153E-13i</v>
      </c>
      <c r="AF276" s="223" t="str">
        <f t="shared" ca="1" si="345"/>
        <v>-1,3310859029337+3,21352563954608i</v>
      </c>
      <c r="AG276" s="223" t="str">
        <f t="shared" ca="1" si="346"/>
        <v>-2,45952604346948-2,45952604346939i</v>
      </c>
      <c r="AH276" s="223" t="str">
        <f t="shared" ca="1" si="347"/>
        <v>3,21352563954616-1,33108590293349i</v>
      </c>
      <c r="AI276" s="223" t="str">
        <f t="shared" ca="1" si="348"/>
        <v>-4,26123929363817E-14+3,47829508768432i</v>
      </c>
      <c r="AJ276" s="223" t="str">
        <f t="shared" ca="1" si="349"/>
        <v>-3,21352563954611-1,33108590293361i</v>
      </c>
      <c r="AK276" s="223" t="str">
        <f t="shared" ca="1" si="350"/>
        <v>2,45952604346954-2,45952604346934i</v>
      </c>
      <c r="AL276" s="223" t="str">
        <f t="shared" ca="1" si="351"/>
        <v>1,33108590293362+3,21352563954611i</v>
      </c>
      <c r="AM276" s="223" t="str">
        <f t="shared" ca="1" si="352"/>
        <v>-3,47829508768432-5,94859879148167E-13i</v>
      </c>
      <c r="AN276" s="223" t="str">
        <f t="shared" ca="1" si="353"/>
        <v>1,33108590293413-3,2135256395459i</v>
      </c>
      <c r="AO276" s="223" t="str">
        <f t="shared" ca="1" si="354"/>
        <v>2,45952604346919+2,45952604346969i</v>
      </c>
      <c r="AP276" s="223" t="str">
        <f t="shared" ca="1" si="355"/>
        <v>-3,21352563954619+1,33108590293343i</v>
      </c>
      <c r="AQ276" s="223" t="str">
        <f t="shared" ca="1" si="356"/>
        <v>1,58516442406299E-13-3,47829508768432i</v>
      </c>
      <c r="AR276" s="223" t="str">
        <f t="shared" ca="1" si="357"/>
        <v>1,58516442406299E-13-3,47829508768432i</v>
      </c>
      <c r="AS276" s="223" t="str">
        <f t="shared" ca="1" si="358"/>
        <v>-2,45952604346934+2,45952604346953i</v>
      </c>
      <c r="AT276" s="223" t="str">
        <f t="shared" ca="1" si="359"/>
        <v>-1,33108590293388-3,213525639546i</v>
      </c>
      <c r="AU276" s="223" t="str">
        <f t="shared" ca="1" si="360"/>
        <v>3,47829508768432-3,27256540483251E-13i</v>
      </c>
      <c r="AV276" s="223" t="str">
        <f t="shared" ca="1" si="361"/>
        <v>-1,33108590293327+3,21352563954625i</v>
      </c>
      <c r="AW276" s="223" t="str">
        <f t="shared" ca="1" si="362"/>
        <v>-2,45952604346987-2,459526043469i</v>
      </c>
      <c r="AX276" s="223" t="str">
        <f t="shared" ca="1" si="363"/>
        <v>3,21352563954582-1,33108590293433i</v>
      </c>
      <c r="AY276" s="223" t="str">
        <f t="shared" ca="1" si="364"/>
        <v>8,13029523372801E-13+3,47829508768432i</v>
      </c>
      <c r="AZ276" s="223" t="str">
        <f t="shared" ca="1" si="365"/>
        <v>-3,21352563954644-1,33108590293282i</v>
      </c>
      <c r="BA276" s="223" t="str">
        <f t="shared" ca="1" si="366"/>
        <v>2,45952604346873-2,45952604347015i</v>
      </c>
      <c r="BB276" s="223" t="str">
        <f t="shared" ca="1" si="367"/>
        <v>1,33108590293478+3,21352563954563i</v>
      </c>
      <c r="BC276" s="223" t="str">
        <f t="shared" ca="1" si="368"/>
        <v>-3,47829508768432+1,29880250626235E-12i</v>
      </c>
      <c r="BD276" s="223" t="str">
        <f t="shared" ca="1" si="369"/>
        <v>1,33108590293238-3,21352563954663i</v>
      </c>
      <c r="BE276" s="223" t="str">
        <f t="shared" ca="1" si="370"/>
        <v>2,45952604347049+2,45952604346838i</v>
      </c>
      <c r="BF276" s="223" t="str">
        <f t="shared" ca="1" si="371"/>
        <v>-3,21352563954681+1,33108590293194i</v>
      </c>
      <c r="BG276" s="223" t="str">
        <f t="shared" ca="1" si="372"/>
        <v>1,67549274118588E-12-3,47829508768432i</v>
      </c>
      <c r="BH276" s="223" t="str">
        <f t="shared" ca="1" si="373"/>
        <v>3,21352563954549+1,33108590293512i</v>
      </c>
      <c r="BI276" s="223" t="str">
        <f t="shared" ca="1" si="374"/>
        <v>-2,45952604347049+2,45952604346839i</v>
      </c>
      <c r="BJ276" s="223" t="str">
        <f t="shared" ca="1" si="375"/>
        <v>-1,33108590293239-3,21352563954662i</v>
      </c>
      <c r="BK276" s="223" t="str">
        <f t="shared" ca="1" si="376"/>
        <v>3,47829508768432+1,18971975829633E-12i</v>
      </c>
      <c r="BL276" s="223" t="str">
        <f t="shared" ca="1" si="377"/>
        <v>-1,33108590293468+3,21352563954568i</v>
      </c>
      <c r="BM276" s="223" t="str">
        <f t="shared" ca="1" si="378"/>
        <v>-2,45952604346873-2,45952604347014i</v>
      </c>
      <c r="BN276" s="223" t="str">
        <f t="shared" ca="1" si="379"/>
        <v>3,21352563954644-1,33108590293284i</v>
      </c>
      <c r="BO276" s="223" t="str">
        <f t="shared" ca="1" si="380"/>
        <v>-7,03946775406784E-13+3,47829508768432i</v>
      </c>
      <c r="BP276" s="223" t="str">
        <f t="shared" ca="1" si="381"/>
        <v>-3,21352563954586-1,33108590293423i</v>
      </c>
      <c r="BQ276" s="223" t="str">
        <f t="shared" ca="1" si="382"/>
        <v>2,4595260434698-2,45952604346908i</v>
      </c>
      <c r="BR276" s="223" t="str">
        <f t="shared" ca="1" si="383"/>
        <v>1,33108590293328+3,21352563954625i</v>
      </c>
      <c r="BS276" s="223" t="str">
        <f t="shared" ca="1" si="384"/>
        <v>-3,47829508768432-3,17032884812599E-13i</v>
      </c>
      <c r="BT276" s="223" t="str">
        <f t="shared" ca="1" si="385"/>
        <v>1,33108590293378-3,21352563954605i</v>
      </c>
      <c r="BU276" s="223" t="str">
        <f t="shared" ca="1" si="386"/>
        <v>2,45952604346942+2,45952604346946i</v>
      </c>
      <c r="BV276" s="223" t="str">
        <f t="shared" ca="1" si="387"/>
        <v>-3,21352563954607+1,33108590293373i</v>
      </c>
      <c r="BW276" s="223" t="str">
        <f t="shared" ca="1" si="388"/>
        <v>-2,67599190372317E-13-3,47829508768432i</v>
      </c>
      <c r="BX276" s="223" t="str">
        <f t="shared" ca="1" si="389"/>
        <v>3,21352563954619+1,33108590293342i</v>
      </c>
      <c r="BY276" s="223" t="str">
        <f t="shared" ca="1" si="390"/>
        <v>-2,45952604346911+2,45952604346976i</v>
      </c>
      <c r="BZ276" s="223" t="str">
        <f t="shared" ca="1" si="391"/>
        <v>-1,33108590293427-3,21352563954584i</v>
      </c>
      <c r="CA276" s="223" t="str">
        <f t="shared" ca="1" si="392"/>
        <v>3,47829508768432-6,54513080966501E-13i</v>
      </c>
      <c r="CB276" s="223" t="str">
        <f t="shared" ca="1" si="393"/>
        <v>-1,33108590293288+3,21352563954642i</v>
      </c>
      <c r="CC276" s="223" t="str">
        <f t="shared" ca="1" si="394"/>
        <v>-2,45952604347004-2,45952604346884i</v>
      </c>
      <c r="CD276" s="223" t="str">
        <f t="shared" ca="1" si="395"/>
        <v>3,21352563954569-1,33108590293463i</v>
      </c>
      <c r="CE276" s="223" t="str">
        <f t="shared" ca="1" si="396"/>
        <v>1,23914515615142E-12+3,47829508768432i</v>
      </c>
      <c r="CF276" s="223" t="str">
        <f t="shared" ca="1" si="397"/>
        <v>-3,21352563954657-1,33108590293252i</v>
      </c>
      <c r="CG276" s="223" t="str">
        <f t="shared" ca="1" si="398"/>
        <v>2,45952604346842-2,45952604347045i</v>
      </c>
      <c r="CH276" s="223" t="str">
        <f t="shared" ca="1" si="399"/>
        <v>1,33108590293499+3,21352563954554i</v>
      </c>
      <c r="CI276" s="223" t="str">
        <f t="shared" ca="1" si="400"/>
        <v>-3,47829508768432+1,6260590467456E-12i</v>
      </c>
      <c r="CJ276" s="223" t="str">
        <f t="shared" ca="1" si="401"/>
        <v>1,33108590293527-3,21352563954543i</v>
      </c>
      <c r="CK276" s="223" t="str">
        <f t="shared" ca="1" si="402"/>
        <v>2,45952604346835+2,45952604347053i</v>
      </c>
      <c r="CL276" s="223" t="str">
        <f t="shared" ca="1" si="403"/>
        <v>-3,21352563954669+1,33108590293224i</v>
      </c>
      <c r="CM276" s="223" t="str">
        <f t="shared" ca="1" si="404"/>
        <v>1,34823620070263E-12-3,47829508768432i</v>
      </c>
      <c r="CN276" s="223" t="str">
        <f t="shared" ca="1" si="405"/>
        <v>3,21352563954565+1,33108590293473i</v>
      </c>
      <c r="CO276" s="223" t="str">
        <f t="shared" ca="1" si="406"/>
        <v>-2,45952604347025+2,45952604346862i</v>
      </c>
      <c r="CP276" s="223" t="str">
        <f t="shared" ca="1" si="407"/>
        <v>-1,33108590293278-3,21352563954646i</v>
      </c>
      <c r="CQ276" s="223" t="str">
        <f t="shared" ca="1" si="408"/>
        <v>3,47829508768432+9,61322310108449E-13i</v>
      </c>
      <c r="CR276" s="223" t="str">
        <f t="shared" ca="1" si="409"/>
        <v>-1,33108590293437+3,2135256395458i</v>
      </c>
      <c r="CS276" s="223" t="str">
        <f t="shared" ca="1" si="410"/>
        <v>-2,45952604346904-2,45952604346984i</v>
      </c>
      <c r="CT276" s="223" t="str">
        <f t="shared" ca="1" si="411"/>
        <v>3,21352563954631-1,33108590293314i</v>
      </c>
      <c r="CU276" s="223" t="str">
        <f t="shared" ca="1" si="412"/>
        <v>-3,76690234923534E-13+3,47829508768432i</v>
      </c>
      <c r="CV276" s="223" t="str">
        <f t="shared" ca="1" si="413"/>
        <v>-3,21352563954595-1,33108590293401i</v>
      </c>
      <c r="CW276" s="223" t="str">
        <f t="shared" ca="1" si="414"/>
        <v>2,45952604346957-2,45952604346931i</v>
      </c>
      <c r="CX276" s="223" t="str">
        <f t="shared" ca="1" si="415"/>
        <v>1,33108590293368+3,21352563954609i</v>
      </c>
      <c r="CY276" s="223" t="str">
        <f t="shared" ca="1" si="416"/>
        <v>-3,47829508768432+1,02236556706518E-14i</v>
      </c>
      <c r="CZ276" s="223" t="str">
        <f t="shared" ca="1" si="417"/>
        <v>1,33108590293348-3,21352563954617i</v>
      </c>
      <c r="DA276" s="223" t="str">
        <f t="shared" ca="1" si="418"/>
        <v>2,45952604346958+2,45952604346929i</v>
      </c>
      <c r="DB276" s="223" t="str">
        <f t="shared" ca="1" si="419"/>
        <v>-3,21352563954594+1,33108590293404i</v>
      </c>
      <c r="DC276" s="223" t="str">
        <f t="shared" ca="1" si="420"/>
        <v>-5,94855730855567E-13-3,47829508768432i</v>
      </c>
      <c r="DD276" s="223" t="str">
        <f t="shared" ca="1" si="421"/>
        <v>3,21352563954632+1,33108590293312i</v>
      </c>
      <c r="DE276" s="223" t="str">
        <f t="shared" ca="1" si="422"/>
        <v>-2,45952604346888+2,45952604347i</v>
      </c>
      <c r="DF276" s="223" t="str">
        <f t="shared" ca="1" si="423"/>
        <v>-1,33108590293457-3,21352563954571i</v>
      </c>
      <c r="DG276" s="223" t="str">
        <f t="shared" ca="1" si="424"/>
        <v>3,47829508768432-9,81769621449751E-13i</v>
      </c>
      <c r="DH276" s="223" t="str">
        <f t="shared" ca="1" si="425"/>
        <v>-1,33108590293258+3,21352563954654i</v>
      </c>
      <c r="DI276" s="223" t="str">
        <f t="shared" ca="1" si="426"/>
        <v>-2,45952604347027-2,45952604346861i</v>
      </c>
      <c r="DJ276" s="223" t="str">
        <f t="shared" ca="1" si="427"/>
        <v>3,21352563954557-1,33108590293493i</v>
      </c>
      <c r="DK276" s="223" t="str">
        <f t="shared" ca="1" si="428"/>
        <v>1,56640169663467E-12+3,47829508768432i</v>
      </c>
      <c r="DL276" s="223" t="str">
        <f t="shared" ca="1" si="429"/>
        <v>-3,21352563954669-1,33108590293222i</v>
      </c>
      <c r="DM276" s="223" t="str">
        <f t="shared" ca="1" si="430"/>
        <v>2,45952604347071-2,45952604346817i</v>
      </c>
      <c r="DN276" s="223" t="str">
        <f t="shared" ca="1" si="431"/>
        <v>1,33108590293218+3,21352563954671i</v>
      </c>
      <c r="DO276" s="223" t="str">
        <f t="shared" ca="1" si="432"/>
        <v>-3,47829508768432-1,40789355081357E-12i</v>
      </c>
      <c r="DP276" s="223" t="str">
        <f t="shared" ca="1" si="433"/>
        <v>1,33108590293497-3,21352563954555i</v>
      </c>
      <c r="DQ276" s="223" t="str">
        <f t="shared" ca="1" si="434"/>
        <v>2,45952604346858+2,4595260434703i</v>
      </c>
      <c r="DR276" s="223" t="str">
        <f t="shared" ca="1" si="435"/>
        <v>-3,21352563954656+1,33108590293254i</v>
      </c>
      <c r="DS276" s="223" t="str">
        <f t="shared" ca="1" si="436"/>
        <v>1,02097966021938E-12-3,47829508768432i</v>
      </c>
      <c r="DT276" s="223" t="str">
        <f t="shared" ca="1" si="437"/>
        <v>3,21352563954578+1,33108590293443i</v>
      </c>
      <c r="DU276" s="223" t="str">
        <f t="shared" ca="1" si="438"/>
        <v>-2,45952604347002+2,45952604346885i</v>
      </c>
      <c r="DV276" s="223" t="str">
        <f t="shared" ca="1" si="439"/>
        <v>-1,33108590293308-3,21352563954633i</v>
      </c>
      <c r="DW276" s="223" t="str">
        <f t="shared" ca="1" si="440"/>
        <v>3,47829508768432+6,34065769625199E-13i</v>
      </c>
      <c r="DX276" s="223" t="str">
        <f t="shared" ca="1" si="441"/>
        <v>-1,33108590293407+3,21352563954593i</v>
      </c>
      <c r="DY276" s="223" t="str">
        <f t="shared" ca="1" si="442"/>
        <v>-2,45952604346927-2,45952604346961i</v>
      </c>
      <c r="DZ276" s="223" t="str">
        <f t="shared" ca="1" si="443"/>
        <v>3,21352563954619-1,33108590293344i</v>
      </c>
      <c r="EA276" s="223" t="str">
        <f t="shared" ca="1" si="444"/>
        <v>-4,94336944402822E-14+3,47829508768432i</v>
      </c>
      <c r="EB276" s="223" t="str">
        <f t="shared" ca="1" si="445"/>
        <v>-3,21352563954607-1,33108590293371i</v>
      </c>
      <c r="EC276" s="223" t="str">
        <f t="shared" ca="1" si="446"/>
        <v>2,45952604346934-2,45952604346954i</v>
      </c>
      <c r="ED276" s="223" t="str">
        <f t="shared" ca="1" si="447"/>
        <v>1,3310859029338+3,21352563954604i</v>
      </c>
      <c r="EE276" s="223" t="str">
        <f t="shared" ca="1" si="448"/>
        <v>-3,47829508768432+5,35198380744632E-13i</v>
      </c>
      <c r="EF276" s="223" t="str">
        <f t="shared" ca="1" si="449"/>
        <v>1,33108590293317-3,2135256395463i</v>
      </c>
      <c r="EG276" s="223" t="str">
        <f t="shared" ca="1" si="450"/>
        <v>2,45952604346981+2,45952604346906i</v>
      </c>
      <c r="EH276" s="223" t="str">
        <f t="shared" ca="1" si="451"/>
        <v>-3,21352563954574+1,33108590293452i</v>
      </c>
      <c r="EI276" s="223" t="str">
        <f t="shared" ca="1" si="452"/>
        <v>-9,22112271338817E-13-3,47829508768432i</v>
      </c>
      <c r="EJ276" s="223" t="str">
        <f t="shared" ca="1" si="453"/>
        <v>3,21352563954645+1,33108590293281i</v>
      </c>
      <c r="EK276" s="223" t="str">
        <f t="shared" ca="1" si="454"/>
        <v>-2,45952604346851+2,45952604347037i</v>
      </c>
      <c r="EL276" s="223" t="str">
        <f t="shared" ca="1" si="455"/>
        <v>-1,33108590293488-3,21352563954559i</v>
      </c>
      <c r="EM276" s="223" t="str">
        <f t="shared" ca="1" si="456"/>
        <v>3,47829508768432-1,309026161933E-12i</v>
      </c>
      <c r="EN276" s="223"/>
      <c r="EO276" s="223"/>
      <c r="EP276" s="223"/>
    </row>
    <row r="277" spans="1:146">
      <c r="A277" s="249">
        <f t="shared" si="323"/>
        <v>3.4570312500000026E-3</v>
      </c>
      <c r="B277" s="248">
        <v>177</v>
      </c>
      <c r="C277" s="247">
        <f t="shared" si="324"/>
        <v>35400</v>
      </c>
      <c r="N277" s="246">
        <f t="shared" ca="1" si="327"/>
        <v>11.476858214067573</v>
      </c>
      <c r="O277" s="223">
        <f t="shared" ca="1" si="328"/>
        <v>3.476858214067573</v>
      </c>
      <c r="P277" s="223" t="str">
        <f t="shared" ca="1" si="329"/>
        <v>-1,25130401397881+3,24388367629446i</v>
      </c>
      <c r="Q277" s="223" t="str">
        <f t="shared" ca="1" si="330"/>
        <v>-2,576182006413-2,33491526839049i</v>
      </c>
      <c r="R277" s="223" t="str">
        <f t="shared" ca="1" si="331"/>
        <v>3,10561424861641-1,56323484464744i</v>
      </c>
      <c r="S277" s="223" t="str">
        <f t="shared" ca="1" si="332"/>
        <v>0,34079169947409+3,46011619144483i</v>
      </c>
      <c r="T277" s="223" t="str">
        <f t="shared" ca="1" si="333"/>
        <v>-3,35091273088262-0,927322441623145i</v>
      </c>
      <c r="U277" s="223" t="str">
        <f t="shared" ca="1" si="334"/>
        <v>2,0711620199389-2,79263870342938i</v>
      </c>
      <c r="V277" s="223" t="str">
        <f t="shared" ca="1" si="335"/>
        <v>1,8601108692112+2,93743605802263i</v>
      </c>
      <c r="W277" s="223" t="str">
        <f t="shared" ca="1" si="336"/>
        <v>-3,41005135840653+0,678301388586918i</v>
      </c>
      <c r="X277" s="223" t="str">
        <f t="shared" ca="1" si="337"/>
        <v>0,594410247228846-3,42567066407711i</v>
      </c>
      <c r="Y277" s="223" t="str">
        <f t="shared" ca="1" si="338"/>
        <v>2,98220076312028+1,78746234902276i</v>
      </c>
      <c r="Z277" s="223" t="str">
        <f t="shared" ca="1" si="339"/>
        <v>-2,74096875242438+2,13907300926413i</v>
      </c>
      <c r="AA277" s="223" t="str">
        <f t="shared" ca="1" si="340"/>
        <v>-1,00927866453002-3,32714586666314i</v>
      </c>
      <c r="AB277" s="223" t="str">
        <f t="shared" ca="1" si="341"/>
        <v>3,46743751611451+0,255773557215687i</v>
      </c>
      <c r="AC277" s="223" t="str">
        <f t="shared" ca="1" si="342"/>
        <v>-1,48654843855951+3,14304259922538i</v>
      </c>
      <c r="AD277" s="223" t="str">
        <f t="shared" ca="1" si="343"/>
        <v>-2,3974347069016-2,51810441937439i</v>
      </c>
      <c r="AE277" s="223" t="str">
        <f t="shared" ca="1" si="344"/>
        <v>3,21219814142074-1,33053603520624i</v>
      </c>
      <c r="AF277" s="223" t="str">
        <f t="shared" ca="1" si="345"/>
        <v>0,0853263719731651+3,47581104937755i</v>
      </c>
      <c r="AG277" s="223" t="str">
        <f t="shared" ca="1" si="346"/>
        <v>-3,2736152169381-1,17131825400292i</v>
      </c>
      <c r="AH277" s="223" t="str">
        <f t="shared" ca="1" si="347"/>
        <v>2,27098936422965-2,63270779774076i</v>
      </c>
      <c r="AI277" s="223" t="str">
        <f t="shared" ca="1" si="348"/>
        <v>1,63897961651807+3,06631519211047i</v>
      </c>
      <c r="AJ277" s="223" t="str">
        <f t="shared" ca="1" si="349"/>
        <v>-3,45071062216347+0,425604561556094i</v>
      </c>
      <c r="AK277" s="223" t="str">
        <f t="shared" ca="1" si="350"/>
        <v>0,844807634352228-3,37266113057173i</v>
      </c>
      <c r="AL277" s="223" t="str">
        <f t="shared" ca="1" si="351"/>
        <v>2,84262647330293+2,0020034400586i</v>
      </c>
      <c r="AM277" s="223" t="str">
        <f t="shared" ca="1" si="352"/>
        <v>-2,8909019512822+1,93163892816487i</v>
      </c>
      <c r="AN277" s="223" t="str">
        <f t="shared" ca="1" si="353"/>
        <v>-0,761783946550429-3,39237796530799i</v>
      </c>
      <c r="AO277" s="223" t="str">
        <f t="shared" ca="1" si="354"/>
        <v>3,43922647383398+0,510161055362562i</v>
      </c>
      <c r="AP277" s="223" t="str">
        <f t="shared" ca="1" si="355"/>
        <v>-1,7137371283522+3,02516910199022i</v>
      </c>
      <c r="AQ277" s="223" t="str">
        <f t="shared" ca="1" si="356"/>
        <v>-2,20569550099421-2,6876477443339i</v>
      </c>
      <c r="AR277" s="223" t="str">
        <f t="shared" ca="1" si="357"/>
        <v>-2,20569550099421-2,6876477443339i</v>
      </c>
      <c r="AS277" s="223" t="str">
        <f t="shared" ca="1" si="358"/>
        <v>-0,170601346530764+3,47267018608031i</v>
      </c>
      <c r="AT277" s="223" t="str">
        <f t="shared" ca="1" si="359"/>
        <v>-3,17857769849824-1,40896659127845i</v>
      </c>
      <c r="AU277" s="223" t="str">
        <f t="shared" ca="1" si="360"/>
        <v>2,45851002039222-2,45851002039044i</v>
      </c>
      <c r="AV277" s="223" t="str">
        <f t="shared" ca="1" si="361"/>
        <v>1,40896659127623+3,17857769849922i</v>
      </c>
      <c r="AW277" s="223" t="str">
        <f t="shared" ca="1" si="362"/>
        <v>-3,47267018608026+0,170601346531794i</v>
      </c>
      <c r="AX277" s="223" t="str">
        <f t="shared" ca="1" si="363"/>
        <v>1,09062693570806-3,30137485418381i</v>
      </c>
      <c r="AY277" s="223" t="str">
        <f t="shared" ca="1" si="364"/>
        <v>2,68764774433455+2,20569550099341i</v>
      </c>
      <c r="AZ277" s="223" t="str">
        <f t="shared" ca="1" si="365"/>
        <v>-3,02516910198971+1,7137371283531i</v>
      </c>
      <c r="BA277" s="223" t="str">
        <f t="shared" ca="1" si="366"/>
        <v>-0,510161055363633-3,43922647383382i</v>
      </c>
      <c r="BB277" s="223" t="str">
        <f t="shared" ca="1" si="367"/>
        <v>3,39237796530745+0,761783946552845i</v>
      </c>
      <c r="BC277" s="223" t="str">
        <f t="shared" ca="1" si="368"/>
        <v>-1,93163892816689+2,89090195128085i</v>
      </c>
      <c r="BD277" s="223" t="str">
        <f t="shared" ca="1" si="369"/>
        <v>-2,00200344005977-2,84262647330211i</v>
      </c>
      <c r="BE277" s="223" t="str">
        <f t="shared" ca="1" si="370"/>
        <v>3,37266113057148-0,844807634353229i</v>
      </c>
      <c r="BF277" s="223" t="str">
        <f t="shared" ca="1" si="371"/>
        <v>-0,425604561555416+3,45071062216355i</v>
      </c>
      <c r="BG277" s="223" t="str">
        <f t="shared" ca="1" si="372"/>
        <v>-3,06631519211049-1,63897961651803i</v>
      </c>
      <c r="BH277" s="223" t="str">
        <f t="shared" ca="1" si="373"/>
        <v>2,63270779774099-2,27098936422938i</v>
      </c>
      <c r="BI277" s="223" t="str">
        <f t="shared" ca="1" si="374"/>
        <v>1,17131825400194+3,27361521693845i</v>
      </c>
      <c r="BJ277" s="223" t="str">
        <f t="shared" ca="1" si="375"/>
        <v>-3,47581104937752-0,0853263719745054i</v>
      </c>
      <c r="BK277" s="223" t="str">
        <f t="shared" ca="1" si="376"/>
        <v>1,33053603520464-3,21219814142139i</v>
      </c>
      <c r="BL277" s="223" t="str">
        <f t="shared" ca="1" si="377"/>
        <v>2,5181044193751+2,39743470690085i</v>
      </c>
      <c r="BM277" s="223" t="str">
        <f t="shared" ca="1" si="378"/>
        <v>-3,14304259922507+1,48654843856017i</v>
      </c>
      <c r="BN277" s="223" t="str">
        <f t="shared" ca="1" si="379"/>
        <v>-0,255773557216-3,46743751611449i</v>
      </c>
      <c r="BO277" s="223" t="str">
        <f t="shared" ca="1" si="380"/>
        <v>3,32714586666304+1,00927866453036i</v>
      </c>
      <c r="BP277" s="223" t="str">
        <f t="shared" ca="1" si="381"/>
        <v>-2,13907300926464+2,74096875242398i</v>
      </c>
      <c r="BQ277" s="223" t="str">
        <f t="shared" ca="1" si="382"/>
        <v>-1,78746234902184-2,98220076312083i</v>
      </c>
      <c r="BR277" s="223" t="str">
        <f t="shared" ca="1" si="383"/>
        <v>3,4256706640774-0,594410247227136i</v>
      </c>
      <c r="BS277" s="223" t="str">
        <f t="shared" ca="1" si="384"/>
        <v>-0,678301388585517+3,41005135840681i</v>
      </c>
      <c r="BT277" s="223" t="str">
        <f t="shared" ca="1" si="385"/>
        <v>-2,93743605802316-1,86011086921035i</v>
      </c>
      <c r="BU277" s="223" t="str">
        <f t="shared" ca="1" si="386"/>
        <v>2,79263870342918-2,07116201993918i</v>
      </c>
      <c r="BV277" s="223" t="str">
        <f t="shared" ca="1" si="387"/>
        <v>0,927322441623173+3,35091273088262i</v>
      </c>
      <c r="BW277" s="223" t="str">
        <f t="shared" ca="1" si="388"/>
        <v>-3,46011619144477-0,340791699474822i</v>
      </c>
      <c r="BX277" s="223" t="str">
        <f t="shared" ca="1" si="389"/>
        <v>1,56323484464846-3,10561424861589i</v>
      </c>
      <c r="BY277" s="223" t="str">
        <f t="shared" ca="1" si="390"/>
        <v>2,33491526838941+2,57618200641398i</v>
      </c>
      <c r="BZ277" s="223" t="str">
        <f t="shared" ca="1" si="391"/>
        <v>-3,24388367629389+1,25130401398029i</v>
      </c>
      <c r="CA277" s="223" t="str">
        <f t="shared" ca="1" si="392"/>
        <v>-1,03077431309603E-12-3,47685821406757i</v>
      </c>
      <c r="CB277" s="223" t="str">
        <f t="shared" ca="1" si="393"/>
        <v>3,24388367629463+1,25130401397836i</v>
      </c>
      <c r="CC277" s="223" t="str">
        <f t="shared" ca="1" si="394"/>
        <v>-2,33491526839037+2,57618200641311i</v>
      </c>
      <c r="CD277" s="223" t="str">
        <f t="shared" ca="1" si="395"/>
        <v>-1,56323484464712-3,10561424861657i</v>
      </c>
      <c r="CE277" s="223" t="str">
        <f t="shared" ca="1" si="396"/>
        <v>3,46011619144491-0,340791699473333i</v>
      </c>
      <c r="CF277" s="223" t="str">
        <f t="shared" ca="1" si="397"/>
        <v>-0,927322441624425+3,35091273088227i</v>
      </c>
      <c r="CG277" s="223" t="str">
        <f t="shared" ca="1" si="398"/>
        <v>-2,79263870343047-2,07116201993744i</v>
      </c>
      <c r="CH277" s="223" t="str">
        <f t="shared" ca="1" si="399"/>
        <v>2,93743605802206-1,86011086921209i</v>
      </c>
      <c r="CI277" s="223" t="str">
        <f t="shared" ca="1" si="400"/>
        <v>0,678301388587541+3,41005135840641i</v>
      </c>
      <c r="CJ277" s="223" t="str">
        <f t="shared" ca="1" si="401"/>
        <v>-3,42567066407719-0,594410247228415i</v>
      </c>
      <c r="CK277" s="223" t="str">
        <f t="shared" ca="1" si="402"/>
        <v>1,78746234902304-2,98220076312011i</v>
      </c>
      <c r="CL277" s="223" t="str">
        <f t="shared" ca="1" si="403"/>
        <v>2,13907300926354+2,74096875242484i</v>
      </c>
      <c r="CM277" s="223" t="str">
        <f t="shared" ca="1" si="404"/>
        <v>-3,32714586666342+1,00927866452912i</v>
      </c>
      <c r="CN277" s="223" t="str">
        <f t="shared" ca="1" si="405"/>
        <v>0,255773557217393-3,46743751611439i</v>
      </c>
      <c r="CO277" s="223" t="str">
        <f t="shared" ca="1" si="406"/>
        <v>3,14304259922599+1,48654843855822i</v>
      </c>
      <c r="CP277" s="223" t="str">
        <f t="shared" ca="1" si="407"/>
        <v>-2,51810441937368+2,39743470690234i</v>
      </c>
      <c r="CQ277" s="223" t="str">
        <f t="shared" ca="1" si="408"/>
        <v>-1,33053603520646-3,21219814142064i</v>
      </c>
      <c r="CR277" s="223" t="str">
        <f t="shared" ca="1" si="409"/>
        <v>3,47581104937755-0,0853263719732078i</v>
      </c>
      <c r="CS277" s="223" t="str">
        <f t="shared" ca="1" si="410"/>
        <v>-1,17131825400325+3,27361521693798i</v>
      </c>
      <c r="CT277" s="223" t="str">
        <f t="shared" ca="1" si="411"/>
        <v>-2,63270779774001-2,27098936423051i</v>
      </c>
      <c r="CU277" s="223" t="str">
        <f t="shared" ca="1" si="412"/>
        <v>3,0663151921111-1,63897961651688i</v>
      </c>
      <c r="CV277" s="223" t="str">
        <f t="shared" ca="1" si="413"/>
        <v>0,425604561557558+3,45071062216329i</v>
      </c>
      <c r="CW277" s="223" t="str">
        <f t="shared" ca="1" si="414"/>
        <v>-3,37266113057198-0,84480763435123i</v>
      </c>
      <c r="CX277" s="223" t="str">
        <f t="shared" ca="1" si="415"/>
        <v>2,00200344005808-2,8426264733033i</v>
      </c>
      <c r="CY277" s="223" t="str">
        <f t="shared" ca="1" si="416"/>
        <v>1,93163892816581+2,89090195128157i</v>
      </c>
      <c r="CZ277" s="223" t="str">
        <f t="shared" ca="1" si="417"/>
        <v>-3,39237796530776+0,761783946551482i</v>
      </c>
      <c r="DA277" s="223" t="str">
        <f t="shared" ca="1" si="418"/>
        <v>0,510161055365013-3,43922647383361i</v>
      </c>
      <c r="DB277" s="223" t="str">
        <f t="shared" ca="1" si="419"/>
        <v>3,02516910198907+1,71373712835423i</v>
      </c>
      <c r="DC277" s="223" t="str">
        <f t="shared" ca="1" si="420"/>
        <v>-2,68764774433544+2,20569550099233i</v>
      </c>
      <c r="DD277" s="223" t="str">
        <f t="shared" ca="1" si="421"/>
        <v>-1,09062693571011-3,30137485418314i</v>
      </c>
      <c r="DE277" s="223" t="str">
        <f t="shared" ca="1" si="422"/>
        <v>3,47267018608036+0,170601346529735i</v>
      </c>
      <c r="DF277" s="223" t="str">
        <f t="shared" ca="1" si="423"/>
        <v>-1,4089665912776+3,17857769849861i</v>
      </c>
      <c r="DG277" s="223" t="str">
        <f t="shared" ca="1" si="424"/>
        <v>-2,45851002039123-2,45851002039143i</v>
      </c>
      <c r="DH277" s="223" t="str">
        <f t="shared" ca="1" si="425"/>
        <v>3,1785776984988-1,40896659127717i</v>
      </c>
      <c r="DI277" s="223" t="str">
        <f t="shared" ca="1" si="426"/>
        <v>0,17060134652927+3,47267018608038i</v>
      </c>
      <c r="DJ277" s="223" t="str">
        <f t="shared" ca="1" si="427"/>
        <v>-3,30137485418305-1,09062693571037i</v>
      </c>
      <c r="DK277" s="223" t="str">
        <f t="shared" ca="1" si="428"/>
        <v>2,20569550099254-2,68764774433527i</v>
      </c>
      <c r="DL277" s="223" t="str">
        <f t="shared" ca="1" si="429"/>
        <v>1,713737128354+3,0251691019892i</v>
      </c>
      <c r="DM277" s="223" t="str">
        <f t="shared" ca="1" si="430"/>
        <v>-3,43922647383368+0,510161055364554i</v>
      </c>
      <c r="DN277" s="223" t="str">
        <f t="shared" ca="1" si="431"/>
        <v>0,761783946551743-3,3923779653077i</v>
      </c>
      <c r="DO277" s="223" t="str">
        <f t="shared" ca="1" si="432"/>
        <v>2,89090195128142+1,93163892816604i</v>
      </c>
      <c r="DP277" s="223" t="str">
        <f t="shared" ca="1" si="433"/>
        <v>-2,84262647330357+2,0020034400577i</v>
      </c>
      <c r="DQ277" s="223" t="str">
        <f t="shared" ca="1" si="434"/>
        <v>-0,844807634350969-3,37266113057204i</v>
      </c>
      <c r="DR277" s="223" t="str">
        <f t="shared" ca="1" si="435"/>
        <v>3,45071062216367+0,425604561554492i</v>
      </c>
      <c r="DS277" s="223" t="str">
        <f t="shared" ca="1" si="436"/>
        <v>-1,63897961651712+3,06631519211097i</v>
      </c>
      <c r="DT277" s="223" t="str">
        <f t="shared" ca="1" si="437"/>
        <v>-2,27098936423016-2,63270779774031i</v>
      </c>
      <c r="DU277" s="223" t="str">
        <f t="shared" ca="1" si="438"/>
        <v>3,27361521693814-1,17131825400282i</v>
      </c>
      <c r="DV277" s="223" t="str">
        <f t="shared" ca="1" si="439"/>
        <v>-0,0853263719734752+3,47581104937754i</v>
      </c>
      <c r="DW277" s="223" t="str">
        <f t="shared" ca="1" si="440"/>
        <v>-3,21219814142046-1,33053603520689i</v>
      </c>
      <c r="DX277" s="223" t="str">
        <f t="shared" ca="1" si="441"/>
        <v>2,39743470690268-2,51810441937336i</v>
      </c>
      <c r="DY277" s="223" t="str">
        <f t="shared" ca="1" si="442"/>
        <v>1,48654843855798+3,1430425992261i</v>
      </c>
      <c r="DZ277" s="223" t="str">
        <f t="shared" ca="1" si="443"/>
        <v>-3,46743751611441+0,255773557217127i</v>
      </c>
      <c r="EA277" s="223" t="str">
        <f t="shared" ca="1" si="444"/>
        <v>1,00927866452937-3,32714586666334i</v>
      </c>
      <c r="EB277" s="223" t="str">
        <f t="shared" ca="1" si="445"/>
        <v>2,74096875242455+2,13907300926391i</v>
      </c>
      <c r="EC277" s="223" t="str">
        <f t="shared" ca="1" si="446"/>
        <v>-2,98220076312025+1,78746234902281i</v>
      </c>
      <c r="ED277" s="223" t="str">
        <f t="shared" ca="1" si="447"/>
        <v>-0,594410247228151-3,42567066407723i</v>
      </c>
      <c r="EE277" s="223" t="str">
        <f t="shared" ca="1" si="448"/>
        <v>3,41005135840632+0,678301388587996i</v>
      </c>
      <c r="EF277" s="223" t="str">
        <f t="shared" ca="1" si="449"/>
        <v>-1,86011086921248+2,93743605802181i</v>
      </c>
      <c r="EG277" s="223" t="str">
        <f t="shared" ca="1" si="450"/>
        <v>-2,07116201993992-2,79263870342863i</v>
      </c>
      <c r="EH277" s="223" t="str">
        <f t="shared" ca="1" si="451"/>
        <v>3,35091273088239-0,927322441623977i</v>
      </c>
      <c r="EI277" s="223" t="str">
        <f t="shared" ca="1" si="452"/>
        <v>-0,340791699473599+3,46011619144488i</v>
      </c>
      <c r="EJ277" s="223" t="str">
        <f t="shared" ca="1" si="453"/>
        <v>-3,10561424861645-1,56323484464736i</v>
      </c>
      <c r="EK277" s="223" t="str">
        <f t="shared" ca="1" si="454"/>
        <v>2,57618200641329-2,33491526839018i</v>
      </c>
      <c r="EL277" s="223" t="str">
        <f t="shared" ca="1" si="455"/>
        <v>1,25130401397793+3,2438836762948i</v>
      </c>
      <c r="EM277" s="223" t="str">
        <f t="shared" ca="1" si="456"/>
        <v>-3,47685821406757-1,49590851388184E-12i</v>
      </c>
      <c r="EN277" s="223"/>
      <c r="EO277" s="223"/>
      <c r="EP277" s="223"/>
    </row>
    <row r="278" spans="1:146">
      <c r="A278" s="249">
        <f t="shared" si="323"/>
        <v>3.4765625000000027E-3</v>
      </c>
      <c r="B278" s="248">
        <v>178</v>
      </c>
      <c r="C278" s="247">
        <f t="shared" si="324"/>
        <v>35600</v>
      </c>
      <c r="N278" s="246">
        <f t="shared" ca="1" si="327"/>
        <v>11.475210753104518</v>
      </c>
      <c r="O278" s="223">
        <f t="shared" ca="1" si="328"/>
        <v>3.4752107531045184</v>
      </c>
      <c r="P278" s="223" t="str">
        <f t="shared" ca="1" si="329"/>
        <v>-1,17076324112044+3,27206405984578i</v>
      </c>
      <c r="Q278" s="223" t="str">
        <f t="shared" ca="1" si="330"/>
        <v>-2,68637423978838-2,2046503628228i</v>
      </c>
      <c r="R278" s="223" t="str">
        <f t="shared" ca="1" si="331"/>
        <v>2,98078768871837-1,78661538482077i</v>
      </c>
      <c r="S278" s="223" t="str">
        <f t="shared" ca="1" si="332"/>
        <v>0,677979984896988+3,40843555294395i</v>
      </c>
      <c r="T278" s="223" t="str">
        <f t="shared" ca="1" si="333"/>
        <v>-3,43759684414799-0,509919322635506i</v>
      </c>
      <c r="U278" s="223" t="str">
        <f t="shared" ca="1" si="334"/>
        <v>1,6382030087962-3,06486226125488i</v>
      </c>
      <c r="V278" s="223" t="str">
        <f t="shared" ca="1" si="335"/>
        <v>2,33380890122788+2,57496131835855i</v>
      </c>
      <c r="W278" s="223" t="str">
        <f t="shared" ca="1" si="336"/>
        <v>-3,21067608595633+1,32990557919027i</v>
      </c>
      <c r="X278" s="223" t="str">
        <f t="shared" ca="1" si="337"/>
        <v>-0,170520509452616-3,47102470955614i</v>
      </c>
      <c r="Y278" s="223" t="str">
        <f t="shared" ca="1" si="338"/>
        <v>3,32556934481606+1,00880043185606i</v>
      </c>
      <c r="Z278" s="223" t="str">
        <f t="shared" ca="1" si="339"/>
        <v>-2,07018062858891+2,79131545037613i</v>
      </c>
      <c r="AA278" s="223" t="str">
        <f t="shared" ca="1" si="340"/>
        <v>-1,93072364789458-2,8895321375534i</v>
      </c>
      <c r="AB278" s="223" t="str">
        <f t="shared" ca="1" si="341"/>
        <v>3,37106304194912-0,844407333991149i</v>
      </c>
      <c r="AC278" s="223" t="str">
        <f t="shared" ca="1" si="342"/>
        <v>-0,340630220061795+3,4584766634566i</v>
      </c>
      <c r="AD278" s="223" t="str">
        <f t="shared" ca="1" si="343"/>
        <v>-3,14155331215396-1,48584405823349i</v>
      </c>
      <c r="AE278" s="223" t="str">
        <f t="shared" ca="1" si="344"/>
        <v>2,45734508957261-2,45734508957262i</v>
      </c>
      <c r="AF278" s="223" t="str">
        <f t="shared" ca="1" si="345"/>
        <v>1,4858440582335+3,14155331215396i</v>
      </c>
      <c r="AG278" s="223" t="str">
        <f t="shared" ca="1" si="346"/>
        <v>-3,45847666345661+0,340630220061783i</v>
      </c>
      <c r="AH278" s="223" t="str">
        <f t="shared" ca="1" si="347"/>
        <v>0,844407333991139-3,37106304194912i</v>
      </c>
      <c r="AI278" s="223" t="str">
        <f t="shared" ca="1" si="348"/>
        <v>2,88953213755341+1,93072364789457i</v>
      </c>
      <c r="AJ278" s="223" t="str">
        <f t="shared" ca="1" si="349"/>
        <v>-2,79131545037614+2,0701806285889i</v>
      </c>
      <c r="AK278" s="223" t="str">
        <f t="shared" ca="1" si="350"/>
        <v>-1,00880043185604-3,32556934481606i</v>
      </c>
      <c r="AL278" s="223" t="str">
        <f t="shared" ca="1" si="351"/>
        <v>3,47102470955614+0,170520509452604i</v>
      </c>
      <c r="AM278" s="223" t="str">
        <f t="shared" ca="1" si="352"/>
        <v>-1,32990557919122+3,21067608595594i</v>
      </c>
      <c r="AN278" s="223" t="str">
        <f t="shared" ca="1" si="353"/>
        <v>-2,57496131835924-2,33380890122711i</v>
      </c>
      <c r="AO278" s="223" t="str">
        <f t="shared" ca="1" si="354"/>
        <v>3,06486226125488-1,63820300879619i</v>
      </c>
      <c r="AP278" s="223" t="str">
        <f t="shared" ca="1" si="355"/>
        <v>0,509919322634457+3,43759684414814i</v>
      </c>
      <c r="AQ278" s="223" t="str">
        <f t="shared" ca="1" si="356"/>
        <v>-3,40843555294422-0,677979984895622i</v>
      </c>
      <c r="AR278" s="223" t="str">
        <f t="shared" ca="1" si="357"/>
        <v>-3,40843555294422-0,677979984895622i</v>
      </c>
      <c r="AS278" s="223" t="str">
        <f t="shared" ca="1" si="358"/>
        <v>2,20465036282232+2,68637423978877i</v>
      </c>
      <c r="AT278" s="223" t="str">
        <f t="shared" ca="1" si="359"/>
        <v>-3,27206405984634+1,17076324111886i</v>
      </c>
      <c r="AU278" s="223" t="str">
        <f t="shared" ca="1" si="360"/>
        <v>-7,03319545160555E-13-3,47521075310452i</v>
      </c>
      <c r="AV278" s="223" t="str">
        <f t="shared" ca="1" si="361"/>
        <v>3,27206405984565+1,1707632411208i</v>
      </c>
      <c r="AW278" s="223" t="str">
        <f t="shared" ca="1" si="362"/>
        <v>-2,2046503628239+2,68637423978747i</v>
      </c>
      <c r="AX278" s="223" t="str">
        <f t="shared" ca="1" si="363"/>
        <v>-1,78661538482164-2,98078768871785i</v>
      </c>
      <c r="AY278" s="223" t="str">
        <f t="shared" ca="1" si="364"/>
        <v>3,40843555294396-0,677979984896953i</v>
      </c>
      <c r="AZ278" s="223" t="str">
        <f t="shared" ca="1" si="365"/>
        <v>-0,50991932263658+3,43759684414783i</v>
      </c>
      <c r="BA278" s="223" t="str">
        <f t="shared" ca="1" si="366"/>
        <v>-3,06486226125554-1,63820300879495i</v>
      </c>
      <c r="BB278" s="223" t="str">
        <f t="shared" ca="1" si="367"/>
        <v>2,5749613183583-2,33380890122816i</v>
      </c>
      <c r="BC278" s="223" t="str">
        <f t="shared" ca="1" si="368"/>
        <v>1,32990557918932+3,21067608595672i</v>
      </c>
      <c r="BD278" s="223" t="str">
        <f t="shared" ca="1" si="369"/>
        <v>-3,47102470955607+0,170520509454009i</v>
      </c>
      <c r="BE278" s="223" t="str">
        <f t="shared" ca="1" si="370"/>
        <v>1,00880043185574-3,32556934481616i</v>
      </c>
      <c r="BF278" s="223" t="str">
        <f t="shared" ca="1" si="371"/>
        <v>2,79131545037571+2,07018062858947i</v>
      </c>
      <c r="BG278" s="223" t="str">
        <f t="shared" ca="1" si="372"/>
        <v>-2,88953213755438+1,93072364789311i</v>
      </c>
      <c r="BH278" s="223" t="str">
        <f t="shared" ca="1" si="373"/>
        <v>-0,844407333991879-3,37106304194893i</v>
      </c>
      <c r="BI278" s="223" t="str">
        <f t="shared" ca="1" si="374"/>
        <v>3,45847666345657+0,340630220062103i</v>
      </c>
      <c r="BJ278" s="223" t="str">
        <f t="shared" ca="1" si="375"/>
        <v>-1,48584405823473+3,14155331215338i</v>
      </c>
      <c r="BK278" s="223" t="str">
        <f t="shared" ca="1" si="376"/>
        <v>-2,45734508957336-2,45734508957187i</v>
      </c>
      <c r="BL278" s="223" t="str">
        <f t="shared" ca="1" si="377"/>
        <v>3,14155331215395-1,48584405823351i</v>
      </c>
      <c r="BM278" s="223" t="str">
        <f t="shared" ca="1" si="378"/>
        <v>0,340630220060762+3,45847666345671i</v>
      </c>
      <c r="BN278" s="223" t="str">
        <f t="shared" ca="1" si="379"/>
        <v>-3,37106304194945-0,844407333989832i</v>
      </c>
      <c r="BO278" s="223" t="str">
        <f t="shared" ca="1" si="380"/>
        <v>1,93072364789431-2,88953213755358i</v>
      </c>
      <c r="BP278" s="223" t="str">
        <f t="shared" ca="1" si="381"/>
        <v>2,07018062858831+2,79131545037657i</v>
      </c>
      <c r="BQ278" s="223" t="str">
        <f t="shared" ca="1" si="382"/>
        <v>-3,32556934481554+1,00880043185776i</v>
      </c>
      <c r="BR278" s="223" t="str">
        <f t="shared" ca="1" si="383"/>
        <v>0,170520509451901-3,47102470955618i</v>
      </c>
      <c r="BS278" s="223" t="str">
        <f t="shared" ca="1" si="384"/>
        <v>3,21067608595621+1,32990557919057i</v>
      </c>
      <c r="BT278" s="223" t="str">
        <f t="shared" ca="1" si="385"/>
        <v>-2,33380890122915+2,57496131835739i</v>
      </c>
      <c r="BU278" s="223" t="str">
        <f t="shared" ca="1" si="386"/>
        <v>-1,63820300879681-3,06486226125455i</v>
      </c>
      <c r="BV278" s="223" t="str">
        <f t="shared" ca="1" si="387"/>
        <v>3,43759684414803-0,509919322635249i</v>
      </c>
      <c r="BW278" s="223" t="str">
        <f t="shared" ca="1" si="388"/>
        <v>-0,677979984898274+3,4084355529437i</v>
      </c>
      <c r="BX278" s="223" t="str">
        <f t="shared" ca="1" si="389"/>
        <v>-2,98078768871888-1,78661538481991i</v>
      </c>
      <c r="BY278" s="223" t="str">
        <f t="shared" ca="1" si="390"/>
        <v>2,68637423978839-2,20465036282279i</v>
      </c>
      <c r="BZ278" s="223" t="str">
        <f t="shared" ca="1" si="391"/>
        <v>1,17076324111943+3,27206405984614i</v>
      </c>
      <c r="CA278" s="223" t="str">
        <f t="shared" ca="1" si="392"/>
        <v>-3,47521075310452+1,40663909032111E-12i</v>
      </c>
      <c r="CB278" s="223" t="str">
        <f t="shared" ca="1" si="393"/>
        <v>1,17076324112013-3,27206405984589i</v>
      </c>
      <c r="CC278" s="223" t="str">
        <f t="shared" ca="1" si="394"/>
        <v>2,68637423978792+2,20465036282336i</v>
      </c>
      <c r="CD278" s="223" t="str">
        <f t="shared" ca="1" si="395"/>
        <v>-2,98078768871744+1,78661538482233i</v>
      </c>
      <c r="CE278" s="223" t="str">
        <f t="shared" ca="1" si="396"/>
        <v>-0,677979984897738-3,4084355529438i</v>
      </c>
      <c r="CF278" s="223" t="str">
        <f t="shared" ca="1" si="397"/>
        <v>3,43759684414795+0,509919322635788i</v>
      </c>
      <c r="CG278" s="223" t="str">
        <f t="shared" ca="1" si="398"/>
        <v>-1,63820300879738+3,06486226125425i</v>
      </c>
      <c r="CH278" s="223" t="str">
        <f t="shared" ca="1" si="399"/>
        <v>-2,3338089012286-2,57496131835789i</v>
      </c>
      <c r="CI278" s="223" t="str">
        <f t="shared" ca="1" si="400"/>
        <v>3,21067608595649-1,32990557918988i</v>
      </c>
      <c r="CJ278" s="223" t="str">
        <f t="shared" ca="1" si="401"/>
        <v>0,17052050945116+3,47102470955621i</v>
      </c>
      <c r="CK278" s="223" t="str">
        <f t="shared" ca="1" si="402"/>
        <v>-3,32556934481636-1,00880043185506i</v>
      </c>
      <c r="CL278" s="223" t="str">
        <f t="shared" ca="1" si="403"/>
        <v>2,07018062858891-2,79131545037613i</v>
      </c>
      <c r="CM278" s="223" t="str">
        <f t="shared" ca="1" si="404"/>
        <v>1,9307236478937+2,88953213755399i</v>
      </c>
      <c r="CN278" s="223" t="str">
        <f t="shared" ca="1" si="405"/>
        <v>-3,37106304194876+0,84440733399256i</v>
      </c>
      <c r="CO278" s="223" t="str">
        <f t="shared" ca="1" si="406"/>
        <v>0,340630220061403-3,45847666345664i</v>
      </c>
      <c r="CP278" s="223" t="str">
        <f t="shared" ca="1" si="407"/>
        <v>3,14155331215367+1,48584405823409i</v>
      </c>
      <c r="CQ278" s="223" t="str">
        <f t="shared" ca="1" si="408"/>
        <v>-2,45734508957381+2,45734508957141i</v>
      </c>
      <c r="CR278" s="223" t="str">
        <f t="shared" ca="1" si="409"/>
        <v>-1,48584405823405-3,14155331215369i</v>
      </c>
      <c r="CS278" s="223" t="str">
        <f t="shared" ca="1" si="410"/>
        <v>3,45847666345665-0,340630220061364i</v>
      </c>
      <c r="CT278" s="223" t="str">
        <f t="shared" ca="1" si="411"/>
        <v>-0,844407333992407+3,3710630419488i</v>
      </c>
      <c r="CU278" s="223" t="str">
        <f t="shared" ca="1" si="412"/>
        <v>-2,88953213755397-1,93072364789373i</v>
      </c>
      <c r="CV278" s="223" t="str">
        <f t="shared" ca="1" si="413"/>
        <v>2,79131545037616-2,07018062858887i</v>
      </c>
      <c r="CW278" s="223" t="str">
        <f t="shared" ca="1" si="414"/>
        <v>1,00880043185503+3,32556934481637i</v>
      </c>
      <c r="CX278" s="223" t="str">
        <f t="shared" ca="1" si="415"/>
        <v>-3,47102470955621-0,170520509451199i</v>
      </c>
      <c r="CY278" s="223" t="str">
        <f t="shared" ca="1" si="416"/>
        <v>1,32990557918992-3,21067608595648i</v>
      </c>
      <c r="CZ278" s="223" t="str">
        <f t="shared" ca="1" si="417"/>
        <v>2,57496131835787+2,33380890122863i</v>
      </c>
      <c r="DA278" s="223" t="str">
        <f t="shared" ca="1" si="418"/>
        <v>-3,06486226125417+1,63820300879752i</v>
      </c>
      <c r="DB278" s="223" t="str">
        <f t="shared" ca="1" si="419"/>
        <v>-0,509919322635944-3,43759684414793i</v>
      </c>
      <c r="DC278" s="223" t="str">
        <f t="shared" ca="1" si="420"/>
        <v>3,40843555294383+0,677979984897582i</v>
      </c>
      <c r="DD278" s="223" t="str">
        <f t="shared" ca="1" si="421"/>
        <v>-1,78661538482219+2,98078768871752i</v>
      </c>
      <c r="DE278" s="223" t="str">
        <f t="shared" ca="1" si="422"/>
        <v>-2,20465036282333-2,68637423978794i</v>
      </c>
      <c r="DF278" s="223" t="str">
        <f t="shared" ca="1" si="423"/>
        <v>3,2720640598459-1,17076324112009i</v>
      </c>
      <c r="DG278" s="223" t="str">
        <f t="shared" ca="1" si="424"/>
        <v>-1,44581285294781E-12+3,47521075310452i</v>
      </c>
      <c r="DH278" s="223" t="str">
        <f t="shared" ca="1" si="425"/>
        <v>-3,27206405984613-1,17076324111947i</v>
      </c>
      <c r="DI278" s="223" t="str">
        <f t="shared" ca="1" si="426"/>
        <v>2,20465036282281-2,68637423978836i</v>
      </c>
      <c r="DJ278" s="223" t="str">
        <f t="shared" ca="1" si="427"/>
        <v>1,78661538481988+2,9807876887189i</v>
      </c>
      <c r="DK278" s="223" t="str">
        <f t="shared" ca="1" si="428"/>
        <v>-3,40843555294367+0,67797998489843i</v>
      </c>
      <c r="DL278" s="223" t="str">
        <f t="shared" ca="1" si="429"/>
        <v>0,509919322635093-3,43759684414805i</v>
      </c>
      <c r="DM278" s="223" t="str">
        <f t="shared" ca="1" si="430"/>
        <v>3,06486226125458+1,63820300879676i</v>
      </c>
      <c r="DN278" s="223" t="str">
        <f t="shared" ca="1" si="431"/>
        <v>-2,57496131835742+2,33380890122912i</v>
      </c>
      <c r="DO278" s="223" t="str">
        <f t="shared" ca="1" si="432"/>
        <v>-1,32990557919053-3,21067608595622i</v>
      </c>
      <c r="DP278" s="223" t="str">
        <f t="shared" ca="1" si="433"/>
        <v>3,47102470955618-0,170520509451862i</v>
      </c>
      <c r="DQ278" s="223" t="str">
        <f t="shared" ca="1" si="434"/>
        <v>-1,00880043185779+3,32556934481553i</v>
      </c>
      <c r="DR278" s="223" t="str">
        <f t="shared" ca="1" si="435"/>
        <v>-2,79131545037655-2,07018062858834i</v>
      </c>
      <c r="DS278" s="223" t="str">
        <f t="shared" ca="1" si="436"/>
        <v>2,8895321375536-1,93072364789428i</v>
      </c>
      <c r="DT278" s="223" t="str">
        <f t="shared" ca="1" si="437"/>
        <v>0,844407333989794+3,37106304194946i</v>
      </c>
      <c r="DU278" s="223" t="str">
        <f t="shared" ca="1" si="438"/>
        <v>-3,45847666345671-0,340630220060703i</v>
      </c>
      <c r="DV278" s="223" t="str">
        <f t="shared" ca="1" si="439"/>
        <v>1,48584405823345-3,14155331215398i</v>
      </c>
      <c r="DW278" s="223" t="str">
        <f t="shared" ca="1" si="440"/>
        <v>2,45734508957191+2,45734508957332i</v>
      </c>
      <c r="DX278" s="223" t="str">
        <f t="shared" ca="1" si="441"/>
        <v>-3,14155331215339+1,48584405823469i</v>
      </c>
      <c r="DY278" s="223" t="str">
        <f t="shared" ca="1" si="442"/>
        <v>-0,340630220062064-3,45847666345658i</v>
      </c>
      <c r="DZ278" s="223" t="str">
        <f t="shared" ca="1" si="443"/>
        <v>3,37106304194897+0,844407333991726i</v>
      </c>
      <c r="EA278" s="223" t="str">
        <f t="shared" ca="1" si="444"/>
        <v>-1,93072364789315+2,88953213755436i</v>
      </c>
      <c r="EB278" s="223" t="str">
        <f t="shared" ca="1" si="445"/>
        <v>-2,07018062858944-2,79131545037574i</v>
      </c>
      <c r="EC278" s="223" t="str">
        <f t="shared" ca="1" si="446"/>
        <v>3,32556934481611-1,00880043185589i</v>
      </c>
      <c r="ED278" s="223" t="str">
        <f t="shared" ca="1" si="447"/>
        <v>-0,17052050945385+3,47102470955608i</v>
      </c>
      <c r="EE278" s="223" t="str">
        <f t="shared" ca="1" si="448"/>
        <v>-3,21067608595667-1,32990557918945i</v>
      </c>
      <c r="EF278" s="223" t="str">
        <f t="shared" ca="1" si="449"/>
        <v>2,33380890122826-2,57496131835821i</v>
      </c>
      <c r="EG278" s="223" t="str">
        <f t="shared" ca="1" si="450"/>
        <v>1,63820300879483+3,06486226125561i</v>
      </c>
      <c r="EH278" s="223" t="str">
        <f t="shared" ca="1" si="451"/>
        <v>-3,43759684414785+0,509919322636444i</v>
      </c>
      <c r="EI278" s="223" t="str">
        <f t="shared" ca="1" si="452"/>
        <v>0,677979984897089-3,40843555294393i</v>
      </c>
      <c r="EJ278" s="223" t="str">
        <f t="shared" ca="1" si="453"/>
        <v>2,98078768871778+1,78661538482176i</v>
      </c>
      <c r="EK278" s="223" t="str">
        <f t="shared" ca="1" si="454"/>
        <v>-2,6863742397875+2,20465036282387i</v>
      </c>
      <c r="EL278" s="223" t="str">
        <f t="shared" ca="1" si="455"/>
        <v>-1,17076324112076-3,27206405984567i</v>
      </c>
      <c r="EM278" s="223" t="str">
        <f t="shared" ca="1" si="456"/>
        <v>3,47521075310452+7,42493307787256E-13i</v>
      </c>
      <c r="EN278" s="223"/>
      <c r="EO278" s="223"/>
      <c r="EP278" s="223"/>
    </row>
    <row r="279" spans="1:146">
      <c r="A279" s="249">
        <f t="shared" si="323"/>
        <v>3.4960937500000027E-3</v>
      </c>
      <c r="B279" s="248">
        <v>179</v>
      </c>
      <c r="C279" s="247">
        <f t="shared" si="324"/>
        <v>35800</v>
      </c>
      <c r="N279" s="246">
        <f t="shared" ca="1" si="327"/>
        <v>11.473304230463491</v>
      </c>
      <c r="O279" s="223">
        <f t="shared" ca="1" si="328"/>
        <v>3.4733042304634898</v>
      </c>
      <c r="P279" s="223" t="str">
        <f t="shared" ca="1" si="329"/>
        <v>-1,08951211594661+3,2980002465981i</v>
      </c>
      <c r="Q279" s="223" t="str">
        <f t="shared" ca="1" si="330"/>
        <v>-2,78978411703185-2,06904491437774i</v>
      </c>
      <c r="R279" s="223" t="str">
        <f t="shared" ca="1" si="331"/>
        <v>2,83972079028216-1,99995702718705i</v>
      </c>
      <c r="S279" s="223" t="str">
        <f t="shared" ca="1" si="332"/>
        <v>1,00824699754663+3,32374491639984i</v>
      </c>
      <c r="T279" s="223" t="str">
        <f t="shared" ca="1" si="333"/>
        <v>-3,47225813616688-0,0852391528493404i</v>
      </c>
      <c r="U279" s="223" t="str">
        <f t="shared" ca="1" si="334"/>
        <v>1,17012095298728-3,27026898476803i</v>
      </c>
      <c r="V279" s="223" t="str">
        <f t="shared" ca="1" si="335"/>
        <v>2,73816698214619+2,13688648627857i</v>
      </c>
      <c r="W279" s="223" t="str">
        <f t="shared" ca="1" si="336"/>
        <v>-2,8879469219123+1,92966444066653i</v>
      </c>
      <c r="X279" s="223" t="str">
        <f t="shared" ca="1" si="337"/>
        <v>-0,926374548856195-3,34748748654675i</v>
      </c>
      <c r="Y279" s="223" t="str">
        <f t="shared" ca="1" si="338"/>
        <v>3,46912048340514+0,170426960820302i</v>
      </c>
      <c r="Z279" s="223" t="str">
        <f t="shared" ca="1" si="339"/>
        <v>-1,25002495291992+3,24056783518462i</v>
      </c>
      <c r="AA279" s="223" t="str">
        <f t="shared" ca="1" si="340"/>
        <v>-2,68490047785725-2,20344087766327i</v>
      </c>
      <c r="AB279" s="223" t="str">
        <f t="shared" ca="1" si="341"/>
        <v>2,93443346230396-1,85820949644177i</v>
      </c>
      <c r="AC279" s="223" t="str">
        <f t="shared" ca="1" si="342"/>
        <v>0,843944086776884+3,36921365540239i</v>
      </c>
      <c r="AD279" s="223" t="str">
        <f t="shared" ca="1" si="343"/>
        <v>-3,46389316218295-0,255512109963096i</v>
      </c>
      <c r="AE279" s="223" t="str">
        <f t="shared" ca="1" si="344"/>
        <v>1,32917598456205-3,20891468871005i</v>
      </c>
      <c r="AF279" s="223" t="str">
        <f t="shared" ca="1" si="345"/>
        <v>2,63001668991534+2,26866799865524i</v>
      </c>
      <c r="AG279" s="223" t="str">
        <f t="shared" ca="1" si="346"/>
        <v>-2,97915240970346+1,78563523629929i</v>
      </c>
      <c r="AH279" s="223" t="str">
        <f t="shared" ca="1" si="347"/>
        <v>-0,761005264336487-3,3889103359351i</v>
      </c>
      <c r="AI279" s="223" t="str">
        <f t="shared" ca="1" si="348"/>
        <v>3,45657932124318+0,340443348164693i</v>
      </c>
      <c r="AJ279" s="223" t="str">
        <f t="shared" ca="1" si="349"/>
        <v>-1,40752637029214+3,17532861201606i</v>
      </c>
      <c r="AK279" s="223" t="str">
        <f t="shared" ca="1" si="350"/>
        <v>-2,5735486782621-2,33252855887575i</v>
      </c>
      <c r="AL279" s="223" t="str">
        <f t="shared" ca="1" si="351"/>
        <v>3,02207682708908-1,71198537625962i</v>
      </c>
      <c r="AM279" s="223" t="str">
        <f t="shared" ca="1" si="352"/>
        <v>0,677608040779605+3,40656566360116i</v>
      </c>
      <c r="AN279" s="223" t="str">
        <f t="shared" ca="1" si="353"/>
        <v>-3,44718336617017-0,42516951602301i</v>
      </c>
      <c r="AO279" s="223" t="str">
        <f t="shared" ca="1" si="354"/>
        <v>1,48502891476881-3,13982983609879i</v>
      </c>
      <c r="AP279" s="223" t="str">
        <f t="shared" ca="1" si="355"/>
        <v>2,5155304571165+2,39498409111101i</v>
      </c>
      <c r="AQ279" s="223" t="str">
        <f t="shared" ca="1" si="356"/>
        <v>-3,06318085839741+1,63730428024338i</v>
      </c>
      <c r="AR279" s="223" t="str">
        <f t="shared" ca="1" si="357"/>
        <v>-3,06318085839741+1,63730428024338i</v>
      </c>
      <c r="AS279" s="223" t="str">
        <f t="shared" ca="1" si="358"/>
        <v>3,43571095673563+0,509639577664745i</v>
      </c>
      <c r="AT279" s="223" t="str">
        <f t="shared" ca="1" si="359"/>
        <v>-1,56163693335293+3,10243974409554i</v>
      </c>
      <c r="AU279" s="223" t="str">
        <f t="shared" ca="1" si="360"/>
        <v>-2,45599697448403-2,45599697448528i</v>
      </c>
      <c r="AV279" s="223" t="str">
        <f t="shared" ca="1" si="361"/>
        <v>3,10243974409474-1,56163693335452i</v>
      </c>
      <c r="AW279" s="223" t="str">
        <f t="shared" ca="1" si="362"/>
        <v>0,509639577662995+3,43571095673589i</v>
      </c>
      <c r="AX279" s="223" t="str">
        <f t="shared" ca="1" si="363"/>
        <v>-3,42216900349079-0,593802651478084i</v>
      </c>
      <c r="AY279" s="223" t="str">
        <f t="shared" ca="1" si="364"/>
        <v>1,63730428024485-3,06318085839662i</v>
      </c>
      <c r="AZ279" s="223" t="str">
        <f t="shared" ca="1" si="365"/>
        <v>2,39498409111227+2,5155304571153i</v>
      </c>
      <c r="BA279" s="223" t="str">
        <f t="shared" ca="1" si="366"/>
        <v>-3,1398298360995+1,4850289147673i</v>
      </c>
      <c r="BB279" s="223" t="str">
        <f t="shared" ca="1" si="367"/>
        <v>-0,425169516024729-3,44718336616996i</v>
      </c>
      <c r="BC279" s="223" t="str">
        <f t="shared" ca="1" si="368"/>
        <v>3,40656566360082+0,677608040781293i</v>
      </c>
      <c r="BD279" s="223" t="str">
        <f t="shared" ca="1" si="369"/>
        <v>-1,71198537625807+3,02207682708995i</v>
      </c>
      <c r="BE279" s="223" t="str">
        <f t="shared" ca="1" si="370"/>
        <v>-2,33252855887576-2,57354867826209i</v>
      </c>
      <c r="BF279" s="223" t="str">
        <f t="shared" ca="1" si="371"/>
        <v>3,17532861201673-1,40752637029061i</v>
      </c>
      <c r="BG279" s="223" t="str">
        <f t="shared" ca="1" si="372"/>
        <v>0,340443348164698+3,45657932124318i</v>
      </c>
      <c r="BH279" s="223" t="str">
        <f t="shared" ca="1" si="373"/>
        <v>-3,38891033593473-0,761005264338119i</v>
      </c>
      <c r="BI279" s="223" t="str">
        <f t="shared" ca="1" si="374"/>
        <v>1,78563523629899-2,97915240970364i</v>
      </c>
      <c r="BJ279" s="223" t="str">
        <f t="shared" ca="1" si="375"/>
        <v>2,26866799865419+2,63001668991624i</v>
      </c>
      <c r="BK279" s="223" t="str">
        <f t="shared" ca="1" si="376"/>
        <v>-3,20891468870993+1,32917598456232i</v>
      </c>
      <c r="BL279" s="223" t="str">
        <f t="shared" ca="1" si="377"/>
        <v>-0,255512109961723-3,46389316218305i</v>
      </c>
      <c r="BM279" s="223" t="str">
        <f t="shared" ca="1" si="378"/>
        <v>3,36921365540257+0,843944086776161i</v>
      </c>
      <c r="BN279" s="223" t="str">
        <f t="shared" ca="1" si="379"/>
        <v>-1,85820949644264+2,9344334623034i</v>
      </c>
      <c r="BO279" s="223" t="str">
        <f t="shared" ca="1" si="380"/>
        <v>-2,20344087766383-2,68490047785679i</v>
      </c>
      <c r="BP279" s="223" t="str">
        <f t="shared" ca="1" si="381"/>
        <v>3,240567835185-1,25002495291894i</v>
      </c>
      <c r="BQ279" s="223" t="str">
        <f t="shared" ca="1" si="382"/>
        <v>0,170426960821367+3,46912048340509i</v>
      </c>
      <c r="BR279" s="223" t="str">
        <f t="shared" ca="1" si="383"/>
        <v>-3,34748748654656-0,926374548856879i</v>
      </c>
      <c r="BS279" s="223" t="str">
        <f t="shared" ca="1" si="384"/>
        <v>1,92966444066566-2,88794692191287i</v>
      </c>
      <c r="BT279" s="223" t="str">
        <f t="shared" ca="1" si="385"/>
        <v>2,13688648627807+2,73816698214659i</v>
      </c>
      <c r="BU279" s="223" t="str">
        <f t="shared" ca="1" si="386"/>
        <v>-3,27026898476756+1,17012095298859i</v>
      </c>
      <c r="BV279" s="223" t="str">
        <f t="shared" ca="1" si="387"/>
        <v>-0,0852391528489385-3,47225813616689i</v>
      </c>
      <c r="BW279" s="223" t="str">
        <f t="shared" ca="1" si="388"/>
        <v>3,32374491640026+1,00824699754523i</v>
      </c>
      <c r="BX279" s="223" t="str">
        <f t="shared" ca="1" si="389"/>
        <v>-1,99995702718739+2,83972079028191i</v>
      </c>
      <c r="BY279" s="223" t="str">
        <f t="shared" ca="1" si="390"/>
        <v>-2,06904491437904-2,78978411703089i</v>
      </c>
      <c r="BZ279" s="223" t="str">
        <f t="shared" ca="1" si="391"/>
        <v>3,29800024659809-1,08951211594665i</v>
      </c>
      <c r="CA279" s="223" t="str">
        <f t="shared" ca="1" si="392"/>
        <v>-1,77180664489041E-12+3,47330423046349i</v>
      </c>
      <c r="CB279" s="223" t="str">
        <f t="shared" ca="1" si="393"/>
        <v>-3,29800024659815-1,08951211594645i</v>
      </c>
      <c r="CC279" s="223" t="str">
        <f t="shared" ca="1" si="394"/>
        <v>2,06904491437903-2,78978411703089i</v>
      </c>
      <c r="CD279" s="223" t="str">
        <f t="shared" ca="1" si="395"/>
        <v>1,9999570271874+2,83972079028191i</v>
      </c>
      <c r="CE279" s="223" t="str">
        <f t="shared" ca="1" si="396"/>
        <v>-3,32374491640026+1,00824699754524i</v>
      </c>
      <c r="CF279" s="223" t="str">
        <f t="shared" ca="1" si="397"/>
        <v>0,0852391528489281-3,47225813616689i</v>
      </c>
      <c r="CG279" s="223" t="str">
        <f t="shared" ca="1" si="398"/>
        <v>3,27026898476753+1,17012095298867i</v>
      </c>
      <c r="CH279" s="223" t="str">
        <f t="shared" ca="1" si="399"/>
        <v>-2,13688648627798+2,73816698214666i</v>
      </c>
      <c r="CI279" s="223" t="str">
        <f t="shared" ca="1" si="400"/>
        <v>-1,92966444066575-2,88794692191281i</v>
      </c>
      <c r="CJ279" s="223" t="str">
        <f t="shared" ca="1" si="401"/>
        <v>3,34748748654656-0,926374548856889i</v>
      </c>
      <c r="CK279" s="223" t="str">
        <f t="shared" ca="1" si="402"/>
        <v>-0,170426960821258+3,4691204834051i</v>
      </c>
      <c r="CL279" s="223" t="str">
        <f t="shared" ca="1" si="403"/>
        <v>-3,240567835185-1,25002495291893i</v>
      </c>
      <c r="CM279" s="223" t="str">
        <f t="shared" ca="1" si="404"/>
        <v>2,20344087766375-2,68490047785686i</v>
      </c>
      <c r="CN279" s="223" t="str">
        <f t="shared" ca="1" si="405"/>
        <v>1,85820949644265+2,9344334623034i</v>
      </c>
      <c r="CO279" s="223" t="str">
        <f t="shared" ca="1" si="406"/>
        <v>-3,36921365540254+0,843944086776266i</v>
      </c>
      <c r="CP279" s="223" t="str">
        <f t="shared" ca="1" si="407"/>
        <v>0,255512109961713-3,46389316218305i</v>
      </c>
      <c r="CQ279" s="223" t="str">
        <f t="shared" ca="1" si="408"/>
        <v>3,20891468870993+1,32917598456231i</v>
      </c>
      <c r="CR279" s="223" t="str">
        <f t="shared" ca="1" si="409"/>
        <v>-2,26866799865418+2,63001668991624i</v>
      </c>
      <c r="CS279" s="223" t="str">
        <f t="shared" ca="1" si="410"/>
        <v>-1,785635236299-2,97915240970364i</v>
      </c>
      <c r="CT279" s="223" t="str">
        <f t="shared" ca="1" si="411"/>
        <v>3,38891033593473-0,76100526433813i</v>
      </c>
      <c r="CU279" s="223" t="str">
        <f t="shared" ca="1" si="412"/>
        <v>-0,340443348164688+3,45657932124318i</v>
      </c>
      <c r="CV279" s="223" t="str">
        <f t="shared" ca="1" si="413"/>
        <v>-3,17532861201538-1,40752637029366i</v>
      </c>
      <c r="CW279" s="223" t="str">
        <f t="shared" ca="1" si="414"/>
        <v>2,33252855887575-2,5735486782621i</v>
      </c>
      <c r="CX279" s="223" t="str">
        <f t="shared" ca="1" si="415"/>
        <v>1,71198537625817+3,0220768270899i</v>
      </c>
      <c r="CY279" s="223" t="str">
        <f t="shared" ca="1" si="416"/>
        <v>-3,40656566360082+0,677608040781303i</v>
      </c>
      <c r="CZ279" s="223" t="str">
        <f t="shared" ca="1" si="417"/>
        <v>0,425169516024718-3,44718336616996i</v>
      </c>
      <c r="DA279" s="223" t="str">
        <f t="shared" ca="1" si="418"/>
        <v>3,13982983609951+1,48502891476729i</v>
      </c>
      <c r="DB279" s="223" t="str">
        <f t="shared" ca="1" si="419"/>
        <v>-2,39498409111226+2,51553045711531i</v>
      </c>
      <c r="DC279" s="223" t="str">
        <f t="shared" ca="1" si="420"/>
        <v>-1,63730428024486-3,06318085839661i</v>
      </c>
      <c r="DD279" s="223" t="str">
        <f t="shared" ca="1" si="421"/>
        <v>3,42216900349079-0,593802651478095i</v>
      </c>
      <c r="DE279" s="223" t="str">
        <f t="shared" ca="1" si="422"/>
        <v>-0,509639577663081+3,43571095673588i</v>
      </c>
      <c r="DF279" s="223" t="str">
        <f t="shared" ca="1" si="423"/>
        <v>-3,10243974409475-1,56163693335451i</v>
      </c>
      <c r="DG279" s="223" t="str">
        <f t="shared" ca="1" si="424"/>
        <v>2,45599697448409-2,45599697448522i</v>
      </c>
      <c r="DH279" s="223" t="str">
        <f t="shared" ca="1" si="425"/>
        <v>1,56163693335294+3,10243974409554i</v>
      </c>
      <c r="DI279" s="223" t="str">
        <f t="shared" ca="1" si="426"/>
        <v>-3,43571095673562+0,509639577664853i</v>
      </c>
      <c r="DJ279" s="223" t="str">
        <f t="shared" ca="1" si="427"/>
        <v>0,593802651479832-3,42216900349049i</v>
      </c>
      <c r="DK279" s="223" t="str">
        <f t="shared" ca="1" si="428"/>
        <v>3,06318085839746+1,63730428024328i</v>
      </c>
      <c r="DL279" s="223" t="str">
        <f t="shared" ca="1" si="429"/>
        <v>-2,51553045711652+2,39498409111099i</v>
      </c>
      <c r="DM279" s="223" t="str">
        <f t="shared" ca="1" si="430"/>
        <v>-1,48502891476891-3,13982983609874i</v>
      </c>
      <c r="DN279" s="223" t="str">
        <f t="shared" ca="1" si="431"/>
        <v>3,44718336617018-0,425169516022971i</v>
      </c>
      <c r="DO279" s="223" t="str">
        <f t="shared" ca="1" si="432"/>
        <v>-0,677608040779546+3,40656566360117i</v>
      </c>
      <c r="DP279" s="223" t="str">
        <f t="shared" ca="1" si="433"/>
        <v>-3,02207682708913-1,71198537625953i</v>
      </c>
      <c r="DQ279" s="223" t="str">
        <f t="shared" ca="1" si="434"/>
        <v>2,57354867826329-2,33252855887444i</v>
      </c>
      <c r="DR279" s="223" t="str">
        <f t="shared" ca="1" si="435"/>
        <v>1,40752637029224+3,17532861201601i</v>
      </c>
      <c r="DS279" s="223" t="str">
        <f t="shared" ca="1" si="436"/>
        <v>-3,45657932124336+0,340443348162935i</v>
      </c>
      <c r="DT279" s="223" t="str">
        <f t="shared" ca="1" si="437"/>
        <v>0,761005264336379-3,38891033593512i</v>
      </c>
      <c r="DU279" s="223" t="str">
        <f t="shared" ca="1" si="438"/>
        <v>2,97915240970273+1,78563523630051i</v>
      </c>
      <c r="DV279" s="223" t="str">
        <f t="shared" ca="1" si="439"/>
        <v>-2,63001668991507+2,26866799865554i</v>
      </c>
      <c r="DW279" s="223" t="str">
        <f t="shared" ca="1" si="440"/>
        <v>-1,32917598456087-3,20891468871053i</v>
      </c>
      <c r="DX279" s="223" t="str">
        <f t="shared" ca="1" si="441"/>
        <v>3,46389316218292-0,2555121099635i</v>
      </c>
      <c r="DY279" s="223" t="str">
        <f t="shared" ca="1" si="442"/>
        <v>-0,843944086777784+3,36921365540216i</v>
      </c>
      <c r="DZ279" s="223" t="str">
        <f t="shared" ca="1" si="443"/>
        <v>-2,93443346230436-1,85820949644114i</v>
      </c>
      <c r="EA279" s="223" t="str">
        <f t="shared" ca="1" si="444"/>
        <v>2,68490047785785-2,20344087766254i</v>
      </c>
      <c r="EB279" s="223" t="str">
        <f t="shared" ca="1" si="445"/>
        <v>1,25002495292079+3,24056783518429i</v>
      </c>
      <c r="EC279" s="223" t="str">
        <f t="shared" ca="1" si="446"/>
        <v>-3,46912048340518+0,170426960819498i</v>
      </c>
      <c r="ED279" s="223" t="str">
        <f t="shared" ca="1" si="447"/>
        <v>0,926374548855163-3,34748748654703i</v>
      </c>
      <c r="EE279" s="223" t="str">
        <f t="shared" ca="1" si="448"/>
        <v>2,88794692191194+1,92966444066706i</v>
      </c>
      <c r="EF279" s="223" t="str">
        <f t="shared" ca="1" si="449"/>
        <v>-2,73816698214543+2,13688648627955i</v>
      </c>
      <c r="EG279" s="223" t="str">
        <f t="shared" ca="1" si="450"/>
        <v>-1,17012095298683-3,27026898476819i</v>
      </c>
      <c r="EH279" s="223" t="str">
        <f t="shared" ca="1" si="451"/>
        <v>3,47225813616685-0,08523915285072i</v>
      </c>
      <c r="EI279" s="223" t="str">
        <f t="shared" ca="1" si="452"/>
        <v>-1,00824699754693+3,32374491639975i</v>
      </c>
      <c r="EJ279" s="223" t="str">
        <f t="shared" ca="1" si="453"/>
        <v>-2,83972079028101-1,99995702718868i</v>
      </c>
      <c r="EK279" s="223" t="str">
        <f t="shared" ca="1" si="454"/>
        <v>2,78978411703183-2,06904491437777i</v>
      </c>
      <c r="EL279" s="223" t="str">
        <f t="shared" ca="1" si="455"/>
        <v>1,08951211594815+3,29800024659759i</v>
      </c>
      <c r="EM279" s="223" t="str">
        <f t="shared" ca="1" si="456"/>
        <v>-3,47330423046349+1,02074798777225E-14i</v>
      </c>
      <c r="EN279" s="223"/>
      <c r="EO279" s="223"/>
      <c r="EP279" s="223"/>
    </row>
    <row r="280" spans="1:146">
      <c r="A280" s="249">
        <f t="shared" si="323"/>
        <v>3.5156250000000027E-3</v>
      </c>
      <c r="B280" s="248">
        <v>180</v>
      </c>
      <c r="C280" s="247">
        <f t="shared" si="324"/>
        <v>36000</v>
      </c>
      <c r="N280" s="246">
        <f t="shared" ca="1" si="327"/>
        <v>11.471074032238867</v>
      </c>
      <c r="O280" s="223">
        <f t="shared" ca="1" si="328"/>
        <v>3.4710740322388669</v>
      </c>
      <c r="P280" s="223" t="str">
        <f t="shared" ca="1" si="329"/>
        <v>-1,00759960517479+3,32161074976202i</v>
      </c>
      <c r="Q280" s="223" t="str">
        <f t="shared" ca="1" si="330"/>
        <v>-2,88609257985908-1,92842540891925i</v>
      </c>
      <c r="R280" s="223" t="str">
        <f t="shared" ca="1" si="331"/>
        <v>2,68317651131668-2,20202605488706i</v>
      </c>
      <c r="S280" s="223" t="str">
        <f t="shared" ca="1" si="332"/>
        <v>1,32832252465055+3,20685425421689i</v>
      </c>
      <c r="T280" s="223" t="str">
        <f t="shared" ca="1" si="333"/>
        <v>-3,45435986203261+0,340224750512136i</v>
      </c>
      <c r="U280" s="223" t="str">
        <f t="shared" ca="1" si="334"/>
        <v>0,677172950691235-3,40437831800978i</v>
      </c>
      <c r="V280" s="223" t="str">
        <f t="shared" ca="1" si="335"/>
        <v>3,0612139991588+1,63625297207894i</v>
      </c>
      <c r="W280" s="223" t="str">
        <f t="shared" ca="1" si="336"/>
        <v>-2,45441998619657+2,4544199861967i</v>
      </c>
      <c r="X280" s="223" t="str">
        <f t="shared" ca="1" si="337"/>
        <v>-1,6362529720788-3,06121399915888i</v>
      </c>
      <c r="Y280" s="223" t="str">
        <f t="shared" ca="1" si="338"/>
        <v>3,40437831800975-0,677172950691415i</v>
      </c>
      <c r="Z280" s="223" t="str">
        <f t="shared" ca="1" si="339"/>
        <v>-0,340224750512299+3,45435986203259i</v>
      </c>
      <c r="AA280" s="223" t="str">
        <f t="shared" ca="1" si="340"/>
        <v>-3,20685425421696-1,32832252465038i</v>
      </c>
      <c r="AB280" s="223" t="str">
        <f t="shared" ca="1" si="341"/>
        <v>2,20202605488719-2,68317651131657i</v>
      </c>
      <c r="AC280" s="223" t="str">
        <f t="shared" ca="1" si="342"/>
        <v>1,92842540891936+2,886092579859i</v>
      </c>
      <c r="AD280" s="223" t="str">
        <f t="shared" ca="1" si="343"/>
        <v>-3,32161074976201+1,00759960517482i</v>
      </c>
      <c r="AE280" s="223" t="str">
        <f t="shared" ca="1" si="344"/>
        <v>1,51383227458148E-13-3,47107403223887i</v>
      </c>
      <c r="AF280" s="223" t="str">
        <f t="shared" ca="1" si="345"/>
        <v>3,32161074976202+1,00759960517478i</v>
      </c>
      <c r="AG280" s="223" t="str">
        <f t="shared" ca="1" si="346"/>
        <v>-1,92842540891935+2,88609257985901i</v>
      </c>
      <c r="AH280" s="223" t="str">
        <f t="shared" ca="1" si="347"/>
        <v>-2,2020260548872-2,68317651131656i</v>
      </c>
      <c r="AI280" s="223" t="str">
        <f t="shared" ca="1" si="348"/>
        <v>3,20685425421696-1,32832252465039i</v>
      </c>
      <c r="AJ280" s="223" t="str">
        <f t="shared" ca="1" si="349"/>
        <v>0,340224750512317+3,45435986203259i</v>
      </c>
      <c r="AK280" s="223" t="str">
        <f t="shared" ca="1" si="350"/>
        <v>-3,40437831800975-0,677172950691398i</v>
      </c>
      <c r="AL280" s="223" t="str">
        <f t="shared" ca="1" si="351"/>
        <v>1,63625297207848-3,06121399915905i</v>
      </c>
      <c r="AM280" s="223" t="str">
        <f t="shared" ca="1" si="352"/>
        <v>2,4544199861978+2,45441998619547i</v>
      </c>
      <c r="AN280" s="223" t="str">
        <f t="shared" ca="1" si="353"/>
        <v>-3,06121399915912+1,63625297207834i</v>
      </c>
      <c r="AO280" s="223" t="str">
        <f t="shared" ca="1" si="354"/>
        <v>-0,677172950691918-3,40437831800965i</v>
      </c>
      <c r="AP280" s="223" t="str">
        <f t="shared" ca="1" si="355"/>
        <v>3,45435986203244+0,340224750513849i</v>
      </c>
      <c r="AQ280" s="223" t="str">
        <f t="shared" ca="1" si="356"/>
        <v>-1,32832252465086+3,20685425421676i</v>
      </c>
      <c r="AR280" s="223" t="str">
        <f t="shared" ca="1" si="357"/>
        <v>-1,32832252465086+3,20685425421676i</v>
      </c>
      <c r="AS280" s="223" t="str">
        <f t="shared" ca="1" si="358"/>
        <v>2,88609257985984-1,92842540891811i</v>
      </c>
      <c r="AT280" s="223" t="str">
        <f t="shared" ca="1" si="359"/>
        <v>1,00759960517467+3,32161074976205i</v>
      </c>
      <c r="AU280" s="223" t="str">
        <f t="shared" ca="1" si="360"/>
        <v>-3,47107403223887+1,0783875508637E-12i</v>
      </c>
      <c r="AV280" s="223" t="str">
        <f t="shared" ca="1" si="361"/>
        <v>1,00759960517591-3,32161074976168i</v>
      </c>
      <c r="AW280" s="223" t="str">
        <f t="shared" ca="1" si="362"/>
        <v>2,88609257985912+1,92842540891919i</v>
      </c>
      <c r="AX280" s="223" t="str">
        <f t="shared" ca="1" si="363"/>
        <v>-2,68317651131578+2,20202605488815i</v>
      </c>
      <c r="AY280" s="223" t="str">
        <f t="shared" ca="1" si="364"/>
        <v>-1,32832252464962-3,20685425421728i</v>
      </c>
      <c r="AZ280" s="223" t="str">
        <f t="shared" ca="1" si="365"/>
        <v>3,45435986203257-0,34022475051251i</v>
      </c>
      <c r="BA280" s="223" t="str">
        <f t="shared" ca="1" si="366"/>
        <v>-0,677172950689853+3,40437831801006i</v>
      </c>
      <c r="BB280" s="223" t="str">
        <f t="shared" ca="1" si="367"/>
        <v>-3,06121399915849-1,63625297207953i</v>
      </c>
      <c r="BC280" s="223" t="str">
        <f t="shared" ca="1" si="368"/>
        <v>2,45441998619631-2,45441998619696i</v>
      </c>
      <c r="BD280" s="223" t="str">
        <f t="shared" ca="1" si="369"/>
        <v>1,6362529720773+3,06121399915968i</v>
      </c>
      <c r="BE280" s="223" t="str">
        <f t="shared" ca="1" si="370"/>
        <v>-3,40437831800988+0,677172950690755i</v>
      </c>
      <c r="BF280" s="223" t="str">
        <f t="shared" ca="1" si="371"/>
        <v>0,340224750511594-3,45435986203266i</v>
      </c>
      <c r="BG280" s="223" t="str">
        <f t="shared" ca="1" si="372"/>
        <v>3,20685425421631+1,32832252465196i</v>
      </c>
      <c r="BH280" s="223" t="str">
        <f t="shared" ca="1" si="373"/>
        <v>-2,20202605488744+2,68317651131636i</v>
      </c>
      <c r="BI280" s="223" t="str">
        <f t="shared" ca="1" si="374"/>
        <v>-1,92842540891995-2,88609257985861i</v>
      </c>
      <c r="BJ280" s="223" t="str">
        <f t="shared" ca="1" si="375"/>
        <v>3,32161074976241-1,00759960517349i</v>
      </c>
      <c r="BK280" s="223" t="str">
        <f t="shared" ca="1" si="376"/>
        <v>-1,58188109707303E-13+3,47107403223887i</v>
      </c>
      <c r="BL280" s="223" t="str">
        <f t="shared" ca="1" si="377"/>
        <v>-3,32161074976232-1,00759960517379i</v>
      </c>
      <c r="BM280" s="223" t="str">
        <f t="shared" ca="1" si="378"/>
        <v>1,92842540892022-2,88609257985843i</v>
      </c>
      <c r="BN280" s="223" t="str">
        <f t="shared" ca="1" si="379"/>
        <v>2,2020260548872+2,68317651131656i</v>
      </c>
      <c r="BO280" s="223" t="str">
        <f t="shared" ca="1" si="380"/>
        <v>-3,20685425421643+1,32832252465167i</v>
      </c>
      <c r="BP280" s="223" t="str">
        <f t="shared" ca="1" si="381"/>
        <v>-0,340224750511279-3,45435986203269i</v>
      </c>
      <c r="BQ280" s="223" t="str">
        <f t="shared" ca="1" si="382"/>
        <v>3,40437831800982+0,677172950691064i</v>
      </c>
      <c r="BR280" s="223" t="str">
        <f t="shared" ca="1" si="383"/>
        <v>-1,63625297207757+3,06121399915953i</v>
      </c>
      <c r="BS280" s="223" t="str">
        <f t="shared" ca="1" si="384"/>
        <v>-2,45441998619609-2,45441998619719i</v>
      </c>
      <c r="BT280" s="223" t="str">
        <f t="shared" ca="1" si="385"/>
        <v>3,06121399915864-1,63625297207925i</v>
      </c>
      <c r="BU280" s="223" t="str">
        <f t="shared" ca="1" si="386"/>
        <v>0,677172950693026+3,40437831800943i</v>
      </c>
      <c r="BV280" s="223" t="str">
        <f t="shared" ca="1" si="387"/>
        <v>-3,45435986203254-0,340224750512825i</v>
      </c>
      <c r="BW280" s="223" t="str">
        <f t="shared" ca="1" si="388"/>
        <v>1,32832252464991-3,20685425421716i</v>
      </c>
      <c r="BX280" s="223" t="str">
        <f t="shared" ca="1" si="389"/>
        <v>2,68317651131564+2,20202605488832i</v>
      </c>
      <c r="BY280" s="223" t="str">
        <f t="shared" ca="1" si="390"/>
        <v>-2,88609257985924+1,92842540891901i</v>
      </c>
      <c r="BZ280" s="223" t="str">
        <f t="shared" ca="1" si="391"/>
        <v>-1,0075996051757-3,32161074976174i</v>
      </c>
      <c r="CA280" s="223" t="str">
        <f t="shared" ca="1" si="392"/>
        <v>3,47107403223887+1,3947637702783E-12i</v>
      </c>
      <c r="CB280" s="223" t="str">
        <f t="shared" ca="1" si="393"/>
        <v>-1,00759960517497+3,32161074976196i</v>
      </c>
      <c r="CC280" s="223" t="str">
        <f t="shared" ca="1" si="394"/>
        <v>-2,88609257985966-1,92842540891837i</v>
      </c>
      <c r="CD280" s="223" t="str">
        <f t="shared" ca="1" si="395"/>
        <v>2,68317651131728-2,20202605488631i</v>
      </c>
      <c r="CE280" s="223" t="str">
        <f t="shared" ca="1" si="396"/>
        <v>1,32832252465061+3,20685425421686i</v>
      </c>
      <c r="CF280" s="223" t="str">
        <f t="shared" ca="1" si="397"/>
        <v>-3,45435986203247+0,340224750513583i</v>
      </c>
      <c r="CG280" s="223" t="str">
        <f t="shared" ca="1" si="398"/>
        <v>0,677172950692276-3,40437831800957i</v>
      </c>
      <c r="CH280" s="223" t="str">
        <f t="shared" ca="1" si="399"/>
        <v>3,06121399915895+1,63625297207866i</v>
      </c>
      <c r="CI280" s="223" t="str">
        <f t="shared" ca="1" si="400"/>
        <v>-2,45441998619562+2,45441998619765i</v>
      </c>
      <c r="CJ280" s="223" t="str">
        <f t="shared" ca="1" si="401"/>
        <v>-1,63625297207825-3,06121399915917i</v>
      </c>
      <c r="CK280" s="223" t="str">
        <f t="shared" ca="1" si="402"/>
        <v>3,40437831800967-0,677172950691811i</v>
      </c>
      <c r="CL280" s="223" t="str">
        <f t="shared" ca="1" si="403"/>
        <v>-0,340224750514055+3,45435986203242i</v>
      </c>
      <c r="CM280" s="223" t="str">
        <f t="shared" ca="1" si="404"/>
        <v>-3,20685425421668-1,32832252465105i</v>
      </c>
      <c r="CN280" s="223" t="str">
        <f t="shared" ca="1" si="405"/>
        <v>2,20202605488668-2,68317651131699i</v>
      </c>
      <c r="CO280" s="223" t="str">
        <f t="shared" ca="1" si="406"/>
        <v>1,92842540891798+2,88609257985993i</v>
      </c>
      <c r="CP280" s="223" t="str">
        <f t="shared" ca="1" si="407"/>
        <v>-3,3216107497621+1,00759960517452i</v>
      </c>
      <c r="CQ280" s="223" t="str">
        <f t="shared" ca="1" si="408"/>
        <v>-9,20199441156394E-13-3,47107403223887i</v>
      </c>
      <c r="CR280" s="223" t="str">
        <f t="shared" ca="1" si="409"/>
        <v>3,3216107497616+1,00759960517616i</v>
      </c>
      <c r="CS280" s="223" t="str">
        <f t="shared" ca="1" si="410"/>
        <v>-1,9284254089194+2,88609257985897i</v>
      </c>
      <c r="CT280" s="223" t="str">
        <f t="shared" ca="1" si="411"/>
        <v>-2,20202605488795-2,68317651131594i</v>
      </c>
      <c r="CU280" s="223" t="str">
        <f t="shared" ca="1" si="412"/>
        <v>3,20685425421734-1,32832252464947i</v>
      </c>
      <c r="CV280" s="223" t="str">
        <f t="shared" ca="1" si="413"/>
        <v>0,340224750512352+3,45435986203259i</v>
      </c>
      <c r="CW280" s="223" t="str">
        <f t="shared" ca="1" si="414"/>
        <v>-3,40437831801003-0,677172950690006i</v>
      </c>
      <c r="CX280" s="223" t="str">
        <f t="shared" ca="1" si="415"/>
        <v>1,63625297207975-3,06121399915837i</v>
      </c>
      <c r="CY280" s="223" t="str">
        <f t="shared" ca="1" si="416"/>
        <v>2,45441998619678+2,45441998619649i</v>
      </c>
      <c r="CZ280" s="223" t="str">
        <f t="shared" ca="1" si="417"/>
        <v>-3,06121399915808+1,63625297208029i</v>
      </c>
      <c r="DA280" s="223" t="str">
        <f t="shared" ca="1" si="418"/>
        <v>-0,677172950690599-3,40437831800991i</v>
      </c>
      <c r="DB280" s="223" t="str">
        <f t="shared" ca="1" si="419"/>
        <v>3,45435986203265+0,340224750511752i</v>
      </c>
      <c r="DC280" s="223" t="str">
        <f t="shared" ca="1" si="420"/>
        <v>-1,32832252465219+3,20685425421621i</v>
      </c>
      <c r="DD280" s="223" t="str">
        <f t="shared" ca="1" si="421"/>
        <v>-2,68317651131633-2,20202605488749i</v>
      </c>
      <c r="DE280" s="223" t="str">
        <f t="shared" ca="1" si="422"/>
        <v>2,88609257985864-1,9284254089199i</v>
      </c>
      <c r="DF280" s="223" t="str">
        <f t="shared" ca="1" si="423"/>
        <v>1,00759960517334+3,32161074976246i</v>
      </c>
      <c r="DG280" s="223" t="str">
        <f t="shared" ca="1" si="424"/>
        <v>-3,47107403223887-3,16376219414606E-13i</v>
      </c>
      <c r="DH280" s="223" t="str">
        <f t="shared" ca="1" si="425"/>
        <v>1,00759960517394-3,32161074976227i</v>
      </c>
      <c r="DI280" s="223" t="str">
        <f t="shared" ca="1" si="426"/>
        <v>2,8860925798584+1,92842540892026i</v>
      </c>
      <c r="DJ280" s="223" t="str">
        <f t="shared" ca="1" si="427"/>
        <v>-2,6831765113166+2,20202605488715i</v>
      </c>
      <c r="DK280" s="223" t="str">
        <f t="shared" ca="1" si="428"/>
        <v>-1,32832252465161-3,20685425421645i</v>
      </c>
      <c r="DL280" s="223" t="str">
        <f t="shared" ca="1" si="429"/>
        <v>3,45435986203271-0,340224750511122i</v>
      </c>
      <c r="DM280" s="223" t="str">
        <f t="shared" ca="1" si="430"/>
        <v>-0,677172950691221+3,40437831800978i</v>
      </c>
      <c r="DN280" s="223" t="str">
        <f t="shared" ca="1" si="431"/>
        <v>-3,06121399915946-1,63625297207771i</v>
      </c>
      <c r="DO280" s="223" t="str">
        <f t="shared" ca="1" si="432"/>
        <v>2,45441998619723-2,45441998619604i</v>
      </c>
      <c r="DP280" s="223" t="str">
        <f t="shared" ca="1" si="433"/>
        <v>1,6362529720792+3,06121399915866i</v>
      </c>
      <c r="DQ280" s="223" t="str">
        <f t="shared" ca="1" si="434"/>
        <v>-3,40437831800946+0,677172950692869i</v>
      </c>
      <c r="DR280" s="223" t="str">
        <f t="shared" ca="1" si="435"/>
        <v>0,340224750512982-3,45435986203252i</v>
      </c>
      <c r="DS280" s="223" t="str">
        <f t="shared" ca="1" si="436"/>
        <v>3,2068542542171+1,32832252465005i</v>
      </c>
      <c r="DT280" s="223" t="str">
        <f t="shared" ca="1" si="437"/>
        <v>-2,20202605488844+2,68317651131554i</v>
      </c>
      <c r="DU280" s="223" t="str">
        <f t="shared" ca="1" si="438"/>
        <v>-1,92842540891888-2,88609257985933i</v>
      </c>
      <c r="DV280" s="223" t="str">
        <f t="shared" ca="1" si="439"/>
        <v>3,32161074976179-1,00759960517555i</v>
      </c>
      <c r="DW280" s="223" t="str">
        <f t="shared" ca="1" si="440"/>
        <v>-1,55295187998561E-12+3,47107403223887i</v>
      </c>
      <c r="DX280" s="223" t="str">
        <f t="shared" ca="1" si="441"/>
        <v>-3,32161074976192-1,00759960517513i</v>
      </c>
      <c r="DY280" s="223" t="str">
        <f t="shared" ca="1" si="442"/>
        <v>1,9284254089185-2,88609257985957i</v>
      </c>
      <c r="DZ280" s="223" t="str">
        <f t="shared" ca="1" si="443"/>
        <v>2,20202605488619+2,68317651131738i</v>
      </c>
      <c r="EA280" s="223" t="str">
        <f t="shared" ca="1" si="444"/>
        <v>-3,20685425421693+1,32832252465047i</v>
      </c>
      <c r="EB280" s="223" t="str">
        <f t="shared" ca="1" si="445"/>
        <v>-0,340224750513229-3,4543598620325i</v>
      </c>
      <c r="EC280" s="223" t="str">
        <f t="shared" ca="1" si="446"/>
        <v>3,40437831800955+0,677172950692432i</v>
      </c>
      <c r="ED280" s="223" t="str">
        <f t="shared" ca="1" si="447"/>
        <v>-1,63625297207863+3,06121399915897i</v>
      </c>
      <c r="EE280" s="223" t="str">
        <f t="shared" ca="1" si="448"/>
        <v>-2,45441998619754-2,45441998619573i</v>
      </c>
      <c r="EF280" s="223" t="str">
        <f t="shared" ca="1" si="449"/>
        <v>3,06121399915925-1,6362529720781i</v>
      </c>
      <c r="EG280" s="223" t="str">
        <f t="shared" ca="1" si="450"/>
        <v>0,677172950691464+3,40437831800974i</v>
      </c>
      <c r="EH280" s="223" t="str">
        <f t="shared" ca="1" si="451"/>
        <v>-3,45435986203275-0,340224750510678i</v>
      </c>
      <c r="EI280" s="223" t="str">
        <f t="shared" ca="1" si="452"/>
        <v>1,32832252465102-3,2068542542167i</v>
      </c>
      <c r="EJ280" s="223" t="str">
        <f t="shared" ca="1" si="453"/>
        <v>2,68317651131689+2,2020260548868i</v>
      </c>
      <c r="EK280" s="223" t="str">
        <f t="shared" ca="1" si="454"/>
        <v>-2,88609257986001+1,92842540891784i</v>
      </c>
      <c r="EL280" s="223" t="str">
        <f t="shared" ca="1" si="455"/>
        <v>-1,00759960517418-3,3216107497622i</v>
      </c>
      <c r="EM280" s="223" t="str">
        <f t="shared" ca="1" si="456"/>
        <v>3,47107403223887-7,62011331449092E-13i</v>
      </c>
      <c r="EN280" s="223"/>
      <c r="EO280" s="223"/>
      <c r="EP280" s="223"/>
    </row>
    <row r="281" spans="1:146">
      <c r="A281" s="249">
        <f t="shared" si="323"/>
        <v>3.5351562500000027E-3</v>
      </c>
      <c r="B281" s="248">
        <v>181</v>
      </c>
      <c r="C281" s="247">
        <f t="shared" si="324"/>
        <v>36200</v>
      </c>
      <c r="N281" s="246">
        <f t="shared" ca="1" si="327"/>
        <v>11.468432084034319</v>
      </c>
      <c r="O281" s="223">
        <f t="shared" ca="1" si="328"/>
        <v>3.4684320840343186</v>
      </c>
      <c r="P281" s="223" t="str">
        <f t="shared" ca="1" si="329"/>
        <v>-0,92507508524719+3,34279182842928i</v>
      </c>
      <c r="Q281" s="223" t="str">
        <f t="shared" ca="1" si="330"/>
        <v>-2,9749734303191-1,78313045244987i</v>
      </c>
      <c r="R281" s="223" t="str">
        <f t="shared" ca="1" si="331"/>
        <v>2,51200181927701-2,39162454860867i</v>
      </c>
      <c r="S281" s="223" t="str">
        <f t="shared" ca="1" si="332"/>
        <v>1,63500756631647+3,05888400885789i</v>
      </c>
      <c r="T281" s="223" t="str">
        <f t="shared" ca="1" si="333"/>
        <v>-3,38415657228625+0,759937771011848i</v>
      </c>
      <c r="U281" s="223" t="str">
        <f t="shared" ca="1" si="334"/>
        <v>0,170187895926167-3,46425420568971i</v>
      </c>
      <c r="V281" s="223" t="str">
        <f t="shared" ca="1" si="335"/>
        <v>3,2933740062636+1,08798381257531i</v>
      </c>
      <c r="W281" s="223" t="str">
        <f t="shared" ca="1" si="336"/>
        <v>-1,92695762113972+2,88389588020965i</v>
      </c>
      <c r="X281" s="223" t="str">
        <f t="shared" ca="1" si="337"/>
        <v>-2,26548564492065-2,62632745753783i</v>
      </c>
      <c r="Y281" s="223" t="str">
        <f t="shared" ca="1" si="338"/>
        <v>3,13542546789281-1,48294580374598i</v>
      </c>
      <c r="Z281" s="223" t="str">
        <f t="shared" ca="1" si="339"/>
        <v>0,592969700123383+3,41736858654349i</v>
      </c>
      <c r="AA281" s="223" t="str">
        <f t="shared" ca="1" si="340"/>
        <v>-3,45173063553077-0,339965794304348i</v>
      </c>
      <c r="AB281" s="223" t="str">
        <f t="shared" ca="1" si="341"/>
        <v>1,24827149160271-3,23602215765136i</v>
      </c>
      <c r="AC281" s="223" t="str">
        <f t="shared" ca="1" si="342"/>
        <v>2,78587077232539+2,0661425801386i</v>
      </c>
      <c r="AD281" s="223" t="str">
        <f t="shared" ca="1" si="343"/>
        <v>-2,73432604291408+2,13388898788116i</v>
      </c>
      <c r="AE281" s="223" t="str">
        <f t="shared" ca="1" si="344"/>
        <v>-1,32731149484354-3,20441341234474i</v>
      </c>
      <c r="AF281" s="223" t="str">
        <f t="shared" ca="1" si="345"/>
        <v>3,44234786054961-0,424573113289299i</v>
      </c>
      <c r="AG281" s="223" t="str">
        <f t="shared" ca="1" si="346"/>
        <v>-0,508924685306576+3,43089154393494i</v>
      </c>
      <c r="AH281" s="223" t="str">
        <f t="shared" ca="1" si="347"/>
        <v>-3,17087444821927-1,4055519752712i</v>
      </c>
      <c r="AI281" s="223" t="str">
        <f t="shared" ca="1" si="348"/>
        <v>2,20035002068919-2,68113425773715i</v>
      </c>
      <c r="AJ281" s="223" t="str">
        <f t="shared" ca="1" si="349"/>
        <v>1,99715160536356+2,83573739735407i</v>
      </c>
      <c r="AK281" s="223" t="str">
        <f t="shared" ca="1" si="350"/>
        <v>-3,26568164421286+1,16847957629129i</v>
      </c>
      <c r="AL281" s="223" t="str">
        <f t="shared" ca="1" si="351"/>
        <v>-0,255153692637801-3,45903421704555i</v>
      </c>
      <c r="AM281" s="223" t="str">
        <f t="shared" ca="1" si="352"/>
        <v>3,40178713409943+0,676657532163983i</v>
      </c>
      <c r="AN281" s="223" t="str">
        <f t="shared" ca="1" si="353"/>
        <v>-1,55944636112071+3,09808782450499i</v>
      </c>
      <c r="AO281" s="223" t="str">
        <f t="shared" ca="1" si="354"/>
        <v>-2,5699386558819-2,32925662531259i</v>
      </c>
      <c r="AP281" s="223" t="str">
        <f t="shared" ca="1" si="355"/>
        <v>2,93031721202299-1,85560290969821i</v>
      </c>
      <c r="AQ281" s="223" t="str">
        <f t="shared" ca="1" si="356"/>
        <v>1,00683268809336+3,31908256296003i</v>
      </c>
      <c r="AR281" s="223" t="str">
        <f t="shared" ca="1" si="357"/>
        <v>1,00683268809336+3,31908256296003i</v>
      </c>
      <c r="AS281" s="223" t="str">
        <f t="shared" ca="1" si="358"/>
        <v>0,842760251762635-3,36448752109554i</v>
      </c>
      <c r="AT281" s="223" t="str">
        <f t="shared" ca="1" si="359"/>
        <v>3,0178376358618+1,70958390409325i</v>
      </c>
      <c r="AU281" s="223" t="str">
        <f t="shared" ca="1" si="360"/>
        <v>-2,45255184670601+2,4525518467053i</v>
      </c>
      <c r="AV281" s="223" t="str">
        <f t="shared" ca="1" si="361"/>
        <v>-1,70958390409245-3,01783763586225i</v>
      </c>
      <c r="AW281" s="223" t="str">
        <f t="shared" ca="1" si="362"/>
        <v>3,36448752109579-0,842760251761647i</v>
      </c>
      <c r="AX281" s="223" t="str">
        <f t="shared" ca="1" si="363"/>
        <v>-0,085119584389045+3,46738745713716i</v>
      </c>
      <c r="AY281" s="223" t="str">
        <f t="shared" ca="1" si="364"/>
        <v>-3,31908256295975-1,00683268809429i</v>
      </c>
      <c r="AZ281" s="223" t="str">
        <f t="shared" ca="1" si="365"/>
        <v>1,85560290969911-2,93031721202242i</v>
      </c>
      <c r="BA281" s="223" t="str">
        <f t="shared" ca="1" si="366"/>
        <v>2,32925662531184+2,56993865588258i</v>
      </c>
      <c r="BB281" s="223" t="str">
        <f t="shared" ca="1" si="367"/>
        <v>-3,09808782450547+1,55944636111975i</v>
      </c>
      <c r="BC281" s="223" t="str">
        <f t="shared" ca="1" si="368"/>
        <v>-0,676657532166418-3,40178713409894i</v>
      </c>
      <c r="BD281" s="223" t="str">
        <f t="shared" ca="1" si="369"/>
        <v>3,45903421704548+0,255153692638817i</v>
      </c>
      <c r="BE281" s="223" t="str">
        <f t="shared" ca="1" si="370"/>
        <v>-1,1684795762922+3,26568164421253i</v>
      </c>
      <c r="BF281" s="223" t="str">
        <f t="shared" ca="1" si="371"/>
        <v>-2,83573739735388-1,99715160536382i</v>
      </c>
      <c r="BG281" s="223" t="str">
        <f t="shared" ca="1" si="372"/>
        <v>2,6811342577371-2,20035002068924i</v>
      </c>
      <c r="BH281" s="223" t="str">
        <f t="shared" ca="1" si="373"/>
        <v>1,40555197527185+3,17087444821898i</v>
      </c>
      <c r="BI281" s="223" t="str">
        <f t="shared" ca="1" si="374"/>
        <v>-3,43089154393472+0,508924685308005i</v>
      </c>
      <c r="BJ281" s="223" t="str">
        <f t="shared" ca="1" si="375"/>
        <v>0,424573113290652-3,44234786054944i</v>
      </c>
      <c r="BK281" s="223" t="str">
        <f t="shared" ca="1" si="376"/>
        <v>3,2044134123445+1,32731149484411i</v>
      </c>
      <c r="BL281" s="223" t="str">
        <f t="shared" ca="1" si="377"/>
        <v>-2,13388898788141+2,73432604291388i</v>
      </c>
      <c r="BM281" s="223" t="str">
        <f t="shared" ca="1" si="378"/>
        <v>-2,06614258013893-2,78587077232514i</v>
      </c>
      <c r="BN281" s="223" t="str">
        <f t="shared" ca="1" si="379"/>
        <v>3,23602215765098-1,24827149160372i</v>
      </c>
      <c r="BO281" s="223" t="str">
        <f t="shared" ca="1" si="380"/>
        <v>0,339965794302624+3,45173063553094i</v>
      </c>
      <c r="BP281" s="223" t="str">
        <f t="shared" ca="1" si="381"/>
        <v>-3,41736858654332-0,592969700124364i</v>
      </c>
      <c r="BQ281" s="223" t="str">
        <f t="shared" ca="1" si="382"/>
        <v>1,4829458037463-3,13542546789266i</v>
      </c>
      <c r="BR281" s="223" t="str">
        <f t="shared" ca="1" si="383"/>
        <v>2,62632745753786+2,26548564492062i</v>
      </c>
      <c r="BS281" s="223" t="str">
        <f t="shared" ca="1" si="384"/>
        <v>-2,88389588020922+1,92695762114037i</v>
      </c>
      <c r="BT281" s="223" t="str">
        <f t="shared" ca="1" si="385"/>
        <v>-1,08798381257666-3,29337400626315i</v>
      </c>
      <c r="BU281" s="223" t="str">
        <f t="shared" ca="1" si="386"/>
        <v>3,46425420568978-0,170187895924793i</v>
      </c>
      <c r="BV281" s="223" t="str">
        <f t="shared" ca="1" si="387"/>
        <v>-0,759937771012469+3,38415657228611i</v>
      </c>
      <c r="BW281" s="223" t="str">
        <f t="shared" ca="1" si="388"/>
        <v>-3,05888400885794-1,63500756631638i</v>
      </c>
      <c r="BX281" s="223" t="str">
        <f t="shared" ca="1" si="389"/>
        <v>2,3916245486082-2,51200181927746i</v>
      </c>
      <c r="BY281" s="223" t="str">
        <f t="shared" ca="1" si="390"/>
        <v>1,78313045245086+2,97497343031851i</v>
      </c>
      <c r="BZ281" s="223" t="str">
        <f t="shared" ca="1" si="391"/>
        <v>-3,34279182842973+0,925075085245563i</v>
      </c>
      <c r="CA281" s="223" t="str">
        <f t="shared" ca="1" si="392"/>
        <v>1,0180830807495E-12-3,46843208403432i</v>
      </c>
      <c r="CB281" s="223" t="str">
        <f t="shared" ca="1" si="393"/>
        <v>3,34279182842918+0,925075085247523i</v>
      </c>
      <c r="CC281" s="223" t="str">
        <f t="shared" ca="1" si="394"/>
        <v>-1,78313045244956+2,97497343031928i</v>
      </c>
      <c r="CD281" s="223" t="str">
        <f t="shared" ca="1" si="395"/>
        <v>-2,39162454860915-2,51200181927656i</v>
      </c>
      <c r="CE281" s="223" t="str">
        <f t="shared" ca="1" si="396"/>
        <v>3,05888400885723-1,63500756631771i</v>
      </c>
      <c r="CF281" s="223" t="str">
        <f t="shared" ca="1" si="397"/>
        <v>0,759937771010482+3,38415657228655i</v>
      </c>
      <c r="CG281" s="223" t="str">
        <f t="shared" ca="1" si="398"/>
        <v>-3,46425420568968-0,170187895926827i</v>
      </c>
      <c r="CH281" s="223" t="str">
        <f t="shared" ca="1" si="399"/>
        <v>1,08798381257522-3,29337400626363i</v>
      </c>
      <c r="CI281" s="223" t="str">
        <f t="shared" ca="1" si="400"/>
        <v>2,88389588021011+1,92695762113903i</v>
      </c>
      <c r="CJ281" s="223" t="str">
        <f t="shared" ca="1" si="401"/>
        <v>-2,62632745753693+2,26548564492169i</v>
      </c>
      <c r="CK281" s="223" t="str">
        <f t="shared" ca="1" si="402"/>
        <v>-1,48294580374437-3,13542546789357i</v>
      </c>
      <c r="CL281" s="223" t="str">
        <f t="shared" ca="1" si="403"/>
        <v>3,41736858654366-0,592969700122356i</v>
      </c>
      <c r="CM281" s="223" t="str">
        <f t="shared" ca="1" si="404"/>
        <v>-0,33996579430465+3,45173063553074i</v>
      </c>
      <c r="CN281" s="223" t="str">
        <f t="shared" ca="1" si="405"/>
        <v>-3,23602215765152-1,24827149160231i</v>
      </c>
      <c r="CO281" s="223" t="str">
        <f t="shared" ca="1" si="406"/>
        <v>2,06614258013779-2,78587077232599i</v>
      </c>
      <c r="CP281" s="223" t="str">
        <f t="shared" ca="1" si="407"/>
        <v>2,13388898788253+2,73432604291301i</v>
      </c>
      <c r="CQ281" s="223" t="str">
        <f t="shared" ca="1" si="408"/>
        <v>-3,20441341234528+1,32731149484223i</v>
      </c>
      <c r="CR281" s="223" t="str">
        <f t="shared" ca="1" si="409"/>
        <v>-0,42457311328863-3,44234786054969i</v>
      </c>
      <c r="CS281" s="223" t="str">
        <f t="shared" ca="1" si="410"/>
        <v>3,43089154393495+0,50892468530651i</v>
      </c>
      <c r="CT281" s="223" t="str">
        <f t="shared" ca="1" si="411"/>
        <v>-1,40555197527047+3,1708744482196i</v>
      </c>
      <c r="CU281" s="223" t="str">
        <f t="shared" ca="1" si="412"/>
        <v>-2,681134257738-2,20035002068815i</v>
      </c>
      <c r="CV281" s="223" t="str">
        <f t="shared" ca="1" si="413"/>
        <v>2,83573739735499-1,99715160536224i</v>
      </c>
      <c r="CW281" s="223" t="str">
        <f t="shared" ca="1" si="414"/>
        <v>1,16847957629028+3,26568164421322i</v>
      </c>
      <c r="CX281" s="223" t="str">
        <f t="shared" ca="1" si="415"/>
        <v>-3,45903421704563+0,255153692636786i</v>
      </c>
      <c r="CY281" s="223" t="str">
        <f t="shared" ca="1" si="416"/>
        <v>0,676657532164933-3,40178713409924i</v>
      </c>
      <c r="CZ281" s="223" t="str">
        <f t="shared" ca="1" si="417"/>
        <v>3,09808782450615+1,5594463611184i</v>
      </c>
      <c r="DA281" s="223" t="str">
        <f t="shared" ca="1" si="418"/>
        <v>-2,32925662531079+2,56993865588353i</v>
      </c>
      <c r="DB281" s="223" t="str">
        <f t="shared" ca="1" si="419"/>
        <v>-1,85560290969731-2,93031721202356i</v>
      </c>
      <c r="DC281" s="223" t="str">
        <f t="shared" ca="1" si="420"/>
        <v>3,31908256296034-1,00683268809234i</v>
      </c>
      <c r="DD281" s="223" t="str">
        <f t="shared" ca="1" si="421"/>
        <v>0,0851195843905572+3,46738745713712i</v>
      </c>
      <c r="DE281" s="223" t="str">
        <f t="shared" ca="1" si="422"/>
        <v>-3,36448752109616-0,84276025176018i</v>
      </c>
      <c r="DF281" s="223" t="str">
        <f t="shared" ca="1" si="423"/>
        <v>1,70958390409122-3,01783763586295i</v>
      </c>
      <c r="DG281" s="223" t="str">
        <f t="shared" ca="1" si="424"/>
        <v>2,45255184670464+2,45255184670667i</v>
      </c>
      <c r="DH281" s="223" t="str">
        <f t="shared" ca="1" si="425"/>
        <v>-3,0178376358628+1,70958390409148i</v>
      </c>
      <c r="DI281" s="223" t="str">
        <f t="shared" ca="1" si="426"/>
        <v>-0,842760251760658-3,36448752109604i</v>
      </c>
      <c r="DJ281" s="223" t="str">
        <f t="shared" ca="1" si="427"/>
        <v>3,46738745713713+0,0851195843900626i</v>
      </c>
      <c r="DK281" s="223" t="str">
        <f t="shared" ca="1" si="428"/>
        <v>-1,00683268809187+3,31908256296049i</v>
      </c>
      <c r="DL281" s="223" t="str">
        <f t="shared" ca="1" si="429"/>
        <v>-2,93031721202372-1,85560290969706i</v>
      </c>
      <c r="DM281" s="223" t="str">
        <f t="shared" ca="1" si="430"/>
        <v>2,5699386558832-2,32925662531116i</v>
      </c>
      <c r="DN281" s="223" t="str">
        <f t="shared" ca="1" si="431"/>
        <v>1,55944636111884+3,09808782450593i</v>
      </c>
      <c r="DO281" s="223" t="str">
        <f t="shared" ca="1" si="432"/>
        <v>-3,40178713409914+0,676657532165419i</v>
      </c>
      <c r="DP281" s="223" t="str">
        <f t="shared" ca="1" si="433"/>
        <v>0,255153692636293-3,45903421704566i</v>
      </c>
      <c r="DQ281" s="223" t="str">
        <f t="shared" ca="1" si="434"/>
        <v>3,26568164421338+1,16847957628982i</v>
      </c>
      <c r="DR281" s="223" t="str">
        <f t="shared" ca="1" si="435"/>
        <v>-1,99715160536458+2,83573739735335i</v>
      </c>
      <c r="DS281" s="223" t="str">
        <f t="shared" ca="1" si="436"/>
        <v>-2,20035002068838-2,68113425773781i</v>
      </c>
      <c r="DT281" s="223" t="str">
        <f t="shared" ca="1" si="437"/>
        <v>3,1708744482194-1,40555197527092i</v>
      </c>
      <c r="DU281" s="223" t="str">
        <f t="shared" ca="1" si="438"/>
        <v>0,508924685307+3,43089154393487i</v>
      </c>
      <c r="DV281" s="223" t="str">
        <f t="shared" ca="1" si="439"/>
        <v>-3,44234786054975-0,424573113288141i</v>
      </c>
      <c r="DW281" s="223" t="str">
        <f t="shared" ca="1" si="440"/>
        <v>1,32731149484505-3,20441341234411i</v>
      </c>
      <c r="DX281" s="223" t="str">
        <f t="shared" ca="1" si="441"/>
        <v>2,73432604291331+2,13388898788214i</v>
      </c>
      <c r="DY281" s="223" t="str">
        <f t="shared" ca="1" si="442"/>
        <v>-2,78587077232581+2,06614258013803i</v>
      </c>
      <c r="DZ281" s="223" t="str">
        <f t="shared" ca="1" si="443"/>
        <v>-1,24827149160277-3,23602215765134i</v>
      </c>
      <c r="EA281" s="223" t="str">
        <f t="shared" ca="1" si="444"/>
        <v>3,45173063553069-0,339965794305142i</v>
      </c>
      <c r="EB281" s="223" t="str">
        <f t="shared" ca="1" si="445"/>
        <v>-0,592969700122065+3,41736858654372i</v>
      </c>
      <c r="EC281" s="223" t="str">
        <f t="shared" ca="1" si="446"/>
        <v>-3,13542546789226-1,48294580374713i</v>
      </c>
      <c r="ED281" s="223" t="str">
        <f t="shared" ca="1" si="447"/>
        <v>2,26548564492146-2,62632745753713i</v>
      </c>
      <c r="EE281" s="223" t="str">
        <f t="shared" ca="1" si="448"/>
        <v>1,9269576211396+2,88389588020973i</v>
      </c>
      <c r="EF281" s="223" t="str">
        <f t="shared" ca="1" si="449"/>
        <v>-3,29337400626347+1,08798381257569i</v>
      </c>
      <c r="EG281" s="223" t="str">
        <f t="shared" ca="1" si="450"/>
        <v>-0,170187895927124-3,46425420568967i</v>
      </c>
      <c r="EH281" s="223" t="str">
        <f t="shared" ca="1" si="451"/>
        <v>3,38415657228588+0,759937771013461i</v>
      </c>
      <c r="EI281" s="223" t="str">
        <f t="shared" ca="1" si="452"/>
        <v>-1,63500756631745+3,05888400885737i</v>
      </c>
      <c r="EJ281" s="223" t="str">
        <f t="shared" ca="1" si="453"/>
        <v>-2,5120018192769-2,39162454860879i</v>
      </c>
      <c r="EK281" s="223" t="str">
        <f t="shared" ca="1" si="454"/>
        <v>2,97497343031903-1,78313045244998i</v>
      </c>
      <c r="EL281" s="223" t="str">
        <f t="shared" ca="1" si="455"/>
        <v>0,925075085248192+3,342791828429i</v>
      </c>
      <c r="EM281" s="223" t="str">
        <f t="shared" ca="1" si="456"/>
        <v>-3,46843208403432+1,51266951787551E-12i</v>
      </c>
      <c r="EN281" s="223"/>
      <c r="EO281" s="223"/>
      <c r="EP281" s="223"/>
    </row>
    <row r="282" spans="1:146">
      <c r="A282" s="249">
        <f t="shared" si="323"/>
        <v>3.5546875000000027E-3</v>
      </c>
      <c r="B282" s="248">
        <v>182</v>
      </c>
      <c r="C282" s="247">
        <f t="shared" si="324"/>
        <v>36400</v>
      </c>
      <c r="N282" s="246">
        <f t="shared" ca="1" si="327"/>
        <v>11.465255149575077</v>
      </c>
      <c r="O282" s="223">
        <f t="shared" ca="1" si="328"/>
        <v>3.4652551495750767</v>
      </c>
      <c r="P282" s="223" t="str">
        <f t="shared" ca="1" si="329"/>
        <v>-0,841988319654457+3,36140579538116i</v>
      </c>
      <c r="Q282" s="223" t="str">
        <f t="shared" ca="1" si="330"/>
        <v>-3,05608220280289-1,63350996977919i</v>
      </c>
      <c r="R282" s="223" t="str">
        <f t="shared" ca="1" si="331"/>
        <v>2,32712312652679-2,56758470271981i</v>
      </c>
      <c r="S282" s="223" t="str">
        <f t="shared" ca="1" si="332"/>
        <v>1,92519261092166+2,88125435574668i</v>
      </c>
      <c r="T282" s="223" t="str">
        <f t="shared" ca="1" si="333"/>
        <v>-3,26269042042736+1,16740929930687i</v>
      </c>
      <c r="U282" s="223" t="str">
        <f t="shared" ca="1" si="334"/>
        <v>-0,339654400273548-3,4485689988793i</v>
      </c>
      <c r="V282" s="223" t="str">
        <f t="shared" ca="1" si="335"/>
        <v>3,42774899499416+0,508458532206069i</v>
      </c>
      <c r="W282" s="223" t="str">
        <f t="shared" ca="1" si="336"/>
        <v>-1,32609573466018+3,20147830762176i</v>
      </c>
      <c r="X282" s="223" t="str">
        <f t="shared" ca="1" si="337"/>
        <v>-2,78331903464082-2,06425008249066i</v>
      </c>
      <c r="Y282" s="223" t="str">
        <f t="shared" ca="1" si="338"/>
        <v>2,67867845419053-2,19833459480399i</v>
      </c>
      <c r="Z282" s="223" t="str">
        <f t="shared" ca="1" si="339"/>
        <v>1,48158748923647+3,13255355315668i</v>
      </c>
      <c r="AA282" s="223" t="str">
        <f t="shared" ca="1" si="340"/>
        <v>-3,39867124354476+0,676037742998481i</v>
      </c>
      <c r="AB282" s="223" t="str">
        <f t="shared" ca="1" si="341"/>
        <v>0,170032011140876-3,46108109798716i</v>
      </c>
      <c r="AC282" s="223" t="str">
        <f t="shared" ca="1" si="342"/>
        <v>3,31604242623212+1,00591047269883i</v>
      </c>
      <c r="AD282" s="223" t="str">
        <f t="shared" ca="1" si="343"/>
        <v>-1,78149718172625+2,97224848274131i</v>
      </c>
      <c r="AE282" s="223" t="str">
        <f t="shared" ca="1" si="344"/>
        <v>-2,45030541480617-2,45030541480611i</v>
      </c>
      <c r="AF282" s="223" t="str">
        <f t="shared" ca="1" si="345"/>
        <v>2,97224848274129-1,78149718172627i</v>
      </c>
      <c r="AG282" s="223" t="str">
        <f t="shared" ca="1" si="346"/>
        <v>1,00591047269885+3,31604242623211i</v>
      </c>
      <c r="AH282" s="223" t="str">
        <f t="shared" ca="1" si="347"/>
        <v>-3,46108109798715+0,1700320111409i</v>
      </c>
      <c r="AI282" s="223" t="str">
        <f t="shared" ca="1" si="348"/>
        <v>0,676037742998796-3,3986712435447i</v>
      </c>
      <c r="AJ282" s="223" t="str">
        <f t="shared" ca="1" si="349"/>
        <v>3,1325535531567+1,48158748923643i</v>
      </c>
      <c r="AK282" s="223" t="str">
        <f t="shared" ca="1" si="350"/>
        <v>-2,19833459480395+2,67867845419056i</v>
      </c>
      <c r="AL282" s="223" t="str">
        <f t="shared" ca="1" si="351"/>
        <v>-2,06425008249153-2,78331903464017i</v>
      </c>
      <c r="AM282" s="223" t="str">
        <f t="shared" ca="1" si="352"/>
        <v>3,20147830762135-1,32609573466115i</v>
      </c>
      <c r="AN282" s="223" t="str">
        <f t="shared" ca="1" si="353"/>
        <v>0,508458532207115+3,427748994994i</v>
      </c>
      <c r="AO282" s="223" t="str">
        <f t="shared" ca="1" si="354"/>
        <v>-3,44856899887941-0,339654400272495i</v>
      </c>
      <c r="AP282" s="223" t="str">
        <f t="shared" ca="1" si="355"/>
        <v>1,16740929930586-3,26269042042772i</v>
      </c>
      <c r="AQ282" s="223" t="str">
        <f t="shared" ca="1" si="356"/>
        <v>2,88125435574728+1,92519261092076i</v>
      </c>
      <c r="AR282" s="223" t="str">
        <f t="shared" ca="1" si="357"/>
        <v>2,88125435574728+1,92519261092076i</v>
      </c>
      <c r="AS282" s="223" t="str">
        <f t="shared" ca="1" si="358"/>
        <v>-1,63350996978037-3,05608220280227i</v>
      </c>
      <c r="AT282" s="223" t="str">
        <f t="shared" ca="1" si="359"/>
        <v>3,36140579538082-0,841988319655823i</v>
      </c>
      <c r="AU282" s="223" t="str">
        <f t="shared" ca="1" si="360"/>
        <v>1,45185478820103E-12+3,46525514957508i</v>
      </c>
      <c r="AV282" s="223" t="str">
        <f t="shared" ca="1" si="361"/>
        <v>-3,36140579538152-0,841988319653005i</v>
      </c>
      <c r="AW282" s="223" t="str">
        <f t="shared" ca="1" si="362"/>
        <v>1,63350996977789-3,05608220280359i</v>
      </c>
      <c r="AX282" s="223" t="str">
        <f t="shared" ca="1" si="363"/>
        <v>2,56758470272073+2,32712312652577i</v>
      </c>
      <c r="AY282" s="223" t="str">
        <f t="shared" ca="1" si="364"/>
        <v>-2,88125435574572+1,9251926109231i</v>
      </c>
      <c r="AZ282" s="223" t="str">
        <f t="shared" ca="1" si="365"/>
        <v>-1,1674092993085-3,26269042042677i</v>
      </c>
      <c r="BA282" s="223" t="str">
        <f t="shared" ca="1" si="366"/>
        <v>3,44856899887913-0,339654400275287i</v>
      </c>
      <c r="BB282" s="223" t="str">
        <f t="shared" ca="1" si="367"/>
        <v>-0,508458532207749+3,42774899499391i</v>
      </c>
      <c r="BC282" s="223" t="str">
        <f t="shared" ca="1" si="368"/>
        <v>-3,20147830762111-1,32609573466175i</v>
      </c>
      <c r="BD282" s="223" t="str">
        <f t="shared" ca="1" si="369"/>
        <v>2,06425008249201-2,78331903463982i</v>
      </c>
      <c r="BE282" s="223" t="str">
        <f t="shared" ca="1" si="370"/>
        <v>2,1983345948027+2,67867845419159i</v>
      </c>
      <c r="BF282" s="223" t="str">
        <f t="shared" ca="1" si="371"/>
        <v>-3,1325535531574+1,48158748923496i</v>
      </c>
      <c r="BG282" s="223" t="str">
        <f t="shared" ca="1" si="372"/>
        <v>-0,676037742997203-3,39867124354502i</v>
      </c>
      <c r="BH282" s="223" t="str">
        <f t="shared" ca="1" si="373"/>
        <v>3,46108109798709+0,170032011142279i</v>
      </c>
      <c r="BI282" s="223" t="str">
        <f t="shared" ca="1" si="374"/>
        <v>-1,00591047270017+3,31604242623171i</v>
      </c>
      <c r="BJ282" s="223" t="str">
        <f t="shared" ca="1" si="375"/>
        <v>-2,97224848274059-1,78149718172746i</v>
      </c>
      <c r="BK282" s="223" t="str">
        <f t="shared" ca="1" si="376"/>
        <v>2,45030541480711-2,45030541480517i</v>
      </c>
      <c r="BL282" s="223" t="str">
        <f t="shared" ca="1" si="377"/>
        <v>1,78149718172511+2,97224848274199i</v>
      </c>
      <c r="BM282" s="223" t="str">
        <f t="shared" ca="1" si="378"/>
        <v>-3,31604242623251+1,00591047269755i</v>
      </c>
      <c r="BN282" s="223" t="str">
        <f t="shared" ca="1" si="379"/>
        <v>-0,170032011139546-3,46108109798722i</v>
      </c>
      <c r="BO282" s="223" t="str">
        <f t="shared" ca="1" si="380"/>
        <v>3,3986712435445+0,676037742999788i</v>
      </c>
      <c r="BP282" s="223" t="str">
        <f t="shared" ca="1" si="381"/>
        <v>-1,48158748923734+3,13255355315627i</v>
      </c>
      <c r="BQ282" s="223" t="str">
        <f t="shared" ca="1" si="382"/>
        <v>-2,67867845418992-2,19833459480474i</v>
      </c>
      <c r="BR282" s="223" t="str">
        <f t="shared" ca="1" si="383"/>
        <v>2,78331903464139-2,06425008248989i</v>
      </c>
      <c r="BS282" s="223" t="str">
        <f t="shared" ca="1" si="384"/>
        <v>1,32609573465931+3,20147830762212i</v>
      </c>
      <c r="BT282" s="223" t="str">
        <f t="shared" ca="1" si="385"/>
        <v>-3,42774899499429+0,508458532205143i</v>
      </c>
      <c r="BU282" s="223" t="str">
        <f t="shared" ca="1" si="386"/>
        <v>0,339654400274579-3,4485689988792i</v>
      </c>
      <c r="BV282" s="223" t="str">
        <f t="shared" ca="1" si="387"/>
        <v>3,26269042042704+1,16740929930774i</v>
      </c>
      <c r="BW282" s="223" t="str">
        <f t="shared" ca="1" si="388"/>
        <v>-1,92519261092251+2,88125435574612i</v>
      </c>
      <c r="BX282" s="223" t="str">
        <f t="shared" ca="1" si="389"/>
        <v>-2,32712312652637-2,56758470272019i</v>
      </c>
      <c r="BY282" s="223" t="str">
        <f t="shared" ca="1" si="390"/>
        <v>3,05608220280325-1,63350996977852i</v>
      </c>
      <c r="BZ282" s="223" t="str">
        <f t="shared" ca="1" si="391"/>
        <v>0,841988319653885+3,3614057953813i</v>
      </c>
      <c r="CA282" s="223" t="str">
        <f t="shared" ca="1" si="392"/>
        <v>-3,46525514957508-6,41875522281564E-13i</v>
      </c>
      <c r="CB282" s="223" t="str">
        <f t="shared" ca="1" si="393"/>
        <v>0,841988319655133-3,36140579538099i</v>
      </c>
      <c r="CC282" s="223" t="str">
        <f t="shared" ca="1" si="394"/>
        <v>3,05608220280265+1,63350996977965i</v>
      </c>
      <c r="CD282" s="223" t="str">
        <f t="shared" ca="1" si="395"/>
        <v>-2,32712312652732+2,56758470271933i</v>
      </c>
      <c r="CE282" s="223" t="str">
        <f t="shared" ca="1" si="396"/>
        <v>-1,92519261092144-2,88125435574683i</v>
      </c>
      <c r="CF282" s="223" t="str">
        <f t="shared" ca="1" si="397"/>
        <v>3,26269042042748-1,16740929930653i</v>
      </c>
      <c r="CG282" s="223" t="str">
        <f t="shared" ca="1" si="398"/>
        <v>0,339654400273302+3,44856899887933i</v>
      </c>
      <c r="CH282" s="223" t="str">
        <f t="shared" ca="1" si="399"/>
        <v>-3,4277489949941-0,508458532206412i</v>
      </c>
      <c r="CI282" s="223" t="str">
        <f t="shared" ca="1" si="400"/>
        <v>1,32609573466041-3,20147830762166i</v>
      </c>
      <c r="CJ282" s="223" t="str">
        <f t="shared" ca="1" si="401"/>
        <v>2,78331903464062+2,06425008249092i</v>
      </c>
      <c r="CK282" s="223" t="str">
        <f t="shared" ca="1" si="402"/>
        <v>-2,67867845419067+2,19833459480382i</v>
      </c>
      <c r="CL282" s="223" t="str">
        <f t="shared" ca="1" si="403"/>
        <v>-1,48158748923618-3,13255355315682i</v>
      </c>
      <c r="CM282" s="223" t="str">
        <f t="shared" ca="1" si="404"/>
        <v>3,39867124354474-0,676037742998627i</v>
      </c>
      <c r="CN282" s="223" t="str">
        <f t="shared" ca="1" si="405"/>
        <v>-0,170032011140828+3,46108109798716i</v>
      </c>
      <c r="CO282" s="223" t="str">
        <f t="shared" ca="1" si="406"/>
        <v>-3,31604242623211-1,00591047269888i</v>
      </c>
      <c r="CP282" s="223" t="str">
        <f t="shared" ca="1" si="407"/>
        <v>1,78149718172621-2,97224848274133i</v>
      </c>
      <c r="CQ282" s="223" t="str">
        <f t="shared" ca="1" si="408"/>
        <v>2,45030541480613+2,45030541480615i</v>
      </c>
      <c r="CR282" s="223" t="str">
        <f t="shared" ca="1" si="409"/>
        <v>-2,97224848274125+1,78149718172636i</v>
      </c>
      <c r="CS282" s="223" t="str">
        <f t="shared" ca="1" si="410"/>
        <v>-1,00591047269885-3,31604242623211i</v>
      </c>
      <c r="CT282" s="223" t="str">
        <f t="shared" ca="1" si="411"/>
        <v>3,46108109798715-0,170032011140996i</v>
      </c>
      <c r="CU282" s="223" t="str">
        <f t="shared" ca="1" si="412"/>
        <v>-0,67603774299846+3,39867124354477i</v>
      </c>
      <c r="CV282" s="223" t="str">
        <f t="shared" ca="1" si="413"/>
        <v>-3,13255355315689-1,48158748923603i</v>
      </c>
      <c r="CW282" s="223" t="str">
        <f t="shared" ca="1" si="414"/>
        <v>2,19833459480369-2,67867845419078i</v>
      </c>
      <c r="CX282" s="223" t="str">
        <f t="shared" ca="1" si="415"/>
        <v>2,06425008249105+2,78331903464052i</v>
      </c>
      <c r="CY282" s="223" t="str">
        <f t="shared" ca="1" si="416"/>
        <v>-3,2014783076216+1,32609573466056i</v>
      </c>
      <c r="CZ282" s="223" t="str">
        <f t="shared" ca="1" si="417"/>
        <v>-0,508458532206578-3,42774899499408i</v>
      </c>
      <c r="DA282" s="223" t="str">
        <f t="shared" ca="1" si="418"/>
        <v>3,44856899887934+0,339654400273134i</v>
      </c>
      <c r="DB282" s="223" t="str">
        <f t="shared" ca="1" si="419"/>
        <v>-1,16740929930656+3,26269042042747i</v>
      </c>
      <c r="DC282" s="223" t="str">
        <f t="shared" ca="1" si="420"/>
        <v>-2,88125435574692-1,9251926109213i</v>
      </c>
      <c r="DD282" s="223" t="str">
        <f t="shared" ca="1" si="421"/>
        <v>2,56758470271935-2,3271231265273i</v>
      </c>
      <c r="DE282" s="223" t="str">
        <f t="shared" ca="1" si="422"/>
        <v>1,6335099697798+3,05608220280257i</v>
      </c>
      <c r="DF282" s="223" t="str">
        <f t="shared" ca="1" si="423"/>
        <v>-3,361405795381+0,841988319655105i</v>
      </c>
      <c r="DG282" s="223" t="str">
        <f t="shared" ca="1" si="424"/>
        <v>-8,09979265919467E-13-3,46525514957508i</v>
      </c>
      <c r="DH282" s="223" t="str">
        <f t="shared" ca="1" si="425"/>
        <v>3,36140579538134+0,841988319653723i</v>
      </c>
      <c r="DI282" s="223" t="str">
        <f t="shared" ca="1" si="426"/>
        <v>-1,63350996977837+3,05608220280333i</v>
      </c>
      <c r="DJ282" s="223" t="str">
        <f t="shared" ca="1" si="427"/>
        <v>-2,5675847027203-2,32712312652624i</v>
      </c>
      <c r="DK282" s="223" t="str">
        <f t="shared" ca="1" si="428"/>
        <v>2,88125435574602-1,92519261092265i</v>
      </c>
      <c r="DL282" s="223" t="str">
        <f t="shared" ca="1" si="429"/>
        <v>1,16740929930789+3,26269042042699i</v>
      </c>
      <c r="DM282" s="223" t="str">
        <f t="shared" ca="1" si="430"/>
        <v>-3,44856899887918+0,339654400274747i</v>
      </c>
      <c r="DN282" s="223" t="str">
        <f t="shared" ca="1" si="431"/>
        <v>0,508458532204977-3,42774899499432i</v>
      </c>
      <c r="DO282" s="223" t="str">
        <f t="shared" ca="1" si="432"/>
        <v>3,20147830762222+1,32609573465906i</v>
      </c>
      <c r="DP282" s="223" t="str">
        <f t="shared" ca="1" si="433"/>
        <v>-2,06425008248975+2,78331903464149i</v>
      </c>
      <c r="DQ282" s="223" t="str">
        <f t="shared" ca="1" si="434"/>
        <v>-2,19833459480479-2,67867845418987i</v>
      </c>
      <c r="DR282" s="223" t="str">
        <f t="shared" ca="1" si="435"/>
        <v>3,1325535531562-1,4815874892375i</v>
      </c>
      <c r="DS282" s="223" t="str">
        <f t="shared" ca="1" si="436"/>
        <v>0,676037742999857+3,39867124354449i</v>
      </c>
      <c r="DT282" s="223" t="str">
        <f t="shared" ca="1" si="437"/>
        <v>-3,46108109798723-0,170032011139379i</v>
      </c>
      <c r="DU282" s="223" t="str">
        <f t="shared" ca="1" si="438"/>
        <v>1,00591047269749-3,31604242623253i</v>
      </c>
      <c r="DV282" s="223" t="str">
        <f t="shared" ca="1" si="439"/>
        <v>2,97224848274208+1,78149718172497i</v>
      </c>
      <c r="DW282" s="223" t="str">
        <f t="shared" ca="1" si="440"/>
        <v>-2,45030541480512+2,45030541480716i</v>
      </c>
      <c r="DX282" s="223" t="str">
        <f t="shared" ca="1" si="441"/>
        <v>-1,7814971817276-2,9722484827405i</v>
      </c>
      <c r="DY282" s="223" t="str">
        <f t="shared" ca="1" si="442"/>
        <v>3,31604242623266-1,00591047269703i</v>
      </c>
      <c r="DZ282" s="223" t="str">
        <f t="shared" ca="1" si="443"/>
        <v>0,170032011142447+3,46108109798708i</v>
      </c>
      <c r="EA282" s="223" t="str">
        <f t="shared" ca="1" si="444"/>
        <v>-3,39867124354505-0,676037742997036i</v>
      </c>
      <c r="EB282" s="223" t="str">
        <f t="shared" ca="1" si="445"/>
        <v>1,4815874892349-3,13255355315743i</v>
      </c>
      <c r="EC282" s="223" t="str">
        <f t="shared" ca="1" si="446"/>
        <v>2,67867845418957+2,19833459480516i</v>
      </c>
      <c r="ED282" s="223" t="str">
        <f t="shared" ca="1" si="447"/>
        <v>-2,78331903464177+2,06425008248937i</v>
      </c>
      <c r="EE282" s="223" t="str">
        <f t="shared" ca="1" si="448"/>
        <v>-1,32609573465863-3,2014783076224i</v>
      </c>
      <c r="EF282" s="223" t="str">
        <f t="shared" ca="1" si="449"/>
        <v>3,42774899499442-0,508458532204312i</v>
      </c>
      <c r="EG282" s="223" t="str">
        <f t="shared" ca="1" si="450"/>
        <v>-0,339654400275022+3,44856899887916i</v>
      </c>
      <c r="EH282" s="223" t="str">
        <f t="shared" ca="1" si="451"/>
        <v>-3,26269042042683-1,16740929930834i</v>
      </c>
      <c r="EI282" s="223" t="str">
        <f t="shared" ca="1" si="452"/>
        <v>1,92519261092304-2,88125435574576i</v>
      </c>
      <c r="EJ282" s="223" t="str">
        <f t="shared" ca="1" si="453"/>
        <v>2,32712312652575+2,56758470272075i</v>
      </c>
      <c r="EK282" s="223" t="str">
        <f t="shared" ca="1" si="454"/>
        <v>-3,05608220280346+1,63350996977813i</v>
      </c>
      <c r="EL282" s="223" t="str">
        <f t="shared" ca="1" si="455"/>
        <v>-0,841988319653265-3,36140579538146i</v>
      </c>
      <c r="EM282" s="223" t="str">
        <f t="shared" ca="1" si="456"/>
        <v>3,46525514957508+1,28375104456313E-12i</v>
      </c>
      <c r="EN282" s="223"/>
      <c r="EO282" s="223"/>
      <c r="EP282" s="223"/>
    </row>
    <row r="283" spans="1:146">
      <c r="A283" s="249">
        <f t="shared" si="323"/>
        <v>3.5742187500000027E-3</v>
      </c>
      <c r="B283" s="248">
        <v>183</v>
      </c>
      <c r="C283" s="247">
        <f t="shared" si="324"/>
        <v>36600</v>
      </c>
      <c r="N283" s="246">
        <f t="shared" ca="1" si="327"/>
        <v>11.461365354268716</v>
      </c>
      <c r="O283" s="223">
        <f t="shared" ca="1" si="328"/>
        <v>3.4613653542687168</v>
      </c>
      <c r="P283" s="223" t="str">
        <f t="shared" ca="1" si="329"/>
        <v>-0,758389441756289+3,37726154900155i</v>
      </c>
      <c r="Q283" s="223" t="str">
        <f t="shared" ca="1" si="330"/>
        <v>-3,12903721984735-1,47992438744072i</v>
      </c>
      <c r="R283" s="223" t="str">
        <f t="shared" ca="1" si="331"/>
        <v>2,12954131248734-2,7287550117483i</v>
      </c>
      <c r="S283" s="223" t="str">
        <f t="shared" ca="1" si="332"/>
        <v>2,19586693478471+2,6756716017574i</v>
      </c>
      <c r="T283" s="223" t="str">
        <f t="shared" ca="1" si="333"/>
        <v>-3,09177564974902+1,55626907935319i</v>
      </c>
      <c r="U283" s="223" t="str">
        <f t="shared" ca="1" si="334"/>
        <v>-0,841043176490989-3,3576325723655i</v>
      </c>
      <c r="V283" s="223" t="str">
        <f t="shared" ca="1" si="335"/>
        <v>3,4603228557384-0,0849461581603922i</v>
      </c>
      <c r="W283" s="223" t="str">
        <f t="shared" ca="1" si="336"/>
        <v>-0,675278881579618+3,3948561895645i</v>
      </c>
      <c r="X283" s="223" t="str">
        <f t="shared" ca="1" si="337"/>
        <v>-3,16441397492664-1,40268824441527i</v>
      </c>
      <c r="Y283" s="223" t="str">
        <f t="shared" ca="1" si="338"/>
        <v>2,06193293413201-2,78019472175486i</v>
      </c>
      <c r="Z283" s="223" t="str">
        <f t="shared" ca="1" si="339"/>
        <v>2,26086984894931+2,62097646724341i</v>
      </c>
      <c r="AA283" s="223" t="str">
        <f t="shared" ca="1" si="340"/>
        <v>-3,05265170960824+1,63167633296487i</v>
      </c>
      <c r="AB283" s="223" t="str">
        <f t="shared" ca="1" si="341"/>
        <v>-0,923190298264921-3,33598108341779i</v>
      </c>
      <c r="AC283" s="223" t="str">
        <f t="shared" ca="1" si="342"/>
        <v>3,4571959881096-0,16984114793145i</v>
      </c>
      <c r="AD283" s="223" t="str">
        <f t="shared" ca="1" si="343"/>
        <v>-0,59176155865513+3,41040589570066i</v>
      </c>
      <c r="AE283" s="223" t="str">
        <f t="shared" ca="1" si="344"/>
        <v>-3,19788460535252-1,32460717444122i</v>
      </c>
      <c r="AF283" s="223" t="str">
        <f t="shared" ca="1" si="345"/>
        <v>1,99308252447778-2,82995974641921i</v>
      </c>
      <c r="AG283" s="223" t="str">
        <f t="shared" ca="1" si="346"/>
        <v>2,32451089965627+2,56470255451017i</v>
      </c>
      <c r="AH283" s="223" t="str">
        <f t="shared" ca="1" si="347"/>
        <v>-3,0116889662236+1,70610072576587i</v>
      </c>
      <c r="AI283" s="223" t="str">
        <f t="shared" ca="1" si="348"/>
        <v>-1,00478132472351-3,31232012420579i</v>
      </c>
      <c r="AJ283" s="223" t="str">
        <f t="shared" ca="1" si="349"/>
        <v>3,45198663489044-0,254633831745776i</v>
      </c>
      <c r="AK283" s="223" t="str">
        <f t="shared" ca="1" si="350"/>
        <v>-0,507887780695101+3,42390130084855i</v>
      </c>
      <c r="AL283" s="223" t="str">
        <f t="shared" ca="1" si="351"/>
        <v>-3,22942894966923-1,24572821063428i</v>
      </c>
      <c r="AM283" s="223" t="str">
        <f t="shared" ca="1" si="352"/>
        <v>1,92303155643641-2,87802010915169i</v>
      </c>
      <c r="AN283" s="223" t="str">
        <f t="shared" ca="1" si="353"/>
        <v>2,38675175191663+2,50688376085823i</v>
      </c>
      <c r="AO283" s="223" t="str">
        <f t="shared" ca="1" si="354"/>
        <v>-2,96891209402019+1,77949742728459i</v>
      </c>
      <c r="AP283" s="223" t="str">
        <f t="shared" ca="1" si="355"/>
        <v>-1,0857671084826-3,28666394720682i</v>
      </c>
      <c r="AQ283" s="223" t="str">
        <f t="shared" ca="1" si="356"/>
        <v>3,44469793400066-0,339273133659835i</v>
      </c>
      <c r="AR283" s="223" t="str">
        <f t="shared" ca="1" si="357"/>
        <v>3,44469793400066-0,339273133659835i</v>
      </c>
      <c r="AS283" s="223" t="str">
        <f t="shared" ca="1" si="358"/>
        <v>-3,25902800674215-1,16609886673563i</v>
      </c>
      <c r="AT283" s="223" t="str">
        <f t="shared" ca="1" si="359"/>
        <v>1,85182222609304-2,92434686018598i</v>
      </c>
      <c r="AU283" s="223" t="str">
        <f t="shared" ca="1" si="360"/>
        <v>2,44755491416749+2,44755491416768i</v>
      </c>
      <c r="AV283" s="223" t="str">
        <f t="shared" ca="1" si="361"/>
        <v>-2,92434686018612+1,85182222609282i</v>
      </c>
      <c r="AW283" s="223" t="str">
        <f t="shared" ca="1" si="362"/>
        <v>-1,16609886673538-3,25902800674224i</v>
      </c>
      <c r="AX283" s="223" t="str">
        <f t="shared" ca="1" si="363"/>
        <v>3,43533427588051-0,423708070128865i</v>
      </c>
      <c r="AY283" s="223" t="str">
        <f t="shared" ca="1" si="364"/>
        <v>-0,339273133660149+3,44469793400063i</v>
      </c>
      <c r="AZ283" s="223" t="str">
        <f t="shared" ca="1" si="365"/>
        <v>-3,28666394720674-1,08576710848286i</v>
      </c>
      <c r="BA283" s="223" t="str">
        <f t="shared" ca="1" si="366"/>
        <v>1,77949742728486-2,96891209402002i</v>
      </c>
      <c r="BB283" s="223" t="str">
        <f t="shared" ca="1" si="367"/>
        <v>2,50688376085808+2,38675175191679i</v>
      </c>
      <c r="BC283" s="223" t="str">
        <f t="shared" ca="1" si="368"/>
        <v>-2,87802010915184+1,92303155643619i</v>
      </c>
      <c r="BD283" s="223" t="str">
        <f t="shared" ca="1" si="369"/>
        <v>-1,24572821063398-3,22942894966935i</v>
      </c>
      <c r="BE283" s="223" t="str">
        <f t="shared" ca="1" si="370"/>
        <v>3,42390130084834-0,507887780696541i</v>
      </c>
      <c r="BF283" s="223" t="str">
        <f t="shared" ca="1" si="371"/>
        <v>-0,254633831745011+3,4519866348905i</v>
      </c>
      <c r="BG283" s="223" t="str">
        <f t="shared" ca="1" si="372"/>
        <v>-3,3123201242058-1,00478132472348i</v>
      </c>
      <c r="BH283" s="223" t="str">
        <f t="shared" ca="1" si="373"/>
        <v>1,7061007257661-3,01168896622347i</v>
      </c>
      <c r="BI283" s="223" t="str">
        <f t="shared" ca="1" si="374"/>
        <v>2,56470255450949+2,32451089965702i</v>
      </c>
      <c r="BJ283" s="223" t="str">
        <f t="shared" ca="1" si="375"/>
        <v>-2,82995974641998+1,99308252447668i</v>
      </c>
      <c r="BK283" s="223" t="str">
        <f t="shared" ca="1" si="376"/>
        <v>-1,32460717444256-3,19788460535197i</v>
      </c>
      <c r="BL283" s="223" t="str">
        <f t="shared" ca="1" si="377"/>
        <v>3,41040589570048-0,591761558656179i</v>
      </c>
      <c r="BM283" s="223" t="str">
        <f t="shared" ca="1" si="378"/>
        <v>-0,169841147931004+3,45719598810962i</v>
      </c>
      <c r="BN283" s="223" t="str">
        <f t="shared" ca="1" si="379"/>
        <v>-3,33598108341771-0,923190298265201i</v>
      </c>
      <c r="BO283" s="223" t="str">
        <f t="shared" ca="1" si="380"/>
        <v>1,63167633296545-3,05265170960793i</v>
      </c>
      <c r="BP283" s="223" t="str">
        <f t="shared" ca="1" si="381"/>
        <v>2,62097646724256+2,26086984895029i</v>
      </c>
      <c r="BQ283" s="223" t="str">
        <f t="shared" ca="1" si="382"/>
        <v>-2,78019472175585+2,06193293413067i</v>
      </c>
      <c r="BR283" s="223" t="str">
        <f t="shared" ca="1" si="383"/>
        <v>-1,40268824441631-3,16441397492618i</v>
      </c>
      <c r="BS283" s="223" t="str">
        <f t="shared" ca="1" si="384"/>
        <v>3,39485618956435-0,675278881580369i</v>
      </c>
      <c r="BT283" s="223" t="str">
        <f t="shared" ca="1" si="385"/>
        <v>-0,0849461581603511+3,46032285573841i</v>
      </c>
      <c r="BU283" s="223" t="str">
        <f t="shared" ca="1" si="386"/>
        <v>-3,35763257236533-0,841043176491654i</v>
      </c>
      <c r="BV283" s="223" t="str">
        <f t="shared" ca="1" si="387"/>
        <v>1,55626907935414-3,09177564974854i</v>
      </c>
      <c r="BW283" s="223" t="str">
        <f t="shared" ca="1" si="388"/>
        <v>2,67567160175639+2,19586693478595i</v>
      </c>
      <c r="BX283" s="223" t="str">
        <f t="shared" ca="1" si="389"/>
        <v>-2,72875501174746+2,12954131248842i</v>
      </c>
      <c r="BY283" s="223" t="str">
        <f t="shared" ca="1" si="390"/>
        <v>-1,47992438744151-3,12903721984697i</v>
      </c>
      <c r="BZ283" s="223" t="str">
        <f t="shared" ca="1" si="391"/>
        <v>3,37726154900149-0,758389441756604i</v>
      </c>
      <c r="CA283" s="223" t="str">
        <f t="shared" ca="1" si="392"/>
        <v>-2,66301221469835E-13+3,46136535426872i</v>
      </c>
      <c r="CB283" s="223" t="str">
        <f t="shared" ca="1" si="393"/>
        <v>-3,37726154900137-0,758389441757123i</v>
      </c>
      <c r="CC283" s="223" t="str">
        <f t="shared" ca="1" si="394"/>
        <v>1,47992438744199-3,12903721984674i</v>
      </c>
      <c r="CD283" s="223" t="str">
        <f t="shared" ca="1" si="395"/>
        <v>2,72875501174919+2,12954131248621i</v>
      </c>
      <c r="CE283" s="223" t="str">
        <f t="shared" ca="1" si="396"/>
        <v>-2,67567160175672+2,19586693478553i</v>
      </c>
      <c r="CF283" s="223" t="str">
        <f t="shared" ca="1" si="397"/>
        <v>-1,55626907935349-3,09177564974887i</v>
      </c>
      <c r="CG283" s="223" t="str">
        <f t="shared" ca="1" si="398"/>
        <v>3,35763257236546-0,841043176491134i</v>
      </c>
      <c r="CH283" s="223" t="str">
        <f t="shared" ca="1" si="399"/>
        <v>0,0849461581598187+3,46032285573842i</v>
      </c>
      <c r="CI283" s="223" t="str">
        <f t="shared" ca="1" si="400"/>
        <v>-3,39485618956424-0,675278881580892i</v>
      </c>
      <c r="CJ283" s="223" t="str">
        <f t="shared" ca="1" si="401"/>
        <v>1,40268824441679-3,16441397492596i</v>
      </c>
      <c r="CK283" s="223" t="str">
        <f t="shared" ca="1" si="402"/>
        <v>2,78019472175553+2,0619329341311i</v>
      </c>
      <c r="CL283" s="223" t="str">
        <f t="shared" ca="1" si="403"/>
        <v>-2,6209764672429+2,26086984894989i</v>
      </c>
      <c r="CM283" s="223" t="str">
        <f t="shared" ca="1" si="404"/>
        <v>-1,63167633296489-3,05265170960823i</v>
      </c>
      <c r="CN283" s="223" t="str">
        <f t="shared" ca="1" si="405"/>
        <v>3,33598108341788-0,923190298264592i</v>
      </c>
      <c r="CO283" s="223" t="str">
        <f t="shared" ca="1" si="406"/>
        <v>0,16984114793057+3,45719598810964i</v>
      </c>
      <c r="CP283" s="223" t="str">
        <f t="shared" ca="1" si="407"/>
        <v>-3,41040589570039-0,591761558656702i</v>
      </c>
      <c r="CQ283" s="223" t="str">
        <f t="shared" ca="1" si="408"/>
        <v>1,32460717443996-3,19788460535304i</v>
      </c>
      <c r="CR283" s="223" t="str">
        <f t="shared" ca="1" si="409"/>
        <v>2,82995974641968+1,99308252447712i</v>
      </c>
      <c r="CS283" s="223" t="str">
        <f t="shared" ca="1" si="410"/>
        <v>-2,56470255450985+2,32451089965662i</v>
      </c>
      <c r="CT283" s="223" t="str">
        <f t="shared" ca="1" si="411"/>
        <v>-1,70610072576564-3,01168896622373i</v>
      </c>
      <c r="CU283" s="223" t="str">
        <f t="shared" ca="1" si="412"/>
        <v>3,31232012420598-1,00478132472288i</v>
      </c>
      <c r="CV283" s="223" t="str">
        <f t="shared" ca="1" si="413"/>
        <v>0,254633831744382+3,45198663489055i</v>
      </c>
      <c r="CW283" s="223" t="str">
        <f t="shared" ca="1" si="414"/>
        <v>-3,42390130084877-0,507887780693664i</v>
      </c>
      <c r="CX283" s="223" t="str">
        <f t="shared" ca="1" si="415"/>
        <v>1,24572821063457-3,22942894966912i</v>
      </c>
      <c r="CY283" s="223" t="str">
        <f t="shared" ca="1" si="416"/>
        <v>2,87802010915149+1,92303155643672i</v>
      </c>
      <c r="CZ283" s="223" t="str">
        <f t="shared" ca="1" si="417"/>
        <v>-2,50688376085838+2,38675175191647i</v>
      </c>
      <c r="DA283" s="223" t="str">
        <f t="shared" ca="1" si="418"/>
        <v>-1,77949742728441-2,9689120940203i</v>
      </c>
      <c r="DB283" s="223" t="str">
        <f t="shared" ca="1" si="419"/>
        <v>3,2866639472069-1,08576710848235i</v>
      </c>
      <c r="DC283" s="223" t="str">
        <f t="shared" ca="1" si="420"/>
        <v>0,339273133659521+3,4446979340007i</v>
      </c>
      <c r="DD283" s="223" t="str">
        <f t="shared" ca="1" si="421"/>
        <v>-3,43533427588087-0,423708070125978i</v>
      </c>
      <c r="DE283" s="223" t="str">
        <f t="shared" ca="1" si="422"/>
        <v>1,16609886673587-3,25902800674206i</v>
      </c>
      <c r="DF283" s="223" t="str">
        <f t="shared" ca="1" si="423"/>
        <v>2,92434686018579+1,85182222609335i</v>
      </c>
      <c r="DG283" s="223" t="str">
        <f t="shared" ca="1" si="424"/>
        <v>-2,44755491416794+2,44755491416723i</v>
      </c>
      <c r="DH283" s="223" t="str">
        <f t="shared" ca="1" si="425"/>
        <v>-1,85182222609268-2,92434686018621i</v>
      </c>
      <c r="DI283" s="223" t="str">
        <f t="shared" ca="1" si="426"/>
        <v>3,25902800674233-1,16609886673512i</v>
      </c>
      <c r="DJ283" s="223" t="str">
        <f t="shared" ca="1" si="427"/>
        <v>0,423708070128505+3,43533427588056i</v>
      </c>
      <c r="DK283" s="223" t="str">
        <f t="shared" ca="1" si="428"/>
        <v>-3,44469793400062-0,339273133660316i</v>
      </c>
      <c r="DL283" s="223" t="str">
        <f t="shared" ca="1" si="429"/>
        <v>1,08576710848311-3,28666394720665i</v>
      </c>
      <c r="DM283" s="223" t="str">
        <f t="shared" ca="1" si="430"/>
        <v>2,96891209401988+1,77949742728509i</v>
      </c>
      <c r="DN283" s="223" t="str">
        <f t="shared" ca="1" si="431"/>
        <v>-2,38675175191705+2,50688376085783i</v>
      </c>
      <c r="DO283" s="223" t="str">
        <f t="shared" ca="1" si="432"/>
        <v>-1,92303155643589-2,87802010915205i</v>
      </c>
      <c r="DP283" s="223" t="str">
        <f t="shared" ca="1" si="433"/>
        <v>3,2294289496682-1,24572821063695i</v>
      </c>
      <c r="DQ283" s="223" t="str">
        <f t="shared" ca="1" si="434"/>
        <v>0,507887780696181+3,42390130084839i</v>
      </c>
      <c r="DR283" s="223" t="str">
        <f t="shared" ca="1" si="435"/>
        <v>-3,45198663489048-0,254633831745375i</v>
      </c>
      <c r="DS283" s="223" t="str">
        <f t="shared" ca="1" si="436"/>
        <v>1,00478132472364-3,31232012420575i</v>
      </c>
      <c r="DT283" s="223" t="str">
        <f t="shared" ca="1" si="437"/>
        <v>3,01168896622334+1,70610072576633i</v>
      </c>
      <c r="DU283" s="223" t="str">
        <f t="shared" ca="1" si="438"/>
        <v>-2,32451089965722+2,56470255450931i</v>
      </c>
      <c r="DV283" s="223" t="str">
        <f t="shared" ca="1" si="439"/>
        <v>-1,99308252447936-2,8299597464181i</v>
      </c>
      <c r="DW283" s="223" t="str">
        <f t="shared" ca="1" si="440"/>
        <v>3,19788460535207-1,32460717444232i</v>
      </c>
      <c r="DX283" s="223" t="str">
        <f t="shared" ca="1" si="441"/>
        <v>0,591761558655916+3,41040589570053i</v>
      </c>
      <c r="DY283" s="223" t="str">
        <f t="shared" ca="1" si="442"/>
        <v>-3,45719598810961-0,169841147931368i</v>
      </c>
      <c r="DZ283" s="223" t="str">
        <f t="shared" ca="1" si="443"/>
        <v>0,92319029826555-3,33598108341762i</v>
      </c>
      <c r="EA283" s="223" t="str">
        <f t="shared" ca="1" si="444"/>
        <v>3,05265170960776+1,63167633296577i</v>
      </c>
      <c r="EB283" s="223" t="str">
        <f t="shared" ca="1" si="445"/>
        <v>-2,26086984895064+2,62097646724225i</v>
      </c>
      <c r="EC283" s="223" t="str">
        <f t="shared" ca="1" si="446"/>
        <v>-2,06193293413314-2,78019472175402i</v>
      </c>
      <c r="ED283" s="223" t="str">
        <f t="shared" ca="1" si="447"/>
        <v>3,16441397492637-1,40268824441588i</v>
      </c>
      <c r="EE283" s="223" t="str">
        <f t="shared" ca="1" si="448"/>
        <v>0,675278881579916+3,39485618956444i</v>
      </c>
      <c r="EF283" s="223" t="str">
        <f t="shared" ca="1" si="449"/>
        <v>-3,4603228557384-0,0849461581604206i</v>
      </c>
      <c r="EG283" s="223" t="str">
        <f t="shared" ca="1" si="450"/>
        <v>0,841043176491719-3,35763257236531i</v>
      </c>
      <c r="EH283" s="223" t="str">
        <f t="shared" ca="1" si="451"/>
        <v>3,09177564974851+1,5562690793542i</v>
      </c>
      <c r="EI283" s="223" t="str">
        <f t="shared" ca="1" si="452"/>
        <v>-2,19586693478615+2,67567160175622i</v>
      </c>
      <c r="EJ283" s="223" t="str">
        <f t="shared" ca="1" si="453"/>
        <v>-2,12954131248837-2,7287550117475i</v>
      </c>
      <c r="EK283" s="223" t="str">
        <f t="shared" ca="1" si="454"/>
        <v>3,12903721984709-1,47992438744127i</v>
      </c>
      <c r="EL283" s="223" t="str">
        <f t="shared" ca="1" si="455"/>
        <v>0,758389441756345+3,37726154900154i</v>
      </c>
      <c r="EM283" s="223" t="str">
        <f t="shared" ca="1" si="456"/>
        <v>-3,46136535426872-5,32602442939669E-13i</v>
      </c>
      <c r="EN283" s="223"/>
      <c r="EO283" s="223"/>
      <c r="EP283" s="223"/>
    </row>
    <row r="284" spans="1:146">
      <c r="A284" s="249">
        <f t="shared" si="323"/>
        <v>3.5937500000000028E-3</v>
      </c>
      <c r="B284" s="248">
        <v>184</v>
      </c>
      <c r="C284" s="247">
        <f t="shared" si="324"/>
        <v>36800</v>
      </c>
      <c r="N284" s="246">
        <f t="shared" ca="1" si="327"/>
        <v>11.456496161015503</v>
      </c>
      <c r="O284" s="223">
        <f t="shared" ca="1" si="328"/>
        <v>3.4564961610155027</v>
      </c>
      <c r="P284" s="223" t="str">
        <f t="shared" ca="1" si="329"/>
        <v>-0,674328949100018+3,39008055649428i</v>
      </c>
      <c r="Q284" s="223" t="str">
        <f t="shared" ca="1" si="330"/>
        <v>-3,19338605736605-1,32274381485419i</v>
      </c>
      <c r="R284" s="223" t="str">
        <f t="shared" ca="1" si="331"/>
        <v>1,92032637760669-2,87397152292483i</v>
      </c>
      <c r="S284" s="223" t="str">
        <f t="shared" ca="1" si="332"/>
        <v>2,4441118745993+2,44411187459936i</v>
      </c>
      <c r="T284" s="223" t="str">
        <f t="shared" ca="1" si="333"/>
        <v>-2,87397152292487+1,92032637760663i</v>
      </c>
      <c r="U284" s="223" t="str">
        <f t="shared" ca="1" si="334"/>
        <v>-1,32274381485428-3,19338605736601i</v>
      </c>
      <c r="V284" s="223" t="str">
        <f t="shared" ca="1" si="335"/>
        <v>3,39008055649427-0,674328949100042i</v>
      </c>
      <c r="W284" s="223" t="str">
        <f t="shared" ca="1" si="336"/>
        <v>-8,46895468184735E-14+3,4564961610155i</v>
      </c>
      <c r="X284" s="223" t="str">
        <f t="shared" ca="1" si="337"/>
        <v>-3,39008055649425-0,674328949100184i</v>
      </c>
      <c r="Y284" s="223" t="str">
        <f t="shared" ca="1" si="338"/>
        <v>1,3227438148541-3,19338605736609i</v>
      </c>
      <c r="Z284" s="223" t="str">
        <f t="shared" ca="1" si="339"/>
        <v>2,87397152292478+1,92032637760676i</v>
      </c>
      <c r="AA284" s="223" t="str">
        <f t="shared" ca="1" si="340"/>
        <v>-2,44411187459942+2,44411187459924i</v>
      </c>
      <c r="AB284" s="223" t="str">
        <f t="shared" ca="1" si="341"/>
        <v>-1,92032637760686-2,87397152292472i</v>
      </c>
      <c r="AC284" s="223" t="str">
        <f t="shared" ca="1" si="342"/>
        <v>3,19338605736605-1,3227438148542i</v>
      </c>
      <c r="AD284" s="223" t="str">
        <f t="shared" ca="1" si="343"/>
        <v>0,674328949099983+3,39008055649429i</v>
      </c>
      <c r="AE284" s="223" t="str">
        <f t="shared" ca="1" si="344"/>
        <v>-3,4564961610155-1,69379093636947E-13i</v>
      </c>
      <c r="AF284" s="223" t="str">
        <f t="shared" ca="1" si="345"/>
        <v>0,674328949099931-3,3900805564943i</v>
      </c>
      <c r="AG284" s="223" t="str">
        <f t="shared" ca="1" si="346"/>
        <v>3,19338605736607+1,32274381485415i</v>
      </c>
      <c r="AH284" s="223" t="str">
        <f t="shared" ca="1" si="347"/>
        <v>-1,92032637760683+2,87397152292474i</v>
      </c>
      <c r="AI284" s="223" t="str">
        <f t="shared" ca="1" si="348"/>
        <v>-2,44411187459944-2,44411187459922i</v>
      </c>
      <c r="AJ284" s="223" t="str">
        <f t="shared" ca="1" si="349"/>
        <v>2,87397152292475-1,92032637760681i</v>
      </c>
      <c r="AK284" s="223" t="str">
        <f t="shared" ca="1" si="350"/>
        <v>1,32274381485412+3,19338605736608i</v>
      </c>
      <c r="AL284" s="223" t="str">
        <f t="shared" ca="1" si="351"/>
        <v>-3,39008055649397+0,674328949101587i</v>
      </c>
      <c r="AM284" s="223" t="str">
        <f t="shared" ca="1" si="352"/>
        <v>-4,82727831062253E-13-3,4564961610155i</v>
      </c>
      <c r="AN284" s="223" t="str">
        <f t="shared" ca="1" si="353"/>
        <v>3,39008055649415+0,674328949100688i</v>
      </c>
      <c r="AO284" s="223" t="str">
        <f t="shared" ca="1" si="354"/>
        <v>-1,32274381485264+3,19338605736669i</v>
      </c>
      <c r="AP284" s="223" t="str">
        <f t="shared" ca="1" si="355"/>
        <v>-2,87397152292507-1,92032637760633i</v>
      </c>
      <c r="AQ284" s="223" t="str">
        <f t="shared" ca="1" si="356"/>
        <v>2,44411187459976-2,4441118745989i</v>
      </c>
      <c r="AR284" s="223" t="str">
        <f t="shared" ca="1" si="357"/>
        <v>2,44411187459976-2,4441118745989i</v>
      </c>
      <c r="AS284" s="223" t="str">
        <f t="shared" ca="1" si="358"/>
        <v>-3,19338605736583+1,32274381485473i</v>
      </c>
      <c r="AT284" s="223" t="str">
        <f t="shared" ca="1" si="359"/>
        <v>-0,674328949099434-3,3900805564944i</v>
      </c>
      <c r="AU284" s="223" t="str">
        <f t="shared" ca="1" si="360"/>
        <v>3,4564961610155+1,71411160077355E-12i</v>
      </c>
      <c r="AV284" s="223" t="str">
        <f t="shared" ca="1" si="361"/>
        <v>-0,674328949099423+3,3900805564944i</v>
      </c>
      <c r="AW284" s="223" t="str">
        <f t="shared" ca="1" si="362"/>
        <v>-3,19338605736587-1,32274381485463i</v>
      </c>
      <c r="AX284" s="223" t="str">
        <f t="shared" ca="1" si="363"/>
        <v>1,92032637760808-2,8739715229239i</v>
      </c>
      <c r="AY284" s="223" t="str">
        <f t="shared" ca="1" si="364"/>
        <v>2,44411187459984+2,44411187459882i</v>
      </c>
      <c r="AZ284" s="223" t="str">
        <f t="shared" ca="1" si="365"/>
        <v>-2,87397152292506+1,92032637760634i</v>
      </c>
      <c r="BA284" s="223" t="str">
        <f t="shared" ca="1" si="366"/>
        <v>-1,3227438148527-3,19338605736667i</v>
      </c>
      <c r="BB284" s="223" t="str">
        <f t="shared" ca="1" si="367"/>
        <v>3,39008055649414-0,674328949100747i</v>
      </c>
      <c r="BC284" s="223" t="str">
        <f t="shared" ca="1" si="368"/>
        <v>-3,74327969324523E-13+3,4564961610155i</v>
      </c>
      <c r="BD284" s="223" t="str">
        <f t="shared" ca="1" si="369"/>
        <v>-3,39008055649399-0,67432894910148i</v>
      </c>
      <c r="BE284" s="223" t="str">
        <f t="shared" ca="1" si="370"/>
        <v>1,32274381485339-3,19338605736638i</v>
      </c>
      <c r="BF284" s="223" t="str">
        <f t="shared" ca="1" si="371"/>
        <v>2,87397152292459+1,92032637760705i</v>
      </c>
      <c r="BG284" s="223" t="str">
        <f t="shared" ca="1" si="372"/>
        <v>-2,44411187460037+2,44411187459829i</v>
      </c>
      <c r="BH284" s="223" t="str">
        <f t="shared" ca="1" si="373"/>
        <v>-1,92032637760745-2,87397152292432i</v>
      </c>
      <c r="BI284" s="223" t="str">
        <f t="shared" ca="1" si="374"/>
        <v>3,19338605736616-1,32274381485393i</v>
      </c>
      <c r="BJ284" s="223" t="str">
        <f t="shared" ca="1" si="375"/>
        <v>0,674328949098687+3,39008055649454i</v>
      </c>
      <c r="BK284" s="223" t="str">
        <f t="shared" ca="1" si="376"/>
        <v>-3,4564961610155+9,65455662124503E-13i</v>
      </c>
      <c r="BL284" s="223" t="str">
        <f t="shared" ca="1" si="377"/>
        <v>0,674328949100263-3,39008055649423i</v>
      </c>
      <c r="BM284" s="223" t="str">
        <f t="shared" ca="1" si="378"/>
        <v>3,19338605736554+1,32274381485542i</v>
      </c>
      <c r="BN284" s="223" t="str">
        <f t="shared" ca="1" si="379"/>
        <v>-1,92032637760593+2,87397152292534i</v>
      </c>
      <c r="BO284" s="223" t="str">
        <f t="shared" ca="1" si="380"/>
        <v>-2,44411187459924-2,44411187459943i</v>
      </c>
      <c r="BP284" s="223" t="str">
        <f t="shared" ca="1" si="381"/>
        <v>2,87397152292549-1,92032637760571i</v>
      </c>
      <c r="BQ284" s="223" t="str">
        <f t="shared" ca="1" si="382"/>
        <v>1,32274381485508+3,19338605736568i</v>
      </c>
      <c r="BR284" s="223" t="str">
        <f t="shared" ca="1" si="383"/>
        <v>-3,3900805564943+0,674328949099907i</v>
      </c>
      <c r="BS284" s="223" t="str">
        <f t="shared" ca="1" si="384"/>
        <v>1,23138376971129E-12-3,4564961610155i</v>
      </c>
      <c r="BT284" s="223" t="str">
        <f t="shared" ca="1" si="385"/>
        <v>3,39008055649448+0,674328949099047i</v>
      </c>
      <c r="BU284" s="223" t="str">
        <f t="shared" ca="1" si="386"/>
        <v>-1,32274381485427+3,19338605736602i</v>
      </c>
      <c r="BV284" s="223" t="str">
        <f t="shared" ca="1" si="387"/>
        <v>-2,87397152292412-1,92032637760776i</v>
      </c>
      <c r="BW284" s="223" t="str">
        <f t="shared" ca="1" si="388"/>
        <v>2,44411187459848-2,44411187460018i</v>
      </c>
      <c r="BX284" s="223" t="str">
        <f t="shared" ca="1" si="389"/>
        <v>1,92032637760683+2,87397152292474i</v>
      </c>
      <c r="BY284" s="223" t="str">
        <f t="shared" ca="1" si="390"/>
        <v>-3,19338605736652+1,32274381485305i</v>
      </c>
      <c r="BZ284" s="223" t="str">
        <f t="shared" ca="1" si="391"/>
        <v>-0,674328949101221-3,39008055649404i</v>
      </c>
      <c r="CA284" s="223" t="str">
        <f t="shared" ca="1" si="392"/>
        <v>3,4564961610155-1,0839986173773E-13i</v>
      </c>
      <c r="CB284" s="223" t="str">
        <f t="shared" ca="1" si="393"/>
        <v>-0,674328949101006+3,39008055649408i</v>
      </c>
      <c r="CC284" s="223" t="str">
        <f t="shared" ca="1" si="394"/>
        <v>-3,19338605736653-1,32274381485303i</v>
      </c>
      <c r="CD284" s="223" t="str">
        <f t="shared" ca="1" si="395"/>
        <v>1,92032637760664-2,87397152292486i</v>
      </c>
      <c r="CE284" s="223" t="str">
        <f t="shared" ca="1" si="396"/>
        <v>2,44411187459863+2,44411187460003i</v>
      </c>
      <c r="CF284" s="223" t="str">
        <f t="shared" ca="1" si="397"/>
        <v>-2,87397152292411+1,92032637760778i</v>
      </c>
      <c r="CG284" s="223" t="str">
        <f t="shared" ca="1" si="398"/>
        <v>-1,32274381485429-3,19338605736601i</v>
      </c>
      <c r="CH284" s="223" t="str">
        <f t="shared" ca="1" si="399"/>
        <v>3,39008055649447-0,674328949099067i</v>
      </c>
      <c r="CI284" s="223" t="str">
        <f t="shared" ca="1" si="400"/>
        <v>1,44818349318676E-12+3,4564961610155i</v>
      </c>
      <c r="CJ284" s="223" t="str">
        <f t="shared" ca="1" si="401"/>
        <v>-3,39008055649435-0,674328949099693i</v>
      </c>
      <c r="CK284" s="223" t="str">
        <f t="shared" ca="1" si="402"/>
        <v>1,32274381485506-3,19338605736569i</v>
      </c>
      <c r="CL284" s="223" t="str">
        <f t="shared" ca="1" si="403"/>
        <v>2,87397152292561+1,92032637760553i</v>
      </c>
      <c r="CM284" s="223" t="str">
        <f t="shared" ca="1" si="404"/>
        <v>-2,44411187459908+2,44411187459958i</v>
      </c>
      <c r="CN284" s="223" t="str">
        <f t="shared" ca="1" si="405"/>
        <v>-1,92032637760611-2,87397152292522i</v>
      </c>
      <c r="CO284" s="223" t="str">
        <f t="shared" ca="1" si="406"/>
        <v>3,1933860573655-1,32274381485553i</v>
      </c>
      <c r="CP284" s="223" t="str">
        <f t="shared" ca="1" si="407"/>
        <v>0,674328949100381+3,39008055649421i</v>
      </c>
      <c r="CQ284" s="223" t="str">
        <f t="shared" ca="1" si="408"/>
        <v>-3,4564961610155-7,48655938649045E-13i</v>
      </c>
      <c r="CR284" s="223" t="str">
        <f t="shared" ca="1" si="409"/>
        <v>0,674328949098573-3,39008055649457i</v>
      </c>
      <c r="CS284" s="223" t="str">
        <f t="shared" ca="1" si="410"/>
        <v>3,1933860573662+1,32274381485382i</v>
      </c>
      <c r="CT284" s="223" t="str">
        <f t="shared" ca="1" si="411"/>
        <v>-1,92032637760736+2,87397152292439i</v>
      </c>
      <c r="CU284" s="223" t="str">
        <f t="shared" ca="1" si="412"/>
        <v>-2,44411187460052-2,44411187459814i</v>
      </c>
      <c r="CV284" s="223" t="str">
        <f t="shared" ca="1" si="413"/>
        <v>2,87397152292458-1,92032637760706i</v>
      </c>
      <c r="CW284" s="223" t="str">
        <f t="shared" ca="1" si="414"/>
        <v>1,3227438148535+3,19338605736634i</v>
      </c>
      <c r="CX284" s="223" t="str">
        <f t="shared" ca="1" si="415"/>
        <v>-3,39008055649464+0,674328949098224i</v>
      </c>
      <c r="CY284" s="223" t="str">
        <f t="shared" ca="1" si="416"/>
        <v>-5,91127692799981E-13-3,4564961610155i</v>
      </c>
      <c r="CZ284" s="223" t="str">
        <f t="shared" ca="1" si="417"/>
        <v>3,39008055649418+0,674328949100533i</v>
      </c>
      <c r="DA284" s="223" t="str">
        <f t="shared" ca="1" si="418"/>
        <v>-1,32274381485585+3,19338605736536i</v>
      </c>
      <c r="DB284" s="223" t="str">
        <f t="shared" ca="1" si="419"/>
        <v>-2,87397152292513-1,92032637760624i</v>
      </c>
      <c r="DC284" s="223" t="str">
        <f t="shared" ca="1" si="420"/>
        <v>2,44411187459969-2,44411187459897i</v>
      </c>
      <c r="DD284" s="223" t="str">
        <f t="shared" ca="1" si="421"/>
        <v>1,9203263776054+2,87397152292569i</v>
      </c>
      <c r="DE284" s="223" t="str">
        <f t="shared" ca="1" si="422"/>
        <v>-3,19338605736583+1,32274381485474i</v>
      </c>
      <c r="DF284" s="223" t="str">
        <f t="shared" ca="1" si="423"/>
        <v>-0,674328949099537-3,39008055649437i</v>
      </c>
      <c r="DG284" s="223" t="str">
        <f t="shared" ca="1" si="424"/>
        <v>3,4564961610155+1,60571173903582E-12i</v>
      </c>
      <c r="DH284" s="223" t="str">
        <f t="shared" ca="1" si="425"/>
        <v>-0,674328949099413+3,3900805564944i</v>
      </c>
      <c r="DI284" s="223" t="str">
        <f t="shared" ca="1" si="426"/>
        <v>-3,19338605736587-1,32274381485462i</v>
      </c>
      <c r="DJ284" s="223" t="str">
        <f t="shared" ca="1" si="427"/>
        <v>1,92032637760807-2,87397152292391i</v>
      </c>
      <c r="DK284" s="223" t="str">
        <f t="shared" ca="1" si="428"/>
        <v>2,44411187459992+2,44411187459874i</v>
      </c>
      <c r="DL284" s="223" t="str">
        <f t="shared" ca="1" si="429"/>
        <v>-2,87397152292495+1,92032637760651i</v>
      </c>
      <c r="DM284" s="223" t="str">
        <f t="shared" ca="1" si="430"/>
        <v>-1,32274381485271-3,19338605736667i</v>
      </c>
      <c r="DN284" s="223" t="str">
        <f t="shared" ca="1" si="431"/>
        <v>3,39008055649412-0,674328949100854i</v>
      </c>
      <c r="DO284" s="223" t="str">
        <f t="shared" ca="1" si="432"/>
        <v>-2,65928107586792E-13+3,4564961610155i</v>
      </c>
      <c r="DP284" s="223" t="str">
        <f t="shared" ca="1" si="433"/>
        <v>-3,39008055649401-0,674328949101376i</v>
      </c>
      <c r="DQ284" s="223" t="str">
        <f t="shared" ca="1" si="434"/>
        <v>1,32274381485338-3,19338605736639i</v>
      </c>
      <c r="DR284" s="223" t="str">
        <f t="shared" ca="1" si="435"/>
        <v>2,87397152292465+1,92032637760695i</v>
      </c>
      <c r="DS284" s="223" t="str">
        <f t="shared" ca="1" si="436"/>
        <v>-2,4441118746003+2,44411187459836i</v>
      </c>
      <c r="DT284" s="223" t="str">
        <f t="shared" ca="1" si="437"/>
        <v>-1,92032637760747-2,87397152292432i</v>
      </c>
      <c r="DU284" s="223" t="str">
        <f t="shared" ca="1" si="438"/>
        <v>3,19338605736615-1,32274381485394i</v>
      </c>
      <c r="DV284" s="223" t="str">
        <f t="shared" ca="1" si="439"/>
        <v>0,674328949098697+3,39008055649454i</v>
      </c>
      <c r="DW284" s="223" t="str">
        <f t="shared" ca="1" si="440"/>
        <v>-3,4564961610155+1,07385552386223E-12i</v>
      </c>
      <c r="DX284" s="223" t="str">
        <f t="shared" ca="1" si="441"/>
        <v>0,674328949100253-3,39008055649423i</v>
      </c>
      <c r="DY284" s="223" t="str">
        <f t="shared" ca="1" si="442"/>
        <v>3,19338605736562+1,32274381485523i</v>
      </c>
      <c r="DZ284" s="223" t="str">
        <f t="shared" ca="1" si="443"/>
        <v>-1,920326377606+2,87397152292529i</v>
      </c>
      <c r="EA284" s="223" t="str">
        <f t="shared" ca="1" si="444"/>
        <v>-2,44411187459917-2,44411187459949i</v>
      </c>
      <c r="EB284" s="223" t="str">
        <f t="shared" ca="1" si="445"/>
        <v>2,87397152292553-1,92032637760564i</v>
      </c>
      <c r="EC284" s="223" t="str">
        <f t="shared" ca="1" si="446"/>
        <v>1,32274381485518+3,19338605736564i</v>
      </c>
      <c r="ED284" s="223" t="str">
        <f t="shared" ca="1" si="447"/>
        <v>-3,39008055649428+0,674328949100011i</v>
      </c>
      <c r="EE284" s="223" t="str">
        <f t="shared" ca="1" si="448"/>
        <v>1,12298390797357E-12-3,4564961610155i</v>
      </c>
      <c r="EF284" s="223" t="str">
        <f t="shared" ca="1" si="449"/>
        <v>3,39008055649453+0,674328949098746i</v>
      </c>
      <c r="EG284" s="223" t="str">
        <f t="shared" ca="1" si="450"/>
        <v>-1,32274381485399+3,19338605736613i</v>
      </c>
      <c r="EH284" s="223" t="str">
        <f t="shared" ca="1" si="451"/>
        <v>-2,87397152292429-1,9203263776075i</v>
      </c>
      <c r="EI284" s="223" t="str">
        <f t="shared" ca="1" si="452"/>
        <v>2,44411187459854-2,44411187460012i</v>
      </c>
      <c r="EJ284" s="223" t="str">
        <f t="shared" ca="1" si="453"/>
        <v>1,92032637760675+2,87397152292479i</v>
      </c>
      <c r="EK284" s="223" t="str">
        <f t="shared" ca="1" si="454"/>
        <v>-3,19338605736648+1,32274381485315i</v>
      </c>
      <c r="EL284" s="223" t="str">
        <f t="shared" ca="1" si="455"/>
        <v>-0,674328949101328-3,39008055649402i</v>
      </c>
      <c r="EM284" s="223" t="str">
        <f t="shared" ca="1" si="456"/>
        <v>3,4564961610155-2,16799723475459E-13i</v>
      </c>
      <c r="EN284" s="223"/>
      <c r="EO284" s="223"/>
      <c r="EP284" s="223"/>
    </row>
    <row r="285" spans="1:146">
      <c r="A285" s="249">
        <f t="shared" si="323"/>
        <v>3.6132812500000028E-3</v>
      </c>
      <c r="B285" s="248">
        <v>185</v>
      </c>
      <c r="C285" s="247">
        <f t="shared" si="324"/>
        <v>37000</v>
      </c>
      <c r="N285" s="246">
        <f t="shared" ca="1" si="327"/>
        <v>11.450229332318088</v>
      </c>
      <c r="O285" s="223">
        <f t="shared" ca="1" si="328"/>
        <v>3.4502293323180875</v>
      </c>
      <c r="P285" s="223" t="str">
        <f t="shared" ca="1" si="329"/>
        <v>-0,589857723309286+3,39943382224754i</v>
      </c>
      <c r="Q285" s="223" t="str">
        <f t="shared" ca="1" si="330"/>
        <v>-3,24854295136448-1,16234725393416i</v>
      </c>
      <c r="R285" s="223" t="str">
        <f t="shared" ca="1" si="331"/>
        <v>1,70061180067774-3,00199965839167i</v>
      </c>
      <c r="S285" s="223" t="str">
        <f t="shared" ca="1" si="332"/>
        <v>2,66706334038064+2,18880231724699i</v>
      </c>
      <c r="T285" s="223" t="str">
        <f t="shared" ca="1" si="333"/>
        <v>-2,61254417290739+2,25359610183274i</v>
      </c>
      <c r="U285" s="223" t="str">
        <f t="shared" ca="1" si="334"/>
        <v>-1,77377236784071-2,95936040939134i</v>
      </c>
      <c r="V285" s="223" t="str">
        <f t="shared" ca="1" si="335"/>
        <v>3,21903912138115-1,24172041160875i</v>
      </c>
      <c r="W285" s="223" t="str">
        <f t="shared" ca="1" si="336"/>
        <v>0,673106351471485+3,38393414315303i</v>
      </c>
      <c r="X285" s="223" t="str">
        <f t="shared" ca="1" si="337"/>
        <v>-3,44919018774938+0,0846728665009378i</v>
      </c>
      <c r="Y285" s="223" t="str">
        <f t="shared" ca="1" si="338"/>
        <v>0,506253786910771-3,41288580952053i</v>
      </c>
      <c r="Z285" s="223" t="str">
        <f t="shared" ca="1" si="339"/>
        <v>3,27608998054474+1,08227394173677i</v>
      </c>
      <c r="AA285" s="223" t="str">
        <f t="shared" ca="1" si="340"/>
        <v>-1,62642684855602+3,04283061504979i</v>
      </c>
      <c r="AB285" s="223" t="str">
        <f t="shared" ca="1" si="341"/>
        <v>-2,71997596862555-2,12269007998993i</v>
      </c>
      <c r="AC285" s="223" t="str">
        <f t="shared" ca="1" si="342"/>
        <v>2,55645130651372-2,31703240439413i</v>
      </c>
      <c r="AD285" s="223" t="str">
        <f t="shared" ca="1" si="343"/>
        <v>1,8458644808549+2,914938552338i</v>
      </c>
      <c r="AE285" s="223" t="str">
        <f t="shared" ca="1" si="344"/>
        <v>-3,18759626259872+1,32034560333831i</v>
      </c>
      <c r="AF285" s="223" t="str">
        <f t="shared" ca="1" si="345"/>
        <v>-0,755949525536599-3,36639610866415i</v>
      </c>
      <c r="AG285" s="223" t="str">
        <f t="shared" ca="1" si="346"/>
        <v>3,44607337998511-0,169294729233218i</v>
      </c>
      <c r="AH285" s="223" t="str">
        <f t="shared" ca="1" si="347"/>
        <v>-0,42234490216109+3,42428200199789i</v>
      </c>
      <c r="AI285" s="223" t="str">
        <f t="shared" ca="1" si="348"/>
        <v>-3,30166361562162-1,0015487081857i</v>
      </c>
      <c r="AJ285" s="223" t="str">
        <f t="shared" ca="1" si="349"/>
        <v>1,55126219771676-3,08182868432415i</v>
      </c>
      <c r="AK285" s="223" t="str">
        <f t="shared" ca="1" si="350"/>
        <v>2,77125018505321+2,05529921360143i</v>
      </c>
      <c r="AL285" s="223" t="str">
        <f t="shared" ca="1" si="351"/>
        <v>-2,49881852944606+2,37907301327327i</v>
      </c>
      <c r="AM285" s="223" t="str">
        <f t="shared" ca="1" si="352"/>
        <v>-1,91684471412716-2,8687608452973i</v>
      </c>
      <c r="AN285" s="223" t="str">
        <f t="shared" ca="1" si="353"/>
        <v>3,15423331502031-1,3981754682457i</v>
      </c>
      <c r="AO285" s="223" t="str">
        <f t="shared" ca="1" si="354"/>
        <v>0,838337343874326+3,34683028303705i</v>
      </c>
      <c r="AP285" s="223" t="str">
        <f t="shared" ca="1" si="355"/>
        <v>-3,44088078647383+0,253814615149234i</v>
      </c>
      <c r="AQ285" s="223" t="str">
        <f t="shared" ca="1" si="356"/>
        <v>0,338181612634815-3,43361553503939i</v>
      </c>
      <c r="AR285" s="223" t="str">
        <f t="shared" ca="1" si="357"/>
        <v>0,338181612634815-3,43361553503939i</v>
      </c>
      <c r="AS285" s="223" t="str">
        <f t="shared" ca="1" si="358"/>
        <v>-1,47516312453499+3,11897037523608i</v>
      </c>
      <c r="AT285" s="223" t="str">
        <f t="shared" ca="1" si="359"/>
        <v>-2,8208551039925-1,98667031182015i</v>
      </c>
      <c r="AU285" s="223" t="str">
        <f t="shared" ca="1" si="360"/>
        <v>2,43968055753068-2,43968055753102i</v>
      </c>
      <c r="AV285" s="223" t="str">
        <f t="shared" ca="1" si="361"/>
        <v>1,98667031181766+2,82085510399426i</v>
      </c>
      <c r="AW285" s="223" t="str">
        <f t="shared" ca="1" si="362"/>
        <v>-3,11897037523591+1,47516312453534i</v>
      </c>
      <c r="AX285" s="223" t="str">
        <f t="shared" ca="1" si="363"/>
        <v>-0,920220179141857-3,32524845199396i</v>
      </c>
      <c r="AY285" s="223" t="str">
        <f t="shared" ca="1" si="364"/>
        <v>3,43361553503935-0,338181612635246i</v>
      </c>
      <c r="AZ285" s="223" t="str">
        <f t="shared" ca="1" si="365"/>
        <v>-0,253814615152225+3,44088078647361i</v>
      </c>
      <c r="BA285" s="223" t="str">
        <f t="shared" ca="1" si="366"/>
        <v>-3,34683028303714-0,838337343873953i</v>
      </c>
      <c r="BB285" s="223" t="str">
        <f t="shared" ca="1" si="367"/>
        <v>1,39817546824844-3,1542333150191i</v>
      </c>
      <c r="BC285" s="223" t="str">
        <f t="shared" ca="1" si="368"/>
        <v>2,86876084529754+1,9168447141268i</v>
      </c>
      <c r="BD285" s="223" t="str">
        <f t="shared" ca="1" si="369"/>
        <v>-2,37907301327548+2,49881852944395i</v>
      </c>
      <c r="BE285" s="223" t="str">
        <f t="shared" ca="1" si="370"/>
        <v>-2,05529921360147-2,77125018505318i</v>
      </c>
      <c r="BF285" s="223" t="str">
        <f t="shared" ca="1" si="371"/>
        <v>3,08182868432472-1,55126219771561i</v>
      </c>
      <c r="BG285" s="223" t="str">
        <f t="shared" ca="1" si="372"/>
        <v>1,00154870818612+3,3016636156215i</v>
      </c>
      <c r="BH285" s="223" t="str">
        <f t="shared" ca="1" si="373"/>
        <v>-3,42428200199805+0,422344902159765i</v>
      </c>
      <c r="BI285" s="223" t="str">
        <f t="shared" ca="1" si="374"/>
        <v>0,169294729232737-3,44607337998513i</v>
      </c>
      <c r="BJ285" s="223" t="str">
        <f t="shared" ca="1" si="375"/>
        <v>3,36639610866387+0,755949525537852i</v>
      </c>
      <c r="BK285" s="223" t="str">
        <f t="shared" ca="1" si="376"/>
        <v>-1,32034560333791+3,18759626259888i</v>
      </c>
      <c r="BL285" s="223" t="str">
        <f t="shared" ca="1" si="377"/>
        <v>-2,91493855233729-1,84586448085603i</v>
      </c>
      <c r="BM285" s="223" t="str">
        <f t="shared" ca="1" si="378"/>
        <v>2,31703240439379-2,55645130651402i</v>
      </c>
      <c r="BN285" s="223" t="str">
        <f t="shared" ca="1" si="379"/>
        <v>2,12269007998892+2,71997596862634i</v>
      </c>
      <c r="BO285" s="223" t="str">
        <f t="shared" ca="1" si="380"/>
        <v>-3,04283061504959+1,62642684855638i</v>
      </c>
      <c r="BP285" s="223" t="str">
        <f t="shared" ca="1" si="381"/>
        <v>-1,08227394173551-3,27608998054516i</v>
      </c>
      <c r="BQ285" s="223" t="str">
        <f t="shared" ca="1" si="382"/>
        <v>3,41288580952046-0,506253786911223i</v>
      </c>
      <c r="BR285" s="223" t="str">
        <f t="shared" ca="1" si="383"/>
        <v>-0,084672866502221+3,44919018774935i</v>
      </c>
      <c r="BS285" s="223" t="str">
        <f t="shared" ca="1" si="384"/>
        <v>-3,38393414315311-0,673106351471084i</v>
      </c>
      <c r="BT285" s="223" t="str">
        <f t="shared" ca="1" si="385"/>
        <v>1,24172041161-3,21903912138066i</v>
      </c>
      <c r="BU285" s="223" t="str">
        <f t="shared" ca="1" si="386"/>
        <v>2,95936040939152+1,77377236784041i</v>
      </c>
      <c r="BV285" s="223" t="str">
        <f t="shared" ca="1" si="387"/>
        <v>-2,25359610183372+2,61254417290655i</v>
      </c>
      <c r="BW285" s="223" t="str">
        <f t="shared" ca="1" si="388"/>
        <v>-2,1888023172473-2,66706334038039i</v>
      </c>
      <c r="BX285" s="223" t="str">
        <f t="shared" ca="1" si="389"/>
        <v>3,00199965839229-1,70061180067665i</v>
      </c>
      <c r="BY285" s="223" t="str">
        <f t="shared" ca="1" si="390"/>
        <v>1,16234725393458+3,24854295136433i</v>
      </c>
      <c r="BZ285" s="223" t="str">
        <f t="shared" ca="1" si="391"/>
        <v>-3,39943382224774+0,589857723308095i</v>
      </c>
      <c r="CA285" s="223" t="str">
        <f t="shared" ca="1" si="392"/>
        <v>-4,818511211128E-13-3,45022933231809i</v>
      </c>
      <c r="CB285" s="223" t="str">
        <f t="shared" ca="1" si="393"/>
        <v>3,3994338222473+0,589857723310624i</v>
      </c>
      <c r="CC285" s="223" t="str">
        <f t="shared" ca="1" si="394"/>
        <v>-1,16234725393367+3,24854295136466i</v>
      </c>
      <c r="CD285" s="223" t="str">
        <f t="shared" ca="1" si="395"/>
        <v>-3,00199965839102-1,70061180067888i</v>
      </c>
      <c r="CE285" s="223" t="str">
        <f t="shared" ca="1" si="396"/>
        <v>2,1888023172467-2,66706334038087i</v>
      </c>
      <c r="CF285" s="223" t="str">
        <f t="shared" ca="1" si="397"/>
        <v>2,25359610183178+2,61254417290823i</v>
      </c>
      <c r="CG285" s="223" t="str">
        <f t="shared" ca="1" si="398"/>
        <v>-2,95936040939112+1,77377236784107i</v>
      </c>
      <c r="CH285" s="223" t="str">
        <f t="shared" ca="1" si="399"/>
        <v>-1,2417204116076-3,21903912138159i</v>
      </c>
      <c r="CI285" s="223" t="str">
        <f t="shared" ca="1" si="400"/>
        <v>3,38393414315294-0,673106351471933i</v>
      </c>
      <c r="CJ285" s="223" t="str">
        <f t="shared" ca="1" si="401"/>
        <v>0,084672866499557+3,44919018774942i</v>
      </c>
      <c r="CK285" s="223" t="str">
        <f t="shared" ca="1" si="402"/>
        <v>-3,4128858095206-0,50625378691027i</v>
      </c>
      <c r="CL285" s="223" t="str">
        <f t="shared" ca="1" si="403"/>
        <v>1,08227394173804-3,27608998054433i</v>
      </c>
      <c r="CM285" s="223" t="str">
        <f t="shared" ca="1" si="404"/>
        <v>3,04283061504996+1,6264268485557i</v>
      </c>
      <c r="CN285" s="223" t="str">
        <f t="shared" ca="1" si="405"/>
        <v>-2,12269007999094+2,71997596862476i</v>
      </c>
      <c r="CO285" s="223" t="str">
        <f t="shared" ca="1" si="406"/>
        <v>-2,31703240439443-2,55645130651344i</v>
      </c>
      <c r="CP285" s="223" t="str">
        <f t="shared" ca="1" si="407"/>
        <v>2,91493855233866-1,84586448085386i</v>
      </c>
      <c r="CQ285" s="223" t="str">
        <f t="shared" ca="1" si="408"/>
        <v>1,32034560333871+3,18759626259855i</v>
      </c>
      <c r="CR285" s="223" t="str">
        <f t="shared" ca="1" si="409"/>
        <v>-3,3663961086644+0,755949525535443i</v>
      </c>
      <c r="CS285" s="223" t="str">
        <f t="shared" ca="1" si="410"/>
        <v>-0,169294729233699-3,44607337998508i</v>
      </c>
      <c r="CT285" s="223" t="str">
        <f t="shared" ca="1" si="411"/>
        <v>3,42428200199772+0,422344902162412i</v>
      </c>
      <c r="CU285" s="223" t="str">
        <f t="shared" ca="1" si="412"/>
        <v>-1,00154870818538+3,30166361562172i</v>
      </c>
      <c r="CV285" s="223" t="str">
        <f t="shared" ca="1" si="413"/>
        <v>-3,08182868432357-1,5512621977179i</v>
      </c>
      <c r="CW285" s="223" t="str">
        <f t="shared" ca="1" si="414"/>
        <v>2,05529921360085-2,77125018505364i</v>
      </c>
      <c r="CX285" s="223" t="str">
        <f t="shared" ca="1" si="415"/>
        <v>2,37907301327362+2,49881852944573i</v>
      </c>
      <c r="CY285" s="223" t="str">
        <f t="shared" ca="1" si="416"/>
        <v>-2,86876084529706+1,91684471412752i</v>
      </c>
      <c r="CZ285" s="223" t="str">
        <f t="shared" ca="1" si="417"/>
        <v>-1,39817546824618-3,1542333150201i</v>
      </c>
      <c r="DA285" s="223" t="str">
        <f t="shared" ca="1" si="418"/>
        <v>3,34683028303693-0,838337343874795i</v>
      </c>
      <c r="DB285" s="223" t="str">
        <f t="shared" ca="1" si="419"/>
        <v>0,253814615149568+3,44088078647381i</v>
      </c>
      <c r="DC285" s="223" t="str">
        <f t="shared" ca="1" si="420"/>
        <v>-3,43361553503944-0,338181612634287i</v>
      </c>
      <c r="DD285" s="223" t="str">
        <f t="shared" ca="1" si="421"/>
        <v>0,920220179144424-3,32524845199325i</v>
      </c>
      <c r="DE285" s="223" t="str">
        <f t="shared" ca="1" si="422"/>
        <v>3,11897037523624+1,47516312453465i</v>
      </c>
      <c r="DF285" s="223" t="str">
        <f t="shared" ca="1" si="423"/>
        <v>-1,98667031181975+2,82085510399278i</v>
      </c>
      <c r="DG285" s="223" t="str">
        <f t="shared" ca="1" si="424"/>
        <v>-2,4396805575313-2,43968055753041i</v>
      </c>
      <c r="DH285" s="223" t="str">
        <f t="shared" ca="1" si="425"/>
        <v>2,82085510399398-1,98667031181805i</v>
      </c>
      <c r="DI285" s="223" t="str">
        <f t="shared" ca="1" si="426"/>
        <v>1,47516312453578+3,11897037523571i</v>
      </c>
      <c r="DJ285" s="223" t="str">
        <f t="shared" ca="1" si="427"/>
        <v>-3,32524845199386+0,920220179142226i</v>
      </c>
      <c r="DK285" s="223" t="str">
        <f t="shared" ca="1" si="428"/>
        <v>-0,338181612635725-3,4336155350393i</v>
      </c>
      <c r="DL285" s="223" t="str">
        <f t="shared" ca="1" si="429"/>
        <v>3,44088078647364+0,253814615151843i</v>
      </c>
      <c r="DM285" s="223" t="str">
        <f t="shared" ca="1" si="430"/>
        <v>-0,838337343873584+3,34683028303723i</v>
      </c>
      <c r="DN285" s="223" t="str">
        <f t="shared" ca="1" si="431"/>
        <v>-3,15423331501925-1,39817546824809i</v>
      </c>
      <c r="DO285" s="223" t="str">
        <f t="shared" ca="1" si="432"/>
        <v>1,91684471412648-2,86876084529776i</v>
      </c>
      <c r="DP285" s="223" t="str">
        <f t="shared" ca="1" si="433"/>
        <v>2,49881852944429+2,37907301327513i</v>
      </c>
      <c r="DQ285" s="223" t="str">
        <f t="shared" ca="1" si="434"/>
        <v>-2,7712501850529+2,05529921360186i</v>
      </c>
      <c r="DR285" s="223" t="str">
        <f t="shared" ca="1" si="435"/>
        <v>-1,55126219771604-3,08182868432451i</v>
      </c>
      <c r="DS285" s="223" t="str">
        <f t="shared" ca="1" si="436"/>
        <v>3,30166361562136-1,00154870818658i</v>
      </c>
      <c r="DT285" s="223" t="str">
        <f t="shared" ca="1" si="437"/>
        <v>0,422344902160148+3,424282001998i</v>
      </c>
      <c r="DU285" s="223" t="str">
        <f t="shared" ca="1" si="438"/>
        <v>-3,44607337998515-0,169294729232256i</v>
      </c>
      <c r="DV285" s="223" t="str">
        <f t="shared" ca="1" si="439"/>
        <v>0,755949525537479-3,36639610866395i</v>
      </c>
      <c r="DW285" s="223" t="str">
        <f t="shared" ca="1" si="440"/>
        <v>3,18759626259903+1,32034560333755i</v>
      </c>
      <c r="DX285" s="223" t="str">
        <f t="shared" ca="1" si="441"/>
        <v>-1,84586448085579+2,91493855233745i</v>
      </c>
      <c r="DY285" s="223" t="str">
        <f t="shared" ca="1" si="442"/>
        <v>-2,55645130651428-2,3170324043935i</v>
      </c>
      <c r="DZ285" s="223" t="str">
        <f t="shared" ca="1" si="443"/>
        <v>2,71997596862604-2,12269007998929i</v>
      </c>
      <c r="EA285" s="223" t="str">
        <f t="shared" ca="1" si="444"/>
        <v>1,62642684855663+3,04283061504946i</v>
      </c>
      <c r="EB285" s="223" t="str">
        <f t="shared" ca="1" si="445"/>
        <v>-3,27608998054504+1,08227394173587i</v>
      </c>
      <c r="EC285" s="223" t="str">
        <f t="shared" ca="1" si="446"/>
        <v>-0,506253786911699-3,41288580952039i</v>
      </c>
      <c r="ED285" s="223" t="str">
        <f t="shared" ca="1" si="447"/>
        <v>3,44919018774937+0,084672866501641i</v>
      </c>
      <c r="EE285" s="223" t="str">
        <f t="shared" ca="1" si="448"/>
        <v>-0,673106351470708+3,38393414315319i</v>
      </c>
      <c r="EF285" s="223" t="str">
        <f t="shared" ca="1" si="449"/>
        <v>-3,21903912138084-1,24172041160955i</v>
      </c>
      <c r="EG285" s="223" t="str">
        <f t="shared" ca="1" si="450"/>
        <v>1,77377236783983-2,95936040939187i</v>
      </c>
      <c r="EH285" s="223" t="str">
        <f t="shared" ca="1" si="451"/>
        <v>2,61254417290674+2,25359610183351i</v>
      </c>
      <c r="EI285" s="223" t="str">
        <f t="shared" ca="1" si="452"/>
        <v>-2,66706334038008+2,18880231724767i</v>
      </c>
      <c r="EJ285" s="223" t="str">
        <f t="shared" ca="1" si="453"/>
        <v>-1,70061180067707-3,00199965839205i</v>
      </c>
      <c r="EK285" s="223" t="str">
        <f t="shared" ca="1" si="454"/>
        <v>3,24854295136423-1,16234725393485i</v>
      </c>
      <c r="EL285" s="223" t="str">
        <f t="shared" ca="1" si="455"/>
        <v>0,589857723308378+3,39943382224769i</v>
      </c>
      <c r="EM285" s="223" t="str">
        <f t="shared" ca="1" si="456"/>
        <v>-3,45022933231809+9,63702242225598E-13i</v>
      </c>
      <c r="EN285" s="223"/>
      <c r="EO285" s="223"/>
      <c r="EP285" s="223"/>
    </row>
    <row r="286" spans="1:146">
      <c r="A286" s="249">
        <f t="shared" si="323"/>
        <v>3.6328125000000028E-3</v>
      </c>
      <c r="B286" s="248">
        <v>186</v>
      </c>
      <c r="C286" s="247">
        <f t="shared" si="324"/>
        <v>37200</v>
      </c>
      <c r="N286" s="246">
        <f t="shared" ca="1" si="327"/>
        <v>11.441869275726756</v>
      </c>
      <c r="O286" s="223">
        <f t="shared" ca="1" si="328"/>
        <v>3.4418692757267548</v>
      </c>
      <c r="P286" s="223" t="str">
        <f t="shared" ca="1" si="329"/>
        <v>-0,505027111840713+3,4046162379184i</v>
      </c>
      <c r="Q286" s="223" t="str">
        <f t="shared" ca="1" si="330"/>
        <v>-3,29366354026034-0,999121911856376i</v>
      </c>
      <c r="R286" s="223" t="str">
        <f t="shared" ca="1" si="331"/>
        <v>1,47158873975818-3,11141297358752i</v>
      </c>
      <c r="S286" s="223" t="str">
        <f t="shared" ca="1" si="332"/>
        <v>2,86180971228462+1,91220011553845i</v>
      </c>
      <c r="T286" s="223" t="str">
        <f t="shared" ca="1" si="333"/>
        <v>-2,31141813352723+2,5502569131743i</v>
      </c>
      <c r="U286" s="223" t="str">
        <f t="shared" ca="1" si="334"/>
        <v>-2,18349875349022-2,66060092924483i</v>
      </c>
      <c r="V286" s="223" t="str">
        <f t="shared" ca="1" si="335"/>
        <v>2,95218974967171-1,76947443980553i</v>
      </c>
      <c r="W286" s="223" t="str">
        <f t="shared" ca="1" si="336"/>
        <v>1,31714634818691+3,17987257742346i</v>
      </c>
      <c r="X286" s="223" t="str">
        <f t="shared" ca="1" si="337"/>
        <v>-3,33872076686503+0,836306015819552i</v>
      </c>
      <c r="Y286" s="223" t="str">
        <f t="shared" ca="1" si="338"/>
        <v>-0,337362183794972-3,42529573440556i</v>
      </c>
      <c r="Z286" s="223" t="str">
        <f t="shared" ca="1" si="339"/>
        <v>3,43772339344806+0,168884520699078i</v>
      </c>
      <c r="AA286" s="223" t="str">
        <f t="shared" ca="1" si="340"/>
        <v>-0,671475385339008+3,37573472270492i</v>
      </c>
      <c r="AB286" s="223" t="str">
        <f t="shared" ca="1" si="341"/>
        <v>-3,24067158969633-1,15953083569472i</v>
      </c>
      <c r="AC286" s="223" t="str">
        <f t="shared" ca="1" si="342"/>
        <v>1,62248594515911-3,03545770337077i</v>
      </c>
      <c r="AD286" s="223" t="str">
        <f t="shared" ca="1" si="343"/>
        <v>2,76453532463552+2,05031913370436i</v>
      </c>
      <c r="AE286" s="223" t="str">
        <f t="shared" ca="1" si="344"/>
        <v>-2,43376910482401+2,43376910482403i</v>
      </c>
      <c r="AF286" s="223" t="str">
        <f t="shared" ca="1" si="345"/>
        <v>-2,05031913370443-2,76453532463547i</v>
      </c>
      <c r="AG286" s="223" t="str">
        <f t="shared" ca="1" si="346"/>
        <v>3,03545770337074-1,62248594515916i</v>
      </c>
      <c r="AH286" s="223" t="str">
        <f t="shared" ca="1" si="347"/>
        <v>1,15953083569476+3,24067158969631i</v>
      </c>
      <c r="AI286" s="223" t="str">
        <f t="shared" ca="1" si="348"/>
        <v>-3,37573472270491+0,671475385339067i</v>
      </c>
      <c r="AJ286" s="223" t="str">
        <f t="shared" ca="1" si="349"/>
        <v>-0,168884520698771-3,43772339344808i</v>
      </c>
      <c r="AK286" s="223" t="str">
        <f t="shared" ca="1" si="350"/>
        <v>3,42529573440566+0,33736218379389i</v>
      </c>
      <c r="AL286" s="223" t="str">
        <f t="shared" ca="1" si="351"/>
        <v>-0,836306015820846+3,33872076686471i</v>
      </c>
      <c r="AM286" s="223" t="str">
        <f t="shared" ca="1" si="352"/>
        <v>-3,17987257742335-1,31714634818717i</v>
      </c>
      <c r="AN286" s="223" t="str">
        <f t="shared" ca="1" si="353"/>
        <v>1,76947443980461-2,95218974967226i</v>
      </c>
      <c r="AO286" s="223" t="str">
        <f t="shared" ca="1" si="354"/>
        <v>2,66060092924398+2,18349875349126i</v>
      </c>
      <c r="AP286" s="223" t="str">
        <f t="shared" ca="1" si="355"/>
        <v>-2,5502569131745+2,31141813352701i</v>
      </c>
      <c r="AQ286" s="223" t="str">
        <f t="shared" ca="1" si="356"/>
        <v>-1,91220011553936-2,86180971228401i</v>
      </c>
      <c r="AR286" s="223" t="str">
        <f t="shared" ca="1" si="357"/>
        <v>-1,91220011553936-2,86180971228401i</v>
      </c>
      <c r="AS286" s="223" t="str">
        <f t="shared" ca="1" si="358"/>
        <v>0,999121911856259+3,29366354026037i</v>
      </c>
      <c r="AT286" s="223" t="str">
        <f t="shared" ca="1" si="359"/>
        <v>-3,40461623791826+0,505027111841636i</v>
      </c>
      <c r="AU286" s="223" t="str">
        <f t="shared" ca="1" si="360"/>
        <v>1,33411554991261E-12-3,44186927572675i</v>
      </c>
      <c r="AV286" s="223" t="str">
        <f t="shared" ca="1" si="361"/>
        <v>3,40461623791838+0,505027111840889i</v>
      </c>
      <c r="AW286" s="223" t="str">
        <f t="shared" ca="1" si="362"/>
        <v>-0,999121911855443+3,29366354026062i</v>
      </c>
      <c r="AX286" s="223" t="str">
        <f t="shared" ca="1" si="363"/>
        <v>-3,11141297358694-1,47158873975941i</v>
      </c>
      <c r="AY286" s="223" t="str">
        <f t="shared" ca="1" si="364"/>
        <v>1,91220011553869-2,86180971228445i</v>
      </c>
      <c r="AZ286" s="223" t="str">
        <f t="shared" ca="1" si="365"/>
        <v>2,55025691317504+2,31141813352641i</v>
      </c>
      <c r="BA286" s="223" t="str">
        <f t="shared" ca="1" si="366"/>
        <v>-2,6606009292457+2,18349875348916i</v>
      </c>
      <c r="BB286" s="223" t="str">
        <f t="shared" ca="1" si="367"/>
        <v>-1,76947443980526-2,95218974967188i</v>
      </c>
      <c r="BC286" s="223" t="str">
        <f t="shared" ca="1" si="368"/>
        <v>3,17987257742304-1,31714634818791i</v>
      </c>
      <c r="BD286" s="223" t="str">
        <f t="shared" ca="1" si="369"/>
        <v>0,836306015818306+3,33872076686534i</v>
      </c>
      <c r="BE286" s="223" t="str">
        <f t="shared" ca="1" si="370"/>
        <v>-3,42529573440559+0,337362183794642i</v>
      </c>
      <c r="BF286" s="223" t="str">
        <f t="shared" ca="1" si="371"/>
        <v>0,168884520698016-3,43772339344811i</v>
      </c>
      <c r="BG286" s="223" t="str">
        <f t="shared" ca="1" si="372"/>
        <v>3,37573472270466+0,671475385340296i</v>
      </c>
      <c r="BH286" s="223" t="str">
        <f t="shared" ca="1" si="373"/>
        <v>-1,15953083569497+3,24067158969624i</v>
      </c>
      <c r="BI286" s="223" t="str">
        <f t="shared" ca="1" si="374"/>
        <v>-3,0354577033711-1,6224859451585i</v>
      </c>
      <c r="BJ286" s="223" t="str">
        <f t="shared" ca="1" si="375"/>
        <v>2,05031913370543-2,76453532463473i</v>
      </c>
      <c r="BK286" s="223" t="str">
        <f t="shared" ca="1" si="376"/>
        <v>2,43376910482385+2,43376910482419i</v>
      </c>
      <c r="BL286" s="223" t="str">
        <f t="shared" ca="1" si="377"/>
        <v>-2,76453532463507+2,05031913370497i</v>
      </c>
      <c r="BM286" s="223" t="str">
        <f t="shared" ca="1" si="378"/>
        <v>-1,62248594515799-3,03545770337137i</v>
      </c>
      <c r="BN286" s="223" t="str">
        <f t="shared" ca="1" si="379"/>
        <v>3,2406715896964-1,15953083569451i</v>
      </c>
      <c r="BO286" s="223" t="str">
        <f t="shared" ca="1" si="380"/>
        <v>0,671475385339824+3,37573472270476i</v>
      </c>
      <c r="BP286" s="223" t="str">
        <f t="shared" ca="1" si="381"/>
        <v>-3,43772339344814+0,168884520697439i</v>
      </c>
      <c r="BQ286" s="223" t="str">
        <f t="shared" ca="1" si="382"/>
        <v>0,337362183795218-3,42529573440553i</v>
      </c>
      <c r="BR286" s="223" t="str">
        <f t="shared" ca="1" si="383"/>
        <v>3,33872076686523+0,836306015818774i</v>
      </c>
      <c r="BS286" s="223" t="str">
        <f t="shared" ca="1" si="384"/>
        <v>-1,31714634818845+3,17987257742282i</v>
      </c>
      <c r="BT286" s="223" t="str">
        <f t="shared" ca="1" si="385"/>
        <v>-2,95218974967163-1,76947443980567i</v>
      </c>
      <c r="BU286" s="223" t="str">
        <f t="shared" ca="1" si="386"/>
        <v>2,18349875348968-2,66060092924528i</v>
      </c>
      <c r="BV286" s="223" t="str">
        <f t="shared" ca="1" si="387"/>
        <v>2,31141813352606+2,55025691317536i</v>
      </c>
      <c r="BW286" s="223" t="str">
        <f t="shared" ca="1" si="388"/>
        <v>-2,86180971228472+1,91220011553829i</v>
      </c>
      <c r="BX286" s="223" t="str">
        <f t="shared" ca="1" si="389"/>
        <v>-1,47158873975897-3,11141297358715i</v>
      </c>
      <c r="BY286" s="223" t="str">
        <f t="shared" ca="1" si="390"/>
        <v>3,29366354026076-0,999121911854982i</v>
      </c>
      <c r="BZ286" s="223" t="str">
        <f t="shared" ca="1" si="391"/>
        <v>0,505027111840414+3,40461623791844i</v>
      </c>
      <c r="CA286" s="223" t="str">
        <f t="shared" ca="1" si="392"/>
        <v>-3,44186927572675+8,53426004451851E-13i</v>
      </c>
      <c r="CB286" s="223" t="str">
        <f t="shared" ca="1" si="393"/>
        <v>0,505027111842207-3,40461623791818i</v>
      </c>
      <c r="CC286" s="223" t="str">
        <f t="shared" ca="1" si="394"/>
        <v>3,29366354026024+0,99912191185672i</v>
      </c>
      <c r="CD286" s="223" t="str">
        <f t="shared" ca="1" si="395"/>
        <v>-1,47158873975743+3,11141297358788i</v>
      </c>
      <c r="CE286" s="223" t="str">
        <f t="shared" ca="1" si="396"/>
        <v>-2,86180971228371-1,9122001155398i</v>
      </c>
      <c r="CF286" s="223" t="str">
        <f t="shared" ca="1" si="397"/>
        <v>2,3114181335274-2,55025691317415i</v>
      </c>
      <c r="CG286" s="223" t="str">
        <f t="shared" ca="1" si="398"/>
        <v>2,18349875349085+2,66060092924431i</v>
      </c>
      <c r="CH286" s="223" t="str">
        <f t="shared" ca="1" si="399"/>
        <v>-2,95218974967256+1,76947443980411i</v>
      </c>
      <c r="CI286" s="223" t="str">
        <f t="shared" ca="1" si="400"/>
        <v>-1,31714634818668-3,17987257742355i</v>
      </c>
      <c r="CJ286" s="223" t="str">
        <f t="shared" ca="1" si="401"/>
        <v>3,33872076686484-0,836306015820334i</v>
      </c>
      <c r="CK286" s="223" t="str">
        <f t="shared" ca="1" si="402"/>
        <v>0,337362183793315+3,42529573440572i</v>
      </c>
      <c r="CL286" s="223" t="str">
        <f t="shared" ca="1" si="403"/>
        <v>-3,43772339344805-0,168884520699349i</v>
      </c>
      <c r="CM286" s="223" t="str">
        <f t="shared" ca="1" si="404"/>
        <v>0,671475385338244-3,37573472270507i</v>
      </c>
      <c r="CN286" s="223" t="str">
        <f t="shared" ca="1" si="405"/>
        <v>3,24067158969575+1,15953083569631i</v>
      </c>
      <c r="CO286" s="223" t="str">
        <f t="shared" ca="1" si="406"/>
        <v>-1,62248594515967+3,03545770337047i</v>
      </c>
      <c r="CP286" s="223" t="str">
        <f t="shared" ca="1" si="407"/>
        <v>-2,76453532463597-2,05031913370375i</v>
      </c>
      <c r="CQ286" s="223" t="str">
        <f t="shared" ca="1" si="408"/>
        <v>2,4337691048252-2,43376910482284i</v>
      </c>
      <c r="CR286" s="223" t="str">
        <f t="shared" ca="1" si="409"/>
        <v>2,05031913370389+2,76453532463587i</v>
      </c>
      <c r="CS286" s="223" t="str">
        <f t="shared" ca="1" si="410"/>
        <v>-3,03545770337039+1,62248594515983i</v>
      </c>
      <c r="CT286" s="223" t="str">
        <f t="shared" ca="1" si="411"/>
        <v>-1,15953083569317-3,24067158969688i</v>
      </c>
      <c r="CU286" s="223" t="str">
        <f t="shared" ca="1" si="412"/>
        <v>3,37573472270503-0,67147538533842i</v>
      </c>
      <c r="CV286" s="223" t="str">
        <f t="shared" ca="1" si="413"/>
        <v>0,168884520699526+3,43772339344804i</v>
      </c>
      <c r="CW286" s="223" t="str">
        <f t="shared" ca="1" si="414"/>
        <v>-3,42529573440541-0,337362183796449i</v>
      </c>
      <c r="CX286" s="223" t="str">
        <f t="shared" ca="1" si="415"/>
        <v>0,836306015820161-3,33872076686488i</v>
      </c>
      <c r="CY286" s="223" t="str">
        <f t="shared" ca="1" si="416"/>
        <v>3,17987257742362+1,31714634818652i</v>
      </c>
      <c r="CZ286" s="223" t="str">
        <f t="shared" ca="1" si="417"/>
        <v>-1,76947443980681+2,95218974967094i</v>
      </c>
      <c r="DA286" s="223" t="str">
        <f t="shared" ca="1" si="418"/>
        <v>-2,66060092924455-2,18349875349057i</v>
      </c>
      <c r="DB286" s="223" t="str">
        <f t="shared" ca="1" si="419"/>
        <v>2,55025691317402-2,31141813352753i</v>
      </c>
      <c r="DC286" s="223" t="str">
        <f t="shared" ca="1" si="420"/>
        <v>1,91220011553718+2,86180971228546i</v>
      </c>
      <c r="DD286" s="223" t="str">
        <f t="shared" ca="1" si="421"/>
        <v>-3,11141297358772+1,47158873975777i</v>
      </c>
      <c r="DE286" s="223" t="str">
        <f t="shared" ca="1" si="422"/>
        <v>-0,999121911857075-3,29366354026013i</v>
      </c>
      <c r="DF286" s="223" t="str">
        <f t="shared" ca="1" si="423"/>
        <v>3,40461623791864-0,505027111839092i</v>
      </c>
      <c r="DG286" s="223" t="str">
        <f t="shared" ca="1" si="424"/>
        <v>-4,80689545460759E-13+3,44186927572675i</v>
      </c>
      <c r="DH286" s="223" t="str">
        <f t="shared" ca="1" si="425"/>
        <v>-3,4046162379185-0,505027111840045i</v>
      </c>
      <c r="DI286" s="223" t="str">
        <f t="shared" ca="1" si="426"/>
        <v>0,999121911857997-3,29366354025985i</v>
      </c>
      <c r="DJ286" s="223" t="str">
        <f t="shared" ca="1" si="427"/>
        <v>3,11141297358731+1,47158873975863i</v>
      </c>
      <c r="DK286" s="223" t="str">
        <f t="shared" ca="1" si="428"/>
        <v>-1,91220011553798+2,86180971228493i</v>
      </c>
      <c r="DL286" s="223" t="str">
        <f t="shared" ca="1" si="429"/>
        <v>-2,55025691317561-2,31141813352578i</v>
      </c>
      <c r="DM286" s="223" t="str">
        <f t="shared" ca="1" si="430"/>
        <v>2,66060092924516-2,18349875348982i</v>
      </c>
      <c r="DN286" s="223" t="str">
        <f t="shared" ca="1" si="431"/>
        <v>1,76947443980599+2,95218974967144i</v>
      </c>
      <c r="DO286" s="223" t="str">
        <f t="shared" ca="1" si="432"/>
        <v>-3,17987257742271+1,3171463481887i</v>
      </c>
      <c r="DP286" s="223" t="str">
        <f t="shared" ca="1" si="433"/>
        <v>-0,836306015819039-3,33872076686516i</v>
      </c>
      <c r="DQ286" s="223" t="str">
        <f t="shared" ca="1" si="434"/>
        <v>3,4252957344055-0,337362183795492i</v>
      </c>
      <c r="DR286" s="223" t="str">
        <f t="shared" ca="1" si="435"/>
        <v>-0,168884520697164+3,43772339344816i</v>
      </c>
      <c r="DS286" s="223" t="str">
        <f t="shared" ca="1" si="436"/>
        <v>-3,37573472270481-0,671475385339552i</v>
      </c>
      <c r="DT286" s="223" t="str">
        <f t="shared" ca="1" si="437"/>
        <v>1,15953083569426-3,24067158969649i</v>
      </c>
      <c r="DU286" s="223" t="str">
        <f t="shared" ca="1" si="438"/>
        <v>3,03545770336984+1,62248594516085i</v>
      </c>
      <c r="DV286" s="223" t="str">
        <f t="shared" ca="1" si="439"/>
        <v>-2,05031913370482+2,76453532463518i</v>
      </c>
      <c r="DW286" s="223" t="str">
        <f t="shared" ca="1" si="440"/>
        <v>-2,43376910482438-2,43376910482366i</v>
      </c>
      <c r="DX286" s="223" t="str">
        <f t="shared" ca="1" si="441"/>
        <v>2,76453532463666-2,05031913370282i</v>
      </c>
      <c r="DY286" s="223" t="str">
        <f t="shared" ca="1" si="442"/>
        <v>1,62248594515882+3,03545770337092i</v>
      </c>
      <c r="DZ286" s="223" t="str">
        <f t="shared" ca="1" si="443"/>
        <v>-3,24067158969615+1,15953083569523i</v>
      </c>
      <c r="EA286" s="223" t="str">
        <f t="shared" ca="1" si="444"/>
        <v>-0,671475385337301-3,37573472270526i</v>
      </c>
      <c r="EB286" s="223" t="str">
        <f t="shared" ca="1" si="445"/>
        <v>3,43772339344811-0,168884520698193i</v>
      </c>
      <c r="EC286" s="223" t="str">
        <f t="shared" ca="1" si="446"/>
        <v>-0,337362183794271+3,42529573440563i</v>
      </c>
      <c r="ED286" s="223" t="str">
        <f t="shared" ca="1" si="447"/>
        <v>-3,33872076686456-0,836306015821456i</v>
      </c>
      <c r="EE286" s="223" t="str">
        <f t="shared" ca="1" si="448"/>
        <v>1,31714634818757-3,17987257742318i</v>
      </c>
      <c r="EF286" s="223" t="str">
        <f t="shared" ca="1" si="449"/>
        <v>2,95218974967197+1,7694744398051i</v>
      </c>
      <c r="EG286" s="223" t="str">
        <f t="shared" ca="1" si="450"/>
        <v>-2,18349875349159+2,66060092924371i</v>
      </c>
      <c r="EH286" s="223" t="str">
        <f t="shared" ca="1" si="451"/>
        <v>-2,31141813352654-2,55025691317492i</v>
      </c>
      <c r="EI286" s="223" t="str">
        <f t="shared" ca="1" si="452"/>
        <v>2,86180971228425-1,912200115539i</v>
      </c>
      <c r="EJ286" s="223" t="str">
        <f t="shared" ca="1" si="453"/>
        <v>1,47158873975957+3,11141297358686i</v>
      </c>
      <c r="EK286" s="223" t="str">
        <f t="shared" ca="1" si="454"/>
        <v>-3,29366354026051+0,999121911855798i</v>
      </c>
      <c r="EL286" s="223" t="str">
        <f t="shared" ca="1" si="455"/>
        <v>-0,505027111841064-3,40461623791835i</v>
      </c>
      <c r="EM286" s="223" t="str">
        <f t="shared" ca="1" si="456"/>
        <v>3,44186927572675+1,81480509537337E-12i</v>
      </c>
      <c r="EN286" s="223"/>
      <c r="EO286" s="223"/>
      <c r="EP286" s="223"/>
    </row>
    <row r="287" spans="1:146">
      <c r="A287" s="249">
        <f t="shared" si="323"/>
        <v>3.6523437500000028E-3</v>
      </c>
      <c r="B287" s="248">
        <v>187</v>
      </c>
      <c r="C287" s="247">
        <f t="shared" si="324"/>
        <v>37400</v>
      </c>
      <c r="N287" s="246">
        <f t="shared" ca="1" si="327"/>
        <v>11.430167969303302</v>
      </c>
      <c r="O287" s="223">
        <f t="shared" ca="1" si="328"/>
        <v>3.430167969303302</v>
      </c>
      <c r="P287" s="223" t="str">
        <f t="shared" ca="1" si="329"/>
        <v>-0,419889177169137+3,40437150976954i</v>
      </c>
      <c r="Q287" s="223" t="str">
        <f t="shared" ca="1" si="330"/>
        <v>-3,32737013393107-0,833462830279723i</v>
      </c>
      <c r="R287" s="223" t="str">
        <f t="shared" ca="1" si="331"/>
        <v>1,23450042663361-3,20032201415354i</v>
      </c>
      <c r="S287" s="223" t="str">
        <f t="shared" ca="1" si="332"/>
        <v>3,02513807241527+1,61696998749449i</v>
      </c>
      <c r="T287" s="223" t="str">
        <f t="shared" ca="1" si="333"/>
        <v>-1,97511881466394+2,8044532382614i</v>
      </c>
      <c r="U287" s="223" t="str">
        <f t="shared" ca="1" si="334"/>
        <v>-2,54158681701174-2,30356001641513i</v>
      </c>
      <c r="V287" s="223" t="str">
        <f t="shared" ca="1" si="335"/>
        <v>2,59735353135957-2,2404925643189i</v>
      </c>
      <c r="W287" s="223" t="str">
        <f t="shared" ca="1" si="336"/>
        <v>1,9056992180022+2,85208043156923i</v>
      </c>
      <c r="X287" s="223" t="str">
        <f t="shared" ca="1" si="337"/>
        <v>-3,06390938736426+1,54224238161695i</v>
      </c>
      <c r="Y287" s="223" t="str">
        <f t="shared" ca="1" si="338"/>
        <v>-1,15558878428933-3,2296542940784i</v>
      </c>
      <c r="Z287" s="223" t="str">
        <f t="shared" ca="1" si="339"/>
        <v>3,34682219403918-0,751554056020654i</v>
      </c>
      <c r="AA287" s="223" t="str">
        <f t="shared" ca="1" si="340"/>
        <v>0,336215255201285+3,41365077297082i</v>
      </c>
      <c r="AB287" s="223" t="str">
        <f t="shared" ca="1" si="341"/>
        <v>-3,42913486684207-0,0841805360066508i</v>
      </c>
      <c r="AC287" s="223" t="str">
        <f t="shared" ca="1" si="342"/>
        <v>0,503310173597586-3,3930415804684i</v>
      </c>
      <c r="AD287" s="223" t="str">
        <f t="shared" ca="1" si="343"/>
        <v>3,30591379047269+0,914869557694893i</v>
      </c>
      <c r="AE287" s="223" t="str">
        <f t="shared" ca="1" si="344"/>
        <v>-1,31266845208181+3,16906197991511i</v>
      </c>
      <c r="AF287" s="223" t="str">
        <f t="shared" ca="1" si="345"/>
        <v>-2,98454452740867-1,69072359111397i</v>
      </c>
      <c r="AG287" s="223" t="str">
        <f t="shared" ca="1" si="346"/>
        <v>2,04334867360619-2,75513674718809i</v>
      </c>
      <c r="AH287" s="223" t="str">
        <f t="shared" ca="1" si="347"/>
        <v>2,48428914580141+2,3652398900931i</v>
      </c>
      <c r="AI287" s="223" t="str">
        <f t="shared" ca="1" si="348"/>
        <v>-2,65155569706142+2,17607552327934i</v>
      </c>
      <c r="AJ287" s="223" t="str">
        <f t="shared" ca="1" si="349"/>
        <v>-1,83513169939019-2,89798963827127i</v>
      </c>
      <c r="AK287" s="223" t="str">
        <f t="shared" ca="1" si="350"/>
        <v>3,10083511786584-1,46658578659562i</v>
      </c>
      <c r="AL287" s="223" t="str">
        <f t="shared" ca="1" si="351"/>
        <v>1,07598105847066+3,25704115102138i</v>
      </c>
      <c r="AM287" s="223" t="str">
        <f t="shared" ca="1" si="352"/>
        <v>-3,36425825360341+0,669192573700353i</v>
      </c>
      <c r="AN287" s="223" t="str">
        <f t="shared" ca="1" si="353"/>
        <v>-0,252338809735494-3,42087378059109i</v>
      </c>
      <c r="AO287" s="223" t="str">
        <f t="shared" ca="1" si="354"/>
        <v>3,42603618176069+0,168310364805443i</v>
      </c>
      <c r="AP287" s="223" t="str">
        <f t="shared" ca="1" si="355"/>
        <v>-0,586427994795988+3,37966780979342i</v>
      </c>
      <c r="AQ287" s="223" t="str">
        <f t="shared" ca="1" si="356"/>
        <v>-3,2824660881625-0,995725201899356i</v>
      </c>
      <c r="AR287" s="223" t="str">
        <f t="shared" ca="1" si="357"/>
        <v>-3,2824660881625-0,995725201899356i</v>
      </c>
      <c r="AS287" s="223" t="str">
        <f t="shared" ca="1" si="358"/>
        <v>2,94215320437769+1,76345876606299i</v>
      </c>
      <c r="AT287" s="223" t="str">
        <f t="shared" ca="1" si="359"/>
        <v>-2,11034769571321+2,70416066475946i</v>
      </c>
      <c r="AU287" s="223" t="str">
        <f t="shared" ca="1" si="360"/>
        <v>-2,42549503170368-2,42549503170282i</v>
      </c>
      <c r="AV287" s="223" t="str">
        <f t="shared" ca="1" si="361"/>
        <v>2,70416066475876-2,11034769571409i</v>
      </c>
      <c r="AW287" s="223" t="str">
        <f t="shared" ca="1" si="362"/>
        <v>1,76345876606396+2,94215320437711i</v>
      </c>
      <c r="AX287" s="223" t="str">
        <f t="shared" ca="1" si="363"/>
        <v>-3,13589302123933+1,3900457751372i</v>
      </c>
      <c r="AY287" s="223" t="str">
        <f t="shared" ca="1" si="364"/>
        <v>-0,995725201897168-3,28246608816316i</v>
      </c>
      <c r="AZ287" s="223" t="str">
        <f t="shared" ca="1" si="365"/>
        <v>3,37966780979324-0,586427994797048i</v>
      </c>
      <c r="BA287" s="223" t="str">
        <f t="shared" ca="1" si="366"/>
        <v>0,168310364806615+3,42603618176064i</v>
      </c>
      <c r="BB287" s="223" t="str">
        <f t="shared" ca="1" si="367"/>
        <v>-3,42087378059118-0,252338809734324i</v>
      </c>
      <c r="BC287" s="223" t="str">
        <f t="shared" ca="1" si="368"/>
        <v>0,669192573699252-3,36425825360363i</v>
      </c>
      <c r="BD287" s="223" t="str">
        <f t="shared" ca="1" si="369"/>
        <v>3,25704115102066+1,07598105847283i</v>
      </c>
      <c r="BE287" s="223" t="str">
        <f t="shared" ca="1" si="370"/>
        <v>-1,46658578659774+3,10083511786484i</v>
      </c>
      <c r="BF287" s="223" t="str">
        <f t="shared" ca="1" si="371"/>
        <v>-2,89798963827111-1,83513169939043i</v>
      </c>
      <c r="BG287" s="223" t="str">
        <f t="shared" ca="1" si="372"/>
        <v>2,17607552327896-2,65155569706173i</v>
      </c>
      <c r="BH287" s="223" t="str">
        <f t="shared" ca="1" si="373"/>
        <v>2,36523989009371+2,48428914580084i</v>
      </c>
      <c r="BI287" s="223" t="str">
        <f t="shared" ca="1" si="374"/>
        <v>-2,75513674718721+2,04334867360737i</v>
      </c>
      <c r="BJ287" s="223" t="str">
        <f t="shared" ca="1" si="375"/>
        <v>-1,69072359111287-2,98454452740929i</v>
      </c>
      <c r="BK287" s="223" t="str">
        <f t="shared" ca="1" si="376"/>
        <v>3,16906197991546-1,31266845208096i</v>
      </c>
      <c r="BL287" s="223" t="str">
        <f t="shared" ca="1" si="377"/>
        <v>0,914869557694615+3,30591379047276i</v>
      </c>
      <c r="BM287" s="223" t="str">
        <f t="shared" ca="1" si="378"/>
        <v>-3,39304158046838+0,503310173597733i</v>
      </c>
      <c r="BN287" s="223" t="str">
        <f t="shared" ca="1" si="379"/>
        <v>-0,0841805360074583-3,42913486684205i</v>
      </c>
      <c r="BO287" s="223" t="str">
        <f t="shared" ca="1" si="380"/>
        <v>3,41365077297096+0,336215255199826i</v>
      </c>
      <c r="BP287" s="223" t="str">
        <f t="shared" ca="1" si="381"/>
        <v>-0,751554056022221+3,34682219403883i</v>
      </c>
      <c r="BQ287" s="223" t="str">
        <f t="shared" ca="1" si="382"/>
        <v>-3,22965429407808-1,15558878429022i</v>
      </c>
      <c r="BR287" s="223" t="str">
        <f t="shared" ca="1" si="383"/>
        <v>1,54224238161743-3,06390938736402i</v>
      </c>
      <c r="BS287" s="223" t="str">
        <f t="shared" ca="1" si="384"/>
        <v>2,85208043156927+1,90569921800215i</v>
      </c>
      <c r="BT287" s="223" t="str">
        <f t="shared" ca="1" si="385"/>
        <v>-2,24049256431829+2,5973535313601i</v>
      </c>
      <c r="BU287" s="223" t="str">
        <f t="shared" ca="1" si="386"/>
        <v>-2,30356001641603-2,54158681701092i</v>
      </c>
      <c r="BV287" s="223" t="str">
        <f t="shared" ca="1" si="387"/>
        <v>2,80445323826228-1,97511881466269i</v>
      </c>
      <c r="BW287" s="223" t="str">
        <f t="shared" ca="1" si="388"/>
        <v>1,61696998749366+3,02513807241572i</v>
      </c>
      <c r="BX287" s="223" t="str">
        <f t="shared" ca="1" si="389"/>
        <v>-3,20032201415373+1,23450042663311i</v>
      </c>
      <c r="BY287" s="223" t="str">
        <f t="shared" ca="1" si="390"/>
        <v>-0,833462830279689-3,32737013393108i</v>
      </c>
      <c r="BZ287" s="223" t="str">
        <f t="shared" ca="1" si="391"/>
        <v>3,40437150976947-0,419889177169727i</v>
      </c>
      <c r="CA287" s="223" t="str">
        <f t="shared" ca="1" si="392"/>
        <v>1,22199983520596E-12+3,4301679693033i</v>
      </c>
      <c r="CB287" s="223" t="str">
        <f t="shared" ca="1" si="393"/>
        <v>-3,40437150976934-0,419889177170784i</v>
      </c>
      <c r="CC287" s="223" t="str">
        <f t="shared" ca="1" si="394"/>
        <v>0,833462830280914-3,32737013393077i</v>
      </c>
      <c r="CD287" s="223" t="str">
        <f t="shared" ca="1" si="395"/>
        <v>3,20032201415335+1,23450042663411i</v>
      </c>
      <c r="CE287" s="223" t="str">
        <f t="shared" ca="1" si="396"/>
        <v>-1,61696998749477+3,02513807241513i</v>
      </c>
      <c r="CF287" s="223" t="str">
        <f t="shared" ca="1" si="397"/>
        <v>-2,80445323826166-1,97511881466357i</v>
      </c>
      <c r="CG287" s="223" t="str">
        <f t="shared" ca="1" si="398"/>
        <v>2,30356001641422-2,54158681701256i</v>
      </c>
      <c r="CH287" s="223" t="str">
        <f t="shared" ca="1" si="399"/>
        <v>2,24049256431999+2,59735353135863i</v>
      </c>
      <c r="CI287" s="223" t="str">
        <f t="shared" ca="1" si="400"/>
        <v>-2,85208043156997+1,90569921800111i</v>
      </c>
      <c r="CJ287" s="223" t="str">
        <f t="shared" ca="1" si="401"/>
        <v>-1,54224238161648-3,0639093873645i</v>
      </c>
      <c r="CK287" s="223" t="str">
        <f t="shared" ca="1" si="402"/>
        <v>3,22965429407851-1,15558878428903i</v>
      </c>
      <c r="CL287" s="223" t="str">
        <f t="shared" ca="1" si="403"/>
        <v>0,751554056021086+3,34682219403909i</v>
      </c>
      <c r="CM287" s="223" t="str">
        <f t="shared" ca="1" si="404"/>
        <v>-3,41365077297073+0,336215255202161i</v>
      </c>
      <c r="CN287" s="223" t="str">
        <f t="shared" ca="1" si="405"/>
        <v>0,0841805360052101-3,4291348668421i</v>
      </c>
      <c r="CO287" s="223" t="str">
        <f t="shared" ca="1" si="406"/>
        <v>3,39304158046821+0,503310173598883i</v>
      </c>
      <c r="CP287" s="223" t="str">
        <f t="shared" ca="1" si="407"/>
        <v>-0,914869557695737+3,30591379047245i</v>
      </c>
      <c r="CQ287" s="223" t="str">
        <f t="shared" ca="1" si="408"/>
        <v>-3,16906197991498-1,31266845208212i</v>
      </c>
      <c r="CR287" s="223" t="str">
        <f t="shared" ca="1" si="409"/>
        <v>1,69072359111388-2,98454452740871i</v>
      </c>
      <c r="CS287" s="223" t="str">
        <f t="shared" ca="1" si="410"/>
        <v>2,75513674718861+2,04334867360548i</v>
      </c>
      <c r="CT287" s="223" t="str">
        <f t="shared" ca="1" si="411"/>
        <v>-2,36523989009208+2,48428914580239i</v>
      </c>
      <c r="CU287" s="223" t="str">
        <f t="shared" ca="1" si="412"/>
        <v>-2,17607552327807-2,65155569706247i</v>
      </c>
      <c r="CV287" s="223" t="str">
        <f t="shared" ca="1" si="413"/>
        <v>2,89798963827174-1,83513169938944i</v>
      </c>
      <c r="CW287" s="223" t="str">
        <f t="shared" ca="1" si="414"/>
        <v>1,46658578659659+3,10083511786538i</v>
      </c>
      <c r="CX287" s="223" t="str">
        <f t="shared" ca="1" si="415"/>
        <v>-3,25704115102103+1,07598105847173i</v>
      </c>
      <c r="CY287" s="223" t="str">
        <f t="shared" ca="1" si="416"/>
        <v>-0,669192573701554-3,36425825360317i</v>
      </c>
      <c r="CZ287" s="223" t="str">
        <f t="shared" ca="1" si="417"/>
        <v>3,42087378059102-0,252338809736567i</v>
      </c>
      <c r="DA287" s="223" t="str">
        <f t="shared" ca="1" si="418"/>
        <v>-0,168310364807776+3,42603618176058i</v>
      </c>
      <c r="DB287" s="223" t="str">
        <f t="shared" ca="1" si="419"/>
        <v>-3,37966780979304-0,586427994798198i</v>
      </c>
      <c r="DC287" s="223" t="str">
        <f t="shared" ca="1" si="420"/>
        <v>0,995725201898372-3,2824660881628i</v>
      </c>
      <c r="DD287" s="223" t="str">
        <f t="shared" ca="1" si="421"/>
        <v>3,13589302123886+1,39004577513826i</v>
      </c>
      <c r="DE287" s="223" t="str">
        <f t="shared" ca="1" si="422"/>
        <v>-1,76345876606195+2,94215320437832i</v>
      </c>
      <c r="DF287" s="223" t="str">
        <f t="shared" ca="1" si="423"/>
        <v>-2,70416066476015-2,11034769571232i</v>
      </c>
      <c r="DG287" s="223" t="str">
        <f t="shared" ca="1" si="424"/>
        <v>2,42549503170451-2,425495031702i</v>
      </c>
      <c r="DH287" s="223" t="str">
        <f t="shared" ca="1" si="425"/>
        <v>2,11034769571229+2,70416066476017i</v>
      </c>
      <c r="DI287" s="223" t="str">
        <f t="shared" ca="1" si="426"/>
        <v>-2,94215320437834+1,76345876606191i</v>
      </c>
      <c r="DJ287" s="223" t="str">
        <f t="shared" ca="1" si="427"/>
        <v>-1,39004577513823-3,13589302123888i</v>
      </c>
      <c r="DK287" s="223" t="str">
        <f t="shared" ca="1" si="428"/>
        <v>3,28246608816281-0,995725201898337i</v>
      </c>
      <c r="DL287" s="223" t="str">
        <f t="shared" ca="1" si="429"/>
        <v>0,586427994798156+3,37966780979305i</v>
      </c>
      <c r="DM287" s="223" t="str">
        <f t="shared" ca="1" si="430"/>
        <v>-3,42603618176075+0,168310364804232i</v>
      </c>
      <c r="DN287" s="223" t="str">
        <f t="shared" ca="1" si="431"/>
        <v>0,252338809736605-3,42087378059101i</v>
      </c>
      <c r="DO287" s="223" t="str">
        <f t="shared" ca="1" si="432"/>
        <v>3,36425825360316+0,669192573701592i</v>
      </c>
      <c r="DP287" s="223" t="str">
        <f t="shared" ca="1" si="433"/>
        <v>-1,07598105847177+3,25704115102102i</v>
      </c>
      <c r="DQ287" s="223" t="str">
        <f t="shared" ca="1" si="434"/>
        <v>-3,10083511786536-1,46658578659663i</v>
      </c>
      <c r="DR287" s="223" t="str">
        <f t="shared" ca="1" si="435"/>
        <v>1,83513169938948-2,89798963827172i</v>
      </c>
      <c r="DS287" s="223" t="str">
        <f t="shared" ca="1" si="436"/>
        <v>2,65155569706244+2,17607552327809i</v>
      </c>
      <c r="DT287" s="223" t="str">
        <f t="shared" ca="1" si="437"/>
        <v>-2,48428914580241+2,36523989009205i</v>
      </c>
      <c r="DU287" s="223" t="str">
        <f t="shared" ca="1" si="438"/>
        <v>-2,04334867360561-2,75513674718852i</v>
      </c>
      <c r="DV287" s="223" t="str">
        <f t="shared" ca="1" si="439"/>
        <v>2,98454452740873-1,69072359111385i</v>
      </c>
      <c r="DW287" s="223" t="str">
        <f t="shared" ca="1" si="440"/>
        <v>1,31266845208191+3,16906197991507i</v>
      </c>
      <c r="DX287" s="223" t="str">
        <f t="shared" ca="1" si="441"/>
        <v>-3,30591379047241+0,914869557695888i</v>
      </c>
      <c r="DY287" s="223" t="str">
        <f t="shared" ca="1" si="442"/>
        <v>-0,503310173598845-3,39304158046821i</v>
      </c>
      <c r="DZ287" s="223" t="str">
        <f t="shared" ca="1" si="443"/>
        <v>3,42913486684211-0,0841805360049766i</v>
      </c>
      <c r="EA287" s="223" t="str">
        <f t="shared" ca="1" si="444"/>
        <v>-0,336215255202005+3,41365077297075i</v>
      </c>
      <c r="EB287" s="223" t="str">
        <f t="shared" ca="1" si="445"/>
        <v>-3,34682219403907-0,751554056021124i</v>
      </c>
      <c r="EC287" s="223" t="str">
        <f t="shared" ca="1" si="446"/>
        <v>1,15558878428925-3,22965429407843i</v>
      </c>
      <c r="ED287" s="223" t="str">
        <f t="shared" ca="1" si="447"/>
        <v>3,06390938736457+1,54224238161634i</v>
      </c>
      <c r="EE287" s="223" t="str">
        <f t="shared" ca="1" si="448"/>
        <v>-1,90569921800114+2,85208043156994i</v>
      </c>
      <c r="EF287" s="223" t="str">
        <f t="shared" ca="1" si="449"/>
        <v>-2,59735353136077-2,24049256431751i</v>
      </c>
      <c r="EG287" s="223" t="str">
        <f t="shared" ca="1" si="450"/>
        <v>2,54158681701246-2,30356001641434i</v>
      </c>
      <c r="EH287" s="223" t="str">
        <f t="shared" ca="1" si="451"/>
        <v>1,97511881466353+2,80445323826169i</v>
      </c>
      <c r="EI287" s="223" t="str">
        <f t="shared" ca="1" si="452"/>
        <v>-3,02513807241524+1,61696998749456i</v>
      </c>
      <c r="EJ287" s="223" t="str">
        <f t="shared" ca="1" si="453"/>
        <v>-1,23450042663425-3,20032201415329i</v>
      </c>
      <c r="EK287" s="223" t="str">
        <f t="shared" ca="1" si="454"/>
        <v>3,32737013393078-0,833462830280876i</v>
      </c>
      <c r="EL287" s="223" t="str">
        <f t="shared" ca="1" si="455"/>
        <v>0,419889177170746+3,40437150976934i</v>
      </c>
      <c r="EM287" s="223" t="str">
        <f t="shared" ca="1" si="456"/>
        <v>-3,4301679693033-1,06568487314471E-12i</v>
      </c>
      <c r="EN287" s="223"/>
      <c r="EO287" s="223"/>
      <c r="EP287" s="223"/>
    </row>
    <row r="288" spans="1:146">
      <c r="A288" s="249">
        <f t="shared" si="323"/>
        <v>3.6718750000000028E-3</v>
      </c>
      <c r="B288" s="248">
        <v>188</v>
      </c>
      <c r="C288" s="247">
        <f t="shared" si="324"/>
        <v>37600</v>
      </c>
      <c r="N288" s="246">
        <f t="shared" ca="1" si="327"/>
        <v>11.412642641213662</v>
      </c>
      <c r="O288" s="223">
        <f t="shared" ca="1" si="328"/>
        <v>3.4126426412136617</v>
      </c>
      <c r="P288" s="223" t="str">
        <f t="shared" ca="1" si="329"/>
        <v>-0,334497472658478+3,3962098341261i</v>
      </c>
      <c r="Q288" s="223" t="str">
        <f t="shared" ca="1" si="330"/>
        <v>-3,34706966977876-0,665773551800336i</v>
      </c>
      <c r="R288" s="223" t="str">
        <f t="shared" ca="1" si="331"/>
        <v>0,990637867689608-3,26569539481703i</v>
      </c>
      <c r="S288" s="223" t="str">
        <f t="shared" ca="1" si="332"/>
        <v>3,15287068799251+1,30596179937522i</v>
      </c>
      <c r="T288" s="223" t="str">
        <f t="shared" ca="1" si="333"/>
        <v>-1,6087086050215+3,00968211290819i</v>
      </c>
      <c r="U288" s="223" t="str">
        <f t="shared" ca="1" si="334"/>
        <v>-2,83750865381715-1,89596266739157i</v>
      </c>
      <c r="V288" s="223" t="str">
        <f t="shared" ca="1" si="335"/>
        <v>2,16495757283634-2,63800843524966i</v>
      </c>
      <c r="W288" s="223" t="str">
        <f t="shared" ca="1" si="336"/>
        <v>2,41310275336862+2,41310275336848i</v>
      </c>
      <c r="X288" s="223" t="str">
        <f t="shared" ca="1" si="337"/>
        <v>-2,63800843524954+2,16495757283648i</v>
      </c>
      <c r="Y288" s="223" t="str">
        <f t="shared" ca="1" si="338"/>
        <v>-1,89596266739174-2,83750865381703i</v>
      </c>
      <c r="Z288" s="223" t="str">
        <f t="shared" ca="1" si="339"/>
        <v>3,00968211290826-1,60870860502138i</v>
      </c>
      <c r="AA288" s="223" t="str">
        <f t="shared" ca="1" si="340"/>
        <v>1,30596179937509+3,15287068799257i</v>
      </c>
      <c r="AB288" s="223" t="str">
        <f t="shared" ca="1" si="341"/>
        <v>-3,26569539481707+0,990637867689468i</v>
      </c>
      <c r="AC288" s="223" t="str">
        <f t="shared" ca="1" si="342"/>
        <v>-0,665773551800244-3,34706966977878i</v>
      </c>
      <c r="AD288" s="223" t="str">
        <f t="shared" ca="1" si="343"/>
        <v>3,39620983412611-0,334497472658387i</v>
      </c>
      <c r="AE288" s="223" t="str">
        <f t="shared" ca="1" si="344"/>
        <v>-1,37128828587865E-13+3,41264264121366i</v>
      </c>
      <c r="AF288" s="223" t="str">
        <f t="shared" ca="1" si="345"/>
        <v>-3,39620983412612-0,334497472658322i</v>
      </c>
      <c r="AG288" s="223" t="str">
        <f t="shared" ca="1" si="346"/>
        <v>0,665773551800227-3,34706966977878i</v>
      </c>
      <c r="AH288" s="223" t="str">
        <f t="shared" ca="1" si="347"/>
        <v>3,26569539481709+0,990637867689403i</v>
      </c>
      <c r="AI288" s="223" t="str">
        <f t="shared" ca="1" si="348"/>
        <v>-1,30596179937503+3,15287068799259i</v>
      </c>
      <c r="AJ288" s="223" t="str">
        <f t="shared" ca="1" si="349"/>
        <v>-3,00968211290828-1,60870860502134i</v>
      </c>
      <c r="AK288" s="223" t="str">
        <f t="shared" ca="1" si="350"/>
        <v>1,89596266739227-2,83750865381668i</v>
      </c>
      <c r="AL288" s="223" t="str">
        <f t="shared" ca="1" si="351"/>
        <v>2,63800843524915+2,16495757283695i</v>
      </c>
      <c r="AM288" s="223" t="str">
        <f t="shared" ca="1" si="352"/>
        <v>-2,41310275336906+2,41310275336804i</v>
      </c>
      <c r="AN288" s="223" t="str">
        <f t="shared" ca="1" si="353"/>
        <v>-2,16495757283585-2,63800843525006i</v>
      </c>
      <c r="AO288" s="223" t="str">
        <f t="shared" ca="1" si="354"/>
        <v>2,8375086538175-1,89596266739104i</v>
      </c>
      <c r="AP288" s="223" t="str">
        <f t="shared" ca="1" si="355"/>
        <v>1,60870860502068+3,00968211290863i</v>
      </c>
      <c r="AQ288" s="223" t="str">
        <f t="shared" ca="1" si="356"/>
        <v>-3,1528706879929+1,30596179937429i</v>
      </c>
      <c r="AR288" s="223" t="str">
        <f t="shared" ca="1" si="357"/>
        <v>-3,1528706879929+1,30596179937429i</v>
      </c>
      <c r="AS288" s="223" t="str">
        <f t="shared" ca="1" si="358"/>
        <v>3,34706966977893-0,66577355179949i</v>
      </c>
      <c r="AT288" s="223" t="str">
        <f t="shared" ca="1" si="359"/>
        <v>0,334497472657527+3,39620983412619i</v>
      </c>
      <c r="AU288" s="223" t="str">
        <f t="shared" ca="1" si="360"/>
        <v>-3,41264264121366-9,53209619944398E-13i</v>
      </c>
      <c r="AV288" s="223" t="str">
        <f t="shared" ca="1" si="361"/>
        <v>0,334497472659424-3,39620983412601i</v>
      </c>
      <c r="AW288" s="223" t="str">
        <f t="shared" ca="1" si="362"/>
        <v>3,34706966977856+0,66577355180136i</v>
      </c>
      <c r="AX288" s="223" t="str">
        <f t="shared" ca="1" si="363"/>
        <v>-0,990637867690509+3,26569539481675i</v>
      </c>
      <c r="AY288" s="223" t="str">
        <f t="shared" ca="1" si="364"/>
        <v>-3,15287068799213-1,30596179937614i</v>
      </c>
      <c r="AZ288" s="223" t="str">
        <f t="shared" ca="1" si="365"/>
        <v>1,60870860502236-3,00968211290774i</v>
      </c>
      <c r="BA288" s="223" t="str">
        <f t="shared" ca="1" si="366"/>
        <v>2,83750865381644+1,89596266739263i</v>
      </c>
      <c r="BB288" s="223" t="str">
        <f t="shared" ca="1" si="367"/>
        <v>-2,16495757283736+2,63800843524882i</v>
      </c>
      <c r="BC288" s="223" t="str">
        <f t="shared" ca="1" si="368"/>
        <v>-2,41310275336771-2,41310275336939i</v>
      </c>
      <c r="BD288" s="223" t="str">
        <f t="shared" ca="1" si="369"/>
        <v>2,63800843525039-2,16495757283544i</v>
      </c>
      <c r="BE288" s="223" t="str">
        <f t="shared" ca="1" si="370"/>
        <v>1,89596266739065+2,83750865381777i</v>
      </c>
      <c r="BF288" s="223" t="str">
        <f t="shared" ca="1" si="371"/>
        <v>-3,00968211290886+1,60870860502026i</v>
      </c>
      <c r="BG288" s="223" t="str">
        <f t="shared" ca="1" si="372"/>
        <v>-1,30596179937385-3,15287068799308i</v>
      </c>
      <c r="BH288" s="223" t="str">
        <f t="shared" ca="1" si="373"/>
        <v>3,26569539481745-0,990637867688229i</v>
      </c>
      <c r="BI288" s="223" t="str">
        <f t="shared" ca="1" si="374"/>
        <v>0,665773551799022+3,34706966977902i</v>
      </c>
      <c r="BJ288" s="223" t="str">
        <f t="shared" ca="1" si="375"/>
        <v>-3,39620983412624+0,334497472657052i</v>
      </c>
      <c r="BK288" s="223" t="str">
        <f t="shared" ca="1" si="376"/>
        <v>1,4298144299166E-12-3,41264264121366i</v>
      </c>
      <c r="BL288" s="223" t="str">
        <f t="shared" ca="1" si="377"/>
        <v>3,39620983412595+0,334497472659995i</v>
      </c>
      <c r="BM288" s="223" t="str">
        <f t="shared" ca="1" si="378"/>
        <v>-0,665773551801827+3,34706966977847i</v>
      </c>
      <c r="BN288" s="223" t="str">
        <f t="shared" ca="1" si="379"/>
        <v>-3,26569539481662-0,990637867690966i</v>
      </c>
      <c r="BO288" s="223" t="str">
        <f t="shared" ca="1" si="380"/>
        <v>1,30596179937658-3,15287068799195i</v>
      </c>
      <c r="BP288" s="223" t="str">
        <f t="shared" ca="1" si="381"/>
        <v>3,00968211290751+1,60870860502278i</v>
      </c>
      <c r="BQ288" s="223" t="str">
        <f t="shared" ca="1" si="382"/>
        <v>-1,89596266739302+2,83750865381618i</v>
      </c>
      <c r="BR288" s="223" t="str">
        <f t="shared" ca="1" si="383"/>
        <v>-2,63800843524852-2,16495757283773i</v>
      </c>
      <c r="BS288" s="223" t="str">
        <f t="shared" ca="1" si="384"/>
        <v>2,4131027533698-2,4131027533673i</v>
      </c>
      <c r="BT288" s="223" t="str">
        <f t="shared" ca="1" si="385"/>
        <v>2,16495757283515+2,63800843525064i</v>
      </c>
      <c r="BU288" s="223" t="str">
        <f t="shared" ca="1" si="386"/>
        <v>-2,83750865381609+1,89596266739315i</v>
      </c>
      <c r="BV288" s="223" t="str">
        <f t="shared" ca="1" si="387"/>
        <v>-1,60870860501975-3,00968211290913i</v>
      </c>
      <c r="BW288" s="223" t="str">
        <f t="shared" ca="1" si="388"/>
        <v>3,15287068799323-1,3059617993735i</v>
      </c>
      <c r="BX288" s="223" t="str">
        <f t="shared" ca="1" si="389"/>
        <v>0,990637867691116+3,26569539481657i</v>
      </c>
      <c r="BY288" s="223" t="str">
        <f t="shared" ca="1" si="390"/>
        <v>-3,34706966977846+0,665773551801885i</v>
      </c>
      <c r="BZ288" s="223" t="str">
        <f t="shared" ca="1" si="391"/>
        <v>-0,334497472659956-3,39620983412596i</v>
      </c>
      <c r="CA288" s="223" t="str">
        <f t="shared" ca="1" si="392"/>
        <v>3,41264264121366-1,39134743641616E-12i</v>
      </c>
      <c r="CB288" s="223" t="str">
        <f t="shared" ca="1" si="393"/>
        <v>-0,334497472656994+3,39620983412625i</v>
      </c>
      <c r="CC288" s="223" t="str">
        <f t="shared" ca="1" si="394"/>
        <v>-3,34706966977904-0,665773551798967i</v>
      </c>
      <c r="CD288" s="223" t="str">
        <f t="shared" ca="1" si="395"/>
        <v>0,990637867688267-3,26569539481744i</v>
      </c>
      <c r="CE288" s="223" t="str">
        <f t="shared" ca="1" si="396"/>
        <v>3,1528706879931+1,3059617993738i</v>
      </c>
      <c r="CF288" s="223" t="str">
        <f t="shared" ca="1" si="397"/>
        <v>-1,6087086050202+3,00968211290889i</v>
      </c>
      <c r="CG288" s="223" t="str">
        <f t="shared" ca="1" si="398"/>
        <v>-2,83750865381775-1,89596266739068i</v>
      </c>
      <c r="CH288" s="223" t="str">
        <f t="shared" ca="1" si="399"/>
        <v>2,1649575728354-2,63800843525043i</v>
      </c>
      <c r="CI288" s="223" t="str">
        <f t="shared" ca="1" si="400"/>
        <v>2,41310275336944+2,41310275336767i</v>
      </c>
      <c r="CJ288" s="223" t="str">
        <f t="shared" ca="1" si="401"/>
        <v>-2,63800843524884+2,16495757283733i</v>
      </c>
      <c r="CK288" s="223" t="str">
        <f t="shared" ca="1" si="402"/>
        <v>-1,89596266739276-2,83750865381636i</v>
      </c>
      <c r="CL288" s="223" t="str">
        <f t="shared" ca="1" si="403"/>
        <v>3,00968211290771-1,60870860502241i</v>
      </c>
      <c r="CM288" s="223" t="str">
        <f t="shared" ca="1" si="404"/>
        <v>1,30596179937611+3,15287068799215i</v>
      </c>
      <c r="CN288" s="223" t="str">
        <f t="shared" ca="1" si="405"/>
        <v>-3,26569539481671+0,990637867690659i</v>
      </c>
      <c r="CO288" s="223" t="str">
        <f t="shared" ca="1" si="406"/>
        <v>-0,665773551801418-3,34706966977855i</v>
      </c>
      <c r="CP288" s="223" t="str">
        <f t="shared" ca="1" si="407"/>
        <v>3,396209834126-0,334497472659482i</v>
      </c>
      <c r="CQ288" s="223" t="str">
        <f t="shared" ca="1" si="408"/>
        <v>9,14742626443966E-13+3,41264264121366i</v>
      </c>
      <c r="CR288" s="223" t="str">
        <f t="shared" ca="1" si="409"/>
        <v>-3,3962098341262-0,334497472657468i</v>
      </c>
      <c r="CS288" s="223" t="str">
        <f t="shared" ca="1" si="410"/>
        <v>0,665773551799435-3,34706966977894i</v>
      </c>
      <c r="CT288" s="223" t="str">
        <f t="shared" ca="1" si="411"/>
        <v>3,2656953948173+0,990637867688724i</v>
      </c>
      <c r="CU288" s="223" t="str">
        <f t="shared" ca="1" si="412"/>
        <v>-1,30596179937424+3,15287068799292i</v>
      </c>
      <c r="CV288" s="223" t="str">
        <f t="shared" ca="1" si="413"/>
        <v>-3,00968211290866-1,60870860502062i</v>
      </c>
      <c r="CW288" s="223" t="str">
        <f t="shared" ca="1" si="414"/>
        <v>1,89596266739107-2,83750865381748i</v>
      </c>
      <c r="CX288" s="223" t="str">
        <f t="shared" ca="1" si="415"/>
        <v>2,63800843525013+2,16495757283576i</v>
      </c>
      <c r="CY288" s="223" t="str">
        <f t="shared" ca="1" si="416"/>
        <v>-2,413102753368+2,4131027533691i</v>
      </c>
      <c r="CZ288" s="223" t="str">
        <f t="shared" ca="1" si="417"/>
        <v>-2,16495757283696-2,63800843524915i</v>
      </c>
      <c r="DA288" s="223" t="str">
        <f t="shared" ca="1" si="418"/>
        <v>2,83750865381662-1,89596266739236i</v>
      </c>
      <c r="DB288" s="223" t="str">
        <f t="shared" ca="1" si="419"/>
        <v>1,60870860502199+3,00968211290793i</v>
      </c>
      <c r="DC288" s="223" t="str">
        <f t="shared" ca="1" si="420"/>
        <v>-3,15287068799233+1,30596179937567i</v>
      </c>
      <c r="DD288" s="223" t="str">
        <f t="shared" ca="1" si="421"/>
        <v>-0,990637867690202-3,26569539481685i</v>
      </c>
      <c r="DE288" s="223" t="str">
        <f t="shared" ca="1" si="422"/>
        <v>3,34706966977864-0,66577355180095i</v>
      </c>
      <c r="DF288" s="223" t="str">
        <f t="shared" ca="1" si="423"/>
        <v>0,334497472659008+3,39620983412605i</v>
      </c>
      <c r="DG288" s="223" t="str">
        <f t="shared" ca="1" si="424"/>
        <v>-3,41264264121366+4,38137816471765E-13i</v>
      </c>
      <c r="DH288" s="223" t="str">
        <f t="shared" ca="1" si="425"/>
        <v>0,334497472657943-3,39620983412615i</v>
      </c>
      <c r="DI288" s="223" t="str">
        <f t="shared" ca="1" si="426"/>
        <v>3,34706966977885+0,665773551799903i</v>
      </c>
      <c r="DJ288" s="223" t="str">
        <f t="shared" ca="1" si="427"/>
        <v>-0,990637867689178+3,26569539481716i</v>
      </c>
      <c r="DK288" s="223" t="str">
        <f t="shared" ca="1" si="428"/>
        <v>-3,15287068799274-1,30596179937468i</v>
      </c>
      <c r="DL288" s="223" t="str">
        <f t="shared" ca="1" si="429"/>
        <v>1,60870860502104-3,00968211290844i</v>
      </c>
      <c r="DM288" s="223" t="str">
        <f t="shared" ca="1" si="430"/>
        <v>2,83750865381721+1,89596266739147i</v>
      </c>
      <c r="DN288" s="223" t="str">
        <f t="shared" ca="1" si="431"/>
        <v>-2,16495757283613+2,63800843524983i</v>
      </c>
      <c r="DO288" s="223" t="str">
        <f t="shared" ca="1" si="432"/>
        <v>-2,41310275336876-2,41310275336834i</v>
      </c>
      <c r="DP288" s="223" t="str">
        <f t="shared" ca="1" si="433"/>
        <v>2,63800843524945-2,16495757283659i</v>
      </c>
      <c r="DQ288" s="223" t="str">
        <f t="shared" ca="1" si="434"/>
        <v>1,89596266739196+2,83750865381689i</v>
      </c>
      <c r="DR288" s="223" t="str">
        <f t="shared" ca="1" si="435"/>
        <v>-3,00968211290816+1,60870860502157i</v>
      </c>
      <c r="DS288" s="223" t="str">
        <f t="shared" ca="1" si="436"/>
        <v>-1,30596179937523-3,15287068799251i</v>
      </c>
      <c r="DT288" s="223" t="str">
        <f t="shared" ca="1" si="437"/>
        <v>3,26569539481704-0,99063786768956i</v>
      </c>
      <c r="DU288" s="223" t="str">
        <f t="shared" ca="1" si="438"/>
        <v>0,665773551800483+3,34706966977873i</v>
      </c>
      <c r="DV288" s="223" t="str">
        <f t="shared" ca="1" si="439"/>
        <v>-3,3962098341261+0,334497472658533i</v>
      </c>
      <c r="DW288" s="223" t="str">
        <f t="shared" ca="1" si="440"/>
        <v>3,84669935004339E-14-3,41264264121366i</v>
      </c>
      <c r="DX288" s="223" t="str">
        <f t="shared" ca="1" si="441"/>
        <v>3,39620983412609+0,33449747265861i</v>
      </c>
      <c r="DY288" s="223" t="str">
        <f t="shared" ca="1" si="442"/>
        <v>-0,665773551800179+3,34706966977879i</v>
      </c>
      <c r="DZ288" s="223" t="str">
        <f t="shared" ca="1" si="443"/>
        <v>-3,26569539481707-0,990637867689448i</v>
      </c>
      <c r="EA288" s="223" t="str">
        <f t="shared" ca="1" si="444"/>
        <v>1,30596179937512-3,15287068799255i</v>
      </c>
      <c r="EB288" s="223" t="str">
        <f t="shared" ca="1" si="445"/>
        <v>3,00968211290821+1,60870860502146i</v>
      </c>
      <c r="EC288" s="223" t="str">
        <f t="shared" ca="1" si="446"/>
        <v>-1,89596266739186+2,83750865381695i</v>
      </c>
      <c r="ED288" s="223" t="str">
        <f t="shared" ca="1" si="447"/>
        <v>-2,6380084352494-2,16495757283665i</v>
      </c>
      <c r="EE288" s="223" t="str">
        <f t="shared" ca="1" si="448"/>
        <v>2,41310275336881-2,41310275336829i</v>
      </c>
      <c r="EF288" s="223" t="str">
        <f t="shared" ca="1" si="449"/>
        <v>2,16495757283637+2,63800843524963i</v>
      </c>
      <c r="EG288" s="223" t="str">
        <f t="shared" ca="1" si="450"/>
        <v>-2,83750865381715+1,89596266739157i</v>
      </c>
      <c r="EH288" s="223" t="str">
        <f t="shared" ca="1" si="451"/>
        <v>-1,60870860502115-3,00968211290839i</v>
      </c>
      <c r="EI288" s="223" t="str">
        <f t="shared" ca="1" si="452"/>
        <v>3,15287068799269-1,30596179937479i</v>
      </c>
      <c r="EJ288" s="223" t="str">
        <f t="shared" ca="1" si="453"/>
        <v>0,990637867689106+3,26569539481718i</v>
      </c>
      <c r="EK288" s="223" t="str">
        <f t="shared" ca="1" si="454"/>
        <v>-3,34706966977887+0,665773551799824i</v>
      </c>
      <c r="EL288" s="223" t="str">
        <f t="shared" ca="1" si="455"/>
        <v>-0,334497472658252-3,39620983412612i</v>
      </c>
      <c r="EM288" s="223" t="str">
        <f t="shared" ca="1" si="456"/>
        <v>3,41264264121366+3,21085528395871E-13i</v>
      </c>
      <c r="EN288" s="223"/>
      <c r="EO288" s="223"/>
      <c r="EP288" s="223"/>
    </row>
    <row r="289" spans="1:146">
      <c r="A289" s="249">
        <f t="shared" si="323"/>
        <v>3.6914062500000028E-3</v>
      </c>
      <c r="B289" s="248">
        <v>189</v>
      </c>
      <c r="C289" s="247">
        <f t="shared" si="324"/>
        <v>37800</v>
      </c>
      <c r="N289" s="246">
        <f t="shared" ca="1" si="327"/>
        <v>11.383556610058999</v>
      </c>
      <c r="O289" s="223">
        <f t="shared" ca="1" si="328"/>
        <v>3.3835566100589989</v>
      </c>
      <c r="P289" s="223" t="str">
        <f t="shared" ca="1" si="329"/>
        <v>-0,248909865433757+3,37438871684394i</v>
      </c>
      <c r="Q289" s="223" t="str">
        <f t="shared" ca="1" si="330"/>
        <v>-3,34693471880643-0,496470866740526i</v>
      </c>
      <c r="R289" s="223" t="str">
        <f t="shared" ca="1" si="331"/>
        <v>0,741341449405027-3,30134339154048i</v>
      </c>
      <c r="S289" s="223" t="str">
        <f t="shared" ca="1" si="332"/>
        <v>3,23786179839878+0,982194638523236i</v>
      </c>
      <c r="T289" s="223" t="str">
        <f t="shared" ca="1" si="333"/>
        <v>-1,21772522979537+3,15683395163473i</v>
      </c>
      <c r="U289" s="223" t="str">
        <f t="shared" ca="1" si="334"/>
        <v>-3,05869894817043-1,44665686254034i</v>
      </c>
      <c r="V289" s="223" t="str">
        <f t="shared" ca="1" si="335"/>
        <v>1,66774893640538-2,94398859009214i</v>
      </c>
      <c r="W289" s="223" t="str">
        <f t="shared" ca="1" si="336"/>
        <v>2,8133245027694+1,87980333428559i</v>
      </c>
      <c r="X289" s="223" t="str">
        <f t="shared" ca="1" si="337"/>
        <v>-2,08167091502622+2,66741476621238i</v>
      </c>
      <c r="Y289" s="223" t="str">
        <f t="shared" ca="1" si="338"/>
        <v>-2,50705007792545-2,27225774071692i</v>
      </c>
      <c r="Z289" s="223" t="str">
        <f t="shared" ca="1" si="339"/>
        <v>2,45053100483632-2,33309946804885i</v>
      </c>
      <c r="AA289" s="223" t="str">
        <f t="shared" ca="1" si="340"/>
        <v>2,1465055900088+2,6155246291203i</v>
      </c>
      <c r="AB289" s="223" t="str">
        <f t="shared" ca="1" si="341"/>
        <v>-2,76634449882294+1,94827961219789i</v>
      </c>
      <c r="AC289" s="223" t="str">
        <f t="shared" ca="1" si="342"/>
        <v>-1,73949573836442-2,90217330800315i</v>
      </c>
      <c r="AD289" s="223" t="str">
        <f t="shared" ca="1" si="343"/>
        <v>3,0222749885754-1,52128538641029i</v>
      </c>
      <c r="AE289" s="223" t="str">
        <f t="shared" ca="1" si="344"/>
        <v>1,29483105713906+3,12599869912674i</v>
      </c>
      <c r="AF289" s="223" t="str">
        <f t="shared" ca="1" si="345"/>
        <v>-3,21278235188292+1,06135992618132i</v>
      </c>
      <c r="AG289" s="223" t="str">
        <f t="shared" ca="1" si="346"/>
        <v>-0,822137193824953-3,28215565871023i</v>
      </c>
      <c r="AH289" s="223" t="str">
        <f t="shared" ca="1" si="347"/>
        <v>3,33374267964845-0,578459228783091i</v>
      </c>
      <c r="AI289" s="223" t="str">
        <f t="shared" ca="1" si="348"/>
        <v>0,33164654306123+3,36726386016146i</v>
      </c>
      <c r="AJ289" s="223" t="str">
        <f t="shared" ca="1" si="349"/>
        <v>-3,38253754606771+0,0830366359877963i</v>
      </c>
      <c r="AK289" s="223" t="str">
        <f t="shared" ca="1" si="350"/>
        <v>0,166023253810566-3,37948096793991i</v>
      </c>
      <c r="AL289" s="223" t="str">
        <f t="shared" ca="1" si="351"/>
        <v>3,35811068963969+0,414183449212509i</v>
      </c>
      <c r="AM289" s="223" t="str">
        <f t="shared" ca="1" si="352"/>
        <v>-0,660099148617217+3,31854251855672i</v>
      </c>
      <c r="AN289" s="223" t="str">
        <f t="shared" ca="1" si="353"/>
        <v>-3,26099087803839-0,902437713542787i</v>
      </c>
      <c r="AO289" s="223" t="str">
        <f t="shared" ca="1" si="354"/>
        <v>1,13988589030596-3,18576764541222i</v>
      </c>
      <c r="AP289" s="223" t="str">
        <f t="shared" ca="1" si="355"/>
        <v>3,09328046189133+1,37115692667007i</v>
      </c>
      <c r="AQ289" s="223" t="str">
        <f t="shared" ca="1" si="356"/>
        <v>-1,5949975448479+2,98403052353744i</v>
      </c>
      <c r="AR289" s="223" t="str">
        <f t="shared" ca="1" si="357"/>
        <v>-1,5949975448479+2,98403052353744i</v>
      </c>
      <c r="AS289" s="223" t="str">
        <f t="shared" ca="1" si="358"/>
        <v>2,01558231932395-2,71769815238975i</v>
      </c>
      <c r="AT289" s="223" t="str">
        <f t="shared" ca="1" si="359"/>
        <v>2,56205899779313+2,21004729028616i</v>
      </c>
      <c r="AU289" s="223" t="str">
        <f t="shared" ca="1" si="360"/>
        <v>-2,39253582350067+2,3925358235019i</v>
      </c>
      <c r="AV289" s="223" t="str">
        <f t="shared" ca="1" si="361"/>
        <v>-2,21004729028748-2,56205899779199i</v>
      </c>
      <c r="AW289" s="223" t="str">
        <f t="shared" ca="1" si="362"/>
        <v>2,71769815239071-2,01558231932264i</v>
      </c>
      <c r="AX289" s="223" t="str">
        <f t="shared" ca="1" si="363"/>
        <v>1,81019473313409+2,85860986523302i</v>
      </c>
      <c r="AY289" s="223" t="str">
        <f t="shared" ca="1" si="364"/>
        <v>-2,98403052353816+1,59499754484655i</v>
      </c>
      <c r="AZ289" s="223" t="str">
        <f t="shared" ca="1" si="365"/>
        <v>-1,37115692667175-3,09328046189058i</v>
      </c>
      <c r="BA289" s="223" t="str">
        <f t="shared" ca="1" si="366"/>
        <v>3,1857676454116-1,13988589030769i</v>
      </c>
      <c r="BB289" s="223" t="str">
        <f t="shared" ca="1" si="367"/>
        <v>0,902437713541318+3,2609908780388i</v>
      </c>
      <c r="BC289" s="223" t="str">
        <f t="shared" ca="1" si="368"/>
        <v>-3,31854251855703+0,660099148615677i</v>
      </c>
      <c r="BD289" s="223" t="str">
        <f t="shared" ca="1" si="369"/>
        <v>-0,414183449210949-3,35811068963989i</v>
      </c>
      <c r="BE289" s="223" t="str">
        <f t="shared" ca="1" si="370"/>
        <v>3,37948096793983-0,166023253812358i</v>
      </c>
      <c r="BF289" s="223" t="str">
        <f t="shared" ca="1" si="371"/>
        <v>-0,0830366359866759+3,38253754606774i</v>
      </c>
      <c r="BG289" s="223" t="str">
        <f t="shared" ca="1" si="372"/>
        <v>-3,36726386016151-0,331646543060784i</v>
      </c>
      <c r="BH289" s="223" t="str">
        <f t="shared" ca="1" si="373"/>
        <v>0,578459228783311-3,33374267964841i</v>
      </c>
      <c r="BI289" s="223" t="str">
        <f t="shared" ca="1" si="374"/>
        <v>3,28215565871001+0,822137193825826i</v>
      </c>
      <c r="BJ289" s="223" t="str">
        <f t="shared" ca="1" si="375"/>
        <v>-1,06135992618285+3,21278235188241i</v>
      </c>
      <c r="BK289" s="223" t="str">
        <f t="shared" ca="1" si="376"/>
        <v>-3,12599869912732-1,29483105713767i</v>
      </c>
      <c r="BL289" s="223" t="str">
        <f t="shared" ca="1" si="377"/>
        <v>1,52128538640955-3,02227498857577i</v>
      </c>
      <c r="BM289" s="223" t="str">
        <f t="shared" ca="1" si="378"/>
        <v>2,90217330800323+1,73949573836429i</v>
      </c>
      <c r="BN289" s="223" t="str">
        <f t="shared" ca="1" si="379"/>
        <v>-1,94827961219832+2,76634449882265i</v>
      </c>
      <c r="BO289" s="223" t="str">
        <f t="shared" ca="1" si="380"/>
        <v>-2,61552462911954-2,14650559000974i</v>
      </c>
      <c r="BP289" s="223" t="str">
        <f t="shared" ca="1" si="381"/>
        <v>2,33309946804998-2,45053100483525i</v>
      </c>
      <c r="BQ289" s="223" t="str">
        <f t="shared" ca="1" si="382"/>
        <v>2,27225774071777+2,50705007792468i</v>
      </c>
      <c r="BR289" s="223" t="str">
        <f t="shared" ca="1" si="383"/>
        <v>-2,66741476621209+2,08167091502659i</v>
      </c>
      <c r="BS289" s="223" t="str">
        <f t="shared" ca="1" si="384"/>
        <v>-1,8798033342854-2,81332450276953i</v>
      </c>
      <c r="BT289" s="223" t="str">
        <f t="shared" ca="1" si="385"/>
        <v>2,94398859009258-1,66774893640459i</v>
      </c>
      <c r="BU289" s="223" t="str">
        <f t="shared" ca="1" si="386"/>
        <v>1,44665686253923+3,05869894817096i</v>
      </c>
      <c r="BV289" s="223" t="str">
        <f t="shared" ca="1" si="387"/>
        <v>-3,15683395163418+1,21772522979681i</v>
      </c>
      <c r="BW289" s="223" t="str">
        <f t="shared" ca="1" si="388"/>
        <v>-0,982194638524054-3,23786179839853i</v>
      </c>
      <c r="BX289" s="223" t="str">
        <f t="shared" ca="1" si="389"/>
        <v>3,30134339154044-0,741341449405199i</v>
      </c>
      <c r="BY289" s="223" t="str">
        <f t="shared" ca="1" si="390"/>
        <v>0,496470866740232+3,34693471880647i</v>
      </c>
      <c r="BZ289" s="223" t="str">
        <f t="shared" ca="1" si="391"/>
        <v>-3,37438871684401+0,248909865432849i</v>
      </c>
      <c r="CA289" s="223" t="str">
        <f t="shared" ca="1" si="392"/>
        <v>1,52374341366172E-12-3,383556610059i</v>
      </c>
      <c r="CB289" s="223" t="str">
        <f t="shared" ca="1" si="393"/>
        <v>3,37438871684402+0,248909865432627i</v>
      </c>
      <c r="CC289" s="223" t="str">
        <f t="shared" ca="1" si="394"/>
        <v>-0,496470866740012+3,3469347188065i</v>
      </c>
      <c r="CD289" s="223" t="str">
        <f t="shared" ca="1" si="395"/>
        <v>-3,30134339154049-0,741341449404983i</v>
      </c>
      <c r="CE289" s="223" t="str">
        <f t="shared" ca="1" si="396"/>
        <v>0,982194638523841-3,23786179839859i</v>
      </c>
      <c r="CF289" s="223" t="str">
        <f t="shared" ca="1" si="397"/>
        <v>3,15683395163433+1,21772522979642i</v>
      </c>
      <c r="CG289" s="223" t="str">
        <f t="shared" ca="1" si="398"/>
        <v>-1,44665686253902+3,05869894817105i</v>
      </c>
      <c r="CH289" s="223" t="str">
        <f t="shared" ca="1" si="399"/>
        <v>-2,94398859009269-1,6677489364044i</v>
      </c>
      <c r="CI289" s="223" t="str">
        <f t="shared" ca="1" si="400"/>
        <v>1,87980333428522-2,81332450276965i</v>
      </c>
      <c r="CJ289" s="223" t="str">
        <f t="shared" ca="1" si="401"/>
        <v>2,66741476621223+2,08167091502641i</v>
      </c>
      <c r="CK289" s="223" t="str">
        <f t="shared" ca="1" si="402"/>
        <v>-2,2722577407176+2,50705007792483i</v>
      </c>
      <c r="CL289" s="223" t="str">
        <f t="shared" ca="1" si="403"/>
        <v>-2,3330994680477-2,45053100483742i</v>
      </c>
      <c r="CM289" s="223" t="str">
        <f t="shared" ca="1" si="404"/>
        <v>2,61552462911933-2,14650559000998i</v>
      </c>
      <c r="CN289" s="223" t="str">
        <f t="shared" ca="1" si="405"/>
        <v>1,94827961219858+2,76634449882246i</v>
      </c>
      <c r="CO289" s="223" t="str">
        <f t="shared" ca="1" si="406"/>
        <v>-2,90217330800307+1,73949573836456i</v>
      </c>
      <c r="CP289" s="223" t="str">
        <f t="shared" ca="1" si="407"/>
        <v>-1,52128538640983-3,02227498857563i</v>
      </c>
      <c r="CQ289" s="223" t="str">
        <f t="shared" ca="1" si="408"/>
        <v>3,1259986991272-1,29483105713796i</v>
      </c>
      <c r="CR289" s="223" t="str">
        <f t="shared" ca="1" si="409"/>
        <v>1,06135992617987+3,2127823518834i</v>
      </c>
      <c r="CS289" s="223" t="str">
        <f t="shared" ca="1" si="410"/>
        <v>-3,28215565870993+0,822137193826134i</v>
      </c>
      <c r="CT289" s="223" t="str">
        <f t="shared" ca="1" si="411"/>
        <v>-0,578459228783626-3,33374267964836i</v>
      </c>
      <c r="CU289" s="223" t="str">
        <f t="shared" ca="1" si="412"/>
        <v>3,36726386016148-0,331646543061101i</v>
      </c>
      <c r="CV289" s="223" t="str">
        <f t="shared" ca="1" si="413"/>
        <v>0,083036635986994+3,38253754606773i</v>
      </c>
      <c r="CW289" s="223" t="str">
        <f t="shared" ca="1" si="414"/>
        <v>-3,37948096793984-0,16602325381204i</v>
      </c>
      <c r="CX289" s="223" t="str">
        <f t="shared" ca="1" si="415"/>
        <v>0,414183449210729-3,35811068963991i</v>
      </c>
      <c r="CY289" s="223" t="str">
        <f t="shared" ca="1" si="416"/>
        <v>3,31854251855707+0,660099148615457i</v>
      </c>
      <c r="CZ289" s="223" t="str">
        <f t="shared" ca="1" si="417"/>
        <v>-0,902437713541105+3,26099087803886i</v>
      </c>
      <c r="DA289" s="223" t="str">
        <f t="shared" ca="1" si="418"/>
        <v>-3,18576764541168-1,13988589030748i</v>
      </c>
      <c r="DB289" s="223" t="str">
        <f t="shared" ca="1" si="419"/>
        <v>1,37115692667155-3,09328046189067i</v>
      </c>
      <c r="DC289" s="223" t="str">
        <f t="shared" ca="1" si="420"/>
        <v>2,98403052353668+1,59499754484932i</v>
      </c>
      <c r="DD289" s="223" t="str">
        <f t="shared" ca="1" si="421"/>
        <v>-1,81019473313382+2,85860986523319i</v>
      </c>
      <c r="DE289" s="223" t="str">
        <f t="shared" ca="1" si="422"/>
        <v>-2,71769815239085-2,01558231932246i</v>
      </c>
      <c r="DF289" s="223" t="str">
        <f t="shared" ca="1" si="423"/>
        <v>2,21004729028731-2,56205899779214i</v>
      </c>
      <c r="DG289" s="223" t="str">
        <f t="shared" ca="1" si="424"/>
        <v>2,39253582350083+2,39253582350175i</v>
      </c>
      <c r="DH289" s="223" t="str">
        <f t="shared" ca="1" si="425"/>
        <v>-2,56205899779299+2,21004729028633i</v>
      </c>
      <c r="DI289" s="223" t="str">
        <f t="shared" ca="1" si="426"/>
        <v>-2,0155823193242-2,71769815238956i</v>
      </c>
      <c r="DJ289" s="223" t="str">
        <f t="shared" ca="1" si="427"/>
        <v>2,85860986523203-1,81019473313565i</v>
      </c>
      <c r="DK289" s="223" t="str">
        <f t="shared" ca="1" si="428"/>
        <v>1,59499754484818+2,98403052353729i</v>
      </c>
      <c r="DL289" s="223" t="str">
        <f t="shared" ca="1" si="429"/>
        <v>-3,0932804618912+1,37115692667036i</v>
      </c>
      <c r="DM289" s="223" t="str">
        <f t="shared" ca="1" si="430"/>
        <v>-1,13988589030625-3,18576764541212i</v>
      </c>
      <c r="DN289" s="223" t="str">
        <f t="shared" ca="1" si="431"/>
        <v>3,26099087803921-0,90243771353985i</v>
      </c>
      <c r="DO289" s="223" t="str">
        <f t="shared" ca="1" si="432"/>
        <v>0,660099148617389+3,31854251855668i</v>
      </c>
      <c r="DP289" s="223" t="str">
        <f t="shared" ca="1" si="433"/>
        <v>-3,35811068963967+0,414183449212681i</v>
      </c>
      <c r="DQ289" s="223" t="str">
        <f t="shared" ca="1" si="434"/>
        <v>-0,16602325381074-3,37948096793991i</v>
      </c>
      <c r="DR289" s="223" t="str">
        <f t="shared" ca="1" si="435"/>
        <v>3,3825375460677+0,0830366359882953i</v>
      </c>
      <c r="DS289" s="223" t="str">
        <f t="shared" ca="1" si="436"/>
        <v>-0,331646543062396+3,36726386016135i</v>
      </c>
      <c r="DT289" s="223" t="str">
        <f t="shared" ca="1" si="437"/>
        <v>-3,33374267964813-0,578459228784908i</v>
      </c>
      <c r="DU289" s="223" t="str">
        <f t="shared" ca="1" si="438"/>
        <v>0,822137193824039-3,28215565871046i</v>
      </c>
      <c r="DV289" s="223" t="str">
        <f t="shared" ca="1" si="439"/>
        <v>3,21278235188299+1,0613599261811i</v>
      </c>
      <c r="DW289" s="223" t="str">
        <f t="shared" ca="1" si="440"/>
        <v>-1,29483105713916+3,1259986991267i</v>
      </c>
      <c r="DX289" s="223" t="str">
        <f t="shared" ca="1" si="441"/>
        <v>-3,02227498857505-1,521285386411i</v>
      </c>
      <c r="DY289" s="223" t="str">
        <f t="shared" ca="1" si="442"/>
        <v>1,73949573836568-2,9021733080024i</v>
      </c>
      <c r="DZ289" s="223" t="str">
        <f t="shared" ca="1" si="443"/>
        <v>2,76634449882371+1,94827961219681i</v>
      </c>
      <c r="EA289" s="223" t="str">
        <f t="shared" ca="1" si="444"/>
        <v>-2,14650559000831+2,61552462912071i</v>
      </c>
      <c r="EB289" s="223" t="str">
        <f t="shared" ca="1" si="445"/>
        <v>-2,45053100483652-2,33309946804864i</v>
      </c>
      <c r="EC289" s="223" t="str">
        <f t="shared" ca="1" si="446"/>
        <v>2,5070500779257-2,27225774071664i</v>
      </c>
      <c r="ED289" s="223" t="str">
        <f t="shared" ca="1" si="447"/>
        <v>2,08167091502539+2,66741476621303i</v>
      </c>
      <c r="EE289" s="223" t="str">
        <f t="shared" ca="1" si="448"/>
        <v>-2,81332450277038+1,87980333428414i</v>
      </c>
      <c r="EF289" s="223" t="str">
        <f t="shared" ca="1" si="449"/>
        <v>-1,66774893640628-2,94398859009162i</v>
      </c>
      <c r="EG289" s="223" t="str">
        <f t="shared" ca="1" si="450"/>
        <v>3,05869894817013-1,44665686254098i</v>
      </c>
      <c r="EH289" s="223" t="str">
        <f t="shared" ca="1" si="451"/>
        <v>1,21772522979539+3,15683395163473i</v>
      </c>
      <c r="EI289" s="223" t="str">
        <f t="shared" ca="1" si="452"/>
        <v>-3,23786179839897+0,982194638522596i</v>
      </c>
      <c r="EJ289" s="223" t="str">
        <f t="shared" ca="1" si="453"/>
        <v>-0,741341449403714-3,30134339154077i</v>
      </c>
      <c r="EK289" s="223" t="str">
        <f t="shared" ca="1" si="454"/>
        <v>3,34693471880619-0,496470866742151i</v>
      </c>
      <c r="EL289" s="223" t="str">
        <f t="shared" ca="1" si="455"/>
        <v>0,248909865434782+3,37438871684386i</v>
      </c>
      <c r="EM289" s="223" t="str">
        <f t="shared" ca="1" si="456"/>
        <v>-3,383556610059+4,1450583392366E-13i</v>
      </c>
      <c r="EN289" s="223"/>
      <c r="EO289" s="223"/>
      <c r="EP289" s="223"/>
    </row>
    <row r="290" spans="1:146">
      <c r="A290" s="249">
        <f t="shared" si="323"/>
        <v>3.7109375000000029E-3</v>
      </c>
      <c r="B290" s="248">
        <v>190</v>
      </c>
      <c r="C290" s="247">
        <f t="shared" si="324"/>
        <v>38000</v>
      </c>
      <c r="N290" s="246">
        <f t="shared" ca="1" si="327"/>
        <v>11.326066554954336</v>
      </c>
      <c r="O290" s="223">
        <f t="shared" ca="1" si="328"/>
        <v>3.3260665549543353</v>
      </c>
      <c r="P290" s="223" t="str">
        <f t="shared" ca="1" si="329"/>
        <v>-0,163202350509813+3,32206016212438i</v>
      </c>
      <c r="Q290" s="223" t="str">
        <f t="shared" ca="1" si="330"/>
        <v>-3,31005063538577-0,326011532262412i</v>
      </c>
      <c r="R290" s="223" t="str">
        <f t="shared" ca="1" si="331"/>
        <v>0,488035323678717-3,29006690674029i</v>
      </c>
      <c r="S290" s="223" t="str">
        <f t="shared" ca="1" si="332"/>
        <v>3,2621571187407+0,648883395253105i</v>
      </c>
      <c r="T290" s="223" t="str">
        <f t="shared" ca="1" si="333"/>
        <v>-0,808168249893184+3,22638850851078i</v>
      </c>
      <c r="U290" s="223" t="str">
        <f t="shared" ca="1" si="334"/>
        <v>-3,18284724576568-0,96550615643177i</v>
      </c>
      <c r="V290" s="223" t="str">
        <f t="shared" ca="1" si="335"/>
        <v>1,12051807407147-3,13163822522094i</v>
      </c>
      <c r="W290" s="223" t="str">
        <f t="shared" ca="1" si="336"/>
        <v>3,07288481389264+1,27283056552463i</v>
      </c>
      <c r="X290" s="223" t="str">
        <f t="shared" ca="1" si="337"/>
        <v>-1,42207669665897+3,00672855389463i</v>
      </c>
      <c r="Y290" s="223" t="str">
        <f t="shared" ca="1" si="338"/>
        <v>-2,93332882145212-1,56789692047154i</v>
      </c>
      <c r="Z290" s="223" t="str">
        <f t="shared" ca="1" si="339"/>
        <v>1,70993994327144-2,8528624429493i</v>
      </c>
      <c r="AA290" s="223" t="str">
        <f t="shared" ca="1" si="340"/>
        <v>2,76552326894036+1,84786357097467i</v>
      </c>
      <c r="AB290" s="223" t="str">
        <f t="shared" ca="1" si="341"/>
        <v>-1,98133553348196+2,67152170714512i</v>
      </c>
      <c r="AC290" s="223" t="str">
        <f t="shared" ca="1" si="342"/>
        <v>-2,57108421555992-2,11003428514431i</v>
      </c>
      <c r="AD290" s="223" t="str">
        <f t="shared" ca="1" si="343"/>
        <v>2,23364977939685-2,46445275689883i</v>
      </c>
      <c r="AE290" s="223" t="str">
        <f t="shared" ca="1" si="344"/>
        <v>2,35188421568602+2,35188421568596i</v>
      </c>
      <c r="AF290" s="223" t="str">
        <f t="shared" ca="1" si="345"/>
        <v>-2,46445275689899+2,23364977939667i</v>
      </c>
      <c r="AG290" s="223" t="str">
        <f t="shared" ca="1" si="346"/>
        <v>-2,11003428514438-2,57108421555986i</v>
      </c>
      <c r="AH290" s="223" t="str">
        <f t="shared" ca="1" si="347"/>
        <v>2,67152170714527-1,98133553348175i</v>
      </c>
      <c r="AI290" s="223" t="str">
        <f t="shared" ca="1" si="348"/>
        <v>1,84786357097472+2,76552326894032i</v>
      </c>
      <c r="AJ290" s="223" t="str">
        <f t="shared" ca="1" si="349"/>
        <v>-2,85286244294944+1,70993994327122i</v>
      </c>
      <c r="AK290" s="223" t="str">
        <f t="shared" ca="1" si="350"/>
        <v>-1,56789692047248-2,93332882145162i</v>
      </c>
      <c r="AL290" s="223" t="str">
        <f t="shared" ca="1" si="351"/>
        <v>3,00672855389475-1,42207669665873i</v>
      </c>
      <c r="AM290" s="223" t="str">
        <f t="shared" ca="1" si="352"/>
        <v>1,27283056552347+3,07288481389313i</v>
      </c>
      <c r="AN290" s="223" t="str">
        <f t="shared" ca="1" si="353"/>
        <v>-3,13163822522069+1,12051807407215i</v>
      </c>
      <c r="AO290" s="223" t="str">
        <f t="shared" ca="1" si="354"/>
        <v>-0,965506156431507-3,18284724576576i</v>
      </c>
      <c r="AP290" s="223" t="str">
        <f t="shared" ca="1" si="355"/>
        <v>3,22638850851116-0,808168249891634i</v>
      </c>
      <c r="AQ290" s="223" t="str">
        <f t="shared" ca="1" si="356"/>
        <v>0,648883395253856+3,26215711874055i</v>
      </c>
      <c r="AR290" s="223" t="str">
        <f t="shared" ca="1" si="357"/>
        <v>0,648883395253856+3,26215711874055i</v>
      </c>
      <c r="AS290" s="223" t="str">
        <f t="shared" ca="1" si="358"/>
        <v>-0,326011532260863-3,31005063538592i</v>
      </c>
      <c r="AT290" s="223" t="str">
        <f t="shared" ca="1" si="359"/>
        <v>3,32206016212435-0,163202350510358i</v>
      </c>
      <c r="AU290" s="223" t="str">
        <f t="shared" ca="1" si="360"/>
        <v>-5,68826034985447E-13+3,32606655495434i</v>
      </c>
      <c r="AV290" s="223" t="str">
        <f t="shared" ca="1" si="361"/>
        <v>-3,32206016212446-0,163202350508284i</v>
      </c>
      <c r="AW290" s="223" t="str">
        <f t="shared" ca="1" si="362"/>
        <v>0,326011532261996-3,31005063538581i</v>
      </c>
      <c r="AX290" s="223" t="str">
        <f t="shared" ca="1" si="363"/>
        <v>3,2900669067402+0,488035323679333i</v>
      </c>
      <c r="AY290" s="223" t="str">
        <f t="shared" ca="1" si="364"/>
        <v>-0,648883395251728+3,26215711874097i</v>
      </c>
      <c r="AZ290" s="223" t="str">
        <f t="shared" ca="1" si="365"/>
        <v>-3,22638850851086-0,808168249892828i</v>
      </c>
      <c r="BA290" s="223" t="str">
        <f t="shared" ca="1" si="366"/>
        <v>0,965506156432641-3,18284724576541i</v>
      </c>
      <c r="BB290" s="223" t="str">
        <f t="shared" ca="1" si="367"/>
        <v>3,1316382252214+1,1205180740702i</v>
      </c>
      <c r="BC290" s="223" t="str">
        <f t="shared" ca="1" si="368"/>
        <v>-1,27283056552457+3,07288481389267i</v>
      </c>
      <c r="BD290" s="223" t="str">
        <f t="shared" ca="1" si="369"/>
        <v>-3,00672855389422-1,42207669665984i</v>
      </c>
      <c r="BE290" s="223" t="str">
        <f t="shared" ca="1" si="370"/>
        <v>1,5678969204706-2,93332882145262i</v>
      </c>
      <c r="BF290" s="223" t="str">
        <f t="shared" ca="1" si="371"/>
        <v>2,85286244294936+1,70993994327134i</v>
      </c>
      <c r="BG290" s="223" t="str">
        <f t="shared" ca="1" si="372"/>
        <v>-1,84786357097571+2,76552326893966i</v>
      </c>
      <c r="BH290" s="223" t="str">
        <f t="shared" ca="1" si="373"/>
        <v>-2,67152170714578-1,98133553348107i</v>
      </c>
      <c r="BI290" s="223" t="str">
        <f t="shared" ca="1" si="374"/>
        <v>2,11003428514453-2,57108421555973i</v>
      </c>
      <c r="BJ290" s="223" t="str">
        <f t="shared" ca="1" si="375"/>
        <v>2,464452756898+2,23364977939776i</v>
      </c>
      <c r="BK290" s="223" t="str">
        <f t="shared" ca="1" si="376"/>
        <v>-2,35188421568546+2,35188421568652i</v>
      </c>
      <c r="BL290" s="223" t="str">
        <f t="shared" ca="1" si="377"/>
        <v>-2,23364977939649-2,46445275689915i</v>
      </c>
      <c r="BM290" s="223" t="str">
        <f t="shared" ca="1" si="378"/>
        <v>2,57108421556088-2,11003428514313i</v>
      </c>
      <c r="BN290" s="223" t="str">
        <f t="shared" ca="1" si="379"/>
        <v>1,98133553348235+2,67152170714483i</v>
      </c>
      <c r="BO290" s="223" t="str">
        <f t="shared" ca="1" si="380"/>
        <v>-2,76552326894066+1,84786357097421i</v>
      </c>
      <c r="BP290" s="223" t="str">
        <f t="shared" ca="1" si="381"/>
        <v>-1,70993994327272-2,85286244294854i</v>
      </c>
      <c r="BQ290" s="223" t="str">
        <f t="shared" ca="1" si="382"/>
        <v>2,93332882145191-1,56789692047194i</v>
      </c>
      <c r="BR290" s="223" t="str">
        <f t="shared" ca="1" si="383"/>
        <v>1,42207669665813+3,00672855389503i</v>
      </c>
      <c r="BS290" s="223" t="str">
        <f t="shared" ca="1" si="384"/>
        <v>-3,07288481389206+1,27283056552605i</v>
      </c>
      <c r="BT290" s="223" t="str">
        <f t="shared" ca="1" si="385"/>
        <v>-1,12051807407153-3,13163822522092i</v>
      </c>
      <c r="BU290" s="223" t="str">
        <f t="shared" ca="1" si="386"/>
        <v>3,18284724576594-0,965506156430918i</v>
      </c>
      <c r="BV290" s="223" t="str">
        <f t="shared" ca="1" si="387"/>
        <v>0,808168249894201+3,22638850851052i</v>
      </c>
      <c r="BW290" s="223" t="str">
        <f t="shared" ca="1" si="388"/>
        <v>-3,26215711874068+0,648883395253205i</v>
      </c>
      <c r="BX290" s="223" t="str">
        <f t="shared" ca="1" si="389"/>
        <v>-0,488035323677553-3,29006690674046i</v>
      </c>
      <c r="BY290" s="223" t="str">
        <f t="shared" ca="1" si="390"/>
        <v>3,31005063538566-0,326011532263496i</v>
      </c>
      <c r="BZ290" s="223" t="str">
        <f t="shared" ca="1" si="391"/>
        <v>0,16320235050979+3,32206016212438i</v>
      </c>
      <c r="CA290" s="223" t="str">
        <f t="shared" ca="1" si="392"/>
        <v>-3,32606655495434-1,13765206997089E-12i</v>
      </c>
      <c r="CB290" s="223" t="str">
        <f t="shared" ca="1" si="393"/>
        <v>0,163202350508852-3,32206016212443i</v>
      </c>
      <c r="CC290" s="223" t="str">
        <f t="shared" ca="1" si="394"/>
        <v>3,31005063538575+0,326011532262562i</v>
      </c>
      <c r="CD290" s="223" t="str">
        <f t="shared" ca="1" si="395"/>
        <v>-0,488035323679802+3,29006690674013i</v>
      </c>
      <c r="CE290" s="223" t="str">
        <f t="shared" ca="1" si="396"/>
        <v>-3,26215711874086-0,648883395252283i</v>
      </c>
      <c r="CF290" s="223" t="str">
        <f t="shared" ca="1" si="397"/>
        <v>0,80816824989329-3,22638850851075i</v>
      </c>
      <c r="CG290" s="223" t="str">
        <f t="shared" ca="1" si="398"/>
        <v>3,18284724576522+0,965506156433276i</v>
      </c>
      <c r="CH290" s="223" t="str">
        <f t="shared" ca="1" si="399"/>
        <v>-1,12051807407065+3,13163822522124i</v>
      </c>
      <c r="CI290" s="223" t="str">
        <f t="shared" ca="1" si="400"/>
        <v>-3,07288481389242-1,27283056552518i</v>
      </c>
      <c r="CJ290" s="223" t="str">
        <f t="shared" ca="1" si="401"/>
        <v>1,42207669666036-3,00672855389398i</v>
      </c>
      <c r="CK290" s="223" t="str">
        <f t="shared" ca="1" si="402"/>
        <v>2,9333288214523+1,56789692047119i</v>
      </c>
      <c r="CL290" s="223" t="str">
        <f t="shared" ca="1" si="403"/>
        <v>-1,70993994327191+2,85286244294902i</v>
      </c>
      <c r="CM290" s="223" t="str">
        <f t="shared" ca="1" si="404"/>
        <v>-2,76552326894113-1,84786357097351i</v>
      </c>
      <c r="CN290" s="223" t="str">
        <f t="shared" ca="1" si="405"/>
        <v>1,9813355334816-2,67152170714538i</v>
      </c>
      <c r="CO290" s="223" t="str">
        <f t="shared" ca="1" si="406"/>
        <v>2,57108421555938+2,11003428514497i</v>
      </c>
      <c r="CP290" s="223" t="str">
        <f t="shared" ca="1" si="407"/>
        <v>-2,2336497793958+2,46445275689978i</v>
      </c>
      <c r="CQ290" s="223" t="str">
        <f t="shared" ca="1" si="408"/>
        <v>-2,35188421568612-2,35188421568586i</v>
      </c>
      <c r="CR290" s="223" t="str">
        <f t="shared" ca="1" si="409"/>
        <v>2,46445275689953-2,23364977939607i</v>
      </c>
      <c r="CS290" s="223" t="str">
        <f t="shared" ca="1" si="410"/>
        <v>2,11003428514525+2,57108421555914i</v>
      </c>
      <c r="CT290" s="223" t="str">
        <f t="shared" ca="1" si="411"/>
        <v>-2,67152170714516+1,98133553348189i</v>
      </c>
      <c r="CU290" s="223" t="str">
        <f t="shared" ca="1" si="412"/>
        <v>-1,84786357097366-2,76552326894103i</v>
      </c>
      <c r="CV290" s="223" t="str">
        <f t="shared" ca="1" si="413"/>
        <v>2,85286244294883-1,70993994327223i</v>
      </c>
      <c r="CW290" s="223" t="str">
        <f t="shared" ca="1" si="414"/>
        <v>1,56789692047152+2,93332882145213i</v>
      </c>
      <c r="CX290" s="223" t="str">
        <f t="shared" ca="1" si="415"/>
        <v>-3,00672855389527+1,42207669665762i</v>
      </c>
      <c r="CY290" s="223" t="str">
        <f t="shared" ca="1" si="416"/>
        <v>-1,27283056552552-3,07288481389228i</v>
      </c>
      <c r="CZ290" s="223" t="str">
        <f t="shared" ca="1" si="417"/>
        <v>3,13163822522111-1,12051807407099i</v>
      </c>
      <c r="DA290" s="223" t="str">
        <f t="shared" ca="1" si="418"/>
        <v>0,965506156430376+3,1828472457661i</v>
      </c>
      <c r="DB290" s="223" t="str">
        <f t="shared" ca="1" si="419"/>
        <v>-3,22638850851066+0,808168249893649i</v>
      </c>
      <c r="DC290" s="223" t="str">
        <f t="shared" ca="1" si="420"/>
        <v>-0,648883395252646-3,26215711874079i</v>
      </c>
      <c r="DD290" s="223" t="str">
        <f t="shared" ca="1" si="421"/>
        <v>3,29006690674054-0,488035323676988i</v>
      </c>
      <c r="DE290" s="223" t="str">
        <f t="shared" ca="1" si="422"/>
        <v>0,32601153226293+3,31005063538572i</v>
      </c>
      <c r="DF290" s="223" t="str">
        <f t="shared" ca="1" si="423"/>
        <v>-3,32206016212441+0,163202350509221i</v>
      </c>
      <c r="DG290" s="223" t="str">
        <f t="shared" ca="1" si="424"/>
        <v>-1,50762679886096E-12-3,32606655495434i</v>
      </c>
      <c r="DH290" s="223" t="str">
        <f t="shared" ca="1" si="425"/>
        <v>3,3220601621244+0,16320235050942i</v>
      </c>
      <c r="DI290" s="223" t="str">
        <f t="shared" ca="1" si="426"/>
        <v>-0,326011532263128+3,3100506353857i</v>
      </c>
      <c r="DJ290" s="223" t="str">
        <f t="shared" ca="1" si="427"/>
        <v>-3,29006690674051-0,488035323677187i</v>
      </c>
      <c r="DK290" s="223" t="str">
        <f t="shared" ca="1" si="428"/>
        <v>0,648883395252842-3,26215711874075i</v>
      </c>
      <c r="DL290" s="223" t="str">
        <f t="shared" ca="1" si="429"/>
        <v>3,22638850851056+0,808168249894025i</v>
      </c>
      <c r="DM290" s="223" t="str">
        <f t="shared" ca="1" si="430"/>
        <v>-0,965506156430566+3,18284724576604i</v>
      </c>
      <c r="DN290" s="223" t="str">
        <f t="shared" ca="1" si="431"/>
        <v>-3,13163822522098-1,12051807407136i</v>
      </c>
      <c r="DO290" s="223" t="str">
        <f t="shared" ca="1" si="432"/>
        <v>1,27283056552571-3,0728848138922i</v>
      </c>
      <c r="DP290" s="223" t="str">
        <f t="shared" ca="1" si="433"/>
        <v>3,00672855389519+1,4220766966578i</v>
      </c>
      <c r="DQ290" s="223" t="str">
        <f t="shared" ca="1" si="434"/>
        <v>-1,56789692047169+2,93332882145203i</v>
      </c>
      <c r="DR290" s="223" t="str">
        <f t="shared" ca="1" si="435"/>
        <v>-2,85286244294873-1,7099399432724i</v>
      </c>
      <c r="DS290" s="223" t="str">
        <f t="shared" ca="1" si="436"/>
        <v>1,84786357097398-2,76552326894081i</v>
      </c>
      <c r="DT290" s="223" t="str">
        <f t="shared" ca="1" si="437"/>
        <v>2,67152170714504+1,98133553348205i</v>
      </c>
      <c r="DU290" s="223" t="str">
        <f t="shared" ca="1" si="438"/>
        <v>-2,11003428514555+2,57108421555889i</v>
      </c>
      <c r="DV290" s="223" t="str">
        <f t="shared" ca="1" si="439"/>
        <v>-2,4644527568994-2,23364977939622i</v>
      </c>
      <c r="DW290" s="223" t="str">
        <f t="shared" ca="1" si="440"/>
        <v>2,35188421568626-2,35188421568572i</v>
      </c>
      <c r="DX290" s="223" t="str">
        <f t="shared" ca="1" si="441"/>
        <v>2,23364977939565+2,46445275689991i</v>
      </c>
      <c r="DY290" s="223" t="str">
        <f t="shared" ca="1" si="442"/>
        <v>-2,57108421555962+2,11003428514467i</v>
      </c>
      <c r="DZ290" s="223" t="str">
        <f t="shared" ca="1" si="443"/>
        <v>-1,98133553348128-2,67152170714562i</v>
      </c>
      <c r="EA290" s="223" t="str">
        <f t="shared" ca="1" si="444"/>
        <v>2,76552326893945-1,84786357097602i</v>
      </c>
      <c r="EB290" s="223" t="str">
        <f t="shared" ca="1" si="445"/>
        <v>1,70993994327174+2,85286244294912i</v>
      </c>
      <c r="EC290" s="223" t="str">
        <f t="shared" ca="1" si="446"/>
        <v>-2,9333288214524+1,56789692047101i</v>
      </c>
      <c r="ED290" s="223" t="str">
        <f t="shared" ca="1" si="447"/>
        <v>-1,42207669666001-3,00672855389414i</v>
      </c>
      <c r="EE290" s="223" t="str">
        <f t="shared" ca="1" si="448"/>
        <v>3,07288481389257-1,27283056552482i</v>
      </c>
      <c r="EF290" s="223" t="str">
        <f t="shared" ca="1" si="449"/>
        <v>1,12051807407046+3,1316382252213i</v>
      </c>
      <c r="EG290" s="223" t="str">
        <f t="shared" ca="1" si="450"/>
        <v>-3,18284724576528+0,965506156433087i</v>
      </c>
      <c r="EH290" s="223" t="str">
        <f t="shared" ca="1" si="451"/>
        <v>-0,80816824989328-3,22638850851075i</v>
      </c>
      <c r="EI290" s="223" t="str">
        <f t="shared" ca="1" si="452"/>
        <v>3,26215711874094-0,648883395251904i</v>
      </c>
      <c r="EJ290" s="223" t="str">
        <f t="shared" ca="1" si="453"/>
        <v>0,488035323679605+3,29006690674016i</v>
      </c>
      <c r="EK290" s="223" t="str">
        <f t="shared" ca="1" si="454"/>
        <v>-3,31005063538577+0,326011532262364i</v>
      </c>
      <c r="EL290" s="223" t="str">
        <f t="shared" ca="1" si="455"/>
        <v>-0,163202350508653-3,32206016212444i</v>
      </c>
      <c r="EM290" s="223" t="str">
        <f t="shared" ca="1" si="456"/>
        <v>3,32606655495434-1,1278657582177E-12i</v>
      </c>
      <c r="EN290" s="223"/>
      <c r="EO290" s="223"/>
      <c r="EP290" s="223"/>
    </row>
    <row r="291" spans="1:146">
      <c r="A291" s="249">
        <f t="shared" si="323"/>
        <v>3.7304687500000029E-3</v>
      </c>
      <c r="B291" s="248">
        <v>191</v>
      </c>
      <c r="C291" s="247">
        <f t="shared" si="324"/>
        <v>38200</v>
      </c>
      <c r="N291" s="246">
        <f t="shared" ca="1" si="327"/>
        <v>11.161564845272206</v>
      </c>
      <c r="O291" s="223">
        <f t="shared" ca="1" si="328"/>
        <v>3.1615648452722067</v>
      </c>
      <c r="P291" s="223" t="str">
        <f t="shared" ca="1" si="329"/>
        <v>-0,0775886853578286+3,16061264105007i</v>
      </c>
      <c r="Q291" s="223" t="str">
        <f t="shared" ca="1" si="330"/>
        <v>-3,15775660195589-0,155130634192825i</v>
      </c>
      <c r="R291" s="223" t="str">
        <f t="shared" ca="1" si="331"/>
        <v>0,232579138134369-3,15299844836082i</v>
      </c>
      <c r="S291" s="223" t="str">
        <f t="shared" ca="1" si="332"/>
        <v>3,14634104639865+0,309887545099986i</v>
      </c>
      <c r="T291" s="223" t="str">
        <f t="shared" ca="1" si="333"/>
        <v>-0,387009287395869+3,1377884062394i</v>
      </c>
      <c r="U291" s="223" t="str">
        <f t="shared" ca="1" si="334"/>
        <v>-3,1273456796737-0,463897909768235i</v>
      </c>
      <c r="V291" s="223" t="str">
        <f t="shared" ca="1" si="335"/>
        <v>0,540507097386029-3,11501915700954i</v>
      </c>
      <c r="W291" s="223" t="str">
        <f t="shared" ca="1" si="336"/>
        <v>3,10081626328332+0,616790703738895i</v>
      </c>
      <c r="X291" s="223" t="str">
        <f t="shared" ca="1" si="337"/>
        <v>-0,692702778435431+3,08474555378704i</v>
      </c>
      <c r="Y291" s="223" t="str">
        <f t="shared" ca="1" si="338"/>
        <v>-3,06681670891522-0,768197594880063i</v>
      </c>
      <c r="Z291" s="223" t="str">
        <f t="shared" ca="1" si="339"/>
        <v>0,843229677818294-3,0470405283336i</v>
      </c>
      <c r="AA291" s="223" t="str">
        <f t="shared" ca="1" si="340"/>
        <v>3,0254289244739+0,917753830728997i</v>
      </c>
      <c r="AB291" s="223" t="str">
        <f t="shared" ca="1" si="341"/>
        <v>-0,991725163048794+3,00199491535827i</v>
      </c>
      <c r="AC291" s="223" t="str">
        <f t="shared" ca="1" si="342"/>
        <v>-2,97675261675734-1,06509911721369i</v>
      </c>
      <c r="AD291" s="223" t="str">
        <f t="shared" ca="1" si="343"/>
        <v>1,13783149549697-2,94971723368804i</v>
      </c>
      <c r="AE291" s="223" t="str">
        <f t="shared" ca="1" si="344"/>
        <v>2,92090505125419+1,20987848663362i</v>
      </c>
      <c r="AF291" s="223" t="str">
        <f t="shared" ca="1" si="345"/>
        <v>-1,28119669221019+2,89033342483713i</v>
      </c>
      <c r="AG291" s="223" t="str">
        <f t="shared" ca="1" si="346"/>
        <v>-2,85802076964161-1,35174315280612i</v>
      </c>
      <c r="AH291" s="223" t="str">
        <f t="shared" ca="1" si="347"/>
        <v>1,42147537387202-2,82398654960261i</v>
      </c>
      <c r="AI291" s="223" t="str">
        <f t="shared" ca="1" si="348"/>
        <v>2,78825126566179+1,49035135132508i</v>
      </c>
      <c r="AJ291" s="223" t="str">
        <f t="shared" ca="1" si="349"/>
        <v>-1,55832959685194+2,75083644341796i</v>
      </c>
      <c r="AK291" s="223" t="str">
        <f t="shared" ca="1" si="350"/>
        <v>-2,71176462016036-1,62536916290042i</v>
      </c>
      <c r="AL291" s="223" t="str">
        <f t="shared" ca="1" si="351"/>
        <v>1,69142966733921-2,67105933129645i</v>
      </c>
      <c r="AM291" s="223" t="str">
        <f t="shared" ca="1" si="352"/>
        <v>2,62874509616702+1,75647131779568i</v>
      </c>
      <c r="AN291" s="223" t="str">
        <f t="shared" ca="1" si="353"/>
        <v>-1,82045493560639+2,58484740328852i</v>
      </c>
      <c r="AO291" s="223" t="str">
        <f t="shared" ca="1" si="354"/>
        <v>-2,53939269498801-1,88334197943513i</v>
      </c>
      <c r="AP291" s="223" t="str">
        <f t="shared" ca="1" si="355"/>
        <v>1,94509456848067-2,49240835148016i</v>
      </c>
      <c r="AQ291" s="223" t="str">
        <f t="shared" ca="1" si="356"/>
        <v>2,44392267438044+2,00567550528748i</v>
      </c>
      <c r="AR291" s="223" t="str">
        <f t="shared" ca="1" si="357"/>
        <v>2,44392267438044+2,00567550528748i</v>
      </c>
      <c r="AS291" s="223" t="str">
        <f t="shared" ca="1" si="358"/>
        <v>-2,34256502998798-2,12317718317113i</v>
      </c>
      <c r="AT291" s="223" t="str">
        <f t="shared" ca="1" si="359"/>
        <v>2,18002714563081-2,28975411675006i</v>
      </c>
      <c r="AU291" s="223" t="str">
        <f t="shared" ca="1" si="360"/>
        <v>2,2355639412538+2,23556394125216i</v>
      </c>
      <c r="AV291" s="223" t="str">
        <f t="shared" ca="1" si="361"/>
        <v>-2,28975411675063+2,18002714563021i</v>
      </c>
      <c r="AW291" s="223" t="str">
        <f t="shared" ca="1" si="362"/>
        <v>-2,12317718317285-2,34256502998642i</v>
      </c>
      <c r="AX291" s="223" t="str">
        <f t="shared" ca="1" si="363"/>
        <v>2,39396486964441-2,06504829816872i</v>
      </c>
      <c r="AY291" s="223" t="str">
        <f t="shared" ca="1" si="364"/>
        <v>2,00567550528928+2,44392267437898i</v>
      </c>
      <c r="AZ291" s="223" t="str">
        <f t="shared" ca="1" si="365"/>
        <v>-2,49240835148065+1,94509456848005i</v>
      </c>
      <c r="BA291" s="223" t="str">
        <f t="shared" ca="1" si="366"/>
        <v>-1,88334197943702-2,5393926949866i</v>
      </c>
      <c r="BB291" s="223" t="str">
        <f t="shared" ca="1" si="367"/>
        <v>2,58484740328897-1,82045493560575i</v>
      </c>
      <c r="BC291" s="223" t="str">
        <f t="shared" ca="1" si="368"/>
        <v>1,75647131779503+2,62874509616746i</v>
      </c>
      <c r="BD291" s="223" t="str">
        <f t="shared" ca="1" si="369"/>
        <v>-2,67105933129687+1,69142966733855i</v>
      </c>
      <c r="BE291" s="223" t="str">
        <f t="shared" ca="1" si="370"/>
        <v>-1,62536916289974-2,71176462016076i</v>
      </c>
      <c r="BF291" s="223" t="str">
        <f t="shared" ca="1" si="371"/>
        <v>2,7508364434185-1,55832959685098i</v>
      </c>
      <c r="BG291" s="223" t="str">
        <f t="shared" ca="1" si="372"/>
        <v>1,4903513513255+2,78825126566156i</v>
      </c>
      <c r="BH291" s="223" t="str">
        <f t="shared" ca="1" si="373"/>
        <v>-2,82398654960311+1,42147537387104i</v>
      </c>
      <c r="BI291" s="223" t="str">
        <f t="shared" ca="1" si="374"/>
        <v>-1,35174315280655-2,85802076964141i</v>
      </c>
      <c r="BJ291" s="223" t="str">
        <f t="shared" ca="1" si="375"/>
        <v>2,8903334248377-1,2811966922089i</v>
      </c>
      <c r="BK291" s="223" t="str">
        <f t="shared" ca="1" si="376"/>
        <v>1,20987848663377+2,92090505125412i</v>
      </c>
      <c r="BL291" s="223" t="str">
        <f t="shared" ca="1" si="377"/>
        <v>-2,94971723368855+1,13783149549565i</v>
      </c>
      <c r="BM291" s="223" t="str">
        <f t="shared" ca="1" si="378"/>
        <v>-1,06509911721384-2,97675261675729i</v>
      </c>
      <c r="BN291" s="223" t="str">
        <f t="shared" ca="1" si="379"/>
        <v>3,00199491535871-0,991725163047476i</v>
      </c>
      <c r="BO291" s="223" t="str">
        <f t="shared" ca="1" si="380"/>
        <v>0,91775383072887+3,02542892447394i</v>
      </c>
      <c r="BP291" s="223" t="str">
        <f t="shared" ca="1" si="381"/>
        <v>-3,04704052833322+0,843229677819682i</v>
      </c>
      <c r="BQ291" s="223" t="str">
        <f t="shared" ca="1" si="382"/>
        <v>-0,768197594879933-3,06681670891525i</v>
      </c>
      <c r="BR291" s="223" t="str">
        <f t="shared" ca="1" si="383"/>
        <v>3,08474555378674-0,692702778436749i</v>
      </c>
      <c r="BS291" s="223" t="str">
        <f t="shared" ca="1" si="384"/>
        <v>0,616790703738765+3,10081626328335i</v>
      </c>
      <c r="BT291" s="223" t="str">
        <f t="shared" ca="1" si="385"/>
        <v>-3,11501915700935+0,540507097387135i</v>
      </c>
      <c r="BU291" s="223" t="str">
        <f t="shared" ca="1" si="386"/>
        <v>-0,463897909767716-3,12734567967377i</v>
      </c>
      <c r="BV291" s="223" t="str">
        <f t="shared" ca="1" si="387"/>
        <v>3,13778840623928-0,38700928739691i</v>
      </c>
      <c r="BW291" s="223" t="str">
        <f t="shared" ca="1" si="388"/>
        <v>0,309887545099552+3,1463410463987i</v>
      </c>
      <c r="BX291" s="223" t="str">
        <f t="shared" ca="1" si="389"/>
        <v>-3,15299844836074+0,232579138135508i</v>
      </c>
      <c r="BY291" s="223" t="str">
        <f t="shared" ca="1" si="390"/>
        <v>-0,155130634192121-3,15775660195592i</v>
      </c>
      <c r="BZ291" s="223" t="str">
        <f t="shared" ca="1" si="391"/>
        <v>3,16061264105005-0,0775886853586338i</v>
      </c>
      <c r="CA291" s="223" t="str">
        <f t="shared" ca="1" si="392"/>
        <v>-7,38999256037747E-13+3,16156484527221i</v>
      </c>
      <c r="CB291" s="223" t="str">
        <f t="shared" ca="1" si="393"/>
        <v>-3,16061264105009-0,0775886853570571i</v>
      </c>
      <c r="CC291" s="223" t="str">
        <f t="shared" ca="1" si="394"/>
        <v>0,155130634193777-3,15775660195584i</v>
      </c>
      <c r="CD291" s="223" t="str">
        <f t="shared" ca="1" si="395"/>
        <v>3,15299844836085+0,232579138133936i</v>
      </c>
      <c r="CE291" s="223" t="str">
        <f t="shared" ca="1" si="396"/>
        <v>-0,309887545101023+3,14634104639855i</v>
      </c>
      <c r="CF291" s="223" t="str">
        <f t="shared" ca="1" si="397"/>
        <v>-3,13778840623947-0,387009287395345i</v>
      </c>
      <c r="CG291" s="223" t="str">
        <f t="shared" ca="1" si="398"/>
        <v>0,463897909769354-3,12734567967353i</v>
      </c>
      <c r="CH291" s="223" t="str">
        <f t="shared" ca="1" si="399"/>
        <v>3,11501915700961+0,540507097385583i</v>
      </c>
      <c r="CI291" s="223" t="str">
        <f t="shared" ca="1" si="400"/>
        <v>-0,616790703740217+3,10081626328306i</v>
      </c>
      <c r="CJ291" s="223" t="str">
        <f t="shared" ca="1" si="401"/>
        <v>-3,08474555378709-0,692702778435209i</v>
      </c>
      <c r="CK291" s="223" t="str">
        <f t="shared" ca="1" si="402"/>
        <v>0,768197594881454-3,06681670891487i</v>
      </c>
      <c r="CL291" s="223" t="str">
        <f t="shared" ca="1" si="403"/>
        <v>3,04704052833364+0,843229677818161i</v>
      </c>
      <c r="CM291" s="223" t="str">
        <f t="shared" ca="1" si="404"/>
        <v>-0,917753830730457+3,02542892447346i</v>
      </c>
      <c r="CN291" s="223" t="str">
        <f t="shared" ca="1" si="405"/>
        <v>-3,00199491535819-0,99172516304905i</v>
      </c>
      <c r="CO291" s="223" t="str">
        <f t="shared" ca="1" si="406"/>
        <v>1,06509911721227-2,97675261675785i</v>
      </c>
      <c r="CP291" s="223" t="str">
        <f t="shared" ca="1" si="407"/>
        <v>2,94971723368798+1,13783149549711i</v>
      </c>
      <c r="CQ291" s="223" t="str">
        <f t="shared" ca="1" si="408"/>
        <v>-1,20987848663231+2,92090505125473i</v>
      </c>
      <c r="CR291" s="223" t="str">
        <f t="shared" ca="1" si="409"/>
        <v>-2,89033342483703-1,28119669221041i</v>
      </c>
      <c r="CS291" s="223" t="str">
        <f t="shared" ca="1" si="410"/>
        <v>1,35174315280521-2,85802076964205i</v>
      </c>
      <c r="CT291" s="223" t="str">
        <f t="shared" ca="1" si="411"/>
        <v>2,8239865496024+1,42147537387244i</v>
      </c>
      <c r="CU291" s="223" t="str">
        <f t="shared" ca="1" si="412"/>
        <v>-1,49035135132411+2,78825126566231i</v>
      </c>
      <c r="CV291" s="223" t="str">
        <f t="shared" ca="1" si="413"/>
        <v>-2,75083644341768-1,55832959685242i</v>
      </c>
      <c r="CW291" s="223" t="str">
        <f t="shared" ca="1" si="414"/>
        <v>1,62536916289847-2,71176462016153i</v>
      </c>
      <c r="CX291" s="223" t="str">
        <f t="shared" ca="1" si="415"/>
        <v>2,67105933129603+1,69142966733987i</v>
      </c>
      <c r="CY291" s="223" t="str">
        <f t="shared" ca="1" si="416"/>
        <v>-1,75647131779372+2,62874509616833i</v>
      </c>
      <c r="CZ291" s="223" t="str">
        <f t="shared" ca="1" si="417"/>
        <v>-2,58484740328802-1,82045493560711i</v>
      </c>
      <c r="DA291" s="223" t="str">
        <f t="shared" ca="1" si="418"/>
        <v>1,88334197943583-2,53939269498748i</v>
      </c>
      <c r="DB291" s="223" t="str">
        <f t="shared" ca="1" si="419"/>
        <v>2,49240835147968+1,94509456848129i</v>
      </c>
      <c r="DC291" s="223" t="str">
        <f t="shared" ca="1" si="420"/>
        <v>-2,00567550528806+2,44392267437998i</v>
      </c>
      <c r="DD291" s="223" t="str">
        <f t="shared" ca="1" si="421"/>
        <v>-2,39396486964332-2,06504829816997i</v>
      </c>
      <c r="DE291" s="223" t="str">
        <f t="shared" ca="1" si="422"/>
        <v>2,12317718317175-2,34256502998742i</v>
      </c>
      <c r="DF291" s="223" t="str">
        <f t="shared" ca="1" si="423"/>
        <v>2,28975411674955+2,18002714563135i</v>
      </c>
      <c r="DG291" s="223" t="str">
        <f t="shared" ca="1" si="424"/>
        <v>-2,23556394125268+2,23556394125327i</v>
      </c>
      <c r="DH291" s="223" t="str">
        <f t="shared" ca="1" si="425"/>
        <v>-2,18002714562962-2,2897541167512i</v>
      </c>
      <c r="DI291" s="223" t="str">
        <f t="shared" ca="1" si="426"/>
        <v>2,34256502998698-2,12317718317224i</v>
      </c>
      <c r="DJ291" s="223" t="str">
        <f t="shared" ca="1" si="427"/>
        <v>2,06504829816816+2,39396486964489i</v>
      </c>
      <c r="DK291" s="223" t="str">
        <f t="shared" ca="1" si="428"/>
        <v>-2,44392267437944+2,0056755052887i</v>
      </c>
      <c r="DL291" s="223" t="str">
        <f t="shared" ca="1" si="429"/>
        <v>-1,9450945684794-2,49240835148116i</v>
      </c>
      <c r="DM291" s="223" t="str">
        <f t="shared" ca="1" si="430"/>
        <v>2,53939269498709-1,88334197943636i</v>
      </c>
      <c r="DN291" s="223" t="str">
        <f t="shared" ca="1" si="431"/>
        <v>1,82045493560515+2,58484740328939i</v>
      </c>
      <c r="DO291" s="223" t="str">
        <f t="shared" ca="1" si="432"/>
        <v>-2,62874509616787+1,75647131779442i</v>
      </c>
      <c r="DP291" s="223" t="str">
        <f t="shared" ca="1" si="433"/>
        <v>-1,69142966734058-2,67105933129558i</v>
      </c>
      <c r="DQ291" s="223" t="str">
        <f t="shared" ca="1" si="434"/>
        <v>2,71176462016119-1,62536916289903i</v>
      </c>
      <c r="DR291" s="223" t="str">
        <f t="shared" ca="1" si="435"/>
        <v>1,55832959685299+2,75083644341736i</v>
      </c>
      <c r="DS291" s="223" t="str">
        <f t="shared" ca="1" si="436"/>
        <v>-2,78825126566191+1,49035135132485i</v>
      </c>
      <c r="DT291" s="223" t="str">
        <f t="shared" ca="1" si="437"/>
        <v>-1,42147537387319-2,82398654960203i</v>
      </c>
      <c r="DU291" s="223" t="str">
        <f t="shared" ca="1" si="438"/>
        <v>2,85802076964169-1,35174315280596i</v>
      </c>
      <c r="DV291" s="223" t="str">
        <f t="shared" ca="1" si="439"/>
        <v>1,28119669221102+2,89033342483676i</v>
      </c>
      <c r="DW291" s="223" t="str">
        <f t="shared" ca="1" si="440"/>
        <v>-2,92090505125441+1,20987848663308i</v>
      </c>
      <c r="DX291" s="223" t="str">
        <f t="shared" ca="1" si="441"/>
        <v>-1,13783149549772-2,94971723368774i</v>
      </c>
      <c r="DY291" s="223" t="str">
        <f t="shared" ca="1" si="442"/>
        <v>2,97675261675757-1,06509911721305i</v>
      </c>
      <c r="DZ291" s="223" t="str">
        <f t="shared" ca="1" si="443"/>
        <v>0,991725163049844+3,00199491535792i</v>
      </c>
      <c r="EA291" s="223" t="str">
        <f t="shared" ca="1" si="444"/>
        <v>-3,02542892447421+0,917753830727991i</v>
      </c>
      <c r="EB291" s="223" t="str">
        <f t="shared" ca="1" si="445"/>
        <v>-0,84322967781897-3,04704052833342i</v>
      </c>
      <c r="EC291" s="223" t="str">
        <f t="shared" ca="1" si="446"/>
        <v>3,06681670891549-0,768197594878957i</v>
      </c>
      <c r="ED291" s="223" t="str">
        <f t="shared" ca="1" si="447"/>
        <v>0,692702778436028+3,0847455537869i</v>
      </c>
      <c r="EE291" s="223" t="str">
        <f t="shared" ca="1" si="448"/>
        <v>-3,10081626328349+0,616790703738041i</v>
      </c>
      <c r="EF291" s="223" t="str">
        <f t="shared" ca="1" si="449"/>
        <v>-0,540507097386231-3,1150191570095i</v>
      </c>
      <c r="EG291" s="223" t="str">
        <f t="shared" ca="1" si="450"/>
        <v>3,12734567967388-0,463897909766983i</v>
      </c>
      <c r="EH291" s="223" t="str">
        <f t="shared" ca="1" si="451"/>
        <v>0,387009287395996+3,13778840623939i</v>
      </c>
      <c r="EI291" s="223" t="str">
        <f t="shared" ca="1" si="452"/>
        <v>-3,14634104639879+0,309887545098638i</v>
      </c>
      <c r="EJ291" s="223" t="str">
        <f t="shared" ca="1" si="453"/>
        <v>-0,232579138134771-3,15299844836079i</v>
      </c>
      <c r="EK291" s="223" t="str">
        <f t="shared" ca="1" si="454"/>
        <v>3,15775660195581-0,155130634194434i</v>
      </c>
      <c r="EL291" s="223" t="str">
        <f t="shared" ca="1" si="455"/>
        <v>0,077588685357895+3,16061264105007i</v>
      </c>
      <c r="EM291" s="223" t="str">
        <f t="shared" ca="1" si="456"/>
        <v>-3,16156484527221-1,47799851207549E-12i</v>
      </c>
      <c r="EN291" s="223"/>
      <c r="EO291" s="223"/>
      <c r="EP291" s="223"/>
    </row>
    <row r="292" spans="1:146">
      <c r="A292" s="249">
        <f t="shared" si="323"/>
        <v>3.7500000000000029E-3</v>
      </c>
      <c r="B292" s="248">
        <v>192</v>
      </c>
      <c r="C292" s="247">
        <f t="shared" si="324"/>
        <v>38400</v>
      </c>
      <c r="N292" s="246">
        <f t="shared" ca="1" si="327"/>
        <v>8.1263716871458715</v>
      </c>
      <c r="O292" s="223">
        <f t="shared" ca="1" si="328"/>
        <v>0.12637168714587085</v>
      </c>
      <c r="P292" s="223" t="str">
        <f t="shared" ca="1" si="329"/>
        <v>-2,32236115876439E-17+0,126371687145871i</v>
      </c>
      <c r="Q292" s="223" t="str">
        <f t="shared" ca="1" si="330"/>
        <v>-0,126371687145871-4,64472231752878E-17i</v>
      </c>
      <c r="R292" s="223" t="str">
        <f t="shared" ca="1" si="331"/>
        <v>-3,74650974829505E-15-0,126371687145871i</v>
      </c>
      <c r="S292" s="223" t="str">
        <f t="shared" ca="1" si="332"/>
        <v>0,126371687145871-5,29465461208421E-15i</v>
      </c>
      <c r="T292" s="223" t="str">
        <f t="shared" ca="1" si="333"/>
        <v>-6,17711074867736E-15+0,126371687145871i</v>
      </c>
      <c r="U292" s="223" t="str">
        <f t="shared" ca="1" si="334"/>
        <v>-0,126371687145871-5,07792830642443E-15i</v>
      </c>
      <c r="V292" s="223" t="str">
        <f t="shared" ca="1" si="335"/>
        <v>3,52978344263525E-15-0,126371687145871i</v>
      </c>
      <c r="W292" s="223" t="str">
        <f t="shared" ca="1" si="336"/>
        <v>0,126371687145871+1,98163857884608E-15i</v>
      </c>
      <c r="X292" s="223" t="str">
        <f t="shared" ca="1" si="337"/>
        <v>-1,33141855812938E-15+0,126371687145871i</v>
      </c>
      <c r="Y292" s="223" t="str">
        <f t="shared" ca="1" si="338"/>
        <v>-0,126371687145871+2,16726305659794E-16i</v>
      </c>
      <c r="Z292" s="223" t="str">
        <f t="shared" ca="1" si="339"/>
        <v>-1,76487116944896E-15-0,126371687145871i</v>
      </c>
      <c r="AA292" s="223" t="str">
        <f t="shared" ca="1" si="340"/>
        <v>0,126371687145871-2,41509119016567E-15i</v>
      </c>
      <c r="AB292" s="223" t="str">
        <f t="shared" ca="1" si="341"/>
        <v>3,96323605395484E-15+0,126371687145871i</v>
      </c>
      <c r="AC292" s="223" t="str">
        <f t="shared" ca="1" si="342"/>
        <v>-0,126371687145871+5,51138091774401E-15i</v>
      </c>
      <c r="AD292" s="223" t="str">
        <f t="shared" ca="1" si="343"/>
        <v>5,51142202148134E-15-0,126371687145871i</v>
      </c>
      <c r="AE292" s="223" t="str">
        <f t="shared" ca="1" si="344"/>
        <v>0,126371687145871+3,96327715769217E-15i</v>
      </c>
      <c r="AF292" s="223" t="str">
        <f t="shared" ca="1" si="345"/>
        <v>-4,21098198004792E-15+0,126371687145871i</v>
      </c>
      <c r="AG292" s="223" t="str">
        <f t="shared" ca="1" si="346"/>
        <v>-0,126371687145871-2,66283711625876E-15i</v>
      </c>
      <c r="AH292" s="223" t="str">
        <f t="shared" ca="1" si="347"/>
        <v>1,11469225246958E-15-0,126371687145871i</v>
      </c>
      <c r="AI292" s="223" t="str">
        <f t="shared" ca="1" si="348"/>
        <v>0,126371687145871-4,33452611319588E-16i</v>
      </c>
      <c r="AJ292" s="223" t="str">
        <f t="shared" ca="1" si="349"/>
        <v>1,98159747510876E-15+0,126371687145871i</v>
      </c>
      <c r="AK292" s="223" t="str">
        <f t="shared" ca="1" si="350"/>
        <v>-0,126371687145871-2,16121532671311E-14i</v>
      </c>
      <c r="AL292" s="223" t="str">
        <f t="shared" ca="1" si="351"/>
        <v>-1,76488350057017E-14-0,126371687145871i</v>
      </c>
      <c r="AM292" s="223" t="str">
        <f t="shared" ca="1" si="352"/>
        <v>0,126371687145871-5,69098232785343E-14i</v>
      </c>
      <c r="AN292" s="223" t="str">
        <f t="shared" ca="1" si="353"/>
        <v>-3,13345161649231E-14+0,126371687145871i</v>
      </c>
      <c r="AO292" s="223" t="str">
        <f t="shared" ca="1" si="354"/>
        <v>-0,126371687145871+7,92647210790968E-15i</v>
      </c>
      <c r="AP292" s="223" t="str">
        <f t="shared" ca="1" si="355"/>
        <v>-4,71874603807424E-14-0,126371687145871i</v>
      </c>
      <c r="AQ292" s="223" t="str">
        <f t="shared" ca="1" si="356"/>
        <v>0,126371687145871+3,926102937657E-14i</v>
      </c>
      <c r="AR292" s="223" t="str">
        <f t="shared" ca="1" si="357"/>
        <v>0,126371687145871+3,926102937657E-14i</v>
      </c>
      <c r="AS292" s="223" t="str">
        <f t="shared" ca="1" si="358"/>
        <v>-0,126371687145871+3,92609471690954E-14i</v>
      </c>
      <c r="AT292" s="223" t="str">
        <f t="shared" ca="1" si="359"/>
        <v>4,8983392274362E-14-0,126371687145871i</v>
      </c>
      <c r="AU292" s="223" t="str">
        <f t="shared" ca="1" si="360"/>
        <v>0,126371687145871+7,92655431538433E-15i</v>
      </c>
      <c r="AV292" s="223" t="str">
        <f t="shared" ca="1" si="361"/>
        <v>2,95385842713034E-14+0,126371687145871i</v>
      </c>
      <c r="AW292" s="223" t="str">
        <f t="shared" ca="1" si="362"/>
        <v>-0,126371687145871-5,8705755172154E-14i</v>
      </c>
      <c r="AX292" s="223" t="str">
        <f t="shared" ca="1" si="363"/>
        <v>1,76489172131763E-14-0,126371687145871i</v>
      </c>
      <c r="AY292" s="223" t="str">
        <f t="shared" ca="1" si="364"/>
        <v>0,126371687145871-1,98162213735115E-14i</v>
      </c>
      <c r="AZ292" s="223" t="str">
        <f t="shared" ca="1" si="365"/>
        <v>6,08730593324892E-14+0,126371687145871i</v>
      </c>
      <c r="BA292" s="223" t="str">
        <f t="shared" ca="1" si="366"/>
        <v>-0,126371687145871-2,73712801109682E-14i</v>
      </c>
      <c r="BB292" s="223" t="str">
        <f t="shared" ca="1" si="367"/>
        <v>-1,36855578480095E-14-0,126371687145871i</v>
      </c>
      <c r="BC292" s="223" t="str">
        <f t="shared" ca="1" si="368"/>
        <v>0,126371687145871-5,11506964346972E-14i</v>
      </c>
      <c r="BD292" s="223" t="str">
        <f t="shared" ca="1" si="369"/>
        <v>-3,70936430087601E-14+0,126371687145871i</v>
      </c>
      <c r="BE292" s="223" t="str">
        <f t="shared" ca="1" si="370"/>
        <v>-0,126371687145871+3,96319495021752E-15i</v>
      </c>
      <c r="BF292" s="223" t="str">
        <f t="shared" ca="1" si="371"/>
        <v>-4,14283335369053E-14-0,126371687145871i</v>
      </c>
      <c r="BG292" s="223" t="str">
        <f t="shared" ca="1" si="372"/>
        <v>0,126371687145871+4,32243065342622E-14i</v>
      </c>
      <c r="BH292" s="223" t="str">
        <f t="shared" ca="1" si="373"/>
        <v>-5,75916794757441E-15+0,126371687145871i</v>
      </c>
      <c r="BI292" s="223" t="str">
        <f t="shared" ca="1" si="374"/>
        <v>-0,126371687145871+3,52976700114032E-14i</v>
      </c>
      <c r="BJ292" s="223" t="str">
        <f t="shared" ca="1" si="375"/>
        <v>5,29466694320542E-14-0,126371687145871i</v>
      </c>
      <c r="BK292" s="223" t="str">
        <f t="shared" ca="1" si="376"/>
        <v>0,126371687145871+1,54815308453663E-14i</v>
      </c>
      <c r="BL292" s="223" t="str">
        <f t="shared" ca="1" si="377"/>
        <v>2,55753071136112E-14+0,126371687145871i</v>
      </c>
      <c r="BM292" s="223" t="str">
        <f t="shared" ca="1" si="378"/>
        <v>-0,126371687145871-6,26690323298461E-14i</v>
      </c>
      <c r="BN292" s="223" t="str">
        <f t="shared" ca="1" si="379"/>
        <v>2,16121943708685E-14-0,126371687145871i</v>
      </c>
      <c r="BO292" s="223" t="str">
        <f t="shared" ca="1" si="380"/>
        <v>0,126371687145871-1,58529442158194E-14i</v>
      </c>
      <c r="BP292" s="223" t="str">
        <f t="shared" ca="1" si="381"/>
        <v>5,6909782174797E-14+0,126371687145871i</v>
      </c>
      <c r="BQ292" s="223" t="str">
        <f t="shared" ca="1" si="382"/>
        <v>-0,126371687145871-3,13345572686603E-14i</v>
      </c>
      <c r="BR292" s="223" t="str">
        <f t="shared" ca="1" si="383"/>
        <v>-9,7222806903173E-15-0,126371687145871i</v>
      </c>
      <c r="BS292" s="223" t="str">
        <f t="shared" ca="1" si="384"/>
        <v>0,126371687145871-4,35957199047153E-14i</v>
      </c>
      <c r="BT292" s="223" t="str">
        <f t="shared" ca="1" si="385"/>
        <v>-3,74652207941624E-14+0,126371687145871i</v>
      </c>
      <c r="BU292" s="223" t="str">
        <f t="shared" ca="1" si="386"/>
        <v>-0,126371687145871-3,59178157976451E-15i</v>
      </c>
      <c r="BV292" s="223" t="str">
        <f t="shared" ca="1" si="387"/>
        <v>-3,74650563792131E-14-0,126371687145871i</v>
      </c>
      <c r="BW292" s="223" t="str">
        <f t="shared" ca="1" si="388"/>
        <v>0,126371687145871+5,07792830642443E-14i</v>
      </c>
      <c r="BX292" s="223" t="str">
        <f t="shared" ca="1" si="389"/>
        <v>-9,72244510526658E-15+0,126371687145871i</v>
      </c>
      <c r="BY292" s="223" t="str">
        <f t="shared" ca="1" si="390"/>
        <v>-0,126371687145871+3,1334392853711E-14i</v>
      </c>
      <c r="BZ292" s="223" t="str">
        <f t="shared" ca="1" si="391"/>
        <v>5,69099465897463E-14-0,126371687145871i</v>
      </c>
      <c r="CA292" s="223" t="str">
        <f t="shared" ca="1" si="392"/>
        <v>0,126371687145871+1,58531086307687E-14i</v>
      </c>
      <c r="CB292" s="223" t="str">
        <f t="shared" ca="1" si="393"/>
        <v>1,80203305836293E-14+0,126371687145871i</v>
      </c>
      <c r="CC292" s="223" t="str">
        <f t="shared" ca="1" si="394"/>
        <v>-0,126371687145871+5,90771685426069E-14i</v>
      </c>
      <c r="CD292" s="223" t="str">
        <f t="shared" ca="1" si="395"/>
        <v>2,91671709008504E-14-0,126371687145871i</v>
      </c>
      <c r="CE292" s="223" t="str">
        <f t="shared" ca="1" si="396"/>
        <v>0,126371687145871-1,18896670581272E-14i</v>
      </c>
      <c r="CF292" s="223" t="str">
        <f t="shared" ca="1" si="397"/>
        <v>5,29465050171049E-14+0,126371687145871i</v>
      </c>
      <c r="CG292" s="223" t="str">
        <f t="shared" ca="1" si="398"/>
        <v>-0,126371687145871-3,52978344263525E-14i</v>
      </c>
      <c r="CH292" s="223" t="str">
        <f t="shared" ca="1" si="399"/>
        <v>-5,75900353262513E-15-0,126371687145871i</v>
      </c>
      <c r="CI292" s="223" t="str">
        <f t="shared" ca="1" si="400"/>
        <v>0,126371687145871-3,96324427470231E-14i</v>
      </c>
      <c r="CJ292" s="223" t="str">
        <f t="shared" ca="1" si="401"/>
        <v>-4,86118966964344E-14+0,126371687145871i</v>
      </c>
      <c r="CK292" s="223" t="str">
        <f t="shared" ca="1" si="402"/>
        <v>-0,126371687145871-7,55505873745667E-15i</v>
      </c>
      <c r="CL292" s="223" t="str">
        <f t="shared" ca="1" si="403"/>
        <v>-3,35017792215209E-14-0,126371687145871i</v>
      </c>
      <c r="CM292" s="223" t="str">
        <f t="shared" ca="1" si="404"/>
        <v>0,126371687145871+5,47425602219364E-14i</v>
      </c>
      <c r="CN292" s="223" t="str">
        <f t="shared" ca="1" si="405"/>
        <v>-1,36857222629588E-14+0,126371687145871i</v>
      </c>
      <c r="CO292" s="223" t="str">
        <f t="shared" ca="1" si="406"/>
        <v>-0,126371687145871+2,73711156960189E-14i</v>
      </c>
      <c r="CP292" s="223" t="str">
        <f t="shared" ca="1" si="407"/>
        <v>-6,12445549104168E-14-0,126371687145871i</v>
      </c>
      <c r="CQ292" s="223" t="str">
        <f t="shared" ca="1" si="408"/>
        <v>0,126371687145871+2,69997845330405E-14i</v>
      </c>
      <c r="CR292" s="223" t="str">
        <f t="shared" ca="1" si="409"/>
        <v>1,40570534259371E-14+0,126371687145871i</v>
      </c>
      <c r="CS292" s="223" t="str">
        <f t="shared" ca="1" si="410"/>
        <v>-0,126371687145871-7,41872860175203E-14i</v>
      </c>
      <c r="CT292" s="223" t="str">
        <f t="shared" ca="1" si="411"/>
        <v>3,31304480585426E-14-0,126371687145871i</v>
      </c>
      <c r="CU292" s="223" t="str">
        <f t="shared" ca="1" si="412"/>
        <v>0,126371687145871-7,92638990043503E-15i</v>
      </c>
      <c r="CV292" s="223" t="str">
        <f t="shared" ca="1" si="413"/>
        <v>4,89832278594127E-14+0,126371687145871i</v>
      </c>
      <c r="CW292" s="223" t="str">
        <f t="shared" ca="1" si="414"/>
        <v>-0,126371687145871-3,92611115840447E-14i</v>
      </c>
      <c r="CX292" s="223" t="str">
        <f t="shared" ca="1" si="415"/>
        <v>5,38767236964676E-15-0,126371687145871i</v>
      </c>
      <c r="CY292" s="223" t="str">
        <f t="shared" ca="1" si="416"/>
        <v>0,126371687145871-3,56691655893309E-14i</v>
      </c>
      <c r="CZ292" s="223" t="str">
        <f t="shared" ca="1" si="417"/>
        <v>-5,25751738541264E-14+0,126371687145871i</v>
      </c>
      <c r="DA292" s="223" t="str">
        <f t="shared" ca="1" si="418"/>
        <v>-0,126371687145871-1,15183358951488E-14i</v>
      </c>
      <c r="DB292" s="223" t="str">
        <f t="shared" ca="1" si="419"/>
        <v>-2,95385020638289E-14-0,126371687145871i</v>
      </c>
      <c r="DC292" s="223" t="str">
        <f t="shared" ca="1" si="420"/>
        <v>0,126371687145871+5,87058373796286E-14i</v>
      </c>
      <c r="DD292" s="223" t="str">
        <f t="shared" ca="1" si="421"/>
        <v>-1,7648999420651E-14+0,126371687145871i</v>
      </c>
      <c r="DE292" s="223" t="str">
        <f t="shared" ca="1" si="422"/>
        <v>-0,126371687145871+1,6224439793747E-14i</v>
      </c>
      <c r="DF292" s="223" t="str">
        <f t="shared" ca="1" si="423"/>
        <v>-5,72812777527247E-14-0,126371687145871i</v>
      </c>
      <c r="DG292" s="223" t="str">
        <f t="shared" ca="1" si="424"/>
        <v>0,126371687145871+3,09630616907327E-14i</v>
      </c>
      <c r="DH292" s="223" t="str">
        <f t="shared" ca="1" si="425"/>
        <v>1,0093776268245E-14+0,126371687145871i</v>
      </c>
      <c r="DI292" s="223" t="str">
        <f t="shared" ca="1" si="426"/>
        <v>-0,126371687145871+5,11506142272226E-14i</v>
      </c>
      <c r="DJ292" s="223" t="str">
        <f t="shared" ca="1" si="427"/>
        <v>3,70937252162348E-14-0,126371687145871i</v>
      </c>
      <c r="DK292" s="223" t="str">
        <f t="shared" ca="1" si="428"/>
        <v>0,126371687145871-3,96311274274287E-15i</v>
      </c>
      <c r="DL292" s="223" t="str">
        <f t="shared" ca="1" si="429"/>
        <v>3,78365519571408E-14+0,126371687145871i</v>
      </c>
      <c r="DM292" s="223" t="str">
        <f t="shared" ca="1" si="430"/>
        <v>-0,126371687145871-4,32243887417368E-14i</v>
      </c>
      <c r="DN292" s="223" t="str">
        <f t="shared" ca="1" si="431"/>
        <v>9,35094952733892E-15-0,126371687145871i</v>
      </c>
      <c r="DO292" s="223" t="str">
        <f t="shared" ca="1" si="432"/>
        <v>0,126371687145871-3,17058884316388E-14i</v>
      </c>
      <c r="DP292" s="223" t="str">
        <f t="shared" ca="1" si="433"/>
        <v>-5,65384510118186E-14+0,126371687145871i</v>
      </c>
      <c r="DQ292" s="223" t="str">
        <f t="shared" ca="1" si="434"/>
        <v>-0,126371687145871-1,54816130528411E-14i</v>
      </c>
      <c r="DR292" s="223" t="str">
        <f t="shared" ca="1" si="435"/>
        <v>-2,55752249061367E-14-0,126371687145871i</v>
      </c>
      <c r="DS292" s="223" t="str">
        <f t="shared" ca="1" si="436"/>
        <v>0,126371687145871+6,26691145373208E-14i</v>
      </c>
      <c r="DT292" s="223" t="str">
        <f t="shared" ca="1" si="437"/>
        <v>-2,87956753229228E-14+0,126371687145871i</v>
      </c>
      <c r="DU292" s="223" t="str">
        <f t="shared" ca="1" si="438"/>
        <v>-0,126371687145871+1,94445613806345E-14i</v>
      </c>
      <c r="DV292" s="223" t="str">
        <f t="shared" ca="1" si="439"/>
        <v>-5,33180005950325E-14-0,126371687145871i</v>
      </c>
      <c r="DW292" s="223" t="str">
        <f t="shared" ca="1" si="440"/>
        <v>0,126371687145871+2,77429401038452E-14i</v>
      </c>
      <c r="DX292" s="223" t="str">
        <f t="shared" ca="1" si="441"/>
        <v>6,13049911055279E-15+0,126371687145871i</v>
      </c>
      <c r="DY292" s="223" t="str">
        <f t="shared" ca="1" si="442"/>
        <v>-0,126371687145871+4,00039383249507E-14i</v>
      </c>
      <c r="DZ292" s="223" t="str">
        <f t="shared" ca="1" si="443"/>
        <v>4,1057002373927E-14-0,126371687145871i</v>
      </c>
      <c r="EA292" s="223" t="str">
        <f t="shared" ca="1" si="444"/>
        <v>0,126371687145871+7,18356315952902E-15i</v>
      </c>
      <c r="EB292" s="223" t="str">
        <f t="shared" ca="1" si="445"/>
        <v>4,10566735440284E-14+0,126371687145871i</v>
      </c>
      <c r="EC292" s="223" t="str">
        <f t="shared" ca="1" si="446"/>
        <v>-0,126371687145871-5,43710646440087E-14i</v>
      </c>
      <c r="ED292" s="223" t="str">
        <f t="shared" ca="1" si="447"/>
        <v>6,13082794045136E-15-0,126371687145871i</v>
      </c>
      <c r="EE292" s="223" t="str">
        <f t="shared" ca="1" si="448"/>
        <v>0,126371687145871-2,77426112739466E-14i</v>
      </c>
      <c r="EF292" s="223" t="str">
        <f t="shared" ca="1" si="449"/>
        <v>6,16160504883444E-14+0,126371687145871i</v>
      </c>
      <c r="EG292" s="223" t="str">
        <f t="shared" ca="1" si="450"/>
        <v>-0,126371687145871-1,94448902105331E-14i</v>
      </c>
      <c r="EH292" s="223" t="str">
        <f t="shared" ca="1" si="451"/>
        <v>-1,44285490038647E-14-0,126371687145871i</v>
      </c>
      <c r="EI292" s="223" t="str">
        <f t="shared" ca="1" si="452"/>
        <v>0,126371687145871+6,66323916950128E-14i</v>
      </c>
      <c r="EJ292" s="223" t="str">
        <f t="shared" ca="1" si="453"/>
        <v>-3,2758952480615E-14+0,126371687145871i</v>
      </c>
      <c r="EK292" s="223" t="str">
        <f t="shared" ca="1" si="454"/>
        <v>-0,126371687145871+1,54812842229425E-14i</v>
      </c>
      <c r="EL292" s="223" t="str">
        <f t="shared" ca="1" si="455"/>
        <v>-4,93547234373403E-14-0,126371687145871i</v>
      </c>
      <c r="EM292" s="223" t="str">
        <f t="shared" ca="1" si="456"/>
        <v>0,126371687145871+3,17062172615374E-14i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4.8403734373954492</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-3.1596265626045512</v>
      </c>
      <c r="P293" s="223" t="str">
        <f t="shared" ref="P293:P355" ca="1" si="465">IMPRODUCT(O293,IMEXP(COMPLEX(0,-2*PI()*1*B293/Nt_load2)))</f>
        <v>-0,0775411175199412-3,15867494215692i</v>
      </c>
      <c r="Q293" s="223" t="str">
        <f t="shared" ref="Q293:Q355" ca="1" si="466">IMPRODUCT(O293,IMEXP(COMPLEX(0,-2*PI()*2*B293/Nt_load2)))</f>
        <v>3,15582065403459-0,155035527170138i</v>
      </c>
      <c r="R293" s="223" t="str">
        <f t="shared" ref="R293:R355" ca="1" si="467">IMPRODUCT(O293,IMEXP(COMPLEX(0,-2*PI()*3*B293/Nt_load2)))</f>
        <v>0,232436549215983+3,15106541755401i</v>
      </c>
      <c r="S293" s="223" t="str">
        <f t="shared" ref="S293:S355" ca="1" si="468">IMPRODUCT(O293,IMEXP(COMPLEX(0,-2*PI()*4*B293/Nt_load2)))</f>
        <v>-3,14441209709184+0,309697560175691i</v>
      </c>
      <c r="T293" s="223" t="str">
        <f t="shared" ref="T293:T355" ca="1" si="469">IMPRODUCT(O293,IMEXP(COMPLEX(0,-2*PI()*5*B293/Nt_load2)))</f>
        <v>-0,386772020905801-3,13586470035949i</v>
      </c>
      <c r="U293" s="223" t="str">
        <f t="shared" ref="U293:U355" ca="1" si="470">IMPRODUCT(O293,IMEXP(COMPLEX(0,-2*PI()*6*B293/Nt_load2)))</f>
        <v>3,12542837598917-0,463613504632854i</v>
      </c>
      <c r="V293" s="223" t="str">
        <f t="shared" ref="V293:V355" ca="1" si="471">IMPRODUCT(O293,IMEXP(COMPLEX(0,-2*PI()*7*B293/Nt_load2)))</f>
        <v>0,540175724920019+3,1131094104325i</v>
      </c>
      <c r="W293" s="223" t="str">
        <f t="shared" ref="W293:W355" ca="1" si="472">IMPRODUCT(O293,IMEXP(COMPLEX(0,-2*PI()*8*B293/Nt_load2)))</f>
        <v>-3,09891522417359+0,616412563549294i</v>
      </c>
      <c r="X293" s="223" t="str">
        <f t="shared" ref="X293:X355" ca="1" si="473">IMPRODUCT(O293,IMEXP(COMPLEX(0,-2*PI()*9*B293/Nt_load2)))</f>
        <v>-0,69227809829911-3,0828543672596i</v>
      </c>
      <c r="Y293" s="223" t="str">
        <f t="shared" ref="Y293:Y355" ca="1" si="474">IMPRODUCT(O293,IMEXP(COMPLEX(0,-2*PI()*10*B293/Nt_load2)))</f>
        <v>3,06493651415006-0,767726630608782i</v>
      </c>
      <c r="Z293" s="223" t="str">
        <f t="shared" ref="Z293:Z355" ca="1" si="475">IMPRODUCT(O293,IMEXP(COMPLEX(0,-2*PI()*11*B293/Nt_load2)))</f>
        <v>0,842712713103301+3,04517245788976i</v>
      </c>
      <c r="AA293" s="223" t="str">
        <f t="shared" ref="AA293:AA355" ca="1" si="476">IMPRODUCT(O293,IMEXP(COMPLEX(0,-2*PI()*12*B293/Nt_load2)))</f>
        <v>-3,02357410360722+0,917191176970224i</v>
      </c>
      <c r="AB293" s="223" t="str">
        <f t="shared" ref="AB293:AB355" ca="1" si="477">IMPRODUCT(O293,IMEXP(COMPLEX(0,-2*PI()*13*B293/Nt_load2)))</f>
        <v>-0,991117159168409-3,00015446134332i</v>
      </c>
      <c r="AC293" s="223" t="str">
        <f t="shared" ref="AC293:AC355" ca="1" si="478">IMPRODUCT(O293,IMEXP(COMPLEX(0,-2*PI()*14*B293/Nt_load2)))</f>
        <v>2,97492763821499-1,06444612944987i</v>
      </c>
      <c r="AD293" s="223" t="str">
        <f t="shared" ref="AD293:AD355" ca="1" si="479">IMPRODUCT(O293,IMEXP(COMPLEX(0,-2*PI()*15*B293/Nt_load2)))</f>
        <v>1,13713391718547+2,94790882991701i</v>
      </c>
      <c r="AE293" s="223" t="str">
        <f t="shared" ref="AE293:AE355" ca="1" si="480">IMPRODUCT(O293,IMEXP(COMPLEX(0,-2*PI()*16*B293/Nt_load2)))</f>
        <v>-2,91911431156929+1,20913673796953i</v>
      </c>
      <c r="AF293" s="223" t="str">
        <f t="shared" ref="AF293:AF355" ca="1" si="481">IMPRODUCT(O293,IMEXP(COMPLEX(0,-2*PI()*17*B293/Nt_load2)))</f>
        <v>-1,28041121999489-2,88856142791312i</v>
      </c>
      <c r="AG293" s="223" t="str">
        <f t="shared" ref="AG293:AG355" ca="1" si="482">IMPRODUCT(O293,IMEXP(COMPLEX(0,-2*PI()*18*B293/Nt_load2)))</f>
        <v>2,85626858286293-1,35091443017922i</v>
      </c>
      <c r="AH293" s="223" t="str">
        <f t="shared" ref="AH293:AH355" ca="1" si="483">IMPRODUCT(O293,IMEXP(COMPLEX(0,-2*PI()*19*B293/Nt_load2)))</f>
        <v>1,42060390002452+2,8222552284213i</v>
      </c>
      <c r="AI293" s="223" t="str">
        <f t="shared" ref="AI293:AI355" ca="1" si="484">IMPRODUCT(O293,IMEXP(COMPLEX(0,-2*PI()*20*B293/Nt_load2)))</f>
        <v>-2,78654185296086+1,48943765120052i</v>
      </c>
      <c r="AJ293" s="223" t="str">
        <f t="shared" ref="AJ293:AJ355" ca="1" si="485">IMPRODUCT(O293,IMEXP(COMPLEX(0,-2*PI()*21*B293/Nt_load2)))</f>
        <v>-1,5573742208291-2,74914996888369i</v>
      </c>
      <c r="AK293" s="223" t="str">
        <f t="shared" ref="AK293:AK355" ca="1" si="486">IMPRODUCT(O293,IMEXP(COMPLEX(0,-2*PI()*22*B293/Nt_load2)))</f>
        <v>2,71010209966263-1,62437268646099i</v>
      </c>
      <c r="AL293" s="223" t="str">
        <f t="shared" ref="AL293:AL355" ca="1" si="487">IMPRODUCT(O293,IMEXP(COMPLEX(0,-2*PI()*23*B293/Nt_load2)))</f>
        <v>1,69039269072605+2,66942176627377i</v>
      </c>
      <c r="AM293" s="223" t="str">
        <f t="shared" ref="AM293:AM355" ca="1" si="488">IMPRODUCT(O293,IMEXP(COMPLEX(0,-2*PI()*24*B293/Nt_load2)))</f>
        <v>-2,62713347302901+1,75539446564207i</v>
      </c>
      <c r="AN293" s="223" t="str">
        <f t="shared" ref="AN293:AN355" ca="1" si="489">IMPRODUCT(O293,IMEXP(COMPLEX(0,-2*PI()*25*B293/Nt_load2)))</f>
        <v>-1,8193388565704-2,58326269281492i</v>
      </c>
      <c r="AO293" s="223" t="str">
        <f t="shared" ref="AO293:AO355" ca="1" si="490">IMPRODUCT(O293,IMEXP(COMPLEX(0,-2*PI()*26*B293/Nt_load2)))</f>
        <v>2,53783585175097-1,88218734579842i</v>
      </c>
      <c r="AP293" s="223" t="str">
        <f t="shared" ref="AP293:AP355" ca="1" si="491">IMPRODUCT(O293,IMEXP(COMPLEX(0,-2*PI()*27*B293/Nt_load2)))</f>
        <v>1,94390207575144+2,49088031326387i</v>
      </c>
      <c r="AQ293" s="223" t="str">
        <f t="shared" ref="AQ293:AQ355" ca="1" si="492">IMPRODUCT(O293,IMEXP(COMPLEX(0,-2*PI()*28*B293/Nt_load2)))</f>
        <v>-2,44242436161608+2,00444587178116i</v>
      </c>
      <c r="AR293" s="223" t="str">
        <f t="shared" ref="AR293:AR355" ca="1" si="493">IMPRODUCT(O293,IMEXP(COMPLEX(0,-2*PI()*28*B293/Nt_load2)))</f>
        <v>-2,44242436161608+2,00444587178116i</v>
      </c>
      <c r="AS293" s="223" t="str">
        <f t="shared" ref="AS293:AS355" ca="1" si="494">IMPRODUCT(O293,IMEXP(COMPLEX(0,-2*PI()*30*B293/Nt_load2)))</f>
        <v>2,34112885726286-2,12187551209003i</v>
      </c>
      <c r="AT293" s="223" t="str">
        <f t="shared" ref="AT293:AT355" ca="1" si="495">IMPRODUCT(O293,IMEXP(COMPLEX(0,-2*PI()*31*B293/Nt_load2)))</f>
        <v>2,17869062114481+2,28835032118159i</v>
      </c>
      <c r="AU293" s="223" t="str">
        <f t="shared" ref="AU293:AU355" ca="1" si="496">IMPRODUCT(O293,IMEXP(COMPLEX(0,-2*PI()*32*B293/Nt_load2)))</f>
        <v>-2,23419336843376+2,23419336843588i</v>
      </c>
      <c r="AV293" s="223" t="str">
        <f t="shared" ref="AV293:AV355" ca="1" si="497">IMPRODUCT(O293,IMEXP(COMPLEX(0,-2*PI()*33*B293/Nt_load2)))</f>
        <v>-2,2883503211815-2,17869062114491i</v>
      </c>
      <c r="AW293" s="223" t="str">
        <f t="shared" ref="AW293:AW355" ca="1" si="498">IMPRODUCT(O293,IMEXP(COMPLEX(0,-2*PI()*34*B293/Nt_load2)))</f>
        <v>2,12187551209014-2,34112885726276i</v>
      </c>
      <c r="AX293" s="223" t="str">
        <f t="shared" ref="AX293:AX355" ca="1" si="499">IMPRODUCT(O293,IMEXP(COMPLEX(0,-2*PI()*35*B293/Nt_load2)))</f>
        <v>2,39249718486085+2,0637822645689i</v>
      </c>
      <c r="AY293" s="223" t="str">
        <f t="shared" ref="AY293:AY355" ca="1" si="500">IMPRODUCT(O293,IMEXP(COMPLEX(0,-2*PI()*36*B293/Nt_load2)))</f>
        <v>-2,00444587178134+2,44242436161593i</v>
      </c>
      <c r="AZ293" s="223" t="str">
        <f t="shared" ref="AZ293:AZ355" ca="1" si="501">IMPRODUCT(O293,IMEXP(COMPLEX(0,-2*PI()*37*B293/Nt_load2)))</f>
        <v>-2,49088031326375-1,94390207575159i</v>
      </c>
      <c r="BA293" s="223" t="str">
        <f t="shared" ref="BA293:BA355" ca="1" si="502">IMPRODUCT(O293,IMEXP(COMPLEX(0,-2*PI()*38*B293/Nt_load2)))</f>
        <v>1,88218734579857-2,53783585175086i</v>
      </c>
      <c r="BB293" s="223" t="str">
        <f t="shared" ref="BB293:BB355" ca="1" si="503">IMPRODUCT(O293,IMEXP(COMPLEX(0,-2*PI()*39*B293/Nt_load2)))</f>
        <v>2,58326269281664+1,81933885656795i</v>
      </c>
      <c r="BC293" s="223" t="str">
        <f t="shared" ref="BC293:BC355" ca="1" si="504">IMPRODUCT(O293,IMEXP(COMPLEX(0,-2*PI()*40*B293/Nt_load2)))</f>
        <v>-1,75539446564219+2,62713347302892i</v>
      </c>
      <c r="BD293" s="223" t="str">
        <f t="shared" ref="BD293:BD355" ca="1" si="505">IMPRODUCT(O293,IMEXP(COMPLEX(0,-2*PI()*41*B293/Nt_load2)))</f>
        <v>-2,6694217662737-1,69039269072618i</v>
      </c>
      <c r="BE293" s="223" t="str">
        <f t="shared" ref="BE293:BE355" ca="1" si="506">IMPRODUCT(O293,IMEXP(COMPLEX(0,-2*PI()*42*B293/Nt_load2)))</f>
        <v>1,62437268646111-2,71010209966255i</v>
      </c>
      <c r="BF293" s="223" t="str">
        <f t="shared" ref="BF293:BF355" ca="1" si="507">IMPRODUCT(O293,IMEXP(COMPLEX(0,-2*PI()*43*B293/Nt_load2)))</f>
        <v>2,7491499688838+1,55737422082892i</v>
      </c>
      <c r="BG293" s="223" t="str">
        <f t="shared" ref="BG293:BG355" ca="1" si="508">IMPRODUCT(O293,IMEXP(COMPLEX(0,-2*PI()*44*B293/Nt_load2)))</f>
        <v>-1,48943765120014+2,78654185296106i</v>
      </c>
      <c r="BH293" s="223" t="str">
        <f t="shared" ref="BH293:BH355" ca="1" si="509">IMPRODUCT(O293,IMEXP(COMPLEX(0,-2*PI()*45*B293/Nt_load2)))</f>
        <v>-2,82225522842164-1,42060390002385i</v>
      </c>
      <c r="BI293" s="223" t="str">
        <f t="shared" ref="BI293:BI355" ca="1" si="510">IMPRODUCT(O293,IMEXP(COMPLEX(0,-2*PI()*46*B293/Nt_load2)))</f>
        <v>1,35091443017797-2,85626858286352i</v>
      </c>
      <c r="BJ293" s="223" t="str">
        <f t="shared" ref="BJ293:BJ355" ca="1" si="511">IMPRODUCT(O293,IMEXP(COMPLEX(0,-2*PI()*47*B293/Nt_load2)))</f>
        <v>2,88856142791255+1,28041121999617i</v>
      </c>
      <c r="BK293" s="223" t="str">
        <f t="shared" ref="BK293:BK355" ca="1" si="512">IMPRODUCT(O293,IMEXP(COMPLEX(0,-2*PI()*48*B293/Nt_load2)))</f>
        <v>-1,20913673797025+2,91911431156899i</v>
      </c>
      <c r="BL293" s="223" t="str">
        <f t="shared" ref="BL293:BL355" ca="1" si="513">IMPRODUCT(O293,IMEXP(COMPLEX(0,-2*PI()*49*B293/Nt_load2)))</f>
        <v>-2,94790882991684-1,1371339171859i</v>
      </c>
      <c r="BM293" s="223" t="str">
        <f t="shared" ref="BM293:BM355" ca="1" si="514">IMPRODUCT(O293,IMEXP(COMPLEX(0,-2*PI()*50*B293/Nt_load2)))</f>
        <v>1,06444612945-2,97492763821495i</v>
      </c>
      <c r="BN293" s="223" t="str">
        <f t="shared" ref="BN293:BN355" ca="1" si="515">IMPRODUCT(O293,IMEXP(COMPLEX(0,-2*PI()*51*B293/Nt_load2)))</f>
        <v>3,00015446134347+0,991117159167928i</v>
      </c>
      <c r="BO293" s="223" t="str">
        <f t="shared" ref="BO293:BO355" ca="1" si="516">IMPRODUCT(O293,IMEXP(COMPLEX(0,-2*PI()*52*B293/Nt_load2)))</f>
        <v>-0,917191176969418+3,02357410360747i</v>
      </c>
      <c r="BP293" s="223" t="str">
        <f t="shared" ref="BP293:BP355" ca="1" si="517">IMPRODUCT(O293,IMEXP(COMPLEX(0,-2*PI()*53*B293/Nt_load2)))</f>
        <v>-3,04517245789012-0,84271271310197i</v>
      </c>
      <c r="BQ293" s="223" t="str">
        <f t="shared" ref="BQ293:BQ355" ca="1" si="518">IMPRODUCT(O293,IMEXP(COMPLEX(0,-2*PI()*54*B293/Nt_load2)))</f>
        <v>0,767726630610163-3,06493651414972i</v>
      </c>
      <c r="BR293" s="223" t="str">
        <f t="shared" ref="BR293:BR355" ca="1" si="519">IMPRODUCT(O293,IMEXP(COMPLEX(0,-2*PI()*55*B293/Nt_load2)))</f>
        <v>3,08285436725936+0,69227809830019i</v>
      </c>
      <c r="BS293" s="223" t="str">
        <f t="shared" ref="BS293:BS355" ca="1" si="520">IMPRODUCT(O293,IMEXP(COMPLEX(0,-2*PI()*56*B293/Nt_load2)))</f>
        <v>-0,616412563549831+3,09891522417348i</v>
      </c>
      <c r="BT293" s="223" t="str">
        <f t="shared" ref="BT293:BT355" ca="1" si="521">IMPRODUCT(O293,IMEXP(COMPLEX(0,-2*PI()*57*B293/Nt_load2)))</f>
        <v>-3,11310941043248-0,540175724920158i</v>
      </c>
      <c r="BU293" s="223" t="str">
        <f t="shared" ref="BU293:BU355" ca="1" si="522">IMPRODUCT(O293,IMEXP(COMPLEX(0,-2*PI()*58*B293/Nt_load2)))</f>
        <v>0,46361350463244-3,12542837598923i</v>
      </c>
      <c r="BV293" s="223" t="str">
        <f t="shared" ref="BV293:BV355" ca="1" si="523">IMPRODUCT(O293,IMEXP(COMPLEX(0,-2*PI()*59*B293/Nt_load2)))</f>
        <v>3,13586470035959+0,386772020904973i</v>
      </c>
      <c r="BW293" s="223" t="str">
        <f t="shared" ref="BW293:BW355" ca="1" si="524">IMPRODUCT(O293,IMEXP(COMPLEX(0,-2*PI()*60*B293/Nt_load2)))</f>
        <v>-0,309697560174628+3,14441209709194i</v>
      </c>
      <c r="BX293" s="223" t="str">
        <f t="shared" ref="BX293:BX355" ca="1" si="525">IMPRODUCT(O293,IMEXP(COMPLEX(0,-2*PI()*61*B293/Nt_load2)))</f>
        <v>-3,1510654175539-0,232436549217414i</v>
      </c>
      <c r="BY293" s="223" t="str">
        <f t="shared" ref="BY293:BY355" ca="1" si="526">IMPRODUCT(O293,IMEXP(COMPLEX(0,-2*PI()*62*B293/Nt_load2)))</f>
        <v>0,155035527171094-3,15582065403455i</v>
      </c>
      <c r="BZ293" s="223" t="str">
        <f t="shared" ref="BZ293:BZ355" ca="1" si="527">IMPRODUCT(O293,IMEXP(COMPLEX(0,-2*PI()*63*B293/Nt_load2)))</f>
        <v>3,1586749421569+0,0775411175205368i</v>
      </c>
      <c r="CA293" s="223" t="str">
        <f t="shared" ref="CA293:CA355" ca="1" si="528">IMPRODUCT(O293,IMEXP(COMPLEX(0,-2*PI()*64*B293/Nt_load2)))</f>
        <v>-2,33797110857355E-13+3,15962656260455i</v>
      </c>
      <c r="CB293" s="223" t="str">
        <f t="shared" ref="CB293:CB355" ca="1" si="529">IMPRODUCT(O293,IMEXP(COMPLEX(0,-2*PI()*65*B293/Nt_load2)))</f>
        <v>-3,15867494215691+0,077541117520249i</v>
      </c>
      <c r="CC293" s="223" t="str">
        <f t="shared" ref="CC293:CC355" ca="1" si="530">IMPRODUCT(O293,IMEXP(COMPLEX(0,-2*PI()*66*B293/Nt_load2)))</f>
        <v>-0,155035527170807-3,15582065403456i</v>
      </c>
      <c r="CD293" s="223" t="str">
        <f t="shared" ref="CD293:CD355" ca="1" si="531">IMPRODUCT(O293,IMEXP(COMPLEX(0,-2*PI()*67*B293/Nt_load2)))</f>
        <v>3,15106541755392-0,232436549217127i</v>
      </c>
      <c r="CE293" s="223" t="str">
        <f t="shared" ref="CE293:CE355" ca="1" si="532">IMPRODUCT(O293,IMEXP(COMPLEX(0,-2*PI()*68*B293/Nt_load2)))</f>
        <v>0,309697560174341+3,14441209709197i</v>
      </c>
      <c r="CF293" s="223" t="str">
        <f t="shared" ref="CF293:CF355" ca="1" si="533">IMPRODUCT(O293,IMEXP(COMPLEX(0,-2*PI()*69*B293/Nt_load2)))</f>
        <v>-3,13586470035962+0,386772020904689i</v>
      </c>
      <c r="CG293" s="223" t="str">
        <f t="shared" ref="CG293:CG355" ca="1" si="534">IMPRODUCT(O293,IMEXP(COMPLEX(0,-2*PI()*70*B293/Nt_load2)))</f>
        <v>-0,463613504632155-3,12542837598927i</v>
      </c>
      <c r="CH293" s="223" t="str">
        <f t="shared" ref="CH293:CH355" ca="1" si="535">IMPRODUCT(O293,IMEXP(COMPLEX(0,-2*PI()*71*B293/Nt_load2)))</f>
        <v>3,11310941043252-0,540175724919877i</v>
      </c>
      <c r="CI293" s="223" t="str">
        <f t="shared" ref="CI293:CI355" ca="1" si="536">IMPRODUCT(O293,IMEXP(COMPLEX(0,-2*PI()*72*B293/Nt_load2)))</f>
        <v>0,616412563549372+3,09891522417357i</v>
      </c>
      <c r="CJ293" s="223" t="str">
        <f t="shared" ref="CJ293:CJ355" ca="1" si="537">IMPRODUCT(O293,IMEXP(COMPLEX(0,-2*PI()*73*B293/Nt_load2)))</f>
        <v>-3,08285436725942+0,692278098299909i</v>
      </c>
      <c r="CK293" s="223" t="str">
        <f t="shared" ref="CK293:CK355" ca="1" si="538">IMPRODUCT(O293,IMEXP(COMPLEX(0,-2*PI()*74*B293/Nt_load2)))</f>
        <v>-0,767726630609797-3,06493651414981i</v>
      </c>
      <c r="CL293" s="223" t="str">
        <f t="shared" ref="CL293:CL355" ca="1" si="539">IMPRODUCT(O293,IMEXP(COMPLEX(0,-2*PI()*75*B293/Nt_load2)))</f>
        <v>3,04517245789022-0,842712713101604i</v>
      </c>
      <c r="CM293" s="223" t="str">
        <f t="shared" ref="CM293:CM355" ca="1" si="540">IMPRODUCT(O293,IMEXP(COMPLEX(0,-2*PI()*76*B293/Nt_load2)))</f>
        <v>0,917191176969229+3,02357410360753i</v>
      </c>
      <c r="CN293" s="223" t="str">
        <f t="shared" ref="CN293:CN355" ca="1" si="541">IMPRODUCT(O293,IMEXP(COMPLEX(0,-2*PI()*77*B293/Nt_load2)))</f>
        <v>-3,00015446134356+0,991117159167653i</v>
      </c>
      <c r="CO293" s="223" t="str">
        <f t="shared" ref="CO293:CO355" ca="1" si="542">IMPRODUCT(O293,IMEXP(COMPLEX(0,-2*PI()*78*B293/Nt_load2)))</f>
        <v>-1,06444612944982-2,97492763821501i</v>
      </c>
      <c r="CP293" s="223" t="str">
        <f t="shared" ref="CP293:CP355" ca="1" si="543">IMPRODUCT(O293,IMEXP(COMPLEX(0,-2*PI()*79*B293/Nt_load2)))</f>
        <v>2,94790882991695-1,13713391718563i</v>
      </c>
      <c r="CQ293" s="223" t="str">
        <f t="shared" ref="CQ293:CQ355" ca="1" si="544">IMPRODUCT(O293,IMEXP(COMPLEX(0,-2*PI()*80*B293/Nt_load2)))</f>
        <v>1,2091367379699+2,91911431156914i</v>
      </c>
      <c r="CR293" s="223" t="str">
        <f t="shared" ref="CR293:CR355" ca="1" si="545">IMPRODUCT(O293,IMEXP(COMPLEX(0,-2*PI()*81*B293/Nt_load2)))</f>
        <v>-2,88856142791266+1,28041121999591i</v>
      </c>
      <c r="CS293" s="223" t="str">
        <f t="shared" ref="CS293:CS355" ca="1" si="546">IMPRODUCT(O293,IMEXP(COMPLEX(0,-2*PI()*82*B293/Nt_load2)))</f>
        <v>-1,35091443017771-2,85626858286364i</v>
      </c>
      <c r="CT293" s="223" t="str">
        <f t="shared" ref="CT293:CT355" ca="1" si="547">IMPRODUCT(O293,IMEXP(COMPLEX(0,-2*PI()*83*B293/Nt_load2)))</f>
        <v>2,82225522842181-1,42060390002351i</v>
      </c>
      <c r="CU293" s="223" t="str">
        <f t="shared" ref="CU293:CU355" ca="1" si="548">IMPRODUCT(O293,IMEXP(COMPLEX(0,-2*PI()*84*B293/Nt_load2)))</f>
        <v>1,48943765119988+2,7865418529612i</v>
      </c>
      <c r="CV293" s="223" t="str">
        <f t="shared" ref="CV293:CV355" ca="1" si="549">IMPRODUCT(O293,IMEXP(COMPLEX(0,-2*PI()*85*B293/Nt_load2)))</f>
        <v>-2,74914996888394+1,55737422082867i</v>
      </c>
      <c r="CW293" s="223" t="str">
        <f t="shared" ref="CW293:CW355" ca="1" si="550">IMPRODUCT(O293,IMEXP(COMPLEX(0,-2*PI()*86*B293/Nt_load2)))</f>
        <v>-1,62437268646094-2,71010209966265i</v>
      </c>
      <c r="CX293" s="223" t="str">
        <f t="shared" ref="CX293:CX355" ca="1" si="551">IMPRODUCT(O293,IMEXP(COMPLEX(0,-2*PI()*87*B293/Nt_load2)))</f>
        <v>2,66942176627385-1,69039269072593i</v>
      </c>
      <c r="CY293" s="223" t="str">
        <f t="shared" ref="CY293:CY355" ca="1" si="552">IMPRODUCT(O293,IMEXP(COMPLEX(0,-2*PI()*88*B293/Nt_load2)))</f>
        <v>1,75539446564188+2,62713347302914i</v>
      </c>
      <c r="CZ293" s="223" t="str">
        <f t="shared" ref="CZ293:CZ355" ca="1" si="553">IMPRODUCT(O293,IMEXP(COMPLEX(0,-2*PI()*89*B293/Nt_load2)))</f>
        <v>-2,583262692815+1,81933885657028i</v>
      </c>
      <c r="DA293" s="223" t="str">
        <f t="shared" ref="DA293:DA355" ca="1" si="554">IMPRODUCT(O293,IMEXP(COMPLEX(0,-2*PI()*90*B293/Nt_load2)))</f>
        <v>-1,88218734579834-2,53783585175103i</v>
      </c>
      <c r="DB293" s="223" t="str">
        <f t="shared" ref="DB293:DB355" ca="1" si="555">IMPRODUCT(O293,IMEXP(COMPLEX(0,-2*PI()*91*B293/Nt_load2)))</f>
        <v>2,49088031326398-1,94390207575129i</v>
      </c>
      <c r="DC293" s="223" t="str">
        <f t="shared" ref="DC293:DC355" ca="1" si="556">IMPRODUCT(O293,IMEXP(COMPLEX(0,-2*PI()*92*B293/Nt_load2)))</f>
        <v>2,00444587178111+2,44242436161612i</v>
      </c>
      <c r="DD293" s="223" t="str">
        <f t="shared" ref="DD293:DD355" ca="1" si="557">IMPRODUCT(O293,IMEXP(COMPLEX(0,-2*PI()*93*B293/Nt_load2)))</f>
        <v>-2,39249718486104+2,06378226456868i</v>
      </c>
      <c r="DE293" s="223" t="str">
        <f t="shared" ref="DE293:DE355" ca="1" si="558">IMPRODUCT(O293,IMEXP(COMPLEX(0,-2*PI()*94*B293/Nt_load2)))</f>
        <v>-2,12187551208999-2,3411288572629i</v>
      </c>
      <c r="DF293" s="223" t="str">
        <f t="shared" ref="DF293:DF355" ca="1" si="559">IMPRODUCT(O293,IMEXP(COMPLEX(0,-2*PI()*95*B293/Nt_load2)))</f>
        <v>2,28835032118169-2,1786906211447i</v>
      </c>
      <c r="DG293" s="223" t="str">
        <f t="shared" ref="DG293:DG355" ca="1" si="560">IMPRODUCT(O293,IMEXP(COMPLEX(0,-2*PI()*96*B293/Nt_load2)))</f>
        <v>2,23419336843572+2,23419336843392i</v>
      </c>
      <c r="DH293" s="223" t="str">
        <f t="shared" ref="DH293:DH355" ca="1" si="561">IMPRODUCT(O293,IMEXP(COMPLEX(0,-2*PI()*97*B293/Nt_load2)))</f>
        <v>-2,17869062114508+2,28835032118133i</v>
      </c>
      <c r="DI293" s="223" t="str">
        <f t="shared" ref="DI293:DI355" ca="1" si="562">IMPRODUCT(O293,IMEXP(COMPLEX(0,-2*PI()*98*B293/Nt_load2)))</f>
        <v>-2,34112885726267-2,12187551209025i</v>
      </c>
      <c r="DJ293" s="223" t="str">
        <f t="shared" ref="DJ293:DJ355" ca="1" si="563">IMPRODUCT(O293,IMEXP(COMPLEX(0,-2*PI()*99*B293/Nt_load2)))</f>
        <v>2,06378226456908-2,3924971848607i</v>
      </c>
      <c r="DK293" s="223" t="str">
        <f t="shared" ref="DK293:DK355" ca="1" si="564">IMPRODUCT(O293,IMEXP(COMPLEX(0,-2*PI()*100*B293/Nt_load2)))</f>
        <v>2,4424243616159+2,00444587178138i</v>
      </c>
      <c r="DL293" s="223" t="str">
        <f t="shared" ref="DL293:DL355" ca="1" si="565">IMPRODUCT(O293,IMEXP(COMPLEX(0,-2*PI()*101*B293/Nt_load2)))</f>
        <v>-1,9439020757517+2,49088031326366i</v>
      </c>
      <c r="DM293" s="223" t="str">
        <f t="shared" ref="DM293:DM355" ca="1" si="566">IMPRODUCT(O293,IMEXP(COMPLEX(0,-2*PI()*102*B293/Nt_load2)))</f>
        <v>-2,53783585175082-1,88218734579861i</v>
      </c>
      <c r="DN293" s="223" t="str">
        <f t="shared" ref="DN293:DN355" ca="1" si="567">IMPRODUCT(O293,IMEXP(COMPLEX(0,-2*PI()*103*B293/Nt_load2)))</f>
        <v>1,81933885656806-2,58326269281656i</v>
      </c>
      <c r="DO293" s="223" t="str">
        <f t="shared" ref="DO293:DO355" ca="1" si="568">IMPRODUCT(O293,IMEXP(COMPLEX(0,-2*PI()*104*B293/Nt_load2)))</f>
        <v>2,62713347302885+1,75539446564231i</v>
      </c>
      <c r="DP293" s="223" t="str">
        <f t="shared" ref="DP293:DP355" ca="1" si="569">IMPRODUCT(O293,IMEXP(COMPLEX(0,-2*PI()*105*B293/Nt_load2)))</f>
        <v>-1,69039269072637+2,66942176627357i</v>
      </c>
      <c r="DQ293" s="223" t="str">
        <f t="shared" ref="DQ293:DQ355" ca="1" si="570">IMPRODUCT(O293,IMEXP(COMPLEX(0,-2*PI()*106*B293/Nt_load2)))</f>
        <v>-2,71010209966248-1,62437268646123i</v>
      </c>
      <c r="DR293" s="223" t="str">
        <f t="shared" ref="DR293:DR355" ca="1" si="571">IMPRODUCT(O293,IMEXP(COMPLEX(0,-2*PI()*107*B293/Nt_load2)))</f>
        <v>1,55737422082912-2,74914996888368i</v>
      </c>
      <c r="DS293" s="223" t="str">
        <f t="shared" ref="DS293:DS355" ca="1" si="572">IMPRODUCT(O293,IMEXP(COMPLEX(0,-2*PI()*108*B293/Nt_load2)))</f>
        <v>2,78654185296104+1,48943765120018i</v>
      </c>
      <c r="DT293" s="223" t="str">
        <f t="shared" ref="DT293:DT355" ca="1" si="573">IMPRODUCT(O293,IMEXP(COMPLEX(0,-2*PI()*109*B293/Nt_load2)))</f>
        <v>-1,42060390002381+2,82225522842166i</v>
      </c>
      <c r="DU293" s="223" t="str">
        <f t="shared" ref="DU293:DU355" ca="1" si="574">IMPRODUCT(O293,IMEXP(COMPLEX(0,-2*PI()*110*B293/Nt_load2)))</f>
        <v>-2,8562685828635-1,35091443017802i</v>
      </c>
      <c r="DV293" s="223" t="str">
        <f t="shared" ref="DV293:DV355" ca="1" si="575">IMPRODUCT(O293,IMEXP(COMPLEX(0,-2*PI()*111*B293/Nt_load2)))</f>
        <v>1,28041121999638-2,88856142791245i</v>
      </c>
      <c r="DW293" s="223" t="str">
        <f t="shared" ref="DW293:DW355" ca="1" si="576">IMPRODUCT(O293,IMEXP(COMPLEX(0,-2*PI()*112*B293/Nt_load2)))</f>
        <v>2,91911431156887+1,20913673797055i</v>
      </c>
      <c r="DX293" s="223" t="str">
        <f t="shared" ref="DX293:DX355" ca="1" si="577">IMPRODUCT(O293,IMEXP(COMPLEX(0,-2*PI()*113*B293/Nt_load2)))</f>
        <v>-1,13713391718595+2,94790882991683i</v>
      </c>
      <c r="DY293" s="223" t="str">
        <f t="shared" ref="DY293:DY355" ca="1" si="578">IMPRODUCT(O293,IMEXP(COMPLEX(0,-2*PI()*114*B293/Nt_load2)))</f>
        <v>-2,9749276382149-1,06444612945014i</v>
      </c>
      <c r="DZ293" s="223" t="str">
        <f t="shared" ref="DZ293:DZ355" ca="1" si="579">IMPRODUCT(O293,IMEXP(COMPLEX(0,-2*PI()*115*B293/Nt_load2)))</f>
        <v>0,991117159168149-3,0001544613434i</v>
      </c>
      <c r="EA293" s="223" t="str">
        <f t="shared" ref="EA293:EA355" ca="1" si="580">IMPRODUCT(O293,IMEXP(COMPLEX(0,-2*PI()*116*B293/Nt_load2)))</f>
        <v>3,02357410360738+0,917191176969728i</v>
      </c>
      <c r="EB293" s="223" t="str">
        <f t="shared" ref="EB293:EB355" ca="1" si="581">IMPRODUCT(O293,IMEXP(COMPLEX(0,-2*PI()*117*B293/Nt_load2)))</f>
        <v>-0,842712713101936+3,04517245789013i</v>
      </c>
      <c r="EC293" s="223" t="str">
        <f t="shared" ref="EC293:EC355" ca="1" si="582">IMPRODUCT(O293,IMEXP(COMPLEX(0,-2*PI()*118*B293/Nt_load2)))</f>
        <v>-3,06493651414968-0,767726630610302i</v>
      </c>
      <c r="ED293" s="223" t="str">
        <f t="shared" ref="ED293:ED355" ca="1" si="583">IMPRODUCT(O293,IMEXP(COMPLEX(0,-2*PI()*119*B293/Nt_load2)))</f>
        <v>0,692278098300421-3,08285436725931i</v>
      </c>
      <c r="EE293" s="223" t="str">
        <f t="shared" ref="EE293:EE355" ca="1" si="584">IMPRODUCT(O293,IMEXP(COMPLEX(0,-2*PI()*120*B293/Nt_load2)))</f>
        <v>3,09891522417343+0,616412563550061i</v>
      </c>
      <c r="EF293" s="223" t="str">
        <f t="shared" ref="EF293:EF355" ca="1" si="585">IMPRODUCT(O293,IMEXP(COMPLEX(0,-2*PI()*121*B293/Nt_load2)))</f>
        <v>-0,540175724920212+3,11310941043247i</v>
      </c>
      <c r="EG293" s="223" t="str">
        <f t="shared" ref="EG293:EG355" ca="1" si="586">IMPRODUCT(O293,IMEXP(COMPLEX(0,-2*PI()*122*B293/Nt_load2)))</f>
        <v>-3,12542837598922-0,463613504632493i</v>
      </c>
      <c r="EH293" s="223" t="str">
        <f t="shared" ref="EH293:EH355" ca="1" si="587">IMPRODUCT(O293,IMEXP(COMPLEX(0,-2*PI()*123*B293/Nt_load2)))</f>
        <v>0,386772020905207-3,13586470035956i</v>
      </c>
      <c r="EI293" s="223" t="str">
        <f t="shared" ref="EI293:EI355" ca="1" si="588">IMPRODUCT(O293,IMEXP(COMPLEX(0,-2*PI()*124*B293/Nt_load2)))</f>
        <v>3,14441209709192+0,309697560174861i</v>
      </c>
      <c r="EJ293" s="223" t="str">
        <f t="shared" ref="EJ293:EJ355" ca="1" si="589">IMPRODUCT(O293,IMEXP(COMPLEX(0,-2*PI()*125*B293/Nt_load2)))</f>
        <v>-0,232436549217468+3,1510654175539i</v>
      </c>
      <c r="EK293" s="223" t="str">
        <f t="shared" ref="EK293:EK355" ca="1" si="590">IMPRODUCT(O293,IMEXP(COMPLEX(0,-2*PI()*126*B293/Nt_load2)))</f>
        <v>-3,15582065403454-0,155035527171328i</v>
      </c>
      <c r="EL293" s="223" t="str">
        <f t="shared" ref="EL293:EL355" ca="1" si="591">IMPRODUCT(O293,IMEXP(COMPLEX(0,-2*PI()*127*B293/Nt_load2)))</f>
        <v>0,0775411175207706-3,1586749421569i</v>
      </c>
      <c r="EM293" s="223" t="str">
        <f t="shared" ref="EM293:EM355" ca="1" si="592">IMPRODUCT(O293,IMEXP(COMPLEX(0,-2*PI()*128*B293/Nt_load2)))</f>
        <v>3,15962656260455+4,67594221714711E-13i</v>
      </c>
      <c r="EN293" s="223"/>
      <c r="EO293" s="223"/>
      <c r="EP293" s="223"/>
    </row>
    <row r="294" spans="1:146">
      <c r="A294" s="249">
        <f t="shared" si="461"/>
        <v>3.7890625000000029E-3</v>
      </c>
      <c r="B294" s="248">
        <v>194</v>
      </c>
      <c r="C294" s="247">
        <f t="shared" si="462"/>
        <v>38800</v>
      </c>
      <c r="N294" s="246">
        <f t="shared" ca="1" si="463"/>
        <v>4.6758817913304416</v>
      </c>
      <c r="O294" s="223">
        <f t="shared" ca="1" si="464"/>
        <v>-3.3241182086695589</v>
      </c>
      <c r="P294" s="223" t="str">
        <f t="shared" ca="1" si="465"/>
        <v>-0,163106749688837-3,32011416270803i</v>
      </c>
      <c r="Q294" s="223" t="str">
        <f t="shared" ca="1" si="466"/>
        <v>3,30811167092089-0,325820560931209i</v>
      </c>
      <c r="R294" s="223" t="str">
        <f t="shared" ca="1" si="467"/>
        <v>0,487749441903822+3,28813964836213i</v>
      </c>
      <c r="S294" s="223" t="str">
        <f t="shared" ca="1" si="468"/>
        <v>-3,26024620938347+0,648503291748946i</v>
      </c>
      <c r="T294" s="223" t="str">
        <f t="shared" ca="1" si="469"/>
        <v>-0,807694840362398-3,22449855172249i</v>
      </c>
      <c r="U294" s="223" t="str">
        <f t="shared" ca="1" si="470"/>
        <v>3,18098279461778-0,964940581359386i</v>
      </c>
      <c r="V294" s="223" t="str">
        <f t="shared" ca="1" si="471"/>
        <v>1,11986169597706+3,12980377133965i</v>
      </c>
      <c r="W294" s="223" t="str">
        <f t="shared" ca="1" si="472"/>
        <v>-3,07108477663794+1,27208496568082i</v>
      </c>
      <c r="X294" s="223" t="str">
        <f t="shared" ca="1" si="473"/>
        <v>-1,4212436712811-3,00496726971392i</v>
      </c>
      <c r="Y294" s="223" t="str">
        <f t="shared" ca="1" si="474"/>
        <v>2,93161053343325-1,5669784763907i</v>
      </c>
      <c r="Z294" s="223" t="str">
        <f t="shared" ca="1" si="475"/>
        <v>1,70893829309957+2,8511912905988i</v>
      </c>
      <c r="AA294" s="223" t="str">
        <f t="shared" ca="1" si="476"/>
        <v>-2,76390327821024+1,84678112777536i</v>
      </c>
      <c r="AB294" s="223" t="str">
        <f t="shared" ca="1" si="477"/>
        <v>-1,98017490495511-2,66995678073533i</v>
      </c>
      <c r="AC294" s="223" t="str">
        <f t="shared" ca="1" si="478"/>
        <v>2,56957812351504-2,10879826734599i</v>
      </c>
      <c r="AD294" s="223" t="str">
        <f t="shared" ca="1" si="479"/>
        <v>2,23234135000194+2,46300912752674i</v>
      </c>
      <c r="AE294" s="223" t="str">
        <f t="shared" ca="1" si="480"/>
        <v>-2,3505065268159+2,35050652681595i</v>
      </c>
      <c r="AF294" s="223" t="str">
        <f t="shared" ca="1" si="481"/>
        <v>-2,46300912752658-2,23234135000211i</v>
      </c>
      <c r="AG294" s="223" t="str">
        <f t="shared" ca="1" si="482"/>
        <v>2,10879826734616-2,5695781235149i</v>
      </c>
      <c r="AH294" s="223" t="str">
        <f t="shared" ca="1" si="483"/>
        <v>2,66995678073538+1,98017490495504i</v>
      </c>
      <c r="AI294" s="223" t="str">
        <f t="shared" ca="1" si="484"/>
        <v>-1,84678112777527+2,7639032782103i</v>
      </c>
      <c r="AJ294" s="223" t="str">
        <f t="shared" ca="1" si="485"/>
        <v>-2,85119129059868-1,70893829309977i</v>
      </c>
      <c r="AK294" s="223" t="str">
        <f t="shared" ca="1" si="486"/>
        <v>1,56697847638975-2,93161053343376i</v>
      </c>
      <c r="AL294" s="223" t="str">
        <f t="shared" ca="1" si="487"/>
        <v>3,00496726971439+1,42124367128011i</v>
      </c>
      <c r="AM294" s="223" t="str">
        <f t="shared" ca="1" si="488"/>
        <v>-1,27208496568011+3,07108477663824i</v>
      </c>
      <c r="AN294" s="223" t="str">
        <f t="shared" ca="1" si="489"/>
        <v>-3,1298037713399-1,11986169597636i</v>
      </c>
      <c r="AO294" s="223" t="str">
        <f t="shared" ca="1" si="490"/>
        <v>0,964940581358652-3,180982794618i</v>
      </c>
      <c r="AP294" s="223" t="str">
        <f t="shared" ca="1" si="491"/>
        <v>3,22449855172268+0,807694840361647i</v>
      </c>
      <c r="AQ294" s="223" t="str">
        <f t="shared" ca="1" si="492"/>
        <v>-0,648503291748543+3,26024620938355i</v>
      </c>
      <c r="AR294" s="223" t="str">
        <f t="shared" ca="1" si="493"/>
        <v>-0,648503291748543+3,26024620938355i</v>
      </c>
      <c r="AS294" s="223" t="str">
        <f t="shared" ca="1" si="494"/>
        <v>0,325820560930894-3,30811167092092i</v>
      </c>
      <c r="AT294" s="223" t="str">
        <f t="shared" ca="1" si="495"/>
        <v>3,32011416270804+0,16310674968865i</v>
      </c>
      <c r="AU294" s="223" t="str">
        <f t="shared" ca="1" si="496"/>
        <v>5,7010850800953E-14+3,32411820866956i</v>
      </c>
      <c r="AV294" s="223" t="str">
        <f t="shared" ca="1" si="497"/>
        <v>-3,32011416270803+0,163106749688858i</v>
      </c>
      <c r="AW294" s="223" t="str">
        <f t="shared" ca="1" si="498"/>
        <v>-0,325820560931102-3,3081116709209i</v>
      </c>
      <c r="AX294" s="223" t="str">
        <f t="shared" ca="1" si="499"/>
        <v>3,28813964836217-0,487749441903553i</v>
      </c>
      <c r="AY294" s="223" t="str">
        <f t="shared" ca="1" si="500"/>
        <v>0,648503291748746+3,26024620938351i</v>
      </c>
      <c r="AZ294" s="223" t="str">
        <f t="shared" ca="1" si="501"/>
        <v>-3,22449855172263+0,807694840361846i</v>
      </c>
      <c r="BA294" s="223" t="str">
        <f t="shared" ca="1" si="502"/>
        <v>-0,964940581358808-3,18098279461795i</v>
      </c>
      <c r="BB294" s="223" t="str">
        <f t="shared" ca="1" si="503"/>
        <v>3,12980377133983-1,11986169597655i</v>
      </c>
      <c r="BC294" s="223" t="str">
        <f t="shared" ca="1" si="504"/>
        <v>1,27208496568031+3,07108477663816i</v>
      </c>
      <c r="BD294" s="223" t="str">
        <f t="shared" ca="1" si="505"/>
        <v>-3,00496726971432+1,42124367128026i</v>
      </c>
      <c r="BE294" s="223" t="str">
        <f t="shared" ca="1" si="506"/>
        <v>-1,56697847638994-2,93161053343366i</v>
      </c>
      <c r="BF294" s="223" t="str">
        <f t="shared" ca="1" si="507"/>
        <v>2,85119129059925-1,70893829309881i</v>
      </c>
      <c r="BG294" s="223" t="str">
        <f t="shared" ca="1" si="508"/>
        <v>1,8467811277743+2,76390327821094i</v>
      </c>
      <c r="BH294" s="223" t="str">
        <f t="shared" ca="1" si="509"/>
        <v>-2,66995678073604+1,98017490495414i</v>
      </c>
      <c r="BI294" s="223" t="str">
        <f t="shared" ca="1" si="510"/>
        <v>-2,10879826734505-2,56957812351581i</v>
      </c>
      <c r="BJ294" s="223" t="str">
        <f t="shared" ca="1" si="511"/>
        <v>2,46300912752758-2,23234135000101i</v>
      </c>
      <c r="BK294" s="223" t="str">
        <f t="shared" ca="1" si="512"/>
        <v>2,35050652681482+2,35050652681703i</v>
      </c>
      <c r="BL294" s="223" t="str">
        <f t="shared" ca="1" si="513"/>
        <v>-2,23234135000326+2,46300912752554i</v>
      </c>
      <c r="BM294" s="223" t="str">
        <f t="shared" ca="1" si="514"/>
        <v>-2,56957812351598-2,10879826734484i</v>
      </c>
      <c r="BN294" s="223" t="str">
        <f t="shared" ca="1" si="515"/>
        <v>1,98017490495386-2,66995678073625i</v>
      </c>
      <c r="BO294" s="223" t="str">
        <f t="shared" ca="1" si="516"/>
        <v>2,76390327821109+1,84678112777408i</v>
      </c>
      <c r="BP294" s="223" t="str">
        <f t="shared" ca="1" si="517"/>
        <v>-1,70893829309858+2,85119129059939i</v>
      </c>
      <c r="BQ294" s="223" t="str">
        <f t="shared" ca="1" si="518"/>
        <v>-2,93161053343383-1,56697847638962i</v>
      </c>
      <c r="BR294" s="223" t="str">
        <f t="shared" ca="1" si="519"/>
        <v>1,42124367128002-3,00496726971443i</v>
      </c>
      <c r="BS294" s="223" t="str">
        <f t="shared" ca="1" si="520"/>
        <v>3,07108477663826+1,27208496568006i</v>
      </c>
      <c r="BT294" s="223" t="str">
        <f t="shared" ca="1" si="521"/>
        <v>-1,1198616959763+3,12980377133992i</v>
      </c>
      <c r="BU294" s="223" t="str">
        <f t="shared" ca="1" si="522"/>
        <v>-3,180982794618-0,964940581358645i</v>
      </c>
      <c r="BV294" s="223" t="str">
        <f t="shared" ca="1" si="523"/>
        <v>0,807694840361497-3,22449855172272i</v>
      </c>
      <c r="BW294" s="223" t="str">
        <f t="shared" ca="1" si="524"/>
        <v>3,26024620938358+0,648503291748394i</v>
      </c>
      <c r="BX294" s="223" t="str">
        <f t="shared" ca="1" si="525"/>
        <v>-0,487749441903291+3,28813964836221i</v>
      </c>
      <c r="BY294" s="223" t="str">
        <f t="shared" ca="1" si="526"/>
        <v>-3,30811167092092-0,325820560930837i</v>
      </c>
      <c r="BZ294" s="223" t="str">
        <f t="shared" ca="1" si="527"/>
        <v>0,163106749688593-3,32011416270804i</v>
      </c>
      <c r="CA294" s="223" t="str">
        <f t="shared" ca="1" si="528"/>
        <v>3,32411820866956-1,14021701601906E-13i</v>
      </c>
      <c r="CB294" s="223" t="str">
        <f t="shared" ca="1" si="529"/>
        <v>0,16310674968901+3,32011416270802i</v>
      </c>
      <c r="CC294" s="223" t="str">
        <f t="shared" ca="1" si="530"/>
        <v>-3,30811167092088+0,325820560931252i</v>
      </c>
      <c r="CD294" s="223" t="str">
        <f t="shared" ca="1" si="531"/>
        <v>-0,487749441903703-3,28813964836215i</v>
      </c>
      <c r="CE294" s="223" t="str">
        <f t="shared" ca="1" si="532"/>
        <v>3,2602462093835-0,648503291748803i</v>
      </c>
      <c r="CF294" s="223" t="str">
        <f t="shared" ca="1" si="533"/>
        <v>0,807694840361903+3,22449855172262i</v>
      </c>
      <c r="CG294" s="223" t="str">
        <f t="shared" ca="1" si="534"/>
        <v>-3,18098279461794+0,964940581358861i</v>
      </c>
      <c r="CH294" s="223" t="str">
        <f t="shared" ca="1" si="535"/>
        <v>-1,11986169597652-3,12980377133984i</v>
      </c>
      <c r="CI294" s="223" t="str">
        <f t="shared" ca="1" si="536"/>
        <v>3,0710847766381-1,27208496568045i</v>
      </c>
      <c r="CJ294" s="223" t="str">
        <f t="shared" ca="1" si="537"/>
        <v>1,42124367128039+3,00496726971426i</v>
      </c>
      <c r="CK294" s="223" t="str">
        <f t="shared" ca="1" si="538"/>
        <v>-2,93161053343363+1,56697847638999i</v>
      </c>
      <c r="CL294" s="223" t="str">
        <f t="shared" ca="1" si="539"/>
        <v>-1,70893829309886-2,85119129059922i</v>
      </c>
      <c r="CM294" s="223" t="str">
        <f t="shared" ca="1" si="540"/>
        <v>2,76390327821091-1,84678112777435i</v>
      </c>
      <c r="CN294" s="223" t="str">
        <f t="shared" ca="1" si="541"/>
        <v>1,98017490495411+2,66995678073606i</v>
      </c>
      <c r="CO294" s="223" t="str">
        <f t="shared" ca="1" si="542"/>
        <v>-2,56957812351572+2,10879826734516i</v>
      </c>
      <c r="CP294" s="223" t="str">
        <f t="shared" ca="1" si="543"/>
        <v>-2,23234135000112-2,46300912752748i</v>
      </c>
      <c r="CQ294" s="223" t="str">
        <f t="shared" ca="1" si="544"/>
        <v>2,35050652681693-2,35050652681492i</v>
      </c>
      <c r="CR294" s="223" t="str">
        <f t="shared" ca="1" si="545"/>
        <v>2,46300912752558+2,23234135000322i</v>
      </c>
      <c r="CS294" s="223" t="str">
        <f t="shared" ca="1" si="546"/>
        <v>-2,10879826734735+2,56957812351392i</v>
      </c>
      <c r="CT294" s="223" t="str">
        <f t="shared" ca="1" si="547"/>
        <v>-2,66995678073629-1,98017490495381i</v>
      </c>
      <c r="CU294" s="223" t="str">
        <f t="shared" ca="1" si="548"/>
        <v>1,84678112777404-2,76390327821112i</v>
      </c>
      <c r="CV294" s="223" t="str">
        <f t="shared" ca="1" si="549"/>
        <v>2,85119129059942+1,70893829309854i</v>
      </c>
      <c r="CW294" s="223" t="str">
        <f t="shared" ca="1" si="550"/>
        <v>-1,56697847638965+2,93161053343381i</v>
      </c>
      <c r="CX294" s="223" t="str">
        <f t="shared" ca="1" si="551"/>
        <v>-3,0049672697145-1,42124367127988i</v>
      </c>
      <c r="CY294" s="223" t="str">
        <f t="shared" ca="1" si="552"/>
        <v>1,27208496567992-3,07108477663832i</v>
      </c>
      <c r="CZ294" s="223" t="str">
        <f t="shared" ca="1" si="553"/>
        <v>3,12980377133997+1,11986169597616i</v>
      </c>
      <c r="DA294" s="223" t="str">
        <f t="shared" ca="1" si="554"/>
        <v>-0,964940581358499+3,18098279461805i</v>
      </c>
      <c r="DB294" s="223" t="str">
        <f t="shared" ca="1" si="555"/>
        <v>-3,22449855172271-0,807694840361534i</v>
      </c>
      <c r="DC294" s="223" t="str">
        <f t="shared" ca="1" si="556"/>
        <v>0,64850329174843-3,26024620938358i</v>
      </c>
      <c r="DD294" s="223" t="str">
        <f t="shared" ca="1" si="557"/>
        <v>3,28813964836223+0,487749441903141i</v>
      </c>
      <c r="DE294" s="223" t="str">
        <f t="shared" ca="1" si="558"/>
        <v>-0,325820560930687+3,30811167092094i</v>
      </c>
      <c r="DF294" s="223" t="str">
        <f t="shared" ca="1" si="559"/>
        <v>-3,32011416270805-0,163106749688442i</v>
      </c>
      <c r="DG294" s="223" t="str">
        <f t="shared" ca="1" si="560"/>
        <v>-2,65509674241981E-13-3,32411820866956i</v>
      </c>
      <c r="DH294" s="223" t="str">
        <f t="shared" ca="1" si="561"/>
        <v>3,32011416270802-0,163106749688972i</v>
      </c>
      <c r="DI294" s="223" t="str">
        <f t="shared" ca="1" si="562"/>
        <v>0,325820560931215+3,30811167092089i</v>
      </c>
      <c r="DJ294" s="223" t="str">
        <f t="shared" ca="1" si="563"/>
        <v>-3,28813964836212+0,487749441903852i</v>
      </c>
      <c r="DK294" s="223" t="str">
        <f t="shared" ca="1" si="564"/>
        <v>-0,648503291748952-3,26024620938347i</v>
      </c>
      <c r="DL294" s="223" t="str">
        <f t="shared" ca="1" si="565"/>
        <v>3,22449855172258-0,807694840362049i</v>
      </c>
      <c r="DM294" s="223" t="str">
        <f t="shared" ca="1" si="566"/>
        <v>0,964940581359008+3,18098279461789i</v>
      </c>
      <c r="DN294" s="223" t="str">
        <f t="shared" ca="1" si="567"/>
        <v>-3,12980377133979+1,11986169597666i</v>
      </c>
      <c r="DO294" s="223" t="str">
        <f t="shared" ca="1" si="568"/>
        <v>-1,27208496568041-3,07108477663812i</v>
      </c>
      <c r="DP294" s="223" t="str">
        <f t="shared" ca="1" si="569"/>
        <v>3,00496726971419-1,42124367128053i</v>
      </c>
      <c r="DQ294" s="223" t="str">
        <f t="shared" ca="1" si="570"/>
        <v>1,56697847639012+2,93161053343356i</v>
      </c>
      <c r="DR294" s="223" t="str">
        <f t="shared" ca="1" si="571"/>
        <v>-2,85119129059915+1,70893829309899i</v>
      </c>
      <c r="DS294" s="223" t="str">
        <f t="shared" ca="1" si="572"/>
        <v>-1,84678112777448-2,76390327821083i</v>
      </c>
      <c r="DT294" s="223" t="str">
        <f t="shared" ca="1" si="573"/>
        <v>2,66995678073597-1,98017490495424i</v>
      </c>
      <c r="DU294" s="223" t="str">
        <f t="shared" ca="1" si="574"/>
        <v>2,10879826734513+2,56957812351574i</v>
      </c>
      <c r="DV294" s="223" t="str">
        <f t="shared" ca="1" si="575"/>
        <v>-2,46300912752751+2,23234135000109i</v>
      </c>
      <c r="DW294" s="223" t="str">
        <f t="shared" ca="1" si="576"/>
        <v>-2,3505065268149-2,35050652681695i</v>
      </c>
      <c r="DX294" s="223" t="str">
        <f t="shared" ca="1" si="577"/>
        <v>2,23234135000325-2,46300912752556i</v>
      </c>
      <c r="DY294" s="223" t="str">
        <f t="shared" ca="1" si="578"/>
        <v>2,56957812351389+2,10879826734738i</v>
      </c>
      <c r="DZ294" s="223" t="str">
        <f t="shared" ca="1" si="579"/>
        <v>-1,98017490495384+2,66995678073626i</v>
      </c>
      <c r="EA294" s="223" t="str">
        <f t="shared" ca="1" si="580"/>
        <v>-2,76390327820942-1,84678112777658i</v>
      </c>
      <c r="EB294" s="223" t="str">
        <f t="shared" ca="1" si="581"/>
        <v>1,70893829310116-2,85119129059784i</v>
      </c>
      <c r="EC294" s="223" t="str">
        <f t="shared" ca="1" si="582"/>
        <v>2,93161053343397+1,56697847638935i</v>
      </c>
      <c r="ED294" s="223" t="str">
        <f t="shared" ca="1" si="583"/>
        <v>-1,42124367127974+3,00496726971456i</v>
      </c>
      <c r="EE294" s="223" t="str">
        <f t="shared" ca="1" si="584"/>
        <v>-3,07108477663838-1,27208496567978i</v>
      </c>
      <c r="EF294" s="223" t="str">
        <f t="shared" ca="1" si="585"/>
        <v>1,11986169597602-3,12980377134002i</v>
      </c>
      <c r="EG294" s="223" t="str">
        <f t="shared" ca="1" si="586"/>
        <v>3,18098279461809+0,964940581358353i</v>
      </c>
      <c r="EH294" s="223" t="str">
        <f t="shared" ca="1" si="587"/>
        <v>-0,807694840361387+3,22449855172275i</v>
      </c>
      <c r="EI294" s="223" t="str">
        <f t="shared" ca="1" si="588"/>
        <v>-3,26024620938361-0,648503291748281i</v>
      </c>
      <c r="EJ294" s="223" t="str">
        <f t="shared" ca="1" si="589"/>
        <v>0,487749441903177-3,28813964836222i</v>
      </c>
      <c r="EK294" s="223" t="str">
        <f t="shared" ca="1" si="590"/>
        <v>3,30811167092093+0,325820560930724i</v>
      </c>
      <c r="EL294" s="223" t="str">
        <f t="shared" ca="1" si="591"/>
        <v>-0,163106749688479+3,32011416270805i</v>
      </c>
      <c r="EM294" s="223" t="str">
        <f t="shared" ca="1" si="592"/>
        <v>-3,32411820866956+2,28043403203813E-13i</v>
      </c>
      <c r="EN294" s="223"/>
      <c r="EO294" s="223"/>
      <c r="EP294" s="223"/>
    </row>
    <row r="295" spans="1:146">
      <c r="A295" s="249">
        <f t="shared" si="461"/>
        <v>3.8085937500000029E-3</v>
      </c>
      <c r="B295" s="248">
        <v>195</v>
      </c>
      <c r="C295" s="247">
        <f t="shared" si="462"/>
        <v>39000</v>
      </c>
      <c r="N295" s="246">
        <f t="shared" ca="1" si="463"/>
        <v>4.6183935996255503</v>
      </c>
      <c r="O295" s="223">
        <f t="shared" ca="1" si="464"/>
        <v>-3.3816064003744501</v>
      </c>
      <c r="P295" s="223" t="str">
        <f t="shared" ca="1" si="465"/>
        <v>-0,248766399109387-3,37244379133702i</v>
      </c>
      <c r="Q295" s="223" t="str">
        <f t="shared" ca="1" si="466"/>
        <v>3,34500561719696-0,496184711548229i</v>
      </c>
      <c r="R295" s="223" t="str">
        <f t="shared" ca="1" si="467"/>
        <v>0,740914156044444+3,29944056779727i</v>
      </c>
      <c r="S295" s="223" t="str">
        <f t="shared" ca="1" si="468"/>
        <v>-3,23599556408851+0,981628522534317i</v>
      </c>
      <c r="T295" s="223" t="str">
        <f t="shared" ca="1" si="469"/>
        <v>-1,2170233590097-3,15501442004283i</v>
      </c>
      <c r="U295" s="223" t="str">
        <f t="shared" ca="1" si="470"/>
        <v>3,05693597949622-1,44582304045652i</v>
      </c>
      <c r="V295" s="223" t="str">
        <f t="shared" ca="1" si="471"/>
        <v>1,66678768157723+2,94229173801577i</v>
      </c>
      <c r="W295" s="223" t="str">
        <f t="shared" ca="1" si="472"/>
        <v>-2,81170296267916+1,8787198558366i</v>
      </c>
      <c r="X295" s="223" t="str">
        <f t="shared" ca="1" si="473"/>
        <v>-2,08047108441999-2,66587732537447i</v>
      </c>
      <c r="Y295" s="223" t="str">
        <f t="shared" ca="1" si="474"/>
        <v>2,50560506786499-2,27094805993944i</v>
      </c>
      <c r="Z295" s="223" t="str">
        <f t="shared" ca="1" si="475"/>
        <v>2,44911857116119+2,33175471940057i</v>
      </c>
      <c r="AA295" s="223" t="str">
        <f t="shared" ca="1" si="476"/>
        <v>-2,14526839008237+2,61401709664777i</v>
      </c>
      <c r="AB295" s="223" t="str">
        <f t="shared" ca="1" si="477"/>
        <v>-2,76475003700233-1,94715666548665i</v>
      </c>
      <c r="AC295" s="223" t="str">
        <f t="shared" ca="1" si="478"/>
        <v>1,73849313021388-2,90050055736119i</v>
      </c>
      <c r="AD295" s="223" t="str">
        <f t="shared" ca="1" si="479"/>
        <v>3,02053301389273+1,52040855004092i</v>
      </c>
      <c r="AE295" s="223" t="str">
        <f t="shared" ca="1" si="480"/>
        <v>-1,29408474420307+3,12419694031511i</v>
      </c>
      <c r="AF295" s="223" t="str">
        <f t="shared" ca="1" si="481"/>
        <v>-3,2109305728293-1,06074818101354i</v>
      </c>
      <c r="AG295" s="223" t="str">
        <f t="shared" ca="1" si="482"/>
        <v>0,821663331525043-3,28026389436591i</v>
      </c>
      <c r="AH295" s="223" t="str">
        <f t="shared" ca="1" si="483"/>
        <v>3,33182118164828+0,578125817252i</v>
      </c>
      <c r="AI295" s="223" t="str">
        <f t="shared" ca="1" si="484"/>
        <v>-0,331455389084884+3,3653230412696i</v>
      </c>
      <c r="AJ295" s="223" t="str">
        <f t="shared" ca="1" si="485"/>
        <v>-3,38058792374984-0,0829887754468748i</v>
      </c>
      <c r="AK295" s="223" t="str">
        <f t="shared" ca="1" si="486"/>
        <v>-0,165927561555692-3,3775331073684i</v>
      </c>
      <c r="AL295" s="223" t="str">
        <f t="shared" ca="1" si="487"/>
        <v>3,35617514643949-0,413944722729132i</v>
      </c>
      <c r="AM295" s="223" t="str">
        <f t="shared" ca="1" si="488"/>
        <v>0,659718681581453+3,31662978160449i</v>
      </c>
      <c r="AN295" s="223" t="str">
        <f t="shared" ca="1" si="489"/>
        <v>-3,25911131262158+0,901917567738596i</v>
      </c>
      <c r="AO295" s="223" t="str">
        <f t="shared" ca="1" si="490"/>
        <v>-1,13922888445164-3,18393143705773i</v>
      </c>
      <c r="AP295" s="223" t="str">
        <f t="shared" ca="1" si="491"/>
        <v>3,09149756117239-1,37036662113415i</v>
      </c>
      <c r="AQ295" s="223" t="str">
        <f t="shared" ca="1" si="492"/>
        <v>1,59407822236758+2,98231059214611i</v>
      </c>
      <c r="AR295" s="223" t="str">
        <f t="shared" ca="1" si="493"/>
        <v>1,59407822236758+2,98231059214611i</v>
      </c>
      <c r="AS295" s="223" t="str">
        <f t="shared" ca="1" si="494"/>
        <v>-2,01442058077015-2,71613172928396i</v>
      </c>
      <c r="AT295" s="223" t="str">
        <f t="shared" ca="1" si="495"/>
        <v>2,56058228176696-2,20877346628271i</v>
      </c>
      <c r="AU295" s="223" t="str">
        <f t="shared" ca="1" si="496"/>
        <v>2,39115681700762+2,39115681700959i</v>
      </c>
      <c r="AV295" s="223" t="str">
        <f t="shared" ca="1" si="497"/>
        <v>-2,20877346628227+2,56058228176734i</v>
      </c>
      <c r="AW295" s="223" t="str">
        <f t="shared" ca="1" si="498"/>
        <v>-2,71613172928425-2,01442058076976i</v>
      </c>
      <c r="AX295" s="223" t="str">
        <f t="shared" ca="1" si="499"/>
        <v>1,80915137559538-2,85696222362754i</v>
      </c>
      <c r="AY295" s="223" t="str">
        <f t="shared" ca="1" si="500"/>
        <v>2,98231059214638+1,59407822236707i</v>
      </c>
      <c r="AZ295" s="223" t="str">
        <f t="shared" ca="1" si="501"/>
        <v>-1,3703666211367+3,09149756117126i</v>
      </c>
      <c r="BA295" s="223" t="str">
        <f t="shared" ca="1" si="502"/>
        <v>-3,1839314370579-1,13922888445119i</v>
      </c>
      <c r="BB295" s="223" t="str">
        <f t="shared" ca="1" si="503"/>
        <v>0,901917567738086-3,25911131262172i</v>
      </c>
      <c r="BC295" s="223" t="str">
        <f t="shared" ca="1" si="504"/>
        <v>3,3166297816046+0,659718681580932i</v>
      </c>
      <c r="BD295" s="223" t="str">
        <f t="shared" ca="1" si="505"/>
        <v>-0,413944722728557+3,35617514643956i</v>
      </c>
      <c r="BE295" s="223" t="str">
        <f t="shared" ca="1" si="506"/>
        <v>-3,37753310736826-0,16592756155857i</v>
      </c>
      <c r="BF295" s="223" t="str">
        <f t="shared" ca="1" si="507"/>
        <v>-0,0829887754473567-3,38058792374983i</v>
      </c>
      <c r="BG295" s="223" t="str">
        <f t="shared" ca="1" si="508"/>
        <v>3,36532304126954-0,331455389085412i</v>
      </c>
      <c r="BH295" s="223" t="str">
        <f t="shared" ca="1" si="509"/>
        <v>0,578125817251857+3,3318211816483i</v>
      </c>
      <c r="BI295" s="223" t="str">
        <f t="shared" ca="1" si="510"/>
        <v>-3,2802638943661+0,821663331524299i</v>
      </c>
      <c r="BJ295" s="223" t="str">
        <f t="shared" ca="1" si="511"/>
        <v>-1,06074818101208-3,21093057282978i</v>
      </c>
      <c r="BK295" s="223" t="str">
        <f t="shared" ca="1" si="512"/>
        <v>3,12419694031465-1,29408474420418i</v>
      </c>
      <c r="BL295" s="223" t="str">
        <f t="shared" ca="1" si="513"/>
        <v>1,5204085500414+3,02053301389249i</v>
      </c>
      <c r="BM295" s="223" t="str">
        <f t="shared" ca="1" si="514"/>
        <v>-2,90050055736124+1,7384931302138i</v>
      </c>
      <c r="BN295" s="223" t="str">
        <f t="shared" ca="1" si="515"/>
        <v>-1,94715666548595-2,76475003700282i</v>
      </c>
      <c r="BO295" s="223" t="str">
        <f t="shared" ca="1" si="516"/>
        <v>2,61401709664873-2,14526839008121i</v>
      </c>
      <c r="BP295" s="223" t="str">
        <f t="shared" ca="1" si="517"/>
        <v>2,33175471940144+2,44911857116036i</v>
      </c>
      <c r="BQ295" s="223" t="str">
        <f t="shared" ca="1" si="518"/>
        <v>-2,2709480599391+2,5056050678653i</v>
      </c>
      <c r="BR295" s="223" t="str">
        <f t="shared" ca="1" si="519"/>
        <v>-2,66587732537436-2,08047108442014i</v>
      </c>
      <c r="BS295" s="223" t="str">
        <f t="shared" ca="1" si="520"/>
        <v>1,8787198558373-2,81170296267869i</v>
      </c>
      <c r="BT295" s="223" t="str">
        <f t="shared" ca="1" si="521"/>
        <v>2,94229173801504+1,66678768157852i</v>
      </c>
      <c r="BU295" s="223" t="str">
        <f t="shared" ca="1" si="522"/>
        <v>-1,44582304045551+3,0569359794967i</v>
      </c>
      <c r="BV295" s="223" t="str">
        <f t="shared" ca="1" si="523"/>
        <v>-3,155014420043-1,21702335900927i</v>
      </c>
      <c r="BW295" s="223" t="str">
        <f t="shared" ca="1" si="524"/>
        <v>0,981628522534486-3,23599556408846i</v>
      </c>
      <c r="BX295" s="223" t="str">
        <f t="shared" ca="1" si="525"/>
        <v>3,29944056779709+0,740914156045256i</v>
      </c>
      <c r="BY295" s="223" t="str">
        <f t="shared" ca="1" si="526"/>
        <v>-0,496184711549693+3,34500561719675i</v>
      </c>
      <c r="BZ295" s="223" t="str">
        <f t="shared" ca="1" si="527"/>
        <v>-3,3724437913371-0,248766399108256i</v>
      </c>
      <c r="CA295" s="223" t="str">
        <f t="shared" ca="1" si="528"/>
        <v>-4,82209794098293E-13-3,38160640037445i</v>
      </c>
      <c r="CB295" s="223" t="str">
        <f t="shared" ca="1" si="529"/>
        <v>3,37244379133703-0,248766399109218i</v>
      </c>
      <c r="CC295" s="223" t="str">
        <f t="shared" ca="1" si="530"/>
        <v>0,496184711547417+3,34500561719709i</v>
      </c>
      <c r="CD295" s="223" t="str">
        <f t="shared" ca="1" si="531"/>
        <v>-3,2994405677976+0,740914156043007i</v>
      </c>
      <c r="CE295" s="223" t="str">
        <f t="shared" ca="1" si="532"/>
        <v>-0,981628522535409-3,23599556408818i</v>
      </c>
      <c r="CF295" s="223" t="str">
        <f t="shared" ca="1" si="533"/>
        <v>3,15501442004265-1,21702335901017i</v>
      </c>
      <c r="CG295" s="223" t="str">
        <f t="shared" ca="1" si="534"/>
        <v>1,44582304045639+3,05693597949628i</v>
      </c>
      <c r="CH295" s="223" t="str">
        <f t="shared" ca="1" si="535"/>
        <v>-2,94229173801617+1,66678768157652i</v>
      </c>
      <c r="CI295" s="223" t="str">
        <f t="shared" ca="1" si="536"/>
        <v>-1,87871985583538-2,81170296267997i</v>
      </c>
      <c r="CJ295" s="223" t="str">
        <f t="shared" ca="1" si="537"/>
        <v>2,66587732537376-2,0804710844209i</v>
      </c>
      <c r="CK295" s="223" t="str">
        <f t="shared" ca="1" si="538"/>
        <v>2,27094805993981+2,50560506786466i</v>
      </c>
      <c r="CL295" s="223" t="str">
        <f t="shared" ca="1" si="539"/>
        <v>-2,33175471940067+2,44911857116109i</v>
      </c>
      <c r="CM295" s="223" t="str">
        <f t="shared" ca="1" si="540"/>
        <v>-2,61401709664727-2,14526839008299i</v>
      </c>
      <c r="CN295" s="223" t="str">
        <f t="shared" ca="1" si="541"/>
        <v>1,94715666548783-2,7647500370015i</v>
      </c>
      <c r="CO295" s="223" t="str">
        <f t="shared" ca="1" si="542"/>
        <v>2,90050055736179+1,73849313021289i</v>
      </c>
      <c r="CP295" s="223" t="str">
        <f t="shared" ca="1" si="543"/>
        <v>-1,52040855004045+3,02053301389297i</v>
      </c>
      <c r="CQ295" s="223" t="str">
        <f t="shared" ca="1" si="544"/>
        <v>-3,12419694031506-1,2940847442032i</v>
      </c>
      <c r="CR295" s="223" t="str">
        <f t="shared" ca="1" si="545"/>
        <v>1,06074818101427-3,21093057282906i</v>
      </c>
      <c r="CS295" s="223" t="str">
        <f t="shared" ca="1" si="546"/>
        <v>3,28026389436556+0,82166333152644i</v>
      </c>
      <c r="CT295" s="223" t="str">
        <f t="shared" ca="1" si="547"/>
        <v>-0,578125817250816+3,33182118164849i</v>
      </c>
      <c r="CU295" s="223" t="str">
        <f t="shared" ca="1" si="548"/>
        <v>-3,36532304126965-0,331455389084357i</v>
      </c>
      <c r="CV295" s="223" t="str">
        <f t="shared" ca="1" si="549"/>
        <v>0,0829887754462966-3,38058792374986i</v>
      </c>
      <c r="CW295" s="223" t="str">
        <f t="shared" ca="1" si="550"/>
        <v>3,37753310736837-0,165927561556269i</v>
      </c>
      <c r="CX295" s="223" t="str">
        <f t="shared" ca="1" si="551"/>
        <v>0,413944722726366+3,35617514643983i</v>
      </c>
      <c r="CY295" s="223" t="str">
        <f t="shared" ca="1" si="552"/>
        <v>-3,31662978160439+0,659718681581974i</v>
      </c>
      <c r="CZ295" s="223" t="str">
        <f t="shared" ca="1" si="553"/>
        <v>-0,901917567739107-3,25911131262144i</v>
      </c>
      <c r="DA295" s="223" t="str">
        <f t="shared" ca="1" si="554"/>
        <v>3,18393143705754-1,13922888445219i</v>
      </c>
      <c r="DB295" s="223" t="str">
        <f t="shared" ca="1" si="555"/>
        <v>1,37036662113468+3,09149756117215i</v>
      </c>
      <c r="DC295" s="223" t="str">
        <f t="shared" ca="1" si="556"/>
        <v>-2,98231059214742+1,59407822236513i</v>
      </c>
      <c r="DD295" s="223" t="str">
        <f t="shared" ca="1" si="557"/>
        <v>-1,80915137559627-2,85696222362697i</v>
      </c>
      <c r="DE295" s="223" t="str">
        <f t="shared" ca="1" si="558"/>
        <v>2,71613172928362-2,01442058077062i</v>
      </c>
      <c r="DF295" s="223" t="str">
        <f t="shared" ca="1" si="559"/>
        <v>2,20877346628315+2,56058228176659i</v>
      </c>
      <c r="DG295" s="223" t="str">
        <f t="shared" ca="1" si="560"/>
        <v>-2,39115681700918+2,39115681700803i</v>
      </c>
      <c r="DH295" s="223" t="str">
        <f t="shared" ca="1" si="561"/>
        <v>-2,56058228176552-2,20877346628438i</v>
      </c>
      <c r="DI295" s="223" t="str">
        <f t="shared" ca="1" si="562"/>
        <v>2,0144205807693-2,71613172928459i</v>
      </c>
      <c r="DJ295" s="223" t="str">
        <f t="shared" ca="1" si="563"/>
        <v>2,85696222362785+1,80915137559489i</v>
      </c>
      <c r="DK295" s="223" t="str">
        <f t="shared" ca="1" si="564"/>
        <v>-1,59407822236656+2,98231059214665i</v>
      </c>
      <c r="DL295" s="223" t="str">
        <f t="shared" ca="1" si="565"/>
        <v>-3,09149756117149-1,37036662113617i</v>
      </c>
      <c r="DM295" s="223" t="str">
        <f t="shared" ca="1" si="566"/>
        <v>1,1392288844539-3,18393143705692i</v>
      </c>
      <c r="DN295" s="223" t="str">
        <f t="shared" ca="1" si="567"/>
        <v>3,25911131262187+0,901917567737528i</v>
      </c>
      <c r="DO295" s="223" t="str">
        <f t="shared" ca="1" si="568"/>
        <v>-0,659718681580367+3,31662978160471i</v>
      </c>
      <c r="DP295" s="223" t="str">
        <f t="shared" ca="1" si="569"/>
        <v>-3,35617514643963-0,413944722727986i</v>
      </c>
      <c r="DQ295" s="223" t="str">
        <f t="shared" ca="1" si="570"/>
        <v>0,165927561557896-3,37753310736829i</v>
      </c>
      <c r="DR295" s="223" t="str">
        <f t="shared" ca="1" si="571"/>
        <v>3,3805879237499-0,0829887754446683i</v>
      </c>
      <c r="DS295" s="223" t="str">
        <f t="shared" ca="1" si="572"/>
        <v>0,331455389085796+3,3653230412695i</v>
      </c>
      <c r="DT295" s="223" t="str">
        <f t="shared" ca="1" si="573"/>
        <v>-3,33182118164824+0,57812581725224i</v>
      </c>
      <c r="DU295" s="223" t="str">
        <f t="shared" ca="1" si="574"/>
        <v>-0,821663331524675-3,280263894366i</v>
      </c>
      <c r="DV295" s="223" t="str">
        <f t="shared" ca="1" si="575"/>
        <v>3,21093057282964-1,06074818101254i</v>
      </c>
      <c r="DW295" s="223" t="str">
        <f t="shared" ca="1" si="576"/>
        <v>1,29408474420152+3,12419694031576i</v>
      </c>
      <c r="DX295" s="223" t="str">
        <f t="shared" ca="1" si="577"/>
        <v>-3,02053301389223+1,52040855004191i</v>
      </c>
      <c r="DY295" s="223" t="str">
        <f t="shared" ca="1" si="578"/>
        <v>-1,73849313021429-2,90050055736094i</v>
      </c>
      <c r="DZ295" s="223" t="str">
        <f t="shared" ca="1" si="579"/>
        <v>2,76475003700243-1,9471566654865i</v>
      </c>
      <c r="EA295" s="223" t="str">
        <f t="shared" ca="1" si="580"/>
        <v>2,14526839008173+2,6140170966483i</v>
      </c>
      <c r="EB295" s="223" t="str">
        <f t="shared" ca="1" si="581"/>
        <v>-2,44911857116221+2,33175471939949i</v>
      </c>
      <c r="EC295" s="223" t="str">
        <f t="shared" ca="1" si="582"/>
        <v>-2,50560506786563-2,27094805993874i</v>
      </c>
      <c r="ED295" s="223" t="str">
        <f t="shared" ca="1" si="583"/>
        <v>2,08047108441976-2,66587732537465i</v>
      </c>
      <c r="EE295" s="223" t="str">
        <f t="shared" ca="1" si="584"/>
        <v>2,81170296267896+1,8787198558369i</v>
      </c>
      <c r="EF295" s="223" t="str">
        <f t="shared" ca="1" si="585"/>
        <v>-1,6667876815781+2,94229173801527i</v>
      </c>
      <c r="EG295" s="223" t="str">
        <f t="shared" ca="1" si="586"/>
        <v>-3,05693597949551-1,44582304045803i</v>
      </c>
      <c r="EH295" s="223" t="str">
        <f t="shared" ca="1" si="587"/>
        <v>1,21702335900863-3,15501442004324i</v>
      </c>
      <c r="EI295" s="223" t="str">
        <f t="shared" ca="1" si="588"/>
        <v>3,23599556408866+0,98162852253384i</v>
      </c>
      <c r="EJ295" s="223" t="str">
        <f t="shared" ca="1" si="589"/>
        <v>-0,740914156044597+3,29944056779724i</v>
      </c>
      <c r="EK295" s="223" t="str">
        <f t="shared" ca="1" si="590"/>
        <v>-3,34500561719685-0,496184711549027i</v>
      </c>
      <c r="EL295" s="223" t="str">
        <f t="shared" ca="1" si="591"/>
        <v>0,248766399107775-3,37244379133713i</v>
      </c>
      <c r="EM295" s="223" t="str">
        <f t="shared" ca="1" si="592"/>
        <v>3,38160640037445-9,64419588196583E-13i</v>
      </c>
      <c r="EN295" s="223"/>
      <c r="EO295" s="223"/>
      <c r="EP295" s="223"/>
    </row>
    <row r="296" spans="1:146">
      <c r="A296" s="249">
        <f t="shared" si="461"/>
        <v>3.828125000000003E-3</v>
      </c>
      <c r="B296" s="248">
        <v>196</v>
      </c>
      <c r="C296" s="247">
        <f t="shared" si="462"/>
        <v>39200</v>
      </c>
      <c r="N296" s="246">
        <f t="shared" ca="1" si="463"/>
        <v>4.5893082206209534</v>
      </c>
      <c r="O296" s="223">
        <f t="shared" ca="1" si="464"/>
        <v>-3.4106917793790466</v>
      </c>
      <c r="P296" s="223" t="str">
        <f t="shared" ca="1" si="465"/>
        <v>-0,334306254760273-3,39426836622445i</v>
      </c>
      <c r="Q296" s="223" t="str">
        <f t="shared" ca="1" si="466"/>
        <v>3,34515629320727-0,665392957536815i</v>
      </c>
      <c r="R296" s="223" t="str">
        <f t="shared" ca="1" si="467"/>
        <v>0,990071562391456+3,26382853643808i</v>
      </c>
      <c r="S296" s="223" t="str">
        <f t="shared" ca="1" si="468"/>
        <v>-3,15106832667278+1,30521523687222i</v>
      </c>
      <c r="T296" s="223" t="str">
        <f t="shared" ca="1" si="469"/>
        <v>-1,60778897511868-3,00796160637244i</v>
      </c>
      <c r="U296" s="223" t="str">
        <f t="shared" ca="1" si="470"/>
        <v>2,83588657148382-1,89487882662759i</v>
      </c>
      <c r="V296" s="223" t="str">
        <f t="shared" ca="1" si="471"/>
        <v>2,16371995919023+2,63650039865835i</v>
      </c>
      <c r="W296" s="223" t="str">
        <f t="shared" ca="1" si="472"/>
        <v>-2,41172328573606+2,41172328573621i</v>
      </c>
      <c r="X296" s="223" t="str">
        <f t="shared" ca="1" si="473"/>
        <v>-2,63650039865828-2,16371995919032i</v>
      </c>
      <c r="Y296" s="223" t="str">
        <f t="shared" ca="1" si="474"/>
        <v>1,89487882662769-2,83588657148376i</v>
      </c>
      <c r="Z296" s="223" t="str">
        <f t="shared" ca="1" si="475"/>
        <v>3,00796160637254+1,60778897511847i</v>
      </c>
      <c r="AA296" s="223" t="str">
        <f t="shared" ca="1" si="476"/>
        <v>-1,30521523687201+3,15106832667287i</v>
      </c>
      <c r="AB296" s="223" t="str">
        <f t="shared" ca="1" si="477"/>
        <v>-3,26382853643805-0,990071562391558i</v>
      </c>
      <c r="AC296" s="223" t="str">
        <f t="shared" ca="1" si="478"/>
        <v>0,665392957536809-3,34515629320727i</v>
      </c>
      <c r="AD296" s="223" t="str">
        <f t="shared" ca="1" si="479"/>
        <v>3,39426836622446+0,334306254760138i</v>
      </c>
      <c r="AE296" s="223" t="str">
        <f t="shared" ca="1" si="480"/>
        <v>-1,25351086939343E-13+3,41069177937905i</v>
      </c>
      <c r="AF296" s="223" t="str">
        <f t="shared" ca="1" si="481"/>
        <v>-3,39426836622445+0,334306254760275i</v>
      </c>
      <c r="AG296" s="223" t="str">
        <f t="shared" ca="1" si="482"/>
        <v>-0,665392957536894-3,34515629320726i</v>
      </c>
      <c r="AH296" s="223" t="str">
        <f t="shared" ca="1" si="483"/>
        <v>3,26382853643811-0,990071562391364i</v>
      </c>
      <c r="AI296" s="223" t="str">
        <f t="shared" ca="1" si="484"/>
        <v>1,30521523687212+3,15106832667283i</v>
      </c>
      <c r="AJ296" s="223" t="str">
        <f t="shared" ca="1" si="485"/>
        <v>-3,00796160637216+1,60778897511919i</v>
      </c>
      <c r="AK296" s="223" t="str">
        <f t="shared" ca="1" si="486"/>
        <v>-1,89487882662721-2,83588657148407i</v>
      </c>
      <c r="AL296" s="223" t="str">
        <f t="shared" ca="1" si="487"/>
        <v>2,63650039865736-2,16371995919144i</v>
      </c>
      <c r="AM296" s="223" t="str">
        <f t="shared" ca="1" si="488"/>
        <v>2,41172328573638+2,41172328573589i</v>
      </c>
      <c r="AN296" s="223" t="str">
        <f t="shared" ca="1" si="489"/>
        <v>-2,16371995919094+2,63650039865776i</v>
      </c>
      <c r="AO296" s="223" t="str">
        <f t="shared" ca="1" si="490"/>
        <v>-2,83588657148446-1,89487882662664i</v>
      </c>
      <c r="AP296" s="223" t="str">
        <f t="shared" ca="1" si="491"/>
        <v>1,60778897511859-3,00796160637249i</v>
      </c>
      <c r="AQ296" s="223" t="str">
        <f t="shared" ca="1" si="492"/>
        <v>3,15106832667229+1,3052152368734i</v>
      </c>
      <c r="AR296" s="223" t="str">
        <f t="shared" ca="1" si="493"/>
        <v>3,15106832667229+1,3052152368734i</v>
      </c>
      <c r="AS296" s="223" t="str">
        <f t="shared" ca="1" si="494"/>
        <v>-3,34515629320719-0,665392957537218i</v>
      </c>
      <c r="AT296" s="223" t="str">
        <f t="shared" ca="1" si="495"/>
        <v>0,334306254761951-3,39426836622428i</v>
      </c>
      <c r="AU296" s="223" t="str">
        <f t="shared" ca="1" si="496"/>
        <v>3,41069177937905-4,27861661092565E-13i</v>
      </c>
      <c r="AV296" s="223" t="str">
        <f t="shared" ca="1" si="497"/>
        <v>0,334306254759426+3,39426836622453i</v>
      </c>
      <c r="AW296" s="223" t="str">
        <f t="shared" ca="1" si="498"/>
        <v>-3,34515629320701+0,665392957538152i</v>
      </c>
      <c r="AX296" s="223" t="str">
        <f t="shared" ca="1" si="499"/>
        <v>-0,990071562391568-3,26382853643805i</v>
      </c>
      <c r="AY296" s="223" t="str">
        <f t="shared" ca="1" si="500"/>
        <v>3,15106832667326-1,30521523687106i</v>
      </c>
      <c r="AZ296" s="223" t="str">
        <f t="shared" ca="1" si="501"/>
        <v>1,60778897511934+3,00796160637208i</v>
      </c>
      <c r="BA296" s="223" t="str">
        <f t="shared" ca="1" si="502"/>
        <v>-2,83588657148393+1,89487882662743i</v>
      </c>
      <c r="BB296" s="223" t="str">
        <f t="shared" ca="1" si="503"/>
        <v>-2,16371995918902-2,63650039865934i</v>
      </c>
      <c r="BC296" s="223" t="str">
        <f t="shared" ca="1" si="504"/>
        <v>2,41172328573574-2,41172328573653i</v>
      </c>
      <c r="BD296" s="223" t="str">
        <f t="shared" ca="1" si="505"/>
        <v>2,6365003986579+2,16371995919078i</v>
      </c>
      <c r="BE296" s="223" t="str">
        <f t="shared" ca="1" si="506"/>
        <v>-1,89487882662642+2,8358865714846i</v>
      </c>
      <c r="BF296" s="223" t="str">
        <f t="shared" ca="1" si="507"/>
        <v>-3,00796160637261-1,60778897511836i</v>
      </c>
      <c r="BG296" s="223" t="str">
        <f t="shared" ca="1" si="508"/>
        <v>1,30521523687316-3,15106832667239i</v>
      </c>
      <c r="BH296" s="223" t="str">
        <f t="shared" ca="1" si="509"/>
        <v>3,26382853643837+0,990071562390497i</v>
      </c>
      <c r="BI296" s="223" t="str">
        <f t="shared" ca="1" si="510"/>
        <v>-0,665392957537054+3,34515629320723i</v>
      </c>
      <c r="BJ296" s="223" t="str">
        <f t="shared" ca="1" si="511"/>
        <v>-3,3942683662243-0,334306254761787i</v>
      </c>
      <c r="BK296" s="223" t="str">
        <f t="shared" ca="1" si="512"/>
        <v>-6,90261336993937E-13-3,41069177937905i</v>
      </c>
      <c r="BL296" s="223" t="str">
        <f t="shared" ca="1" si="513"/>
        <v>3,3942683662245-0,334306254759688i</v>
      </c>
      <c r="BM296" s="223" t="str">
        <f t="shared" ca="1" si="514"/>
        <v>0,665392957538313+3,34515629320697i</v>
      </c>
      <c r="BN296" s="223" t="str">
        <f t="shared" ca="1" si="515"/>
        <v>-3,263828536438+0,990071562391725i</v>
      </c>
      <c r="BO296" s="223" t="str">
        <f t="shared" ca="1" si="516"/>
        <v>-1,3052152368713-3,15106832667316i</v>
      </c>
      <c r="BP296" s="223" t="str">
        <f t="shared" ca="1" si="517"/>
        <v>3,00796160637196-1,60778897511957i</v>
      </c>
      <c r="BQ296" s="223" t="str">
        <f t="shared" ca="1" si="518"/>
        <v>1,89487882662757+2,83588657148383i</v>
      </c>
      <c r="BR296" s="223" t="str">
        <f t="shared" ca="1" si="519"/>
        <v>-2,63650039865918+2,16371995918922i</v>
      </c>
      <c r="BS296" s="223" t="str">
        <f t="shared" ca="1" si="520"/>
        <v>-2,41172328573672-2,41172328573555i</v>
      </c>
      <c r="BT296" s="223" t="str">
        <f t="shared" ca="1" si="521"/>
        <v>2,16371995919065-2,63650039865801i</v>
      </c>
      <c r="BU296" s="223" t="str">
        <f t="shared" ca="1" si="522"/>
        <v>2,83588657148475+1,8948788266262i</v>
      </c>
      <c r="BV296" s="223" t="str">
        <f t="shared" ca="1" si="523"/>
        <v>-1,60778897511821+3,00796160637269i</v>
      </c>
      <c r="BW296" s="223" t="str">
        <f t="shared" ca="1" si="524"/>
        <v>-3,15106832667249-1,30521523687292i</v>
      </c>
      <c r="BX296" s="223" t="str">
        <f t="shared" ca="1" si="525"/>
        <v>0,990071562390248-3,26382853643845i</v>
      </c>
      <c r="BY296" s="223" t="str">
        <f t="shared" ca="1" si="526"/>
        <v>3,34515629320726+0,66539295753689i</v>
      </c>
      <c r="BZ296" s="223" t="str">
        <f t="shared" ca="1" si="527"/>
        <v>-0,334306254761526+3,39426836622432i</v>
      </c>
      <c r="CA296" s="223" t="str">
        <f t="shared" ca="1" si="528"/>
        <v>-3,41069177937905+8,55723322185133E-13i</v>
      </c>
      <c r="CB296" s="223" t="str">
        <f t="shared" ca="1" si="529"/>
        <v>-0,334306254759949-3,39426836622448i</v>
      </c>
      <c r="CC296" s="223" t="str">
        <f t="shared" ca="1" si="530"/>
        <v>3,3451562932076-0,665392957535148i</v>
      </c>
      <c r="CD296" s="223" t="str">
        <f t="shared" ca="1" si="531"/>
        <v>0,99007156239207+3,2638285364379i</v>
      </c>
      <c r="CE296" s="223" t="str">
        <f t="shared" ca="1" si="532"/>
        <v>-3,1510683266731+1,30521523687145i</v>
      </c>
      <c r="CF296" s="223" t="str">
        <f t="shared" ca="1" si="533"/>
        <v>-1,60778897511972-3,00796160637188i</v>
      </c>
      <c r="CG296" s="223" t="str">
        <f t="shared" ca="1" si="534"/>
        <v>2,83588657148369-1,89487882662779i</v>
      </c>
      <c r="CH296" s="223" t="str">
        <f t="shared" ca="1" si="535"/>
        <v>2,16371995918928+2,63650039865913i</v>
      </c>
      <c r="CI296" s="223" t="str">
        <f t="shared" ca="1" si="536"/>
        <v>-2,41172328573537+2,4117232857369i</v>
      </c>
      <c r="CJ296" s="223" t="str">
        <f t="shared" ca="1" si="537"/>
        <v>-2,63650039865817-2,16371995919045i</v>
      </c>
      <c r="CK296" s="223" t="str">
        <f t="shared" ca="1" si="538"/>
        <v>1,89487882662889-2,83588657148295i</v>
      </c>
      <c r="CL296" s="223" t="str">
        <f t="shared" ca="1" si="539"/>
        <v>3,00796160637281+1,60778897511798i</v>
      </c>
      <c r="CM296" s="223" t="str">
        <f t="shared" ca="1" si="540"/>
        <v>-1,30521523687267+3,15106832667259i</v>
      </c>
      <c r="CN296" s="223" t="str">
        <f t="shared" ca="1" si="541"/>
        <v>-3,26382853643852-0,990071562389996i</v>
      </c>
      <c r="CO296" s="223" t="str">
        <f t="shared" ca="1" si="542"/>
        <v>0,665392957536635-3,34515629320731i</v>
      </c>
      <c r="CP296" s="223" t="str">
        <f t="shared" ca="1" si="543"/>
        <v>3,39426836622435+0,334306254761265i</v>
      </c>
      <c r="CQ296" s="223" t="str">
        <f t="shared" ca="1" si="544"/>
        <v>1,11812299808651E-12+3,41069177937905i</v>
      </c>
      <c r="CR296" s="223" t="str">
        <f t="shared" ca="1" si="545"/>
        <v>-3,39426836622445+0,33430625476021i</v>
      </c>
      <c r="CS296" s="223" t="str">
        <f t="shared" ca="1" si="546"/>
        <v>-0,665392957535407-3,34515629320755i</v>
      </c>
      <c r="CT296" s="223" t="str">
        <f t="shared" ca="1" si="547"/>
        <v>3,26382853643788-0,990071562392138i</v>
      </c>
      <c r="CU296" s="223" t="str">
        <f t="shared" ca="1" si="548"/>
        <v>1,3052152368717+3,151068326673i</v>
      </c>
      <c r="CV296" s="223" t="str">
        <f t="shared" ca="1" si="549"/>
        <v>-3,00796160637176+1,60778897511995i</v>
      </c>
      <c r="CW296" s="223" t="str">
        <f t="shared" ca="1" si="550"/>
        <v>-1,89487882662801-2,83588657148354i</v>
      </c>
      <c r="CX296" s="223" t="str">
        <f t="shared" ca="1" si="551"/>
        <v>2,63650039865897-2,16371995918948i</v>
      </c>
      <c r="CY296" s="223" t="str">
        <f t="shared" ca="1" si="552"/>
        <v>2,41172328573695+2,41172328573532i</v>
      </c>
      <c r="CZ296" s="223" t="str">
        <f t="shared" ca="1" si="553"/>
        <v>-2,16371995919024+2,63650039865834i</v>
      </c>
      <c r="DA296" s="223" t="str">
        <f t="shared" ca="1" si="554"/>
        <v>-2,8358865714831-1,89487882662867i</v>
      </c>
      <c r="DB296" s="223" t="str">
        <f t="shared" ca="1" si="555"/>
        <v>1,60778897511774-3,00796160637293i</v>
      </c>
      <c r="DC296" s="223" t="str">
        <f t="shared" ca="1" si="556"/>
        <v>3,15106832667262+1,30521523687261i</v>
      </c>
      <c r="DD296" s="223" t="str">
        <f t="shared" ca="1" si="557"/>
        <v>-0,990071562393086+3,26382853643759i</v>
      </c>
      <c r="DE296" s="223" t="str">
        <f t="shared" ca="1" si="558"/>
        <v>-3,34515629320736-0,665392957536379i</v>
      </c>
      <c r="DF296" s="223" t="str">
        <f t="shared" ca="1" si="559"/>
        <v>0,334306254761003-3,39426836622437i</v>
      </c>
      <c r="DG296" s="223" t="str">
        <f t="shared" ca="1" si="560"/>
        <v>3,41069177937905-1,38052267398788E-12i</v>
      </c>
      <c r="DH296" s="223" t="str">
        <f t="shared" ca="1" si="561"/>
        <v>0,334306254760278+3,39426836622445i</v>
      </c>
      <c r="DI296" s="223" t="str">
        <f t="shared" ca="1" si="562"/>
        <v>-3,3451562932075+0,665392957535663i</v>
      </c>
      <c r="DJ296" s="223" t="str">
        <f t="shared" ca="1" si="563"/>
        <v>-0,990071562392387-3,2638285364378i</v>
      </c>
      <c r="DK296" s="223" t="str">
        <f t="shared" ca="1" si="564"/>
        <v>3,1510683266729-1,30521523687194i</v>
      </c>
      <c r="DL296" s="223" t="str">
        <f t="shared" ca="1" si="565"/>
        <v>1,6077889751171+3,00796160637328i</v>
      </c>
      <c r="DM296" s="223" t="str">
        <f t="shared" ca="1" si="566"/>
        <v>-2,8358865714835+1,89487882662806i</v>
      </c>
      <c r="DN296" s="223" t="str">
        <f t="shared" ca="1" si="567"/>
        <v>-2,16371995918968-2,6365003986588i</v>
      </c>
      <c r="DO296" s="223" t="str">
        <f t="shared" ca="1" si="568"/>
        <v>2,41172328573513-2,41172328573714i</v>
      </c>
      <c r="DP296" s="223" t="str">
        <f t="shared" ca="1" si="569"/>
        <v>2,6365003986585+2,16371995919004i</v>
      </c>
      <c r="DQ296" s="223" t="str">
        <f t="shared" ca="1" si="570"/>
        <v>-1,89487882662861+2,83588657148314i</v>
      </c>
      <c r="DR296" s="223" t="str">
        <f t="shared" ca="1" si="571"/>
        <v>-3,00796160637297-1,60778897511769i</v>
      </c>
      <c r="DS296" s="223" t="str">
        <f t="shared" ca="1" si="572"/>
        <v>1,30521523687237-3,15106832667272i</v>
      </c>
      <c r="DT296" s="223" t="str">
        <f t="shared" ca="1" si="573"/>
        <v>3,26382853643766+0,990071562392834i</v>
      </c>
      <c r="DU296" s="223" t="str">
        <f t="shared" ca="1" si="574"/>
        <v>-0,665392957536311+3,34515629320737i</v>
      </c>
      <c r="DV296" s="223" t="str">
        <f t="shared" ca="1" si="575"/>
        <v>-3,39426836622438-0,334306254760935i</v>
      </c>
      <c r="DW296" s="223" t="str">
        <f t="shared" ca="1" si="576"/>
        <v>-1,64292234988925E-12-3,41069177937905i</v>
      </c>
      <c r="DX296" s="223" t="str">
        <f t="shared" ca="1" si="577"/>
        <v>3,3942683662244-0,334306254760732i</v>
      </c>
      <c r="DY296" s="223" t="str">
        <f t="shared" ca="1" si="578"/>
        <v>0,665392957535731+3,34515629320749i</v>
      </c>
      <c r="DZ296" s="223" t="str">
        <f t="shared" ca="1" si="579"/>
        <v>-3,26382853643772+0,990071562392639i</v>
      </c>
      <c r="EA296" s="223" t="str">
        <f t="shared" ca="1" si="580"/>
        <v>-1,30521523687218-3,1510683266728i</v>
      </c>
      <c r="EB296" s="223" t="str">
        <f t="shared" ca="1" si="581"/>
        <v>3,00796160637306-1,60778897511751i</v>
      </c>
      <c r="EC296" s="223" t="str">
        <f t="shared" ca="1" si="582"/>
        <v>1,89487882662828+2,83588657148336i</v>
      </c>
      <c r="ED296" s="223" t="str">
        <f t="shared" ca="1" si="583"/>
        <v>-2,63650039865863+2,16371995918989i</v>
      </c>
      <c r="EE296" s="223" t="str">
        <f t="shared" ca="1" si="584"/>
        <v>-2,41172328573499-2,41172328573728i</v>
      </c>
      <c r="EF296" s="223" t="str">
        <f t="shared" ca="1" si="585"/>
        <v>2,16371995918999-2,63650039865855i</v>
      </c>
      <c r="EG296" s="223" t="str">
        <f t="shared" ca="1" si="586"/>
        <v>2,83588657148328+1,89487882662839i</v>
      </c>
      <c r="EH296" s="223" t="str">
        <f t="shared" ca="1" si="587"/>
        <v>-1,60778897511728+3,00796160637318i</v>
      </c>
      <c r="EI296" s="223" t="str">
        <f t="shared" ca="1" si="588"/>
        <v>-3,15106832667275-1,30521523687231i</v>
      </c>
      <c r="EJ296" s="223" t="str">
        <f t="shared" ca="1" si="589"/>
        <v>0,990071562392769-3,26382853643768i</v>
      </c>
      <c r="EK296" s="223" t="str">
        <f t="shared" ca="1" si="590"/>
        <v>3,34515629320746+0,665392957535864i</v>
      </c>
      <c r="EL296" s="223" t="str">
        <f t="shared" ca="1" si="591"/>
        <v>-0,334306254760481+3,39426836622443i</v>
      </c>
      <c r="EM296" s="223" t="str">
        <f t="shared" ca="1" si="592"/>
        <v>-3,41069177937905-1,77831022119618E-12i</v>
      </c>
      <c r="EN296" s="223"/>
      <c r="EO296" s="223"/>
      <c r="EP296" s="223"/>
    </row>
    <row r="297" spans="1:146">
      <c r="A297" s="249">
        <f t="shared" si="461"/>
        <v>3.847656250000003E-3</v>
      </c>
      <c r="B297" s="248">
        <v>197</v>
      </c>
      <c r="C297" s="247">
        <f t="shared" si="462"/>
        <v>39400</v>
      </c>
      <c r="N297" s="246">
        <f t="shared" ca="1" si="463"/>
        <v>4.5717831943545262</v>
      </c>
      <c r="O297" s="223">
        <f t="shared" ca="1" si="464"/>
        <v>-3.4282168056454738</v>
      </c>
      <c r="P297" s="223" t="str">
        <f t="shared" ca="1" si="465"/>
        <v>-0,419650333908358-3,4024350197705i</v>
      </c>
      <c r="Q297" s="223" t="str">
        <f t="shared" ca="1" si="466"/>
        <v>3,32547744420288-0,83298873618312i</v>
      </c>
      <c r="R297" s="223" t="str">
        <f t="shared" ca="1" si="467"/>
        <v>1,23379821251756+3,19850159251149i</v>
      </c>
      <c r="S297" s="223" t="str">
        <f t="shared" ca="1" si="468"/>
        <v>-3,02341729969508+1,61605021531343i</v>
      </c>
      <c r="T297" s="223" t="str">
        <f t="shared" ca="1" si="469"/>
        <v>-1,97399531864697-2,80285799648679i</v>
      </c>
      <c r="U297" s="223" t="str">
        <f t="shared" ca="1" si="470"/>
        <v>2,54014110010391-2,30224969498814i</v>
      </c>
      <c r="V297" s="223" t="str">
        <f t="shared" ca="1" si="471"/>
        <v>2,59587609297698+2,23921811720534i</v>
      </c>
      <c r="W297" s="223" t="str">
        <f t="shared" ca="1" si="472"/>
        <v>-1,90461520955425+2,85045809827906i</v>
      </c>
      <c r="X297" s="223" t="str">
        <f t="shared" ca="1" si="473"/>
        <v>-3,06216656056944-1,54136511633045i</v>
      </c>
      <c r="Y297" s="223" t="str">
        <f t="shared" ca="1" si="474"/>
        <v>1,15493145705069-3,22781718751618i</v>
      </c>
      <c r="Z297" s="223" t="str">
        <f t="shared" ca="1" si="475"/>
        <v>3,34491843950213+0,751126553643715i</v>
      </c>
      <c r="AA297" s="223" t="str">
        <f t="shared" ca="1" si="476"/>
        <v>-0,336024007719099+3,41170900469932i</v>
      </c>
      <c r="AB297" s="223" t="str">
        <f t="shared" ca="1" si="477"/>
        <v>-3,42718429083826+0,0841326520533126i</v>
      </c>
      <c r="AC297" s="223" t="str">
        <f t="shared" ca="1" si="478"/>
        <v>-0,503023878428292-3,39111153521099i</v>
      </c>
      <c r="AD297" s="223" t="str">
        <f t="shared" ca="1" si="479"/>
        <v>3,30403330563882-0,914349157455422i</v>
      </c>
      <c r="AE297" s="223" t="str">
        <f t="shared" ca="1" si="480"/>
        <v>1,31192177407593+3,16725933974715i</v>
      </c>
      <c r="AF297" s="223" t="str">
        <f t="shared" ca="1" si="481"/>
        <v>-2,98284684529239+1,68976186607442i</v>
      </c>
      <c r="AG297" s="223" t="str">
        <f t="shared" ca="1" si="482"/>
        <v>-2,04218636677216-2,75356955784305i</v>
      </c>
      <c r="AH297" s="223" t="str">
        <f t="shared" ca="1" si="483"/>
        <v>2,48287602121388-2,36389448364161i</v>
      </c>
      <c r="AI297" s="223" t="str">
        <f t="shared" ca="1" si="484"/>
        <v>2,65004742715771+2,17483771815849i</v>
      </c>
      <c r="AJ297" s="223" t="str">
        <f t="shared" ca="1" si="485"/>
        <v>-1,83408783147834+2,89634119069787i</v>
      </c>
      <c r="AK297" s="223" t="str">
        <f t="shared" ca="1" si="486"/>
        <v>-3,09907128680951-1,46575155663671i</v>
      </c>
      <c r="AL297" s="223" t="str">
        <f t="shared" ca="1" si="487"/>
        <v>1,07536901406105-3,25518846614254i</v>
      </c>
      <c r="AM297" s="223" t="str">
        <f t="shared" ca="1" si="488"/>
        <v>3,36234458100807+0,668811920554457i</v>
      </c>
      <c r="AN297" s="223" t="str">
        <f t="shared" ca="1" si="489"/>
        <v>-0,25219527323074+3,41892790369585i</v>
      </c>
      <c r="AO297" s="223" t="str">
        <f t="shared" ca="1" si="490"/>
        <v>-3,42408736836492+0,168214625742951i</v>
      </c>
      <c r="AP297" s="223" t="str">
        <f t="shared" ca="1" si="491"/>
        <v>-0,586094420174242-3,3777453718643i</v>
      </c>
      <c r="AQ297" s="223" t="str">
        <f t="shared" ca="1" si="492"/>
        <v>3,28059894095733-0,995158808984632i</v>
      </c>
      <c r="AR297" s="223" t="str">
        <f t="shared" ca="1" si="493"/>
        <v>3,28059894095733-0,995158808984632i</v>
      </c>
      <c r="AS297" s="223" t="str">
        <f t="shared" ca="1" si="494"/>
        <v>-2,94047963548629+1,76245566747095i</v>
      </c>
      <c r="AT297" s="223" t="str">
        <f t="shared" ca="1" si="495"/>
        <v>-2,10914727819311-2,70262247185963i</v>
      </c>
      <c r="AU297" s="223" t="str">
        <f t="shared" ca="1" si="496"/>
        <v>2,42411535065033-2,42411535064886i</v>
      </c>
      <c r="AV297" s="223" t="str">
        <f t="shared" ca="1" si="497"/>
        <v>2,70262247186039+2,10914727819214i</v>
      </c>
      <c r="AW297" s="223" t="str">
        <f t="shared" ca="1" si="498"/>
        <v>-1,76245566747282+2,94047963548517i</v>
      </c>
      <c r="AX297" s="223" t="str">
        <f t="shared" ca="1" si="499"/>
        <v>-3,13410924838798-1,38925508301354i</v>
      </c>
      <c r="AY297" s="223" t="str">
        <f t="shared" ca="1" si="500"/>
        <v>0,99515880898672-3,28059894095669i</v>
      </c>
      <c r="AZ297" s="223" t="str">
        <f t="shared" ca="1" si="501"/>
        <v>3,37774537186451+0,586094420173028i</v>
      </c>
      <c r="BA297" s="223" t="str">
        <f t="shared" ca="1" si="502"/>
        <v>-0,168214625741673+3,42408736836498i</v>
      </c>
      <c r="BB297" s="223" t="str">
        <f t="shared" ca="1" si="503"/>
        <v>-3,41892790369577+0,252195273231968i</v>
      </c>
      <c r="BC297" s="223" t="str">
        <f t="shared" ca="1" si="504"/>
        <v>-0,668811920555663-3,36234458100783i</v>
      </c>
      <c r="BD297" s="223" t="str">
        <f t="shared" ca="1" si="505"/>
        <v>3,25518846614321-1,07536901405903i</v>
      </c>
      <c r="BE297" s="223" t="str">
        <f t="shared" ca="1" si="506"/>
        <v>1,46575155663782+3,09907128680898i</v>
      </c>
      <c r="BF297" s="223" t="str">
        <f t="shared" ca="1" si="507"/>
        <v>-2,89634119069903+1,8340878314765i</v>
      </c>
      <c r="BG297" s="223" t="str">
        <f t="shared" ca="1" si="508"/>
        <v>-2,17483771815896-2,65004742715733i</v>
      </c>
      <c r="BH297" s="223" t="str">
        <f t="shared" ca="1" si="509"/>
        <v>2,36389448364244-2,48287602121308i</v>
      </c>
      <c r="BI297" s="223" t="str">
        <f t="shared" ca="1" si="510"/>
        <v>2,75356955784318+2,04218636677199i</v>
      </c>
      <c r="BJ297" s="223" t="str">
        <f t="shared" ca="1" si="511"/>
        <v>-1,68976186607568+2,98284684529167i</v>
      </c>
      <c r="BK297" s="223" t="str">
        <f t="shared" ca="1" si="512"/>
        <v>-3,16725933974709-1,31192177407605i</v>
      </c>
      <c r="BL297" s="223" t="str">
        <f t="shared" ca="1" si="513"/>
        <v>0,914349157457195-3,30403330563833i</v>
      </c>
      <c r="BM297" s="223" t="str">
        <f t="shared" ca="1" si="514"/>
        <v>3,39111153521098+0,503023878428374i</v>
      </c>
      <c r="BN297" s="223" t="str">
        <f t="shared" ca="1" si="515"/>
        <v>-0,0841326520521059+3,42718429083829i</v>
      </c>
      <c r="BO297" s="223" t="str">
        <f t="shared" ca="1" si="516"/>
        <v>-3,41170900469937+0,336024007718627i</v>
      </c>
      <c r="BP297" s="223" t="str">
        <f t="shared" ca="1" si="517"/>
        <v>-0,751126553644534-3,34491843950195i</v>
      </c>
      <c r="BQ297" s="223" t="str">
        <f t="shared" ca="1" si="518"/>
        <v>3,22781718751643-1,15493145704999i</v>
      </c>
      <c r="BR297" s="223" t="str">
        <f t="shared" ca="1" si="519"/>
        <v>1,54136511633133+3,062166560569i</v>
      </c>
      <c r="BS297" s="223" t="str">
        <f t="shared" ca="1" si="520"/>
        <v>-2,85045809827968+1,90461520955332i</v>
      </c>
      <c r="BT297" s="223" t="str">
        <f t="shared" ca="1" si="521"/>
        <v>-2,23921811720581-2,59587609297658i</v>
      </c>
      <c r="BU297" s="223" t="str">
        <f t="shared" ca="1" si="522"/>
        <v>2,30224969498924-2,5401411001029i</v>
      </c>
      <c r="BV297" s="223" t="str">
        <f t="shared" ca="1" si="523"/>
        <v>2,80285799648693+1,97399531864677i</v>
      </c>
      <c r="BW297" s="223" t="str">
        <f t="shared" ca="1" si="524"/>
        <v>-1,61605021531477+3,02341729969436i</v>
      </c>
      <c r="BX297" s="223" t="str">
        <f t="shared" ca="1" si="525"/>
        <v>-3,19850159251144-1,23379821251769i</v>
      </c>
      <c r="BY297" s="223" t="str">
        <f t="shared" ca="1" si="526"/>
        <v>0,832988736181629-3,32547744420325i</v>
      </c>
      <c r="BZ297" s="223" t="str">
        <f t="shared" ca="1" si="527"/>
        <v>3,40243501977045+0,419650333908725i</v>
      </c>
      <c r="CA297" s="223" t="str">
        <f t="shared" ca="1" si="528"/>
        <v>1,23138416721103E-12+3,42821680564547i</v>
      </c>
      <c r="CB297" s="223" t="str">
        <f t="shared" ca="1" si="529"/>
        <v>-3,40243501977058+0,419650333907687i</v>
      </c>
      <c r="CC297" s="223" t="str">
        <f t="shared" ca="1" si="530"/>
        <v>-0,832988736184018-3,32547744420265i</v>
      </c>
      <c r="CD297" s="223" t="str">
        <f t="shared" ca="1" si="531"/>
        <v>3,19850159251175-1,23379821251689i</v>
      </c>
      <c r="CE297" s="223" t="str">
        <f t="shared" ca="1" si="532"/>
        <v>1,61605021531385+3,02341729969485i</v>
      </c>
      <c r="CF297" s="223" t="str">
        <f t="shared" ca="1" si="533"/>
        <v>-2,80285799648742+1,97399531864607i</v>
      </c>
      <c r="CG297" s="223" t="str">
        <f t="shared" ca="1" si="534"/>
        <v>-2,30224969498862-2,54014110010347i</v>
      </c>
      <c r="CH297" s="223" t="str">
        <f t="shared" ca="1" si="535"/>
        <v>2,23921811720645-2,59587609297602i</v>
      </c>
      <c r="CI297" s="223" t="str">
        <f t="shared" ca="1" si="536"/>
        <v>2,8504580982792+1,90461520955403i</v>
      </c>
      <c r="CJ297" s="223" t="str">
        <f t="shared" ca="1" si="537"/>
        <v>-1,54136511633209+3,06216656056862i</v>
      </c>
      <c r="CK297" s="223" t="str">
        <f t="shared" ca="1" si="538"/>
        <v>-3,22781718751614-1,15493145705079i</v>
      </c>
      <c r="CL297" s="223" t="str">
        <f t="shared" ca="1" si="539"/>
        <v>0,751126553642131-3,34491843950249i</v>
      </c>
      <c r="CM297" s="223" t="str">
        <f t="shared" ca="1" si="540"/>
        <v>3,41170900469928+0,33602400771957i</v>
      </c>
      <c r="CN297" s="223" t="str">
        <f t="shared" ca="1" si="541"/>
        <v>0,084132652054568+3,42718429083823i</v>
      </c>
      <c r="CO297" s="223" t="str">
        <f t="shared" ca="1" si="542"/>
        <v>-3,39111153521111+0,503023878427438i</v>
      </c>
      <c r="CP297" s="223" t="str">
        <f t="shared" ca="1" si="543"/>
        <v>-0,914349157456283-3,30403330563859i</v>
      </c>
      <c r="CQ297" s="223" t="str">
        <f t="shared" ca="1" si="544"/>
        <v>3,1672593397475-1,31192177407509i</v>
      </c>
      <c r="CR297" s="223" t="str">
        <f t="shared" ca="1" si="545"/>
        <v>1,68976186607486+2,98284684529214i</v>
      </c>
      <c r="CS297" s="223" t="str">
        <f t="shared" ca="1" si="546"/>
        <v>-2,75356955784368+2,04218636677131i</v>
      </c>
      <c r="CT297" s="223" t="str">
        <f t="shared" ca="1" si="547"/>
        <v>-2,36389448364183-2,48287602121367i</v>
      </c>
      <c r="CU297" s="223" t="str">
        <f t="shared" ca="1" si="548"/>
        <v>2,17483771815962-2,6500474271568i</v>
      </c>
      <c r="CV297" s="223" t="str">
        <f t="shared" ca="1" si="549"/>
        <v>2,89634119069858+1,83408783147722i</v>
      </c>
      <c r="CW297" s="223" t="str">
        <f t="shared" ca="1" si="550"/>
        <v>-1,46575155663551+3,09907128681007i</v>
      </c>
      <c r="CX297" s="223" t="str">
        <f t="shared" ca="1" si="551"/>
        <v>-3,25518846614294-1,07536901405983i</v>
      </c>
      <c r="CY297" s="223" t="str">
        <f t="shared" ca="1" si="552"/>
        <v>0,66881192055315-3,36234458100833i</v>
      </c>
      <c r="CZ297" s="223" t="str">
        <f t="shared" ca="1" si="553"/>
        <v>3,41892790369569+0,252195273232913i</v>
      </c>
      <c r="DA297" s="223" t="str">
        <f t="shared" ca="1" si="554"/>
        <v>0,16821462574423+3,42408736836486i</v>
      </c>
      <c r="DB297" s="223" t="str">
        <f t="shared" ca="1" si="555"/>
        <v>-3,37774537186467+0,586094420172095i</v>
      </c>
      <c r="DC297" s="223" t="str">
        <f t="shared" ca="1" si="556"/>
        <v>-0,995158808985812-3,28059894095697i</v>
      </c>
      <c r="DD297" s="223" t="str">
        <f t="shared" ca="1" si="557"/>
        <v>3,13410924838837-1,38925508301267i</v>
      </c>
      <c r="DE297" s="223" t="str">
        <f t="shared" ca="1" si="558"/>
        <v>1,76245566747201+2,94047963548566i</v>
      </c>
      <c r="DF297" s="223" t="str">
        <f t="shared" ca="1" si="559"/>
        <v>-2,70262247186091+2,10914727819147i</v>
      </c>
      <c r="DG297" s="223" t="str">
        <f t="shared" ca="1" si="560"/>
        <v>-2,42411535064967-2,42411535064953i</v>
      </c>
      <c r="DH297" s="223" t="str">
        <f t="shared" ca="1" si="561"/>
        <v>2,10914727819378-2,70262247185911i</v>
      </c>
      <c r="DI297" s="223" t="str">
        <f t="shared" ca="1" si="562"/>
        <v>2,94047963548585+1,76245566747168i</v>
      </c>
      <c r="DJ297" s="223" t="str">
        <f t="shared" ca="1" si="563"/>
        <v>-1,3892550830125+3,13410924838844i</v>
      </c>
      <c r="DK297" s="223" t="str">
        <f t="shared" ca="1" si="564"/>
        <v>-3,28059894095708-0,995158808985448i</v>
      </c>
      <c r="DL297" s="223" t="str">
        <f t="shared" ca="1" si="565"/>
        <v>0,586094420171722-3,37774537186473i</v>
      </c>
      <c r="DM297" s="223" t="str">
        <f t="shared" ca="1" si="566"/>
        <v>3,42408736836488+0,168214625743849i</v>
      </c>
      <c r="DN297" s="223" t="str">
        <f t="shared" ca="1" si="567"/>
        <v>0,252195273233293+3,41892790369567i</v>
      </c>
      <c r="DO297" s="223" t="str">
        <f t="shared" ca="1" si="568"/>
        <v>-3,36234458100825+0,668811920553528i</v>
      </c>
      <c r="DP297" s="223" t="str">
        <f t="shared" ca="1" si="569"/>
        <v>-1,0753690140602-3,25518846614282i</v>
      </c>
      <c r="DQ297" s="223" t="str">
        <f t="shared" ca="1" si="570"/>
        <v>3,09907128680983-1,46575155663603i</v>
      </c>
      <c r="DR297" s="223" t="str">
        <f t="shared" ca="1" si="571"/>
        <v>1,83408783147754+2,89634119069838i</v>
      </c>
      <c r="DS297" s="223" t="str">
        <f t="shared" ca="1" si="572"/>
        <v>-2,65004742715865+2,17483771815735i</v>
      </c>
      <c r="DT297" s="223" t="str">
        <f t="shared" ca="1" si="573"/>
        <v>-2,48287602121393-2,36389448364155i</v>
      </c>
      <c r="DU297" s="223" t="str">
        <f t="shared" ca="1" si="574"/>
        <v>2,04218636677084-2,75356955784403i</v>
      </c>
      <c r="DV297" s="223" t="str">
        <f t="shared" ca="1" si="575"/>
        <v>2,98284684529223+1,6897618660747i</v>
      </c>
      <c r="DW297" s="223" t="str">
        <f t="shared" ca="1" si="576"/>
        <v>-1,31192177407473+3,16725933974764i</v>
      </c>
      <c r="DX297" s="223" t="str">
        <f t="shared" ca="1" si="577"/>
        <v>-3,30403330563864-0,914349157456101i</v>
      </c>
      <c r="DY297" s="223" t="str">
        <f t="shared" ca="1" si="578"/>
        <v>0,503023878427061-3,39111153521117i</v>
      </c>
      <c r="DZ297" s="223" t="str">
        <f t="shared" ca="1" si="579"/>
        <v>3,42718429083823+0,0841326520543816i</v>
      </c>
      <c r="EA297" s="223" t="str">
        <f t="shared" ca="1" si="580"/>
        <v>0,33602400771995+3,41170900469924i</v>
      </c>
      <c r="EB297" s="223" t="str">
        <f t="shared" ca="1" si="581"/>
        <v>-3,34491843950244+0,751126553642313i</v>
      </c>
      <c r="EC297" s="223" t="str">
        <f t="shared" ca="1" si="582"/>
        <v>-1,15493145705115-3,22781718751601i</v>
      </c>
      <c r="ED297" s="223" t="str">
        <f t="shared" ca="1" si="583"/>
        <v>3,06216656056993-1,54136511632947i</v>
      </c>
      <c r="EE297" s="223" t="str">
        <f t="shared" ca="1" si="584"/>
        <v>1,90461520955435+2,85045809827899i</v>
      </c>
      <c r="EF297" s="223" t="str">
        <f t="shared" ca="1" si="585"/>
        <v>-2,59587609297794+2,23921811720423i</v>
      </c>
      <c r="EG297" s="223" t="str">
        <f t="shared" ca="1" si="586"/>
        <v>-2,54014110010373-2,30224969498833i</v>
      </c>
      <c r="EH297" s="223" t="str">
        <f t="shared" ca="1" si="587"/>
        <v>1,97399531864847-2,80285799648573i</v>
      </c>
      <c r="EI297" s="223" t="str">
        <f t="shared" ca="1" si="588"/>
        <v>3,02341729969494+1,61605021531369i</v>
      </c>
      <c r="EJ297" s="223" t="str">
        <f t="shared" ca="1" si="589"/>
        <v>-1,23379821251636+3,19850159251195i</v>
      </c>
      <c r="EK297" s="223" t="str">
        <f t="shared" ca="1" si="590"/>
        <v>-3,3254774442027-0,83298873618384i</v>
      </c>
      <c r="EL297" s="223" t="str">
        <f t="shared" ca="1" si="591"/>
        <v>0,419650333907309-3,40243501977063i</v>
      </c>
      <c r="EM297" s="223" t="str">
        <f t="shared" ca="1" si="592"/>
        <v>3,42821680564547+1,04491981449933E-12i</v>
      </c>
      <c r="EN297" s="223"/>
      <c r="EO297" s="223"/>
      <c r="EP297" s="223"/>
    </row>
    <row r="298" spans="1:146">
      <c r="A298" s="249">
        <f t="shared" si="461"/>
        <v>3.867187500000003E-3</v>
      </c>
      <c r="B298" s="248">
        <v>198</v>
      </c>
      <c r="C298" s="247">
        <f t="shared" si="462"/>
        <v>39600</v>
      </c>
      <c r="N298" s="246">
        <f t="shared" ca="1" si="463"/>
        <v>4.5600820518553924</v>
      </c>
      <c r="O298" s="223">
        <f t="shared" ca="1" si="464"/>
        <v>-3.4399179481446081</v>
      </c>
      <c r="P298" s="223" t="str">
        <f t="shared" ca="1" si="465"/>
        <v>-0,504740792618767-3,40268603051089i</v>
      </c>
      <c r="Q298" s="223" t="str">
        <f t="shared" ca="1" si="466"/>
        <v>3,29179623618876-0,998555471358978i</v>
      </c>
      <c r="R298" s="223" t="str">
        <f t="shared" ca="1" si="467"/>
        <v>1,47075443971137+3,10964899434594i</v>
      </c>
      <c r="S298" s="223" t="str">
        <f t="shared" ca="1" si="468"/>
        <v>-2,86018724269645+1,91111601601888i</v>
      </c>
      <c r="T298" s="223" t="str">
        <f t="shared" ca="1" si="469"/>
        <v>-2,3101077020156-2,54881107480637i</v>
      </c>
      <c r="U298" s="223" t="str">
        <f t="shared" ca="1" si="470"/>
        <v>2,18226084437684-2,65909253262595i</v>
      </c>
      <c r="V298" s="223" t="str">
        <f t="shared" ca="1" si="471"/>
        <v>2,9505160401771+1,76847125694059i</v>
      </c>
      <c r="W298" s="223" t="str">
        <f t="shared" ca="1" si="472"/>
        <v>-1,31639960745023+3,17806978580904i</v>
      </c>
      <c r="X298" s="223" t="str">
        <f t="shared" ca="1" si="473"/>
        <v>-3,33682791812512-0,835831881892664i</v>
      </c>
      <c r="Y298" s="223" t="str">
        <f t="shared" ca="1" si="474"/>
        <v>0,337170920245512-3,42335380299907i</v>
      </c>
      <c r="Z298" s="223" t="str">
        <f t="shared" ca="1" si="475"/>
        <v>3,43577441632546-0,1687887735925i</v>
      </c>
      <c r="AA298" s="223" t="str">
        <f t="shared" ca="1" si="476"/>
        <v>0,671094700212466+3,37382088933514i</v>
      </c>
      <c r="AB298" s="223" t="str">
        <f t="shared" ca="1" si="477"/>
        <v>-3,23883432879205+1,15887345323188i</v>
      </c>
      <c r="AC298" s="223" t="str">
        <f t="shared" ca="1" si="478"/>
        <v>-1,62156609570469-3,03373678608222i</v>
      </c>
      <c r="AD298" s="223" t="str">
        <f t="shared" ca="1" si="479"/>
        <v>2,76296800362513-2,04915672922087i</v>
      </c>
      <c r="AE298" s="223" t="str">
        <f t="shared" ca="1" si="480"/>
        <v>2,43238930785841+2,43238930785832i</v>
      </c>
      <c r="AF298" s="223" t="str">
        <f t="shared" ca="1" si="481"/>
        <v>-2,04915672922077+2,7629680036252i</v>
      </c>
      <c r="AG298" s="223" t="str">
        <f t="shared" ca="1" si="482"/>
        <v>-3,03373678608227-1,62156609570459i</v>
      </c>
      <c r="AH298" s="223" t="str">
        <f t="shared" ca="1" si="483"/>
        <v>1,15887345323174-3,23883432879209i</v>
      </c>
      <c r="AI298" s="223" t="str">
        <f t="shared" ca="1" si="484"/>
        <v>3,3738208893351+0,671094700212686i</v>
      </c>
      <c r="AJ298" s="223" t="str">
        <f t="shared" ca="1" si="485"/>
        <v>-0,168788773592405+3,43577441632546i</v>
      </c>
      <c r="AK298" s="223" t="str">
        <f t="shared" ca="1" si="486"/>
        <v>-3,42335380299896+0,337170920246677i</v>
      </c>
      <c r="AL298" s="223" t="str">
        <f t="shared" ca="1" si="487"/>
        <v>-0,835831881891453-3,33682791812542i</v>
      </c>
      <c r="AM298" s="223" t="str">
        <f t="shared" ca="1" si="488"/>
        <v>3,17806978580912-1,31639960745002i</v>
      </c>
      <c r="AN298" s="223" t="str">
        <f t="shared" ca="1" si="489"/>
        <v>1,76847125694128+2,95051604017669i</v>
      </c>
      <c r="AO298" s="223" t="str">
        <f t="shared" ca="1" si="490"/>
        <v>-2,65909253262477+2,18226084437828i</v>
      </c>
      <c r="AP298" s="223" t="str">
        <f t="shared" ca="1" si="491"/>
        <v>-2,54881107480597-2,31010770201605i</v>
      </c>
      <c r="AQ298" s="223" t="str">
        <f t="shared" ca="1" si="492"/>
        <v>1,91111601601874-2,86018724269655i</v>
      </c>
      <c r="AR298" s="223" t="str">
        <f t="shared" ca="1" si="493"/>
        <v>1,91111601601874-2,86018724269655i</v>
      </c>
      <c r="AS298" s="223" t="str">
        <f t="shared" ca="1" si="494"/>
        <v>-0,998555471360086+3,29179623618842i</v>
      </c>
      <c r="AT298" s="223" t="str">
        <f t="shared" ca="1" si="495"/>
        <v>-3,40268603051087-0,504740792618942i</v>
      </c>
      <c r="AU298" s="223" t="str">
        <f t="shared" ca="1" si="496"/>
        <v>-8,04059109223967E-13-3,43991794814461i</v>
      </c>
      <c r="AV298" s="223" t="str">
        <f t="shared" ca="1" si="497"/>
        <v>3,40268603051113-0,504740792617147i</v>
      </c>
      <c r="AW298" s="223" t="str">
        <f t="shared" ca="1" si="498"/>
        <v>0,998555471358352+3,29179623618895i</v>
      </c>
      <c r="AX298" s="223" t="str">
        <f t="shared" ca="1" si="499"/>
        <v>-3,10964899434576+1,47075443971175i</v>
      </c>
      <c r="AY298" s="223" t="str">
        <f t="shared" ca="1" si="500"/>
        <v>-1,91111601602016-2,8601872426956i</v>
      </c>
      <c r="AZ298" s="223" t="str">
        <f t="shared" ca="1" si="501"/>
        <v>2,54881107480718-2,3101077020147i</v>
      </c>
      <c r="BA298" s="223" t="str">
        <f t="shared" ca="1" si="502"/>
        <v>2,65909253262582+2,182260844377i</v>
      </c>
      <c r="BB298" s="223" t="str">
        <f t="shared" ca="1" si="503"/>
        <v>-1,7684712569399+2,95051604017752i</v>
      </c>
      <c r="BC298" s="223" t="str">
        <f t="shared" ca="1" si="504"/>
        <v>-3,17806978580843-1,3163996074517i</v>
      </c>
      <c r="BD298" s="223" t="str">
        <f t="shared" ca="1" si="505"/>
        <v>0,835831881893211-3,33682791812498i</v>
      </c>
      <c r="BE298" s="223" t="str">
        <f t="shared" ca="1" si="506"/>
        <v>3,42335380299911+0,337170920245077i</v>
      </c>
      <c r="BF298" s="223" t="str">
        <f t="shared" ca="1" si="507"/>
        <v>0,168788773593962+3,43577441632539i</v>
      </c>
      <c r="BG298" s="223" t="str">
        <f t="shared" ca="1" si="508"/>
        <v>-3,37382088933533+0,67109470021153i</v>
      </c>
      <c r="BH298" s="223" t="str">
        <f t="shared" ca="1" si="509"/>
        <v>-1,1588734532317-3,23883432879211i</v>
      </c>
      <c r="BI298" s="223" t="str">
        <f t="shared" ca="1" si="510"/>
        <v>3,03373678608184-1,6215660957054i</v>
      </c>
      <c r="BJ298" s="223" t="str">
        <f t="shared" ca="1" si="511"/>
        <v>2,04915672921959+2,76296800362608i</v>
      </c>
      <c r="BK298" s="223" t="str">
        <f t="shared" ca="1" si="512"/>
        <v>-2,43238930785872+2,43238930785801i</v>
      </c>
      <c r="BL298" s="223" t="str">
        <f t="shared" ca="1" si="513"/>
        <v>-2,76296800362547-2,0491567292204i</v>
      </c>
      <c r="BM298" s="223" t="str">
        <f t="shared" ca="1" si="514"/>
        <v>1,62156609570327-3,03373678608297i</v>
      </c>
      <c r="BN298" s="223" t="str">
        <f t="shared" ca="1" si="515"/>
        <v>3,23883432879177+1,15887345323265i</v>
      </c>
      <c r="BO298" s="223" t="str">
        <f t="shared" ca="1" si="516"/>
        <v>-0,671094700212617+3,37382088933511i</v>
      </c>
      <c r="BP298" s="223" t="str">
        <f t="shared" ca="1" si="517"/>
        <v>-3,4357744163255-0,168788773591651i</v>
      </c>
      <c r="BQ298" s="223" t="str">
        <f t="shared" ca="1" si="518"/>
        <v>-0,337170920243975-3,42335380299922i</v>
      </c>
      <c r="BR298" s="223" t="str">
        <f t="shared" ca="1" si="519"/>
        <v>3,33682791812522-0,835831881892231i</v>
      </c>
      <c r="BS298" s="223" t="str">
        <f t="shared" ca="1" si="520"/>
        <v>1,31639960745085+3,17806978580878i</v>
      </c>
      <c r="BT298" s="223" t="str">
        <f t="shared" ca="1" si="521"/>
        <v>-2,95051604017628+1,76847125694197i</v>
      </c>
      <c r="BU298" s="223" t="str">
        <f t="shared" ca="1" si="522"/>
        <v>-2,18226084437622-2,65909253262646i</v>
      </c>
      <c r="BV298" s="223" t="str">
        <f t="shared" ca="1" si="523"/>
        <v>2,31010770201538-2,54881107480657i</v>
      </c>
      <c r="BW298" s="223" t="str">
        <f t="shared" ca="1" si="524"/>
        <v>2,86018724269694+1,91111601601815i</v>
      </c>
      <c r="BX298" s="223" t="str">
        <f t="shared" ca="1" si="525"/>
        <v>-1,47075443971275+3,10964899434528i</v>
      </c>
      <c r="BY298" s="223" t="str">
        <f t="shared" ca="1" si="526"/>
        <v>-3,29179623618865-0,998555471359319i</v>
      </c>
      <c r="BZ298" s="223" t="str">
        <f t="shared" ca="1" si="527"/>
        <v>0,504740792618244-3,40268603051097i</v>
      </c>
      <c r="CA298" s="223" t="str">
        <f t="shared" ca="1" si="528"/>
        <v>3,43991794814461-1,60811821844793E-12i</v>
      </c>
      <c r="CB298" s="223" t="str">
        <f t="shared" ca="1" si="529"/>
        <v>0,504740792617945+3,40268603051102i</v>
      </c>
      <c r="CC298" s="223" t="str">
        <f t="shared" ca="1" si="530"/>
        <v>-3,29179623618868+0,998555471359216i</v>
      </c>
      <c r="CD298" s="223" t="str">
        <f t="shared" ca="1" si="531"/>
        <v>-1,47075443971248-3,10964899434541i</v>
      </c>
      <c r="CE298" s="223" t="str">
        <f t="shared" ca="1" si="532"/>
        <v>2,86018724269711-1,9111160160179i</v>
      </c>
      <c r="CF298" s="223" t="str">
        <f t="shared" ca="1" si="533"/>
        <v>2,3101077020153+2,54881107480664i</v>
      </c>
      <c r="CG298" s="223" t="str">
        <f t="shared" ca="1" si="534"/>
        <v>-2,18226084437645+2,65909253262627i</v>
      </c>
      <c r="CH298" s="223" t="str">
        <f t="shared" ca="1" si="535"/>
        <v>-2,95051604017612-1,76847125694223i</v>
      </c>
      <c r="CI298" s="223" t="str">
        <f t="shared" ca="1" si="536"/>
        <v>1,31639960745095-3,17806978580873i</v>
      </c>
      <c r="CJ298" s="223" t="str">
        <f t="shared" ca="1" si="537"/>
        <v>3,33682791812519+0,835831881892337i</v>
      </c>
      <c r="CK298" s="223" t="str">
        <f t="shared" ca="1" si="538"/>
        <v>-0,337170920244277+3,42335380299919i</v>
      </c>
      <c r="CL298" s="223" t="str">
        <f t="shared" ca="1" si="539"/>
        <v>-3,43577441632551+0,168788773591348i</v>
      </c>
      <c r="CM298" s="223" t="str">
        <f t="shared" ca="1" si="540"/>
        <v>-0,671094700212414-3,37382088933515i</v>
      </c>
      <c r="CN298" s="223" t="str">
        <f t="shared" ca="1" si="541"/>
        <v>3,23883432879188-1,15887345323236i</v>
      </c>
      <c r="CO298" s="223" t="str">
        <f t="shared" ca="1" si="542"/>
        <v>1,62156609570301+3,03373678608312i</v>
      </c>
      <c r="CP298" s="223" t="str">
        <f t="shared" ca="1" si="543"/>
        <v>-2,7629680036256+2,04915672922024i</v>
      </c>
      <c r="CQ298" s="223" t="str">
        <f t="shared" ca="1" si="544"/>
        <v>-2,43238930785851-2,43238930785822i</v>
      </c>
      <c r="CR298" s="223" t="str">
        <f t="shared" ca="1" si="545"/>
        <v>2,04915672921976-2,76296800362596i</v>
      </c>
      <c r="CS298" s="223" t="str">
        <f t="shared" ca="1" si="546"/>
        <v>3,03373678608174+1,62156609570558i</v>
      </c>
      <c r="CT298" s="223" t="str">
        <f t="shared" ca="1" si="547"/>
        <v>-1,1588734532318+3,23883432879208i</v>
      </c>
      <c r="CU298" s="223" t="str">
        <f t="shared" ca="1" si="548"/>
        <v>-3,37382088933527-0,671094700211826i</v>
      </c>
      <c r="CV298" s="223" t="str">
        <f t="shared" ca="1" si="549"/>
        <v>0,168788773594266-3,43577441632537i</v>
      </c>
      <c r="CW298" s="223" t="str">
        <f t="shared" ca="1" si="550"/>
        <v>3,42335380299914-0,337170920244872i</v>
      </c>
      <c r="CX298" s="223" t="str">
        <f t="shared" ca="1" si="551"/>
        <v>0,835831881892919+3,33682791812505i</v>
      </c>
      <c r="CY298" s="223" t="str">
        <f t="shared" ca="1" si="552"/>
        <v>-3,17806978580851+1,31639960745151i</v>
      </c>
      <c r="CZ298" s="223" t="str">
        <f t="shared" ca="1" si="553"/>
        <v>-1,76847125693972-2,95051604017762i</v>
      </c>
      <c r="DA298" s="223" t="str">
        <f t="shared" ca="1" si="554"/>
        <v>2,65909253262589-2,18226084437691i</v>
      </c>
      <c r="DB298" s="223" t="str">
        <f t="shared" ca="1" si="555"/>
        <v>2,54881107480705+2,31010770201486i</v>
      </c>
      <c r="DC298" s="223" t="str">
        <f t="shared" ca="1" si="556"/>
        <v>-1,91111601602033+2,86018724269548i</v>
      </c>
      <c r="DD298" s="223" t="str">
        <f t="shared" ca="1" si="557"/>
        <v>-3,10964899434567-1,47075443971194i</v>
      </c>
      <c r="DE298" s="223" t="str">
        <f t="shared" ca="1" si="558"/>
        <v>0,998555471358641-3,29179623618886i</v>
      </c>
      <c r="DF298" s="223" t="str">
        <f t="shared" ca="1" si="559"/>
        <v>3,4026860305111+0,504740792617353i</v>
      </c>
      <c r="DG298" s="223" t="str">
        <f t="shared" ca="1" si="560"/>
        <v>-1,00971486585901E-12+3,43991794814461i</v>
      </c>
      <c r="DH298" s="223" t="str">
        <f t="shared" ca="1" si="561"/>
        <v>-3,40268603051088+0,504740792618836i</v>
      </c>
      <c r="DI298" s="223" t="str">
        <f t="shared" ca="1" si="562"/>
        <v>-0,99855547135989-3,29179623618848i</v>
      </c>
      <c r="DJ298" s="223" t="str">
        <f t="shared" ca="1" si="563"/>
        <v>3,10964899434654-1,47075443971011i</v>
      </c>
      <c r="DK298" s="223" t="str">
        <f t="shared" ca="1" si="564"/>
        <v>1,91111601601865+2,8601872426966i</v>
      </c>
      <c r="DL298" s="223" t="str">
        <f t="shared" ca="1" si="565"/>
        <v>-2,54881107480617+2,31010770201582i</v>
      </c>
      <c r="DM298" s="223" t="str">
        <f t="shared" ca="1" si="566"/>
        <v>-2,65909253262684-2,18226084437575i</v>
      </c>
      <c r="DN298" s="223" t="str">
        <f t="shared" ca="1" si="567"/>
        <v>1,76847125694146-2,95051604017658i</v>
      </c>
      <c r="DO298" s="223" t="str">
        <f t="shared" ca="1" si="568"/>
        <v>3,17806978580901+1,3163996074503i</v>
      </c>
      <c r="DP298" s="223" t="str">
        <f t="shared" ca="1" si="569"/>
        <v>-0,835831881891653+3,33682791812537i</v>
      </c>
      <c r="DQ298" s="223" t="str">
        <f t="shared" ca="1" si="570"/>
        <v>-3,42335380299896-0,337170920246687i</v>
      </c>
      <c r="DR298" s="223" t="str">
        <f t="shared" ca="1" si="571"/>
        <v>-0,168788773592249-3,43577441632547i</v>
      </c>
      <c r="DS298" s="223" t="str">
        <f t="shared" ca="1" si="572"/>
        <v>3,37382088933501-0,671094700213106i</v>
      </c>
      <c r="DT298" s="223" t="str">
        <f t="shared" ca="1" si="573"/>
        <v>1,15887345323008+3,23883432879269i</v>
      </c>
      <c r="DU298" s="223" t="str">
        <f t="shared" ca="1" si="574"/>
        <v>-3,03373678608269+1,6215660957038i</v>
      </c>
      <c r="DV298" s="223" t="str">
        <f t="shared" ca="1" si="575"/>
        <v>-2,0491567292208-2,76296800362518i</v>
      </c>
      <c r="DW298" s="223" t="str">
        <f t="shared" ca="1" si="576"/>
        <v>2,43238930785745-2,43238930785928i</v>
      </c>
      <c r="DX298" s="223" t="str">
        <f t="shared" ca="1" si="577"/>
        <v>2,76296800362439+2,04915672922186i</v>
      </c>
      <c r="DY298" s="223" t="str">
        <f t="shared" ca="1" si="578"/>
        <v>-1,62156609570496+3,03373678608207i</v>
      </c>
      <c r="DZ298" s="223" t="str">
        <f t="shared" ca="1" si="579"/>
        <v>-3,23883432879238-1,15887345323095i</v>
      </c>
      <c r="EA298" s="223" t="str">
        <f t="shared" ca="1" si="580"/>
        <v>0,671094700210942-3,37382088933544i</v>
      </c>
      <c r="EB298" s="223" t="str">
        <f t="shared" ca="1" si="581"/>
        <v>3,43577441632541+0,16878877359356i</v>
      </c>
      <c r="EC298" s="223" t="str">
        <f t="shared" ca="1" si="582"/>
        <v>0,33717092024577+3,42335380299905i</v>
      </c>
      <c r="ED298" s="223" t="str">
        <f t="shared" ca="1" si="583"/>
        <v>-3,33682791812483+0,835831881893793i</v>
      </c>
      <c r="EE298" s="223" t="str">
        <f t="shared" ca="1" si="584"/>
        <v>-1,31639960744891-3,17806978580958i</v>
      </c>
      <c r="EF298" s="223" t="str">
        <f t="shared" ca="1" si="585"/>
        <v>2,95051604017716-1,7684712569405i</v>
      </c>
      <c r="EG298" s="223" t="str">
        <f t="shared" ca="1" si="586"/>
        <v>2,18226084437746+2,65909253262544i</v>
      </c>
      <c r="EH298" s="223" t="str">
        <f t="shared" ca="1" si="587"/>
        <v>-2,31010770201433+2,54881107480752i</v>
      </c>
      <c r="EI298" s="223" t="str">
        <f t="shared" ca="1" si="588"/>
        <v>-2,86018724269598-1,91111601601958i</v>
      </c>
      <c r="EJ298" s="223" t="str">
        <f t="shared" ca="1" si="589"/>
        <v>1,4707544397113-3,10964899434597i</v>
      </c>
      <c r="EK298" s="223" t="str">
        <f t="shared" ca="1" si="590"/>
        <v>3,29179623618906+0,998555471357967i</v>
      </c>
      <c r="EL298" s="223" t="str">
        <f t="shared" ca="1" si="591"/>
        <v>-0,50474079261994+3,40268603051072i</v>
      </c>
      <c r="EM298" s="223" t="str">
        <f t="shared" ca="1" si="592"/>
        <v>-3,43991794814461-3,03424105021644E-13i</v>
      </c>
      <c r="EN298" s="223"/>
      <c r="EO298" s="223"/>
      <c r="EP298" s="223"/>
    </row>
    <row r="299" spans="1:146">
      <c r="A299" s="249">
        <f t="shared" si="461"/>
        <v>3.886718750000003E-3</v>
      </c>
      <c r="B299" s="248">
        <v>199</v>
      </c>
      <c r="C299" s="247">
        <f t="shared" si="462"/>
        <v>39800</v>
      </c>
      <c r="N299" s="246">
        <f t="shared" ca="1" si="463"/>
        <v>4.5517220940756289</v>
      </c>
      <c r="O299" s="223">
        <f t="shared" ca="1" si="464"/>
        <v>-3.4482779059243716</v>
      </c>
      <c r="P299" s="223" t="str">
        <f t="shared" ca="1" si="465"/>
        <v>-0,589524103767243-3,39751112545104i</v>
      </c>
      <c r="Q299" s="223" t="str">
        <f t="shared" ca="1" si="466"/>
        <v>3,24670559742483-1,16168983818248i</v>
      </c>
      <c r="R299" s="223" t="str">
        <f t="shared" ca="1" si="467"/>
        <v>1,69964994613589+3,00030174767246i</v>
      </c>
      <c r="S299" s="223" t="str">
        <f t="shared" ca="1" si="468"/>
        <v>-2,66555486737937+2,18756434544823i</v>
      </c>
      <c r="T299" s="223" t="str">
        <f t="shared" ca="1" si="469"/>
        <v>-2,61106653557877-2,25232148310734i</v>
      </c>
      <c r="U299" s="223" t="str">
        <f t="shared" ca="1" si="470"/>
        <v>1,77276913417654-2,95768661514318i</v>
      </c>
      <c r="V299" s="223" t="str">
        <f t="shared" ca="1" si="471"/>
        <v>3,21721845460841+1,24101810293536i</v>
      </c>
      <c r="W299" s="223" t="str">
        <f t="shared" ca="1" si="472"/>
        <v>-0,67272564706774+3,38202021287033i</v>
      </c>
      <c r="X299" s="223" t="str">
        <f t="shared" ca="1" si="473"/>
        <v>-3,44723934908881-0,0846249760999122i</v>
      </c>
      <c r="Y299" s="223" t="str">
        <f t="shared" ca="1" si="474"/>
        <v>-0,505967453190167-3,41095550437094i</v>
      </c>
      <c r="Z299" s="223" t="str">
        <f t="shared" ca="1" si="475"/>
        <v>3,27423704619154-1,0816618149094i</v>
      </c>
      <c r="AA299" s="223" t="str">
        <f t="shared" ca="1" si="476"/>
        <v>1,625506952522+3,04110961061728i</v>
      </c>
      <c r="AB299" s="223" t="str">
        <f t="shared" ca="1" si="477"/>
        <v>-2,71843756859915+2,12148950082599i</v>
      </c>
      <c r="AC299" s="223" t="str">
        <f t="shared" ca="1" si="478"/>
        <v>-2,5550053949312-2,31572190652475i</v>
      </c>
      <c r="AD299" s="223" t="str">
        <f t="shared" ca="1" si="479"/>
        <v>1,84482047237888-2,91328988279195i</v>
      </c>
      <c r="AE299" s="223" t="str">
        <f t="shared" ca="1" si="480"/>
        <v>3,18579337969439+1,31959882478788i</v>
      </c>
      <c r="AF299" s="223" t="str">
        <f t="shared" ca="1" si="481"/>
        <v>-0,755521965593502+3,36449209777522i</v>
      </c>
      <c r="AG299" s="223" t="str">
        <f t="shared" ca="1" si="482"/>
        <v>-3,44412430416995-0,169198977278211i</v>
      </c>
      <c r="AH299" s="223" t="str">
        <f t="shared" ca="1" si="483"/>
        <v>-0,422106026738572-3,42234525123886i</v>
      </c>
      <c r="AI299" s="223" t="str">
        <f t="shared" ca="1" si="484"/>
        <v>3,29979621699326-1,00098223900484i</v>
      </c>
      <c r="AJ299" s="223" t="str">
        <f t="shared" ca="1" si="485"/>
        <v>1,55038481430274+3,08008562284649i</v>
      </c>
      <c r="AK299" s="223" t="str">
        <f t="shared" ca="1" si="486"/>
        <v>-2,76968278467758+2,05413675025467i</v>
      </c>
      <c r="AL299" s="223" t="str">
        <f t="shared" ca="1" si="487"/>
        <v>-2,49740521457104-2,37772742565659i</v>
      </c>
      <c r="AM299" s="223" t="str">
        <f t="shared" ca="1" si="488"/>
        <v>1,91576055971119-2,86713829355008i</v>
      </c>
      <c r="AN299" s="223" t="str">
        <f t="shared" ca="1" si="489"/>
        <v>3,15244930197295+1,39738466965129i</v>
      </c>
      <c r="AO299" s="223" t="str">
        <f t="shared" ca="1" si="490"/>
        <v>-0,837863185937696+3,34493733844694i</v>
      </c>
      <c r="AP299" s="223" t="str">
        <f t="shared" ca="1" si="491"/>
        <v>-3,4389346475544-0,253671059318988i</v>
      </c>
      <c r="AQ299" s="223" t="str">
        <f t="shared" ca="1" si="492"/>
        <v>-0,337990339401372-3,43167350529702i</v>
      </c>
      <c r="AR299" s="223" t="str">
        <f t="shared" ca="1" si="493"/>
        <v>-0,337990339401372-3,43167350529702i</v>
      </c>
      <c r="AS299" s="223" t="str">
        <f t="shared" ca="1" si="494"/>
        <v>1,47432878223965+3,11720630667043i</v>
      </c>
      <c r="AT299" s="223" t="str">
        <f t="shared" ca="1" si="495"/>
        <v>-2,81925964741056+1,98554666451551i</v>
      </c>
      <c r="AU299" s="223" t="str">
        <f t="shared" ca="1" si="496"/>
        <v>-2,43830069069432-2,43830069069542i</v>
      </c>
      <c r="AV299" s="223" t="str">
        <f t="shared" ca="1" si="497"/>
        <v>1,98554666451669-2,81925964740973i</v>
      </c>
      <c r="AW299" s="223" t="str">
        <f t="shared" ca="1" si="498"/>
        <v>3,11720630666981+1,47432878224096i</v>
      </c>
      <c r="AX299" s="223" t="str">
        <f t="shared" ca="1" si="499"/>
        <v>-0,919699708828401+3,32336771394125i</v>
      </c>
      <c r="AY299" s="223" t="str">
        <f t="shared" ca="1" si="500"/>
        <v>-3,43167350529721-0,337990339399396i</v>
      </c>
      <c r="AZ299" s="223" t="str">
        <f t="shared" ca="1" si="501"/>
        <v>-0,253671059320968-3,43893464755426i</v>
      </c>
      <c r="BA299" s="223" t="str">
        <f t="shared" ca="1" si="502"/>
        <v>3,34493733844729-0,837863185936292i</v>
      </c>
      <c r="BB299" s="223" t="str">
        <f t="shared" ca="1" si="503"/>
        <v>1,39738466964992+3,15244930197355i</v>
      </c>
      <c r="BC299" s="223" t="str">
        <f t="shared" ca="1" si="504"/>
        <v>-2,86713829355088+1,91576055970999i</v>
      </c>
      <c r="BD299" s="223" t="str">
        <f t="shared" ca="1" si="505"/>
        <v>-2,37772742565555-2,49740521457204i</v>
      </c>
      <c r="BE299" s="223" t="str">
        <f t="shared" ca="1" si="506"/>
        <v>2,05413675025587-2,76968278467669i</v>
      </c>
      <c r="BF299" s="223" t="str">
        <f t="shared" ca="1" si="507"/>
        <v>3,08008562284738+1,55038481430096i</v>
      </c>
      <c r="BG299" s="223" t="str">
        <f t="shared" ca="1" si="508"/>
        <v>-1,0009822390043+3,29979621699342i</v>
      </c>
      <c r="BH299" s="223" t="str">
        <f t="shared" ca="1" si="509"/>
        <v>-3,42234525123897-0,422106026737624i</v>
      </c>
      <c r="BI299" s="223" t="str">
        <f t="shared" ca="1" si="510"/>
        <v>-0,1691989772799-3,44412430416987i</v>
      </c>
      <c r="BJ299" s="223" t="str">
        <f t="shared" ca="1" si="511"/>
        <v>3,36449209777554-0,755521965592092i</v>
      </c>
      <c r="BK299" s="223" t="str">
        <f t="shared" ca="1" si="512"/>
        <v>1,31959882478686+3,18579337969481i</v>
      </c>
      <c r="BL299" s="223" t="str">
        <f t="shared" ca="1" si="513"/>
        <v>-2,91328988279238+1,8448204723782i</v>
      </c>
      <c r="BM299" s="223" t="str">
        <f t="shared" ca="1" si="514"/>
        <v>-2,31572190652444-2,55500539493148i</v>
      </c>
      <c r="BN299" s="223" t="str">
        <f t="shared" ca="1" si="515"/>
        <v>2,12148950082582-2,71843756859929i</v>
      </c>
      <c r="BO299" s="223" t="str">
        <f t="shared" ca="1" si="516"/>
        <v>3,04110961061757+1,62550695252146i</v>
      </c>
      <c r="BP299" s="223" t="str">
        <f t="shared" ca="1" si="517"/>
        <v>-1,08166181490856+3,27423704619181i</v>
      </c>
      <c r="BQ299" s="223" t="str">
        <f t="shared" ca="1" si="518"/>
        <v>-3,41095550437114-0,505967453188808i</v>
      </c>
      <c r="BR299" s="223" t="str">
        <f t="shared" ca="1" si="519"/>
        <v>-0,0846249760980515-3,44723934908886i</v>
      </c>
      <c r="BS299" s="223" t="str">
        <f t="shared" ca="1" si="520"/>
        <v>3,38202021287053-0,672725647066706i</v>
      </c>
      <c r="BT299" s="223" t="str">
        <f t="shared" ca="1" si="521"/>
        <v>1,24101810293465+3,21721845460868i</v>
      </c>
      <c r="BU299" s="223" t="str">
        <f t="shared" ca="1" si="522"/>
        <v>-2,95768661514342+1,77276913417614i</v>
      </c>
      <c r="BV299" s="223" t="str">
        <f t="shared" ca="1" si="523"/>
        <v>-2,2523214831072-2,61106653557889i</v>
      </c>
      <c r="BW299" s="223" t="str">
        <f t="shared" ca="1" si="524"/>
        <v>2,187564345448-2,66555486737956i</v>
      </c>
      <c r="BX299" s="223" t="str">
        <f t="shared" ca="1" si="525"/>
        <v>3,00030174767275+1,69964994613538i</v>
      </c>
      <c r="BY299" s="223" t="str">
        <f t="shared" ca="1" si="526"/>
        <v>-1,16168983818147+3,24670559742519i</v>
      </c>
      <c r="BZ299" s="223" t="str">
        <f t="shared" ca="1" si="527"/>
        <v>-3,39751112545132-0,589524103765636i</v>
      </c>
      <c r="CA299" s="223" t="str">
        <f t="shared" ca="1" si="528"/>
        <v>1,54275144124164E-12-3,44827790592437i</v>
      </c>
      <c r="CB299" s="223" t="str">
        <f t="shared" ca="1" si="529"/>
        <v>3,39751112545121-0,589524103766263i</v>
      </c>
      <c r="CC299" s="223" t="str">
        <f t="shared" ca="1" si="530"/>
        <v>1,16168983818188+3,24670559742504i</v>
      </c>
      <c r="CD299" s="223" t="str">
        <f t="shared" ca="1" si="531"/>
        <v>-3,00030174767253+1,69964994613577i</v>
      </c>
      <c r="CE299" s="223" t="str">
        <f t="shared" ca="1" si="532"/>
        <v>-2,18756434544849-2,66555486737915i</v>
      </c>
      <c r="CF299" s="223" t="str">
        <f t="shared" ca="1" si="533"/>
        <v>2,25232148310687-2,61106653557918i</v>
      </c>
      <c r="CG299" s="223" t="str">
        <f t="shared" ca="1" si="534"/>
        <v>2,95768661514365+1,77276913417576i</v>
      </c>
      <c r="CH299" s="223" t="str">
        <f t="shared" ca="1" si="535"/>
        <v>-1,24101810293423+3,21721845460884i</v>
      </c>
      <c r="CI299" s="223" t="str">
        <f t="shared" ca="1" si="536"/>
        <v>-3,38202021286997-0,67272564706954i</v>
      </c>
      <c r="CJ299" s="223" t="str">
        <f t="shared" ca="1" si="537"/>
        <v>0,084624976101136-3,44723934908878i</v>
      </c>
      <c r="CK299" s="223" t="str">
        <f t="shared" ca="1" si="538"/>
        <v>3,41095550437105-0,505967453189442i</v>
      </c>
      <c r="CL299" s="223" t="str">
        <f t="shared" ca="1" si="539"/>
        <v>1,08166181490898+3,27423704619167i</v>
      </c>
      <c r="CM299" s="223" t="str">
        <f t="shared" ca="1" si="540"/>
        <v>-3,04110961061736+1,62550695252185i</v>
      </c>
      <c r="CN299" s="223" t="str">
        <f t="shared" ca="1" si="541"/>
        <v>-2,12148950082624-2,71843756859895i</v>
      </c>
      <c r="CO299" s="223" t="str">
        <f t="shared" ca="1" si="542"/>
        <v>2,31572190652404-2,55500539493184i</v>
      </c>
      <c r="CP299" s="223" t="str">
        <f t="shared" ca="1" si="543"/>
        <v>2,91328988279262+1,84482047237783i</v>
      </c>
      <c r="CQ299" s="223" t="str">
        <f t="shared" ca="1" si="544"/>
        <v>-1,31959882478627+3,18579337969506i</v>
      </c>
      <c r="CR299" s="223" t="str">
        <f t="shared" ca="1" si="545"/>
        <v>-3,36449209777488-0,755521965595009i</v>
      </c>
      <c r="CS299" s="223" t="str">
        <f t="shared" ca="1" si="546"/>
        <v>0,169198977279262-3,4441243041699i</v>
      </c>
      <c r="CT299" s="223" t="str">
        <f t="shared" ca="1" si="547"/>
        <v>3,42234525123891-0,422106026738162i</v>
      </c>
      <c r="CU299" s="223" t="str">
        <f t="shared" ca="1" si="548"/>
        <v>1,00098223900472+3,2997962169933i</v>
      </c>
      <c r="CV299" s="223" t="str">
        <f t="shared" ca="1" si="549"/>
        <v>-3,08008562284718+1,55038481430136i</v>
      </c>
      <c r="CW299" s="223" t="str">
        <f t="shared" ca="1" si="550"/>
        <v>-2,0541367502563-2,76968278467637i</v>
      </c>
      <c r="CX299" s="223" t="str">
        <f t="shared" ca="1" si="551"/>
        <v>2,37772742565515-2,49740521457242i</v>
      </c>
      <c r="CY299" s="223" t="str">
        <f t="shared" ca="1" si="552"/>
        <v>2,86713829355112+1,91576055970962i</v>
      </c>
      <c r="CZ299" s="223" t="str">
        <f t="shared" ca="1" si="553"/>
        <v>-1,39738466965265+3,15244930197234i</v>
      </c>
      <c r="DA299" s="223" t="str">
        <f t="shared" ca="1" si="554"/>
        <v>-3,34493733844657-0,837863185939192i</v>
      </c>
      <c r="DB299" s="223" t="str">
        <f t="shared" ca="1" si="555"/>
        <v>0,253671059320429-3,4389346475543i</v>
      </c>
      <c r="DC299" s="223" t="str">
        <f t="shared" ca="1" si="556"/>
        <v>3,43167350529716-0,337990339399934i</v>
      </c>
      <c r="DD299" s="223" t="str">
        <f t="shared" ca="1" si="557"/>
        <v>0,919699708828828+3,32336771394114i</v>
      </c>
      <c r="DE299" s="223" t="str">
        <f t="shared" ca="1" si="558"/>
        <v>-3,11720630666954+1,47432878224154i</v>
      </c>
      <c r="DF299" s="223" t="str">
        <f t="shared" ca="1" si="559"/>
        <v>-1,98554666451713-2,81925964740941i</v>
      </c>
      <c r="DG299" s="223" t="str">
        <f t="shared" ca="1" si="560"/>
        <v>2,43830069069401-2,43830069069573i</v>
      </c>
      <c r="DH299" s="223" t="str">
        <f t="shared" ca="1" si="561"/>
        <v>2,81925964740889+1,98554666451787i</v>
      </c>
      <c r="DI299" s="223" t="str">
        <f t="shared" ca="1" si="562"/>
        <v>-1,47432878224235+3,11720630666915i</v>
      </c>
      <c r="DJ299" s="223" t="str">
        <f t="shared" ca="1" si="563"/>
        <v>-3,32336771394084-0,919699708829887i</v>
      </c>
      <c r="DK299" s="223" t="str">
        <f t="shared" ca="1" si="564"/>
        <v>0,337990339400834-3,43167350529707i</v>
      </c>
      <c r="DL299" s="223" t="str">
        <f t="shared" ca="1" si="565"/>
        <v>3,43893464755437-0,253671059319528i</v>
      </c>
      <c r="DM299" s="223" t="str">
        <f t="shared" ca="1" si="566"/>
        <v>0,837863185938123+3,34493733844683i</v>
      </c>
      <c r="DN299" s="223" t="str">
        <f t="shared" ca="1" si="567"/>
        <v>-3,15244930197271+1,39738466965183i</v>
      </c>
      <c r="DO299" s="223" t="str">
        <f t="shared" ca="1" si="568"/>
        <v>-1,91576055971164-2,86713829354978i</v>
      </c>
      <c r="DP299" s="223" t="str">
        <f t="shared" ca="1" si="569"/>
        <v>2,49740521457074-2,37772742565691i</v>
      </c>
      <c r="DQ299" s="223" t="str">
        <f t="shared" ca="1" si="570"/>
        <v>2,76968278467571+2,05413675025719i</v>
      </c>
      <c r="DR299" s="223" t="str">
        <f t="shared" ca="1" si="571"/>
        <v>-1,55038481430217+3,08008562284678i</v>
      </c>
      <c r="DS299" s="223" t="str">
        <f t="shared" ca="1" si="572"/>
        <v>-3,29979621699303-1,00098223900559i</v>
      </c>
      <c r="DT299" s="223" t="str">
        <f t="shared" ca="1" si="573"/>
        <v>0,422106026739058-3,4223452512388i</v>
      </c>
      <c r="DU299" s="223" t="str">
        <f t="shared" ca="1" si="574"/>
        <v>3,44412430416995-0,169198977278359i</v>
      </c>
      <c r="DV299" s="223" t="str">
        <f t="shared" ca="1" si="575"/>
        <v>0,755521965593937+3,36449209777512i</v>
      </c>
      <c r="DW299" s="223" t="str">
        <f t="shared" ca="1" si="576"/>
        <v>-3,18579337969413+1,31959882478852i</v>
      </c>
      <c r="DX299" s="223" t="str">
        <f t="shared" ca="1" si="577"/>
        <v>-1,84482047238005-2,91328988279121i</v>
      </c>
      <c r="DY299" s="223" t="str">
        <f t="shared" ca="1" si="578"/>
        <v>2,55500539493245-2,31572190652337i</v>
      </c>
      <c r="DZ299" s="223" t="str">
        <f t="shared" ca="1" si="579"/>
        <v>2,7184375685984+2,12148950082695i</v>
      </c>
      <c r="EA299" s="223" t="str">
        <f t="shared" ca="1" si="580"/>
        <v>-1,62550695252282+3,04110961061684i</v>
      </c>
      <c r="EB299" s="223" t="str">
        <f t="shared" ca="1" si="581"/>
        <v>-3,27423704619133-1,08166181491003i</v>
      </c>
      <c r="EC299" s="223" t="str">
        <f t="shared" ca="1" si="582"/>
        <v>0,505967453190529-3,41095550437089i</v>
      </c>
      <c r="ED299" s="223" t="str">
        <f t="shared" ca="1" si="583"/>
        <v>3,4472393490888-0,0846249761002322i</v>
      </c>
      <c r="EE299" s="223" t="str">
        <f t="shared" ca="1" si="584"/>
        <v>0,672725647068654+3,38202021287015i</v>
      </c>
      <c r="EF299" s="223" t="str">
        <f t="shared" ca="1" si="585"/>
        <v>-3,21721845460797+1,2410181029365i</v>
      </c>
      <c r="EG299" s="223" t="str">
        <f t="shared" ca="1" si="586"/>
        <v>-1,77276913417785-2,9576866151424i</v>
      </c>
      <c r="EH299" s="223" t="str">
        <f t="shared" ca="1" si="587"/>
        <v>2,6110665355799-2,25232148310603i</v>
      </c>
      <c r="EI299" s="223" t="str">
        <f t="shared" ca="1" si="588"/>
        <v>2,6655548673787+2,18756434544904i</v>
      </c>
      <c r="EJ299" s="223" t="str">
        <f t="shared" ca="1" si="589"/>
        <v>-1,69964994613656+3,00030174767209i</v>
      </c>
      <c r="EK299" s="223" t="str">
        <f t="shared" ca="1" si="590"/>
        <v>-3,24670559742474-1,16168983818273i</v>
      </c>
      <c r="EL299" s="223" t="str">
        <f t="shared" ca="1" si="591"/>
        <v>0,589524103767156-3,39751112545106i</v>
      </c>
      <c r="EM299" s="223" t="str">
        <f t="shared" ca="1" si="592"/>
        <v>3,44827790592437-4,4271141390545E-13i</v>
      </c>
      <c r="EN299" s="223"/>
      <c r="EO299" s="223"/>
      <c r="EP299" s="223"/>
    </row>
    <row r="300" spans="1:146">
      <c r="A300" s="249">
        <f t="shared" si="461"/>
        <v>3.9062500000000026E-3</v>
      </c>
      <c r="B300" s="248">
        <v>200</v>
      </c>
      <c r="C300" s="247">
        <f t="shared" si="462"/>
        <v>40000</v>
      </c>
      <c r="N300" s="246">
        <f t="shared" ca="1" si="463"/>
        <v>4.5454553294802391</v>
      </c>
      <c r="O300" s="223">
        <f t="shared" ca="1" si="464"/>
        <v>-3.4545446705197613</v>
      </c>
      <c r="P300" s="223" t="str">
        <f t="shared" ca="1" si="465"/>
        <v>-0,673948232190796-3,38816656334121i</v>
      </c>
      <c r="Q300" s="223" t="str">
        <f t="shared" ca="1" si="466"/>
        <v>3,19158311523916-1,32199701177302i</v>
      </c>
      <c r="R300" s="223" t="str">
        <f t="shared" ca="1" si="467"/>
        <v>1,91924218757741+2,87234891787881i</v>
      </c>
      <c r="S300" s="223" t="str">
        <f t="shared" ca="1" si="468"/>
        <v>-2,44273196243639+2,44273196243636i</v>
      </c>
      <c r="T300" s="223" t="str">
        <f t="shared" ca="1" si="469"/>
        <v>-2,87234891787897-1,91924218757717i</v>
      </c>
      <c r="U300" s="223" t="str">
        <f t="shared" ca="1" si="470"/>
        <v>1,32199701177307-3,19158311523914i</v>
      </c>
      <c r="V300" s="223" t="str">
        <f t="shared" ca="1" si="471"/>
        <v>3,38816656334124+0,673948232190671i</v>
      </c>
      <c r="W300" s="223" t="str">
        <f t="shared" ca="1" si="472"/>
        <v>-4,82459409493153E-14+3,45454467051976i</v>
      </c>
      <c r="X300" s="223" t="str">
        <f t="shared" ca="1" si="473"/>
        <v>-3,38816656334119+0,673948232190913i</v>
      </c>
      <c r="Y300" s="223" t="str">
        <f t="shared" ca="1" si="474"/>
        <v>-1,32199701177297-3,19158311523918i</v>
      </c>
      <c r="Z300" s="223" t="str">
        <f t="shared" ca="1" si="475"/>
        <v>2,87234891787884-1,91924218757737i</v>
      </c>
      <c r="AA300" s="223" t="str">
        <f t="shared" ca="1" si="476"/>
        <v>2,44273196243631+2,44273196243643i</v>
      </c>
      <c r="AB300" s="223" t="str">
        <f t="shared" ca="1" si="477"/>
        <v>-1,91924218757722+2,87234891787893i</v>
      </c>
      <c r="AC300" s="223" t="str">
        <f t="shared" ca="1" si="478"/>
        <v>-3,19158311523912-1,3219970117731i</v>
      </c>
      <c r="AD300" s="223" t="str">
        <f t="shared" ca="1" si="479"/>
        <v>0,673948232190716-3,38816656334123i</v>
      </c>
      <c r="AE300" s="223" t="str">
        <f t="shared" ca="1" si="480"/>
        <v>3,45454467051976+9,64918818986309E-14i</v>
      </c>
      <c r="AF300" s="223" t="str">
        <f t="shared" ca="1" si="481"/>
        <v>0,673948232190865+3,3881665633412i</v>
      </c>
      <c r="AG300" s="223" t="str">
        <f t="shared" ca="1" si="482"/>
        <v>-3,1915831152392+1,32199701177292i</v>
      </c>
      <c r="AH300" s="223" t="str">
        <f t="shared" ca="1" si="483"/>
        <v>-1,91924218757733-2,87234891787886i</v>
      </c>
      <c r="AI300" s="223" t="str">
        <f t="shared" ca="1" si="484"/>
        <v>2,44273196243647-2,44273196243628i</v>
      </c>
      <c r="AJ300" s="223" t="str">
        <f t="shared" ca="1" si="485"/>
        <v>2,87234891787872+1,91924218757755i</v>
      </c>
      <c r="AK300" s="223" t="str">
        <f t="shared" ca="1" si="486"/>
        <v>-1,32199701177349+3,19158311523897i</v>
      </c>
      <c r="AL300" s="223" t="str">
        <f t="shared" ca="1" si="487"/>
        <v>-3,38816656334108-0,673948232191462i</v>
      </c>
      <c r="AM300" s="223" t="str">
        <f t="shared" ca="1" si="488"/>
        <v>8,56572292936957E-13-3,45454467051976i</v>
      </c>
      <c r="AN300" s="223" t="str">
        <f t="shared" ca="1" si="489"/>
        <v>3,38816656334141-0,673948232189783i</v>
      </c>
      <c r="AO300" s="223" t="str">
        <f t="shared" ca="1" si="490"/>
        <v>1,3219970117719+3,19158311523962i</v>
      </c>
      <c r="AP300" s="223" t="str">
        <f t="shared" ca="1" si="491"/>
        <v>-2,87234891787964+1,91924218757617i</v>
      </c>
      <c r="AQ300" s="223" t="str">
        <f t="shared" ca="1" si="492"/>
        <v>-2,44273196243529-2,44273196243745i</v>
      </c>
      <c r="AR300" s="223" t="str">
        <f t="shared" ca="1" si="493"/>
        <v>-2,44273196243529-2,44273196243745i</v>
      </c>
      <c r="AS300" s="223" t="str">
        <f t="shared" ca="1" si="494"/>
        <v>3,19158311523975+1,3219970117716i</v>
      </c>
      <c r="AT300" s="223" t="str">
        <f t="shared" ca="1" si="495"/>
        <v>-0,673948232189462+3,38816656334147i</v>
      </c>
      <c r="AU300" s="223" t="str">
        <f t="shared" ca="1" si="496"/>
        <v>-3,45454467051976+1,18159314396083E-12i</v>
      </c>
      <c r="AV300" s="223" t="str">
        <f t="shared" ca="1" si="497"/>
        <v>-0,67394823219178-3,38816656334101i</v>
      </c>
      <c r="AW300" s="223" t="str">
        <f t="shared" ca="1" si="498"/>
        <v>3,19158311523884-1,32199701177379i</v>
      </c>
      <c r="AX300" s="223" t="str">
        <f t="shared" ca="1" si="499"/>
        <v>1,91924218757782+2,87234891787854i</v>
      </c>
      <c r="AY300" s="223" t="str">
        <f t="shared" ca="1" si="500"/>
        <v>-2,44273196243605+2,44273196243669i</v>
      </c>
      <c r="AZ300" s="223" t="str">
        <f t="shared" ca="1" si="501"/>
        <v>-2,87234891787904-1,91924218757706i</v>
      </c>
      <c r="BA300" s="223" t="str">
        <f t="shared" ca="1" si="502"/>
        <v>1,32199701177294-3,19158311523919i</v>
      </c>
      <c r="BB300" s="223" t="str">
        <f t="shared" ca="1" si="503"/>
        <v>3,38816656334119+0,673948232190882i</v>
      </c>
      <c r="BC300" s="223" t="str">
        <f t="shared" ca="1" si="504"/>
        <v>-2,65775720956543E-13+3,45454467051976i</v>
      </c>
      <c r="BD300" s="223" t="str">
        <f t="shared" ca="1" si="505"/>
        <v>-3,3881665633413+0,67394823219036i</v>
      </c>
      <c r="BE300" s="223" t="str">
        <f t="shared" ca="1" si="506"/>
        <v>-1,32199701177245-3,19158311523939i</v>
      </c>
      <c r="BF300" s="223" t="str">
        <f t="shared" ca="1" si="507"/>
        <v>2,87234891787934-1,91924218757662i</v>
      </c>
      <c r="BG300" s="223" t="str">
        <f t="shared" ca="1" si="508"/>
        <v>2,44273196243567+2,44273196243707i</v>
      </c>
      <c r="BH300" s="223" t="str">
        <f t="shared" ca="1" si="509"/>
        <v>-1,91924218757826+2,87234891787824i</v>
      </c>
      <c r="BI300" s="223" t="str">
        <f t="shared" ca="1" si="510"/>
        <v>-3,19158311523864-1,32199701177428i</v>
      </c>
      <c r="BJ300" s="223" t="str">
        <f t="shared" ca="1" si="511"/>
        <v>0,673948232192302-3,38816656334091i</v>
      </c>
      <c r="BK300" s="223" t="str">
        <f t="shared" ca="1" si="512"/>
        <v>3,45454467051976+1,71314458587391E-12i</v>
      </c>
      <c r="BL300" s="223" t="str">
        <f t="shared" ca="1" si="513"/>
        <v>0,673948232192312+3,38816656334091i</v>
      </c>
      <c r="BM300" s="223" t="str">
        <f t="shared" ca="1" si="514"/>
        <v>-3,19158311523863+1,32199701177429i</v>
      </c>
      <c r="BN300" s="223" t="str">
        <f t="shared" ca="1" si="515"/>
        <v>-1,91924218757827-2,87234891787823i</v>
      </c>
      <c r="BO300" s="223" t="str">
        <f t="shared" ca="1" si="516"/>
        <v>2,44273196243566-2,44273196243708i</v>
      </c>
      <c r="BP300" s="223" t="str">
        <f t="shared" ca="1" si="517"/>
        <v>2,87234891787935+1,91924218757661i</v>
      </c>
      <c r="BQ300" s="223" t="str">
        <f t="shared" ca="1" si="518"/>
        <v>-1,32199701177244+3,1915831152394i</v>
      </c>
      <c r="BR300" s="223" t="str">
        <f t="shared" ca="1" si="519"/>
        <v>-3,3881665633413-0,673948232190353i</v>
      </c>
      <c r="BS300" s="223" t="str">
        <f t="shared" ca="1" si="520"/>
        <v>-2,75928818603939E-13-3,45454467051976i</v>
      </c>
      <c r="BT300" s="223" t="str">
        <f t="shared" ca="1" si="521"/>
        <v>3,38816656334119-0,673948232190892i</v>
      </c>
      <c r="BU300" s="223" t="str">
        <f t="shared" ca="1" si="522"/>
        <v>1,32199701177295+3,19158311523919i</v>
      </c>
      <c r="BV300" s="223" t="str">
        <f t="shared" ca="1" si="523"/>
        <v>-2,87234891787904+1,91924218757707i</v>
      </c>
      <c r="BW300" s="223" t="str">
        <f t="shared" ca="1" si="524"/>
        <v>-2,44273196243605-2,44273196243669i</v>
      </c>
      <c r="BX300" s="223" t="str">
        <f t="shared" ca="1" si="525"/>
        <v>1,91924218757781-2,87234891787854i</v>
      </c>
      <c r="BY300" s="223" t="str">
        <f t="shared" ca="1" si="526"/>
        <v>3,19158311523884+1,32199701177378i</v>
      </c>
      <c r="BZ300" s="223" t="str">
        <f t="shared" ca="1" si="527"/>
        <v>-0,67394823219177+3,38816656334101i</v>
      </c>
      <c r="CA300" s="223" t="str">
        <f t="shared" ca="1" si="528"/>
        <v>-3,45454467051976-1,17144004631343E-12i</v>
      </c>
      <c r="CB300" s="223" t="str">
        <f t="shared" ca="1" si="529"/>
        <v>-0,673948232189473-3,38816656334147i</v>
      </c>
      <c r="CC300" s="223" t="str">
        <f t="shared" ca="1" si="530"/>
        <v>3,19158311523974-1,32199701177161i</v>
      </c>
      <c r="CD300" s="223" t="str">
        <f t="shared" ca="1" si="531"/>
        <v>1,91924218757586+2,87234891787984i</v>
      </c>
      <c r="CE300" s="223" t="str">
        <f t="shared" ca="1" si="532"/>
        <v>-2,44273196243521+2,44273196243753i</v>
      </c>
      <c r="CF300" s="223" t="str">
        <f t="shared" ca="1" si="533"/>
        <v>-2,8723489178797-1,91924218757608i</v>
      </c>
      <c r="CG300" s="223" t="str">
        <f t="shared" ca="1" si="534"/>
        <v>1,32199701177185-3,19158311523964i</v>
      </c>
      <c r="CH300" s="223" t="str">
        <f t="shared" ca="1" si="535"/>
        <v>3,38816656334142+0,673948232189725i</v>
      </c>
      <c r="CI300" s="223" t="str">
        <f t="shared" ca="1" si="536"/>
        <v>9,15817423004282E-13+3,45454467051976i</v>
      </c>
      <c r="CJ300" s="223" t="str">
        <f t="shared" ca="1" si="537"/>
        <v>-3,38816656334107+0,673948232191521i</v>
      </c>
      <c r="CK300" s="223" t="str">
        <f t="shared" ca="1" si="538"/>
        <v>-1,32199701177354-3,19158311523894i</v>
      </c>
      <c r="CL300" s="223" t="str">
        <f t="shared" ca="1" si="539"/>
        <v>2,87234891787868-1,9192421875776i</v>
      </c>
      <c r="CM300" s="223" t="str">
        <f t="shared" ca="1" si="540"/>
        <v>2,44273196243651+2,44273196243623i</v>
      </c>
      <c r="CN300" s="223" t="str">
        <f t="shared" ca="1" si="541"/>
        <v>-1,91924218757728+2,8723489178789i</v>
      </c>
      <c r="CO300" s="223" t="str">
        <f t="shared" ca="1" si="542"/>
        <v>-3,19158311523909-1,32199701177319i</v>
      </c>
      <c r="CP300" s="223" t="str">
        <f t="shared" ca="1" si="543"/>
        <v>0,673948232191145-3,38816656334114i</v>
      </c>
      <c r="CQ300" s="223" t="str">
        <f t="shared" ca="1" si="544"/>
        <v>3,45454467051976+5,31551441913084E-13i</v>
      </c>
      <c r="CR300" s="223" t="str">
        <f t="shared" ca="1" si="545"/>
        <v>0,673948232190101+3,38816656334135i</v>
      </c>
      <c r="CS300" s="223" t="str">
        <f t="shared" ca="1" si="546"/>
        <v>-3,1915831152395+1,32199701177221i</v>
      </c>
      <c r="CT300" s="223" t="str">
        <f t="shared" ca="1" si="547"/>
        <v>-1,9192421875764-2,87234891787949i</v>
      </c>
      <c r="CU300" s="223" t="str">
        <f t="shared" ca="1" si="548"/>
        <v>2,44273196243726-2,44273196243548i</v>
      </c>
      <c r="CV300" s="223" t="str">
        <f t="shared" ca="1" si="549"/>
        <v>2,87234891787809+1,91924218757848i</v>
      </c>
      <c r="CW300" s="223" t="str">
        <f t="shared" ca="1" si="550"/>
        <v>-1,32199701177452+3,19158311523854i</v>
      </c>
      <c r="CX300" s="223" t="str">
        <f t="shared" ca="1" si="551"/>
        <v>-3,38816656334086-0,673948232192564i</v>
      </c>
      <c r="CY300" s="223" t="str">
        <f t="shared" ca="1" si="552"/>
        <v>-1,55570602740463E-12-3,45454467051976i</v>
      </c>
      <c r="CZ300" s="223" t="str">
        <f t="shared" ca="1" si="553"/>
        <v>3,38816656334094-0,67394823219215i</v>
      </c>
      <c r="DA300" s="223" t="str">
        <f t="shared" ca="1" si="554"/>
        <v>1,32199701177413+3,1915831152387i</v>
      </c>
      <c r="DB300" s="223" t="str">
        <f t="shared" ca="1" si="555"/>
        <v>-2,87234891787833+1,91924218757813i</v>
      </c>
      <c r="DC300" s="223" t="str">
        <f t="shared" ca="1" si="556"/>
        <v>-2,44273196243696-2,44273196243578i</v>
      </c>
      <c r="DD300" s="223" t="str">
        <f t="shared" ca="1" si="557"/>
        <v>1,91924218757675-2,87234891787925i</v>
      </c>
      <c r="DE300" s="223" t="str">
        <f t="shared" ca="1" si="558"/>
        <v>3,19158311523934+1,3219970117726i</v>
      </c>
      <c r="DF300" s="223" t="str">
        <f t="shared" ca="1" si="559"/>
        <v>-0,673948232190516+3,38816656334127i</v>
      </c>
      <c r="DG300" s="223" t="str">
        <f t="shared" ca="1" si="560"/>
        <v>-3,45454467051976+1,0833716248726E-13i</v>
      </c>
      <c r="DH300" s="223" t="str">
        <f t="shared" ca="1" si="561"/>
        <v>-0,67394823219073-3,38816656334123i</v>
      </c>
      <c r="DI300" s="223" t="str">
        <f t="shared" ca="1" si="562"/>
        <v>3,19158311523925-1,3219970117728i</v>
      </c>
      <c r="DJ300" s="223" t="str">
        <f t="shared" ca="1" si="563"/>
        <v>1,91924218757693+2,87234891787913i</v>
      </c>
      <c r="DK300" s="223" t="str">
        <f t="shared" ca="1" si="564"/>
        <v>-2,4427319624368+2,44273196243594i</v>
      </c>
      <c r="DL300" s="223" t="str">
        <f t="shared" ca="1" si="565"/>
        <v>-2,87234891787845-1,91924218757795i</v>
      </c>
      <c r="DM300" s="223" t="str">
        <f t="shared" ca="1" si="566"/>
        <v>1,32199701177393-3,19158311523878i</v>
      </c>
      <c r="DN300" s="223" t="str">
        <f t="shared" ca="1" si="567"/>
        <v>3,38816656334098+0,673948232191936i</v>
      </c>
      <c r="DO300" s="223" t="str">
        <f t="shared" ca="1" si="568"/>
        <v>-1,33903170243011E-12+3,45454467051976i</v>
      </c>
      <c r="DP300" s="223" t="str">
        <f t="shared" ca="1" si="569"/>
        <v>-3,38816656334154+0,673948232189117i</v>
      </c>
      <c r="DQ300" s="223" t="str">
        <f t="shared" ca="1" si="570"/>
        <v>-1,32199701177454-3,19158311523853i</v>
      </c>
      <c r="DR300" s="223" t="str">
        <f t="shared" ca="1" si="571"/>
        <v>2,87234891787808-1,9192421875785i</v>
      </c>
      <c r="DS300" s="223" t="str">
        <f t="shared" ca="1" si="572"/>
        <v>2,44273196243727+2,44273196243547i</v>
      </c>
      <c r="DT300" s="223" t="str">
        <f t="shared" ca="1" si="573"/>
        <v>-1,91924218757638+2,8723489178795i</v>
      </c>
      <c r="DU300" s="223" t="str">
        <f t="shared" ca="1" si="574"/>
        <v>-3,1915831152395-1,32199701177218i</v>
      </c>
      <c r="DV300" s="223" t="str">
        <f t="shared" ca="1" si="575"/>
        <v>0,67394823219008-3,38816656334135i</v>
      </c>
      <c r="DW300" s="223" t="str">
        <f t="shared" ca="1" si="576"/>
        <v>3,45454467051976-5,51857637207879E-13i</v>
      </c>
      <c r="DX300" s="223" t="str">
        <f t="shared" ca="1" si="577"/>
        <v>0,673948232191165+3,38816656334114i</v>
      </c>
      <c r="DY300" s="223" t="str">
        <f t="shared" ca="1" si="578"/>
        <v>-3,19158311523908+1,32199701177321i</v>
      </c>
      <c r="DZ300" s="223" t="str">
        <f t="shared" ca="1" si="579"/>
        <v>-1,91924218757729-2,87234891787889i</v>
      </c>
      <c r="EA300" s="223" t="str">
        <f t="shared" ca="1" si="580"/>
        <v>2,44273196243649-2,44273196243625i</v>
      </c>
      <c r="EB300" s="223" t="str">
        <f t="shared" ca="1" si="581"/>
        <v>2,8723489178787+1,91924218757758i</v>
      </c>
      <c r="EC300" s="223" t="str">
        <f t="shared" ca="1" si="582"/>
        <v>-1,32199701177353+3,19158311523895i</v>
      </c>
      <c r="ED300" s="223" t="str">
        <f t="shared" ca="1" si="583"/>
        <v>-3,38816656334107-0,6739482321915i</v>
      </c>
      <c r="EE300" s="223" t="str">
        <f t="shared" ca="1" si="584"/>
        <v>8,95511227709491E-13-3,45454467051976i</v>
      </c>
      <c r="EF300" s="223" t="str">
        <f t="shared" ca="1" si="585"/>
        <v>3,38816656334142-0,673948232189745i</v>
      </c>
      <c r="EG300" s="223" t="str">
        <f t="shared" ca="1" si="586"/>
        <v>1,32199701177187+3,19158311523964i</v>
      </c>
      <c r="EH300" s="223" t="str">
        <f t="shared" ca="1" si="587"/>
        <v>-2,87234891787969+1,91924218757609i</v>
      </c>
      <c r="EI300" s="223" t="str">
        <f t="shared" ca="1" si="588"/>
        <v>-2,44273196243523-2,44273196243752i</v>
      </c>
      <c r="EJ300" s="223" t="str">
        <f t="shared" ca="1" si="589"/>
        <v>1,91924218757878-2,87234891787789i</v>
      </c>
      <c r="EK300" s="223" t="str">
        <f t="shared" ca="1" si="590"/>
        <v>3,19158311523975+1,32199701177159i</v>
      </c>
      <c r="EL300" s="223" t="str">
        <f t="shared" ca="1" si="591"/>
        <v>-0,673948232189455+3,38816656334148i</v>
      </c>
      <c r="EM300" s="223" t="str">
        <f t="shared" ca="1" si="592"/>
        <v>-3,45454467051976+1,19174624160822E-12i</v>
      </c>
      <c r="EN300" s="223"/>
      <c r="EO300" s="223"/>
      <c r="EP300" s="223"/>
    </row>
    <row r="301" spans="1:146">
      <c r="A301" s="249">
        <f t="shared" si="461"/>
        <v>3.9257812500000022E-3</v>
      </c>
      <c r="B301" s="248">
        <v>201</v>
      </c>
      <c r="C301" s="247">
        <f t="shared" si="462"/>
        <v>40200</v>
      </c>
      <c r="N301" s="246">
        <f t="shared" ca="1" si="463"/>
        <v>4.5405861801437206</v>
      </c>
      <c r="O301" s="223">
        <f t="shared" ca="1" si="464"/>
        <v>-3.4594138198562794</v>
      </c>
      <c r="P301" s="223" t="str">
        <f t="shared" ca="1" si="465"/>
        <v>-0,757961858146319-3,3753574327185i</v>
      </c>
      <c r="Q301" s="223" t="str">
        <f t="shared" ca="1" si="466"/>
        <v>3,12727305363335-1,47908999896265i</v>
      </c>
      <c r="R301" s="223" t="str">
        <f t="shared" ca="1" si="467"/>
        <v>2,12834066686687+2,72721652656574i</v>
      </c>
      <c r="S301" s="223" t="str">
        <f t="shared" ca="1" si="468"/>
        <v>-2,1946288944597+2,67416304525644i</v>
      </c>
      <c r="T301" s="223" t="str">
        <f t="shared" ca="1" si="469"/>
        <v>-3,09003249178721-1,55539164737114i</v>
      </c>
      <c r="U301" s="223" t="str">
        <f t="shared" ca="1" si="470"/>
        <v>0,840568992308624-3,35573952299368i</v>
      </c>
      <c r="V301" s="223" t="str">
        <f t="shared" ca="1" si="471"/>
        <v>3,45837190909165+0,0848982651082676i</v>
      </c>
      <c r="W301" s="223" t="str">
        <f t="shared" ca="1" si="472"/>
        <v>0,674898156102878+3,39294215333854i</v>
      </c>
      <c r="X301" s="223" t="str">
        <f t="shared" ca="1" si="473"/>
        <v>-3,16262986312823+1,40189740204558i</v>
      </c>
      <c r="Y301" s="223" t="str">
        <f t="shared" ca="1" si="474"/>
        <v>-2,06077040643984-2,77862723461684i</v>
      </c>
      <c r="Z301" s="223" t="str">
        <f t="shared" ca="1" si="475"/>
        <v>2,25959515966923-2,61949874812187i</v>
      </c>
      <c r="AA301" s="223" t="str">
        <f t="shared" ca="1" si="476"/>
        <v>3,05093060991188+1,6307563860109i</v>
      </c>
      <c r="AB301" s="223" t="str">
        <f t="shared" ca="1" si="477"/>
        <v>-0,922669799140618+3,33410024125947i</v>
      </c>
      <c r="AC301" s="223" t="str">
        <f t="shared" ca="1" si="478"/>
        <v>-3,45524680440583-0,169745390676529i</v>
      </c>
      <c r="AD301" s="223" t="str">
        <f t="shared" ca="1" si="479"/>
        <v>-0,591427920645993-3,40848309247574i</v>
      </c>
      <c r="AE301" s="223" t="str">
        <f t="shared" ca="1" si="480"/>
        <v>3,19608162265185-1,32386035455396i</v>
      </c>
      <c r="AF301" s="223" t="str">
        <f t="shared" ca="1" si="481"/>
        <v>1,9919588149774+2,82836420152116i</v>
      </c>
      <c r="AG301" s="223" t="str">
        <f t="shared" ca="1" si="482"/>
        <v>-2,32320032924602+2,563256562891i</v>
      </c>
      <c r="AH301" s="223" t="str">
        <f t="shared" ca="1" si="483"/>
        <v>-3,0099909615186-1,70513881798196i</v>
      </c>
      <c r="AI301" s="223" t="str">
        <f t="shared" ca="1" si="484"/>
        <v>1,00421482418675-3,31045262220987i</v>
      </c>
      <c r="AJ301" s="223" t="str">
        <f t="shared" ca="1" si="485"/>
        <v>3,45004038824513+0,254490267967237i</v>
      </c>
      <c r="AK301" s="223" t="str">
        <f t="shared" ca="1" si="486"/>
        <v>0,507601431125332+3,42197088884931i</v>
      </c>
      <c r="AL301" s="223" t="str">
        <f t="shared" ca="1" si="487"/>
        <v>-3,22760818211542+1,24502586308647i</v>
      </c>
      <c r="AM301" s="223" t="str">
        <f t="shared" ca="1" si="488"/>
        <v>-1,92194734200784-2,8763974675906i</v>
      </c>
      <c r="AN301" s="223" t="str">
        <f t="shared" ca="1" si="489"/>
        <v>2,38540608981352-2,50547036775397i</v>
      </c>
      <c r="AO301" s="223" t="str">
        <f t="shared" ca="1" si="490"/>
        <v>2,96723820712144+1,77849413808744i</v>
      </c>
      <c r="AP301" s="223" t="str">
        <f t="shared" ca="1" si="491"/>
        <v>-1,08515494777248+3,28481091028654i</v>
      </c>
      <c r="AQ301" s="223" t="str">
        <f t="shared" ca="1" si="492"/>
        <v>-3,44275579675962-0,339081849839662i</v>
      </c>
      <c r="AR301" s="223" t="str">
        <f t="shared" ca="1" si="493"/>
        <v>-3,44275579675962-0,339081849839662i</v>
      </c>
      <c r="AS301" s="223" t="str">
        <f t="shared" ca="1" si="494"/>
        <v>3,25719055109742-1,16544141459546i</v>
      </c>
      <c r="AT301" s="223" t="str">
        <f t="shared" ca="1" si="495"/>
        <v>1,85077815982799+2,92269809937946i</v>
      </c>
      <c r="AU301" s="223" t="str">
        <f t="shared" ca="1" si="496"/>
        <v>-2,44617497095111+2,44617497095055i</v>
      </c>
      <c r="AV301" s="223" t="str">
        <f t="shared" ca="1" si="497"/>
        <v>-2,92269809937909-1,85077815982858i</v>
      </c>
      <c r="AW301" s="223" t="str">
        <f t="shared" ca="1" si="498"/>
        <v>1,16544141459297-3,25719055109832i</v>
      </c>
      <c r="AX301" s="223" t="str">
        <f t="shared" ca="1" si="499"/>
        <v>3,4333974179154+0,423469181481307i</v>
      </c>
      <c r="AY301" s="223" t="str">
        <f t="shared" ca="1" si="500"/>
        <v>0,339081849838868+3,44275579675969i</v>
      </c>
      <c r="AZ301" s="223" t="str">
        <f t="shared" ca="1" si="501"/>
        <v>-3,28481091028677+1,08515494777181i</v>
      </c>
      <c r="BA301" s="223" t="str">
        <f t="shared" ca="1" si="502"/>
        <v>-1,77849413808676-2,96723820712185i</v>
      </c>
      <c r="BB301" s="223" t="str">
        <f t="shared" ca="1" si="503"/>
        <v>2,50547036775208-2,3854060898155i</v>
      </c>
      <c r="BC301" s="223" t="str">
        <f t="shared" ca="1" si="504"/>
        <v>2,87639746759018+1,92194734200846i</v>
      </c>
      <c r="BD301" s="223" t="str">
        <f t="shared" ca="1" si="505"/>
        <v>-1,24502586308722+3,22760818211513i</v>
      </c>
      <c r="BE301" s="223" t="str">
        <f t="shared" ca="1" si="506"/>
        <v>-3,4219708888492-0,507601431126072i</v>
      </c>
      <c r="BF301" s="223" t="str">
        <f t="shared" ca="1" si="507"/>
        <v>-0,254490267969971-3,45004038824492i</v>
      </c>
      <c r="BG301" s="223" t="str">
        <f t="shared" ca="1" si="508"/>
        <v>3,31045262220969-1,00421482418735i</v>
      </c>
      <c r="BH301" s="223" t="str">
        <f t="shared" ca="1" si="509"/>
        <v>1,70513881798186+3,00999096151866i</v>
      </c>
      <c r="BI301" s="223" t="str">
        <f t="shared" ca="1" si="510"/>
        <v>-2,56325656289151+2,32320032924546i</v>
      </c>
      <c r="BJ301" s="223" t="str">
        <f t="shared" ca="1" si="511"/>
        <v>-2,8283642015203-1,99195881497862i</v>
      </c>
      <c r="BK301" s="223" t="str">
        <f t="shared" ca="1" si="512"/>
        <v>1,32386035455275-3,19608162265235i</v>
      </c>
      <c r="BL301" s="223" t="str">
        <f t="shared" ca="1" si="513"/>
        <v>3,40848309247578+0,591427920645764i</v>
      </c>
      <c r="BM301" s="223" t="str">
        <f t="shared" ca="1" si="514"/>
        <v>0,169745390676124+3,45524680440585i</v>
      </c>
      <c r="BN301" s="223" t="str">
        <f t="shared" ca="1" si="515"/>
        <v>-3,33410024125977+0,922669799139518i</v>
      </c>
      <c r="BO301" s="223" t="str">
        <f t="shared" ca="1" si="516"/>
        <v>-1,6307563860123-3,05093060991113i</v>
      </c>
      <c r="BP301" s="223" t="str">
        <f t="shared" ca="1" si="517"/>
        <v>2,61949874812148-2,25959515966968i</v>
      </c>
      <c r="BQ301" s="223" t="str">
        <f t="shared" ca="1" si="518"/>
        <v>2,77862723461682+2,06077040643987i</v>
      </c>
      <c r="BR301" s="223" t="str">
        <f t="shared" ca="1" si="519"/>
        <v>-1,4018974020462+3,16262986312795i</v>
      </c>
      <c r="BS301" s="223" t="str">
        <f t="shared" ca="1" si="520"/>
        <v>-3,39294215333824-0,674898156104358i</v>
      </c>
      <c r="BT301" s="223" t="str">
        <f t="shared" ca="1" si="521"/>
        <v>-0,0848982651096565-3,45837190909161i</v>
      </c>
      <c r="BU301" s="223" t="str">
        <f t="shared" ca="1" si="522"/>
        <v>3,35573952299363-0,840568992308838i</v>
      </c>
      <c r="BV301" s="223" t="str">
        <f t="shared" ca="1" si="523"/>
        <v>1,55539164737077+3,09003249178741i</v>
      </c>
      <c r="BW301" s="223" t="str">
        <f t="shared" ca="1" si="524"/>
        <v>-2,67416304525711+2,19462889445888i</v>
      </c>
      <c r="BX301" s="223" t="str">
        <f t="shared" ca="1" si="525"/>
        <v>-2,72721652656676-2,12834066686557i</v>
      </c>
      <c r="BY301" s="223" t="str">
        <f t="shared" ca="1" si="526"/>
        <v>1,47908999896192-3,1272730536337i</v>
      </c>
      <c r="BZ301" s="223" t="str">
        <f t="shared" ca="1" si="527"/>
        <v>3,37535743271847+0,757961858146409i</v>
      </c>
      <c r="CA301" s="223" t="str">
        <f t="shared" ca="1" si="528"/>
        <v>-7,98448737841423E-13+3,45941381985628i</v>
      </c>
      <c r="CB301" s="223" t="str">
        <f t="shared" ca="1" si="529"/>
        <v>-3,37535743271882+0,757961858144849i</v>
      </c>
      <c r="CC301" s="223" t="str">
        <f t="shared" ca="1" si="530"/>
        <v>-1,47908999896367-3,12727305363287i</v>
      </c>
      <c r="CD301" s="223" t="str">
        <f t="shared" ca="1" si="531"/>
        <v>2,72721652656556-2,1283406668671i</v>
      </c>
      <c r="CE301" s="223" t="str">
        <f t="shared" ca="1" si="532"/>
        <v>2,67416304525623+2,19462889445996i</v>
      </c>
      <c r="CF301" s="223" t="str">
        <f t="shared" ca="1" si="533"/>
        <v>-1,55539164737219+3,09003249178669i</v>
      </c>
      <c r="CG301" s="223" t="str">
        <f t="shared" ca="1" si="534"/>
        <v>-3,3557395229941-0,840568992306956i</v>
      </c>
      <c r="CH301" s="223" t="str">
        <f t="shared" ca="1" si="535"/>
        <v>0,0848982651077144-3,45837190909166i</v>
      </c>
      <c r="CI301" s="223" t="str">
        <f t="shared" ca="1" si="536"/>
        <v>3,39294215333855-0,674898156102791i</v>
      </c>
      <c r="CJ301" s="223" t="str">
        <f t="shared" ca="1" si="537"/>
        <v>1,40189740204492+3,16262986312852i</v>
      </c>
      <c r="CK301" s="223" t="str">
        <f t="shared" ca="1" si="538"/>
        <v>-2,77862723461765+2,06077040643874i</v>
      </c>
      <c r="CL301" s="223" t="str">
        <f t="shared" ca="1" si="539"/>
        <v>-2,61949874812274-2,25959515966821i</v>
      </c>
      <c r="CM301" s="223" t="str">
        <f t="shared" ca="1" si="540"/>
        <v>1,63075638601059-3,05093060991205i</v>
      </c>
      <c r="CN301" s="223" t="str">
        <f t="shared" ca="1" si="541"/>
        <v>3,33410024125935+0,922669799141057i</v>
      </c>
      <c r="CO301" s="223" t="str">
        <f t="shared" ca="1" si="542"/>
        <v>-0,169745390677621+3,45524680440577i</v>
      </c>
      <c r="CP301" s="223" t="str">
        <f t="shared" ca="1" si="543"/>
        <v>-3,40848309247546+0,591427920647581i</v>
      </c>
      <c r="CQ301" s="223" t="str">
        <f t="shared" ca="1" si="544"/>
        <v>-1,32386035455454-3,19608162265161i</v>
      </c>
      <c r="CR301" s="223" t="str">
        <f t="shared" ca="1" si="545"/>
        <v>2,82836420152117-1,99195881497739i</v>
      </c>
      <c r="CS301" s="223" t="str">
        <f t="shared" ca="1" si="546"/>
        <v>2,56325656289044+2,32320032924665i</v>
      </c>
      <c r="CT301" s="223" t="str">
        <f t="shared" ca="1" si="547"/>
        <v>-1,70513881798325+3,00999096151787i</v>
      </c>
      <c r="CU301" s="223" t="str">
        <f t="shared" ca="1" si="548"/>
        <v>-3,31045262221022-1,00421482418559i</v>
      </c>
      <c r="CV301" s="223" t="str">
        <f t="shared" ca="1" si="549"/>
        <v>0,254490267968034-3,45004038824507i</v>
      </c>
      <c r="CW301" s="223" t="str">
        <f t="shared" ca="1" si="550"/>
        <v>3,42197088884942-0,507601431124592i</v>
      </c>
      <c r="CX301" s="223" t="str">
        <f t="shared" ca="1" si="551"/>
        <v>1,24502586308582+3,22760818211567i</v>
      </c>
      <c r="CY301" s="223" t="str">
        <f t="shared" ca="1" si="552"/>
        <v>-2,87639746759107+1,92194734200714i</v>
      </c>
      <c r="CZ301" s="223" t="str">
        <f t="shared" ca="1" si="553"/>
        <v>-2,50547036775348-2,38540608981402i</v>
      </c>
      <c r="DA301" s="223" t="str">
        <f t="shared" ca="1" si="554"/>
        <v>1,77849413808812-2,96723820712102i</v>
      </c>
      <c r="DB301" s="223" t="str">
        <f t="shared" ca="1" si="555"/>
        <v>3,2848109102863+1,08515494777323i</v>
      </c>
      <c r="DC301" s="223" t="str">
        <f t="shared" ca="1" si="556"/>
        <v>-0,339081849840359+3,44275579675955i</v>
      </c>
      <c r="DD301" s="223" t="str">
        <f t="shared" ca="1" si="557"/>
        <v>-3,43339741791517+0,423469181483237i</v>
      </c>
      <c r="DE301" s="223" t="str">
        <f t="shared" ca="1" si="558"/>
        <v>-1,1654414145948-3,25719055109766i</v>
      </c>
      <c r="DF301" s="223" t="str">
        <f t="shared" ca="1" si="559"/>
        <v>2,92269809937984-1,8507781598274i</v>
      </c>
      <c r="DG301" s="223" t="str">
        <f t="shared" ca="1" si="560"/>
        <v>2,44617497094999+2,44617497095168i</v>
      </c>
      <c r="DH301" s="223" t="str">
        <f t="shared" ca="1" si="561"/>
        <v>-1,85077815982626+2,92269809938056i</v>
      </c>
      <c r="DI301" s="223" t="str">
        <f t="shared" ca="1" si="562"/>
        <v>-3,25719055109805-1,16544141459372i</v>
      </c>
      <c r="DJ301" s="223" t="str">
        <f t="shared" ca="1" si="563"/>
        <v>0,423469181482099-3,43339741791531i</v>
      </c>
      <c r="DK301" s="223" t="str">
        <f t="shared" ca="1" si="564"/>
        <v>3,44275579675976-0,339081849838171i</v>
      </c>
      <c r="DL301" s="223" t="str">
        <f t="shared" ca="1" si="565"/>
        <v>1,08515494777096+3,28481091028705i</v>
      </c>
      <c r="DM301" s="223" t="str">
        <f t="shared" ca="1" si="566"/>
        <v>-2,96723820712044+1,77849413808911i</v>
      </c>
      <c r="DN301" s="223" t="str">
        <f t="shared" ca="1" si="567"/>
        <v>-2,38540608981485-2,50547036775269i</v>
      </c>
      <c r="DO301" s="223" t="str">
        <f t="shared" ca="1" si="568"/>
        <v>1,92194734200896-2,87639746758985i</v>
      </c>
      <c r="DP301" s="223" t="str">
        <f t="shared" ca="1" si="569"/>
        <v>3,22760818211481+1,24502586308805i</v>
      </c>
      <c r="DQ301" s="223" t="str">
        <f t="shared" ca="1" si="570"/>
        <v>-0,507601431123461+3,42197088884959i</v>
      </c>
      <c r="DR301" s="223" t="str">
        <f t="shared" ca="1" si="571"/>
        <v>-3,45004038824498+0,254490267969175i</v>
      </c>
      <c r="DS301" s="223" t="str">
        <f t="shared" ca="1" si="572"/>
        <v>-1,00421482418668-3,31045262220989i</v>
      </c>
      <c r="DT301" s="223" t="str">
        <f t="shared" ca="1" si="573"/>
        <v>3,00999096151896-1,70513881798134i</v>
      </c>
      <c r="DU301" s="223" t="str">
        <f t="shared" ca="1" si="574"/>
        <v>2,32320032924735+2,5632565628898i</v>
      </c>
      <c r="DV301" s="223" t="str">
        <f t="shared" ca="1" si="575"/>
        <v>-1,99195881497646+2,82836420152183i</v>
      </c>
      <c r="DW301" s="223" t="str">
        <f t="shared" ca="1" si="576"/>
        <v>-3,19608162265205-1,32386035455348i</v>
      </c>
      <c r="DX301" s="223" t="str">
        <f t="shared" ca="1" si="577"/>
        <v>0,591427920646453-3,40848309247566i</v>
      </c>
      <c r="DY301" s="223" t="str">
        <f t="shared" ca="1" si="578"/>
        <v>3,45524680440588-0,169745390675425i</v>
      </c>
      <c r="DZ301" s="223" t="str">
        <f t="shared" ca="1" si="579"/>
        <v>0,92266979914197+3,33410024125909i</v>
      </c>
      <c r="EA301" s="223" t="str">
        <f t="shared" ca="1" si="580"/>
        <v>-3,05093060991151+1,6307563860116i</v>
      </c>
      <c r="EB301" s="223" t="str">
        <f t="shared" ca="1" si="581"/>
        <v>-2,25959515966908-2,61949874812199i</v>
      </c>
      <c r="EC301" s="223" t="str">
        <f t="shared" ca="1" si="582"/>
        <v>2,06077040644051-2,77862723461634i</v>
      </c>
      <c r="ED301" s="223" t="str">
        <f t="shared" ca="1" si="583"/>
        <v>3,16262986312763+1,40189740204693i</v>
      </c>
      <c r="EE301" s="223" t="str">
        <f t="shared" ca="1" si="584"/>
        <v>-0,674898156101477+3,39294215333882i</v>
      </c>
      <c r="EF301" s="223" t="str">
        <f t="shared" ca="1" si="585"/>
        <v>-3,45837190909164+0,0848982651086616i</v>
      </c>
      <c r="EG301" s="223" t="str">
        <f t="shared" ca="1" si="586"/>
        <v>-0,840568992308063-3,35573952299382i</v>
      </c>
      <c r="EH301" s="223" t="str">
        <f t="shared" ca="1" si="587"/>
        <v>3,09003249178776-1,55539164737005i</v>
      </c>
      <c r="EI301" s="223" t="str">
        <f t="shared" ca="1" si="588"/>
        <v>2,19462889445827+2,67416304525762i</v>
      </c>
      <c r="EJ301" s="223" t="str">
        <f t="shared" ca="1" si="589"/>
        <v>-2,12834066686604+2,72721652656639i</v>
      </c>
      <c r="EK301" s="223" t="str">
        <f t="shared" ca="1" si="590"/>
        <v>-3,12727305363328-1,47908999896282i</v>
      </c>
      <c r="EL301" s="223" t="str">
        <f t="shared" ca="1" si="591"/>
        <v>0,757961858147187-3,3753574327183i</v>
      </c>
      <c r="EM301" s="223" t="str">
        <f t="shared" ca="1" si="592"/>
        <v>3,45941381985628+1,59689747568285E-12i</v>
      </c>
      <c r="EN301" s="223"/>
      <c r="EO301" s="223"/>
      <c r="EP301" s="223"/>
    </row>
    <row r="302" spans="1:146">
      <c r="A302" s="249">
        <f t="shared" si="461"/>
        <v>3.9453125000000018E-3</v>
      </c>
      <c r="B302" s="248">
        <v>202</v>
      </c>
      <c r="C302" s="247">
        <f t="shared" si="462"/>
        <v>40400</v>
      </c>
      <c r="N302" s="246">
        <f t="shared" ca="1" si="463"/>
        <v>4.5366964162186436</v>
      </c>
      <c r="O302" s="223">
        <f t="shared" ca="1" si="464"/>
        <v>-3.4633035837813564</v>
      </c>
      <c r="P302" s="223" t="str">
        <f t="shared" ca="1" si="465"/>
        <v>-0,841514127846803-3,35951271556859i</v>
      </c>
      <c r="Q302" s="223" t="str">
        <f t="shared" ca="1" si="466"/>
        <v>3,05436107543065-1,6325900080323i</v>
      </c>
      <c r="R302" s="223" t="str">
        <f t="shared" ca="1" si="467"/>
        <v>2,3258125350422+2,56613868784861i</v>
      </c>
      <c r="S302" s="223" t="str">
        <f t="shared" ca="1" si="468"/>
        <v>-1,92410837905894+2,87963168809276i</v>
      </c>
      <c r="T302" s="223" t="str">
        <f t="shared" ca="1" si="469"/>
        <v>-3,26085293523647-1,16675183659273i</v>
      </c>
      <c r="U302" s="223" t="str">
        <f t="shared" ca="1" si="470"/>
        <v>0,339463113375217-3,4466268304083i</v>
      </c>
      <c r="V302" s="223" t="str">
        <f t="shared" ca="1" si="471"/>
        <v>3,42581855195338-0,508172178031035i</v>
      </c>
      <c r="W302" s="223" t="str">
        <f t="shared" ca="1" si="472"/>
        <v>1,32534890276365+3,19967529592863i</v>
      </c>
      <c r="X302" s="223" t="str">
        <f t="shared" ca="1" si="473"/>
        <v>-2,78175152229716+2,06308753610461i</v>
      </c>
      <c r="Y302" s="223" t="str">
        <f t="shared" ca="1" si="474"/>
        <v>-2,67716987343156-2,19709653457084i</v>
      </c>
      <c r="Z302" s="223" t="str">
        <f t="shared" ca="1" si="475"/>
        <v>1,48075308734112-3,13078935857437i</v>
      </c>
      <c r="AA302" s="223" t="str">
        <f t="shared" ca="1" si="476"/>
        <v>3,3967571765405+0,675657011399556i</v>
      </c>
      <c r="AB302" s="223" t="str">
        <f t="shared" ca="1" si="477"/>
        <v>0,169936252345954+3,45913188293991i</v>
      </c>
      <c r="AC302" s="223" t="str">
        <f t="shared" ca="1" si="478"/>
        <v>-3,31417489420629+1,00534396305222i</v>
      </c>
      <c r="AD302" s="223" t="str">
        <f t="shared" ca="1" si="479"/>
        <v>-1,78049387639626-2,97057456892572i</v>
      </c>
      <c r="AE302" s="223" t="str">
        <f t="shared" ca="1" si="480"/>
        <v>2,44892544939941-2,44892544939953i</v>
      </c>
      <c r="AF302" s="223" t="str">
        <f t="shared" ca="1" si="481"/>
        <v>2,97057456892578+1,78049387639615i</v>
      </c>
      <c r="AG302" s="223" t="str">
        <f t="shared" ca="1" si="482"/>
        <v>-1,00534396305209+3,31417489420632i</v>
      </c>
      <c r="AH302" s="223" t="str">
        <f t="shared" ca="1" si="483"/>
        <v>-3,4591318829399-0,169936252346166i</v>
      </c>
      <c r="AI302" s="223" t="str">
        <f t="shared" ca="1" si="484"/>
        <v>-0,675657011399349-3,39675717654054i</v>
      </c>
      <c r="AJ302" s="223" t="str">
        <f t="shared" ca="1" si="485"/>
        <v>3,13078935857475-1,48075308734032i</v>
      </c>
      <c r="AK302" s="223" t="str">
        <f t="shared" ca="1" si="486"/>
        <v>2,19709653457176+2,67716987343081i</v>
      </c>
      <c r="AL302" s="223" t="str">
        <f t="shared" ca="1" si="487"/>
        <v>-2,06308753610476+2,78175152229705i</v>
      </c>
      <c r="AM302" s="223" t="str">
        <f t="shared" ca="1" si="488"/>
        <v>-3,19967529592802-1,32534890276512i</v>
      </c>
      <c r="AN302" s="223" t="str">
        <f t="shared" ca="1" si="489"/>
        <v>0,508172178030564-3,42581855195345i</v>
      </c>
      <c r="AO302" s="223" t="str">
        <f t="shared" ca="1" si="490"/>
        <v>3,44662683040836-0,339463113374663i</v>
      </c>
      <c r="AP302" s="223" t="str">
        <f t="shared" ca="1" si="491"/>
        <v>1,16675183659416+3,26085293523595i</v>
      </c>
      <c r="AQ302" s="223" t="str">
        <f t="shared" ca="1" si="492"/>
        <v>-2,87963168809267+1,92410837905907i</v>
      </c>
      <c r="AR302" s="223" t="str">
        <f t="shared" ca="1" si="493"/>
        <v>-2,87963168809267+1,92410837905907i</v>
      </c>
      <c r="AS302" s="223" t="str">
        <f t="shared" ca="1" si="494"/>
        <v>1,63259000803161-3,05436107543102i</v>
      </c>
      <c r="AT302" s="223" t="str">
        <f t="shared" ca="1" si="495"/>
        <v>3,35951271556845+0,841514127847336i</v>
      </c>
      <c r="AU302" s="223" t="str">
        <f t="shared" ca="1" si="496"/>
        <v>1,55965273482367E-12+3,46330358378136i</v>
      </c>
      <c r="AV302" s="223" t="str">
        <f t="shared" ca="1" si="497"/>
        <v>-3,35951271556853+0,841514127847021i</v>
      </c>
      <c r="AW302" s="223" t="str">
        <f t="shared" ca="1" si="498"/>
        <v>-1,63259000803123-3,05436107543122i</v>
      </c>
      <c r="AX302" s="223" t="str">
        <f t="shared" ca="1" si="499"/>
        <v>2,56613868784807-2,32581253504279i</v>
      </c>
      <c r="AY302" s="223" t="str">
        <f t="shared" ca="1" si="500"/>
        <v>2,87963168809244+1,92410837905943i</v>
      </c>
      <c r="AZ302" s="223" t="str">
        <f t="shared" ca="1" si="501"/>
        <v>-1,16675183659132+3,26085293523697i</v>
      </c>
      <c r="BA302" s="223" t="str">
        <f t="shared" ca="1" si="502"/>
        <v>-3,44662683040832-0,339463113375085i</v>
      </c>
      <c r="BB302" s="223" t="str">
        <f t="shared" ca="1" si="503"/>
        <v>-0,508172178030145-3,42581855195352i</v>
      </c>
      <c r="BC302" s="223" t="str">
        <f t="shared" ca="1" si="504"/>
        <v>3,19967529592819-1,32534890276473i</v>
      </c>
      <c r="BD302" s="223" t="str">
        <f t="shared" ca="1" si="505"/>
        <v>2,06308753610446+2,78175152229727i</v>
      </c>
      <c r="BE302" s="223" t="str">
        <f t="shared" ca="1" si="506"/>
        <v>-2,19709653457205+2,67716987343057i</v>
      </c>
      <c r="BF302" s="223" t="str">
        <f t="shared" ca="1" si="507"/>
        <v>-3,13078935857459-1,48075308734066i</v>
      </c>
      <c r="BG302" s="223" t="str">
        <f t="shared" ca="1" si="508"/>
        <v>0,675657011400395-3,39675717654034i</v>
      </c>
      <c r="BH302" s="223" t="str">
        <f t="shared" ca="1" si="509"/>
        <v>3,45913188293985-0,169936252347168i</v>
      </c>
      <c r="BI302" s="223" t="str">
        <f t="shared" ca="1" si="510"/>
        <v>1,00534396305206+3,31417489420633i</v>
      </c>
      <c r="BJ302" s="223" t="str">
        <f t="shared" ca="1" si="511"/>
        <v>-2,97057456892656+1,78049387639486i</v>
      </c>
      <c r="BK302" s="223" t="str">
        <f t="shared" ca="1" si="512"/>
        <v>-2,44892544939983-2,4489254493991i</v>
      </c>
      <c r="BL302" s="223" t="str">
        <f t="shared" ca="1" si="513"/>
        <v>1,78049387639692-2,97057456892532i</v>
      </c>
      <c r="BM302" s="223" t="str">
        <f t="shared" ca="1" si="514"/>
        <v>3,31417489420666+1,00534396305097i</v>
      </c>
      <c r="BN302" s="223" t="str">
        <f t="shared" ca="1" si="515"/>
        <v>-0,169936252346034+3,4591318829399i</v>
      </c>
      <c r="BO302" s="223" t="str">
        <f t="shared" ca="1" si="516"/>
        <v>-3,39675717654079+0,675657011398126i</v>
      </c>
      <c r="BP302" s="223" t="str">
        <f t="shared" ca="1" si="517"/>
        <v>-1,48075308734169-3,1307893585741i</v>
      </c>
      <c r="BQ302" s="223" t="str">
        <f t="shared" ca="1" si="518"/>
        <v>2,6771698734321-2,19709653457019i</v>
      </c>
      <c r="BR302" s="223" t="str">
        <f t="shared" ca="1" si="519"/>
        <v>2,78175152229789+2,06308753610363i</v>
      </c>
      <c r="BS302" s="223" t="str">
        <f t="shared" ca="1" si="520"/>
        <v>-1,32534890276368+3,19967529592862i</v>
      </c>
      <c r="BT302" s="223" t="str">
        <f t="shared" ca="1" si="521"/>
        <v>-3,42581855195316-0,508172178032524i</v>
      </c>
      <c r="BU302" s="223" t="str">
        <f t="shared" ca="1" si="522"/>
        <v>-0,339463113376117-3,44662683040822i</v>
      </c>
      <c r="BV302" s="223" t="str">
        <f t="shared" ca="1" si="523"/>
        <v>3,26085293523659-1,16675183659239i</v>
      </c>
      <c r="BW302" s="223" t="str">
        <f t="shared" ca="1" si="524"/>
        <v>1,92410837905742+2,87963168809378i</v>
      </c>
      <c r="BX302" s="223" t="str">
        <f t="shared" ca="1" si="525"/>
        <v>-2,32581253504202+2,56613868784877i</v>
      </c>
      <c r="BY302" s="223" t="str">
        <f t="shared" ca="1" si="526"/>
        <v>-3,05436107543013-1,63259000803327i</v>
      </c>
      <c r="BZ302" s="223" t="str">
        <f t="shared" ca="1" si="527"/>
        <v>0,841514127845826-3,35951271556883i</v>
      </c>
      <c r="CA302" s="223" t="str">
        <f t="shared" ca="1" si="528"/>
        <v>3,46330358378136+4,24282822943052E-13i</v>
      </c>
      <c r="CB302" s="223" t="str">
        <f t="shared" ca="1" si="529"/>
        <v>0,841514127845192+3,35951271556899i</v>
      </c>
      <c r="CC302" s="223" t="str">
        <f t="shared" ca="1" si="530"/>
        <v>-3,05436107543044+1,63259000803269i</v>
      </c>
      <c r="CD302" s="223" t="str">
        <f t="shared" ca="1" si="531"/>
        <v>-2,32581253504139-2,56613868784934i</v>
      </c>
      <c r="CE302" s="223" t="str">
        <f t="shared" ca="1" si="532"/>
        <v>1,92410837905813-2,87963168809331i</v>
      </c>
      <c r="CF302" s="223" t="str">
        <f t="shared" ca="1" si="533"/>
        <v>3,2608529352363+1,16675183659319i</v>
      </c>
      <c r="CG302" s="223" t="str">
        <f t="shared" ca="1" si="534"/>
        <v>-0,339463113376962+3,44662683040813i</v>
      </c>
      <c r="CH302" s="223" t="str">
        <f t="shared" ca="1" si="535"/>
        <v>-3,42581855195329+0,508172178031686i</v>
      </c>
      <c r="CI302" s="223" t="str">
        <f t="shared" ca="1" si="536"/>
        <v>-1,32534890276289-3,19967529592894i</v>
      </c>
      <c r="CJ302" s="223" t="str">
        <f t="shared" ca="1" si="537"/>
        <v>2,78175152229641-2,06308753610563i</v>
      </c>
      <c r="CK302" s="223" t="str">
        <f t="shared" ca="1" si="538"/>
        <v>2,67716987343156+2,19709653457085i</v>
      </c>
      <c r="CL302" s="223" t="str">
        <f t="shared" ca="1" si="539"/>
        <v>-1,48075308734245+3,13078935857374i</v>
      </c>
      <c r="CM302" s="223" t="str">
        <f t="shared" ca="1" si="540"/>
        <v>-3,39675717654062-0,675657011398961i</v>
      </c>
      <c r="CN302" s="223" t="str">
        <f t="shared" ca="1" si="541"/>
        <v>-0,169936252345284-3,45913188293994i</v>
      </c>
      <c r="CO302" s="223" t="str">
        <f t="shared" ca="1" si="542"/>
        <v>3,31417489420588-1,00534396305355i</v>
      </c>
      <c r="CP302" s="223" t="str">
        <f t="shared" ca="1" si="543"/>
        <v>1,78049387639619+2,97057456892575i</v>
      </c>
      <c r="CQ302" s="223" t="str">
        <f t="shared" ca="1" si="544"/>
        <v>-2,44892544940051+2,44892544939843i</v>
      </c>
      <c r="CR302" s="223" t="str">
        <f t="shared" ca="1" si="545"/>
        <v>-2,97057456892607-1,78049387639567i</v>
      </c>
      <c r="CS302" s="223" t="str">
        <f t="shared" ca="1" si="546"/>
        <v>1,00534396305278-3,31417489420612i</v>
      </c>
      <c r="CT302" s="223" t="str">
        <f t="shared" ca="1" si="547"/>
        <v>3,45913188293998+0,169936252344476i</v>
      </c>
      <c r="CU302" s="223" t="str">
        <f t="shared" ca="1" si="548"/>
        <v>0,67565701139956+3,3967571765405i</v>
      </c>
      <c r="CV302" s="223" t="str">
        <f t="shared" ca="1" si="549"/>
        <v>-3,13078935857491+1,48075308733998i</v>
      </c>
      <c r="CW302" s="223" t="str">
        <f t="shared" ca="1" si="550"/>
        <v>-2,19709653457147-2,67716987343105i</v>
      </c>
      <c r="CX302" s="223" t="str">
        <f t="shared" ca="1" si="551"/>
        <v>2,06308753610514-2,78175152229677i</v>
      </c>
      <c r="CY302" s="223" t="str">
        <f t="shared" ca="1" si="552"/>
        <v>3,1996752959279+1,32534890276542i</v>
      </c>
      <c r="CZ302" s="223" t="str">
        <f t="shared" ca="1" si="553"/>
        <v>-0,508172178030886+3,42581855195341i</v>
      </c>
      <c r="DA302" s="223" t="str">
        <f t="shared" ca="1" si="554"/>
        <v>-3,4466268304084+0,339463113374241i</v>
      </c>
      <c r="DB302" s="223" t="str">
        <f t="shared" ca="1" si="555"/>
        <v>-1,16675183659376-3,2608529352361i</v>
      </c>
      <c r="DC302" s="223" t="str">
        <f t="shared" ca="1" si="556"/>
        <v>2,87963168809285-1,9241083790588i</v>
      </c>
      <c r="DD302" s="223" t="str">
        <f t="shared" ca="1" si="557"/>
        <v>2,5661386878475+2,32581253504342i</v>
      </c>
      <c r="DE302" s="223" t="str">
        <f t="shared" ca="1" si="558"/>
        <v>-1,63259000803198+3,05436107543082i</v>
      </c>
      <c r="DF302" s="223" t="str">
        <f t="shared" ca="1" si="559"/>
        <v>-3,35951271556833-0,841514127847845i</v>
      </c>
      <c r="DG302" s="223" t="str">
        <f t="shared" ca="1" si="560"/>
        <v>-1,0369369037531E-12-3,46330358378136i</v>
      </c>
      <c r="DH302" s="223" t="str">
        <f t="shared" ca="1" si="561"/>
        <v>3,35951271556864-0,841514127846609i</v>
      </c>
      <c r="DI302" s="223" t="str">
        <f t="shared" ca="1" si="562"/>
        <v>1,63259000803086+3,05436107543142i</v>
      </c>
      <c r="DJ302" s="223" t="str">
        <f t="shared" ca="1" si="563"/>
        <v>-2,56613868784836+2,32581253504247i</v>
      </c>
      <c r="DK302" s="223" t="str">
        <f t="shared" ca="1" si="564"/>
        <v>-2,87963168809226-1,9241083790597i</v>
      </c>
      <c r="DL302" s="223" t="str">
        <f t="shared" ca="1" si="565"/>
        <v>1,16675183659163-3,26085293523686i</v>
      </c>
      <c r="DM302" s="223" t="str">
        <f t="shared" ca="1" si="566"/>
        <v>3,44662683040828+0,339463113375508i</v>
      </c>
      <c r="DN302" s="223" t="str">
        <f t="shared" ca="1" si="567"/>
        <v>0,508172178029823+3,42581855195356i</v>
      </c>
      <c r="DO302" s="223" t="str">
        <f t="shared" ca="1" si="568"/>
        <v>-3,19967529592831+1,32534890276442i</v>
      </c>
      <c r="DP302" s="223" t="str">
        <f t="shared" ca="1" si="569"/>
        <v>-2,06308753610428-2,78175152229741i</v>
      </c>
      <c r="DQ302" s="223" t="str">
        <f t="shared" ca="1" si="570"/>
        <v>2,19709653456972-2,67716987343249i</v>
      </c>
      <c r="DR302" s="223" t="str">
        <f t="shared" ca="1" si="571"/>
        <v>3,13078935857445+1,48075308734096i</v>
      </c>
      <c r="DS302" s="223" t="str">
        <f t="shared" ca="1" si="572"/>
        <v>-0,675657011401004+3,39675717654021i</v>
      </c>
      <c r="DT302" s="223" t="str">
        <f t="shared" ca="1" si="573"/>
        <v>-3,45913188293987+0,169936252346744i</v>
      </c>
      <c r="DU302" s="223" t="str">
        <f t="shared" ca="1" si="574"/>
        <v>-1,00534396305175-3,31417489420643i</v>
      </c>
      <c r="DV302" s="223" t="str">
        <f t="shared" ca="1" si="575"/>
        <v>2,97057456892501-1,78049387639745i</v>
      </c>
      <c r="DW302" s="223" t="str">
        <f t="shared" ca="1" si="576"/>
        <v>2,44892544939961+2,44892544939933i</v>
      </c>
      <c r="DX302" s="223" t="str">
        <f t="shared" ca="1" si="577"/>
        <v>-1,78049387639712+2,9705745689252i</v>
      </c>
      <c r="DY302" s="223" t="str">
        <f t="shared" ca="1" si="578"/>
        <v>-3,31417489420654-1,00534396305138i</v>
      </c>
      <c r="DZ302" s="223" t="str">
        <f t="shared" ca="1" si="579"/>
        <v>0,169936252346359-3,45913188293989i</v>
      </c>
      <c r="EA302" s="223" t="str">
        <f t="shared" ca="1" si="580"/>
        <v>3,39675717654021-0,675657011400994i</v>
      </c>
      <c r="EB302" s="223" t="str">
        <f t="shared" ca="1" si="581"/>
        <v>1,4807530873413+3,13078935857428i</v>
      </c>
      <c r="EC302" s="223" t="str">
        <f t="shared" ca="1" si="582"/>
        <v>-2,67716987343224+2,19709653457002i</v>
      </c>
      <c r="ED302" s="223" t="str">
        <f t="shared" ca="1" si="583"/>
        <v>-2,78175152229764-2,06308753610397i</v>
      </c>
      <c r="EE302" s="223" t="str">
        <f t="shared" ca="1" si="584"/>
        <v>1,32534890276407-3,19967529592846i</v>
      </c>
      <c r="EF302" s="223" t="str">
        <f t="shared" ca="1" si="585"/>
        <v>3,42581855195313+0,508172178032749i</v>
      </c>
      <c r="EG302" s="223" t="str">
        <f t="shared" ca="1" si="586"/>
        <v>0,339463113375695+3,44662683040826i</v>
      </c>
      <c r="EH302" s="223" t="str">
        <f t="shared" ca="1" si="587"/>
        <v>-3,26085293523673+1,16675183659199i</v>
      </c>
      <c r="EI302" s="223" t="str">
        <f t="shared" ca="1" si="588"/>
        <v>-1,92410837905985-2,87963168809215i</v>
      </c>
      <c r="EJ302" s="223" t="str">
        <f t="shared" ca="1" si="589"/>
        <v>2,32581253504233-2,56613868784849i</v>
      </c>
      <c r="EK302" s="223" t="str">
        <f t="shared" ca="1" si="590"/>
        <v>3,05436107542993+1,63259000803364i</v>
      </c>
      <c r="EL302" s="223" t="str">
        <f t="shared" ca="1" si="591"/>
        <v>-0,841514127846425+3,35951271556868i</v>
      </c>
      <c r="EM302" s="223" t="str">
        <f t="shared" ca="1" si="592"/>
        <v>-3,46330358378136-8,485656458861E-13i</v>
      </c>
      <c r="EN302" s="223"/>
      <c r="EO302" s="223"/>
      <c r="EP302" s="223"/>
    </row>
    <row r="303" spans="1:146">
      <c r="A303" s="249">
        <f t="shared" si="461"/>
        <v>3.9648437500000014E-3</v>
      </c>
      <c r="B303" s="248">
        <v>203</v>
      </c>
      <c r="C303" s="247">
        <f t="shared" si="462"/>
        <v>40600</v>
      </c>
      <c r="N303" s="246">
        <f t="shared" ca="1" si="463"/>
        <v>4.5335195049453123</v>
      </c>
      <c r="O303" s="223">
        <f t="shared" ca="1" si="464"/>
        <v>-3.4664804950546872</v>
      </c>
      <c r="P303" s="223" t="str">
        <f t="shared" ca="1" si="465"/>
        <v>-0,924554571568978-3,34091093368044i</v>
      </c>
      <c r="Q303" s="223" t="str">
        <f t="shared" ca="1" si="466"/>
        <v>2,97329949661632-1,78212713519988i</v>
      </c>
      <c r="R303" s="223" t="str">
        <f t="shared" ca="1" si="467"/>
        <v>2,51058838665154+2,3902788488804i</v>
      </c>
      <c r="S303" s="223" t="str">
        <f t="shared" ca="1" si="468"/>
        <v>-1,6340875936399+3,05716286103746i</v>
      </c>
      <c r="T303" s="223" t="str">
        <f t="shared" ca="1" si="469"/>
        <v>-3,38225240276186-0,759510175446128i</v>
      </c>
      <c r="U303" s="223" t="str">
        <f t="shared" ca="1" si="470"/>
        <v>-0,170092135993772-3,46230496748447i</v>
      </c>
      <c r="V303" s="223" t="str">
        <f t="shared" ca="1" si="471"/>
        <v>3,29152091753057-1,08737163474742i</v>
      </c>
      <c r="W303" s="223" t="str">
        <f t="shared" ca="1" si="472"/>
        <v>1,92587337639543+2,88227319327746i</v>
      </c>
      <c r="X303" s="223" t="str">
        <f t="shared" ca="1" si="473"/>
        <v>-2,26421091999858+2,62484969709768i</v>
      </c>
      <c r="Y303" s="223" t="str">
        <f t="shared" ca="1" si="474"/>
        <v>-3,13366125235065-1,48211139193744i</v>
      </c>
      <c r="Z303" s="223" t="str">
        <f t="shared" ca="1" si="475"/>
        <v>0,592636052785248-3,41544572955474i</v>
      </c>
      <c r="AA303" s="223" t="str">
        <f t="shared" ca="1" si="476"/>
        <v>3,44978844398552-0,339774505133279i</v>
      </c>
      <c r="AB303" s="223" t="str">
        <f t="shared" ca="1" si="477"/>
        <v>1,24756912441549+3,23420133918712i</v>
      </c>
      <c r="AC303" s="223" t="str">
        <f t="shared" ca="1" si="478"/>
        <v>-2,78430324135862+2,06498001994075i</v>
      </c>
      <c r="AD303" s="223" t="str">
        <f t="shared" ca="1" si="479"/>
        <v>-2,73278751471358-2,13268830868934i</v>
      </c>
      <c r="AE303" s="223" t="str">
        <f t="shared" ca="1" si="480"/>
        <v>1,32656465407417-3,20261037923061i</v>
      </c>
      <c r="AF303" s="223" t="str">
        <f t="shared" ca="1" si="481"/>
        <v>3,4404109484274+0,424334217964429i</v>
      </c>
      <c r="AG303" s="223" t="str">
        <f t="shared" ca="1" si="482"/>
        <v>0,508638327729556+3,42896107795919i</v>
      </c>
      <c r="AH303" s="223" t="str">
        <f t="shared" ca="1" si="483"/>
        <v>-3,16909028653499+1,40476111078864i</v>
      </c>
      <c r="AI303" s="223" t="str">
        <f t="shared" ca="1" si="484"/>
        <v>-2,19911194574708-2,67962565905521i</v>
      </c>
      <c r="AJ303" s="223" t="str">
        <f t="shared" ca="1" si="485"/>
        <v>1,99602786444215-2,83414180784326i</v>
      </c>
      <c r="AK303" s="223" t="str">
        <f t="shared" ca="1" si="486"/>
        <v>3,26384413719099+1,16782210576722i</v>
      </c>
      <c r="AL303" s="223" t="str">
        <f t="shared" ca="1" si="487"/>
        <v>-0,255010124845272+3,45708791598087i</v>
      </c>
      <c r="AM303" s="223" t="str">
        <f t="shared" ca="1" si="488"/>
        <v>-3,39987304435488+0,676276796041137i</v>
      </c>
      <c r="AN303" s="223" t="str">
        <f t="shared" ca="1" si="489"/>
        <v>-1,5585689046031-3,09634461780321i</v>
      </c>
      <c r="AO303" s="223" t="str">
        <f t="shared" ca="1" si="490"/>
        <v>2,56849262383092-2,32794601825746i</v>
      </c>
      <c r="AP303" s="223" t="str">
        <f t="shared" ca="1" si="491"/>
        <v>2,92866840511516+1,85455881423988i</v>
      </c>
      <c r="AQ303" s="223" t="str">
        <f t="shared" ca="1" si="492"/>
        <v>-1,00626617171499+3,31721500874704i</v>
      </c>
      <c r="AR303" s="223" t="str">
        <f t="shared" ca="1" si="493"/>
        <v>-1,00626617171499+3,31721500874704i</v>
      </c>
      <c r="AS303" s="223" t="str">
        <f t="shared" ca="1" si="494"/>
        <v>-0,842286054319915-3,36259441879225i</v>
      </c>
      <c r="AT303" s="223" t="str">
        <f t="shared" ca="1" si="495"/>
        <v>3,01613958367991-1,70862196941096i</v>
      </c>
      <c r="AU303" s="223" t="str">
        <f t="shared" ca="1" si="496"/>
        <v>2,45117186490405+2,45117186490409i</v>
      </c>
      <c r="AV303" s="223" t="str">
        <f t="shared" ca="1" si="497"/>
        <v>-1,708621969411+3,01613958367988i</v>
      </c>
      <c r="AW303" s="223" t="str">
        <f t="shared" ca="1" si="498"/>
        <v>-3,36259441879224-0,842286054319963i</v>
      </c>
      <c r="AX303" s="223" t="str">
        <f t="shared" ca="1" si="499"/>
        <v>-0,0850716900003931-3,46543645593958i</v>
      </c>
      <c r="AY303" s="223" t="str">
        <f t="shared" ca="1" si="500"/>
        <v>3,31721500874706-1,00626617171494i</v>
      </c>
      <c r="AZ303" s="223" t="str">
        <f t="shared" ca="1" si="501"/>
        <v>1,85455881423984+2,92866840511519i</v>
      </c>
      <c r="BA303" s="223" t="str">
        <f t="shared" ca="1" si="502"/>
        <v>-2,3279460182575+2,56849262383088i</v>
      </c>
      <c r="BB303" s="223" t="str">
        <f t="shared" ca="1" si="503"/>
        <v>-3,09634461780321-1,5585689046031i</v>
      </c>
      <c r="BC303" s="223" t="str">
        <f t="shared" ca="1" si="504"/>
        <v>0,676276796041185-3,39987304435487i</v>
      </c>
      <c r="BD303" s="223" t="str">
        <f t="shared" ca="1" si="505"/>
        <v>3,45708791598088-0,255010124845174i</v>
      </c>
      <c r="BE303" s="223" t="str">
        <f t="shared" ca="1" si="506"/>
        <v>1,16782210576717+3,26384413719101i</v>
      </c>
      <c r="BF303" s="223" t="str">
        <f t="shared" ca="1" si="507"/>
        <v>-2,8341418078433+1,99602786444211i</v>
      </c>
      <c r="BG303" s="223" t="str">
        <f t="shared" ca="1" si="508"/>
        <v>-2,67962565905587-2,19911194574629i</v>
      </c>
      <c r="BH303" s="223" t="str">
        <f t="shared" ca="1" si="509"/>
        <v>1,40476111078963-3,16909028653455i</v>
      </c>
      <c r="BI303" s="223" t="str">
        <f t="shared" ca="1" si="510"/>
        <v>3,42896107795924+0,508638327729265i</v>
      </c>
      <c r="BJ303" s="223" t="str">
        <f t="shared" ca="1" si="511"/>
        <v>0,424334217963059+3,44041094842757i</v>
      </c>
      <c r="BK303" s="223" t="str">
        <f t="shared" ca="1" si="512"/>
        <v>-3,20261037923063+1,32656465407413i</v>
      </c>
      <c r="BL303" s="223" t="str">
        <f t="shared" ca="1" si="513"/>
        <v>-2,13268830869034-2,73278751471279i</v>
      </c>
      <c r="BM303" s="223" t="str">
        <f t="shared" ca="1" si="514"/>
        <v>2,06498001994102-2,78430324135841i</v>
      </c>
      <c r="BN303" s="223" t="str">
        <f t="shared" ca="1" si="515"/>
        <v>3,23420133918747+1,24756912441457i</v>
      </c>
      <c r="BO303" s="223" t="str">
        <f t="shared" ca="1" si="516"/>
        <v>-0,339774505134407+3,44978844398541i</v>
      </c>
      <c r="BP303" s="223" t="str">
        <f t="shared" ca="1" si="517"/>
        <v>-3,41544572955463+0,592636052785903i</v>
      </c>
      <c r="BQ303" s="223" t="str">
        <f t="shared" ca="1" si="518"/>
        <v>-1,48211139193613-3,13366125235127i</v>
      </c>
      <c r="BR303" s="223" t="str">
        <f t="shared" ca="1" si="519"/>
        <v>2,62484969709745-2,26421091999885i</v>
      </c>
      <c r="BS303" s="223" t="str">
        <f t="shared" ca="1" si="520"/>
        <v>2,88227319327844+1,92587337639396i</v>
      </c>
      <c r="BT303" s="223" t="str">
        <f t="shared" ca="1" si="521"/>
        <v>-1,08737163474775+3,29152091753047i</v>
      </c>
      <c r="BU303" s="223" t="str">
        <f t="shared" ca="1" si="522"/>
        <v>-3,46230496748454-0,170092135992517i</v>
      </c>
      <c r="BV303" s="223" t="str">
        <f t="shared" ca="1" si="523"/>
        <v>-0,75951017544549-3,382252402762i</v>
      </c>
      <c r="BW303" s="223" t="str">
        <f t="shared" ca="1" si="524"/>
        <v>3,05716286103718-1,63408759364043i</v>
      </c>
      <c r="BX303" s="223" t="str">
        <f t="shared" ca="1" si="525"/>
        <v>2,39027884887955+2,51058838665235i</v>
      </c>
      <c r="BY303" s="223" t="str">
        <f t="shared" ca="1" si="526"/>
        <v>-1,78212713519958+2,9732994966165i</v>
      </c>
      <c r="BZ303" s="223" t="str">
        <f t="shared" ca="1" si="527"/>
        <v>-3,34091093368-0,924554571570545i</v>
      </c>
      <c r="CA303" s="223" t="str">
        <f t="shared" ca="1" si="528"/>
        <v>4,92642815442821E-14-3,46648049505469i</v>
      </c>
      <c r="CB303" s="223" t="str">
        <f t="shared" ca="1" si="529"/>
        <v>3,34091093368003-0,924554571570452i</v>
      </c>
      <c r="CC303" s="223" t="str">
        <f t="shared" ca="1" si="530"/>
        <v>1,7821271351995+2,97329949661655i</v>
      </c>
      <c r="CD303" s="223" t="str">
        <f t="shared" ca="1" si="531"/>
        <v>-2,39027884887962+2,51058838665228i</v>
      </c>
      <c r="CE303" s="223" t="str">
        <f t="shared" ca="1" si="532"/>
        <v>-3,05716286103713-1,63408759364051i</v>
      </c>
      <c r="CF303" s="223" t="str">
        <f t="shared" ca="1" si="533"/>
        <v>0,759510175445587-3,38225240276198i</v>
      </c>
      <c r="CG303" s="223" t="str">
        <f t="shared" ca="1" si="534"/>
        <v>3,46230496748454-0,170092135992419i</v>
      </c>
      <c r="CH303" s="223" t="str">
        <f t="shared" ca="1" si="535"/>
        <v>1,08737163474766+3,2915209175305i</v>
      </c>
      <c r="CI303" s="223" t="str">
        <f t="shared" ca="1" si="536"/>
        <v>-2,8822731932785+1,92587337639388i</v>
      </c>
      <c r="CJ303" s="223" t="str">
        <f t="shared" ca="1" si="537"/>
        <v>-2,62484969709738-2,26421091999892i</v>
      </c>
      <c r="CK303" s="223" t="str">
        <f t="shared" ca="1" si="538"/>
        <v>1,48211139193622-3,13366125235123i</v>
      </c>
      <c r="CL303" s="223" t="str">
        <f t="shared" ca="1" si="539"/>
        <v>3,41544572955461+0,592636052786i</v>
      </c>
      <c r="CM303" s="223" t="str">
        <f t="shared" ca="1" si="540"/>
        <v>0,339774505134309+3,44978844398542i</v>
      </c>
      <c r="CN303" s="223" t="str">
        <f t="shared" ca="1" si="541"/>
        <v>-3,23420133918751+1,24756912441448i</v>
      </c>
      <c r="CO303" s="223" t="str">
        <f t="shared" ca="1" si="542"/>
        <v>-2,06498001994102-2,78430324135841i</v>
      </c>
      <c r="CP303" s="223" t="str">
        <f t="shared" ca="1" si="543"/>
        <v>2,13268830869042-2,73278751471273i</v>
      </c>
      <c r="CQ303" s="223" t="str">
        <f t="shared" ca="1" si="544"/>
        <v>3,20261037923063+1,32656465407413i</v>
      </c>
      <c r="CR303" s="223" t="str">
        <f t="shared" ca="1" si="545"/>
        <v>-0,42433421796316+3,44041094842756i</v>
      </c>
      <c r="CS303" s="223" t="str">
        <f t="shared" ca="1" si="546"/>
        <v>-3,42896107795926+0,508638327729071i</v>
      </c>
      <c r="CT303" s="223" t="str">
        <f t="shared" ca="1" si="547"/>
        <v>-1,40476111078954-3,1690902865346i</v>
      </c>
      <c r="CU303" s="223" t="str">
        <f t="shared" ca="1" si="548"/>
        <v>2,67962565905593-2,19911194574621i</v>
      </c>
      <c r="CV303" s="223" t="str">
        <f t="shared" ca="1" si="549"/>
        <v>2,83414180784324+1,99602786444219i</v>
      </c>
      <c r="CW303" s="223" t="str">
        <f t="shared" ca="1" si="550"/>
        <v>-1,16782210576727+3,26384413719097i</v>
      </c>
      <c r="CX303" s="223" t="str">
        <f t="shared" ca="1" si="551"/>
        <v>-3,45708791598087-0,255010124845272i</v>
      </c>
      <c r="CY303" s="223" t="str">
        <f t="shared" ca="1" si="552"/>
        <v>-0,676276796041088-3,39987304435489i</v>
      </c>
      <c r="CZ303" s="223" t="str">
        <f t="shared" ca="1" si="553"/>
        <v>3,09634461780321-1,5585689046031i</v>
      </c>
      <c r="DA303" s="223" t="str">
        <f t="shared" ca="1" si="554"/>
        <v>2,32794601825735+2,56849262383101i</v>
      </c>
      <c r="DB303" s="223" t="str">
        <f t="shared" ca="1" si="555"/>
        <v>-1,85455881423984+2,92866840511519i</v>
      </c>
      <c r="DC303" s="223" t="str">
        <f t="shared" ca="1" si="556"/>
        <v>-3,317215008747-1,00626617171513i</v>
      </c>
      <c r="DD303" s="223" t="str">
        <f t="shared" ca="1" si="557"/>
        <v>0,0850716900005904-3,46543645593957i</v>
      </c>
      <c r="DE303" s="223" t="str">
        <f t="shared" ca="1" si="558"/>
        <v>3,36259441879226-0,842286054319866i</v>
      </c>
      <c r="DF303" s="223" t="str">
        <f t="shared" ca="1" si="559"/>
        <v>1,70862196941083+3,01613958367998i</v>
      </c>
      <c r="DG303" s="223" t="str">
        <f t="shared" ca="1" si="560"/>
        <v>-2,45117186490412+2,45117186490402i</v>
      </c>
      <c r="DH303" s="223" t="str">
        <f t="shared" ca="1" si="561"/>
        <v>-3,01613958367991-1,70862196941096i</v>
      </c>
      <c r="DI303" s="223" t="str">
        <f t="shared" ca="1" si="562"/>
        <v>0,842286054320012-3,36259441879222i</v>
      </c>
      <c r="DJ303" s="223" t="str">
        <f t="shared" ca="1" si="563"/>
        <v>3,46543645593958-0,0850716900004423i</v>
      </c>
      <c r="DK303" s="223" t="str">
        <f t="shared" ca="1" si="564"/>
        <v>1,00626617171499+3,31721500874704i</v>
      </c>
      <c r="DL303" s="223" t="str">
        <f t="shared" ca="1" si="565"/>
        <v>-2,92866840511526+1,85455881423971i</v>
      </c>
      <c r="DM303" s="223" t="str">
        <f t="shared" ca="1" si="566"/>
        <v>-2,56849262383092-2,32794601825746i</v>
      </c>
      <c r="DN303" s="223" t="str">
        <f t="shared" ca="1" si="567"/>
        <v>1,55856890460306-3,09634461780323i</v>
      </c>
      <c r="DO303" s="223" t="str">
        <f t="shared" ca="1" si="568"/>
        <v>3,39987304435486+0,676276796041234i</v>
      </c>
      <c r="DP303" s="223" t="str">
        <f t="shared" ca="1" si="569"/>
        <v>0,255010124845321+3,45708791598087i</v>
      </c>
      <c r="DQ303" s="223" t="str">
        <f t="shared" ca="1" si="570"/>
        <v>-3,26384413719103+1,16782210576713i</v>
      </c>
      <c r="DR303" s="223" t="str">
        <f t="shared" ca="1" si="571"/>
        <v>-1,99602786444223-2,83414180784321i</v>
      </c>
      <c r="DS303" s="223" t="str">
        <f t="shared" ca="1" si="572"/>
        <v>2,19911194574632-2,67962565905584i</v>
      </c>
      <c r="DT303" s="223" t="str">
        <f t="shared" ca="1" si="573"/>
        <v>3,16909028653445+1,40476111078986i</v>
      </c>
      <c r="DU303" s="223" t="str">
        <f t="shared" ca="1" si="574"/>
        <v>-0,508638327729216+3,42896107795924i</v>
      </c>
      <c r="DV303" s="223" t="str">
        <f t="shared" ca="1" si="575"/>
        <v>-3,4404109484276+0,424334217962817i</v>
      </c>
      <c r="DW303" s="223" t="str">
        <f t="shared" ca="1" si="576"/>
        <v>-1,32656465407417-3,20261037923061i</v>
      </c>
      <c r="DX303" s="223" t="str">
        <f t="shared" ca="1" si="577"/>
        <v>2,73278751471282-2,13268830869031i</v>
      </c>
      <c r="DY303" s="223" t="str">
        <f t="shared" ca="1" si="578"/>
        <v>2,78430324135844+2,06498001994098i</v>
      </c>
      <c r="DZ303" s="223" t="str">
        <f t="shared" ca="1" si="579"/>
        <v>-1,24756912441462+3,23420133918745i</v>
      </c>
      <c r="EA303" s="223" t="str">
        <f t="shared" ca="1" si="580"/>
        <v>-3,44978844398542-0,33977450513426i</v>
      </c>
      <c r="EB303" s="223" t="str">
        <f t="shared" ca="1" si="581"/>
        <v>-0,592636052785854-3,41544572955463i</v>
      </c>
      <c r="EC303" s="223" t="str">
        <f t="shared" ca="1" si="582"/>
        <v>3,13366125235121-1,48211139193626i</v>
      </c>
      <c r="ED303" s="223" t="str">
        <f t="shared" ca="1" si="583"/>
        <v>2,26421091999881+2,62484969709748i</v>
      </c>
      <c r="EE303" s="223" t="str">
        <f t="shared" ca="1" si="584"/>
        <v>-1,92587337639416+2,88227319327831i</v>
      </c>
      <c r="EF303" s="223" t="str">
        <f t="shared" ca="1" si="585"/>
        <v>-3,29152091753045-1,0873716347478i</v>
      </c>
      <c r="EG303" s="223" t="str">
        <f t="shared" ca="1" si="586"/>
        <v>0,170092135992566-3,46230496748453i</v>
      </c>
      <c r="EH303" s="223" t="str">
        <f t="shared" ca="1" si="587"/>
        <v>3,38225240276202-0,759510175445441i</v>
      </c>
      <c r="EI303" s="223" t="str">
        <f t="shared" ca="1" si="588"/>
        <v>1,63408759364038+3,0571628610372i</v>
      </c>
      <c r="EJ303" s="223" t="str">
        <f t="shared" ca="1" si="589"/>
        <v>-2,51058838665225+2,39027884887966i</v>
      </c>
      <c r="EK303" s="223" t="str">
        <f t="shared" ca="1" si="590"/>
        <v>-2,97329949661647-1,78212713519963i</v>
      </c>
      <c r="EL303" s="223" t="str">
        <f t="shared" ca="1" si="591"/>
        <v>0,924554571570403-3,34091093368004i</v>
      </c>
      <c r="EM303" s="223" t="str">
        <f t="shared" ca="1" si="592"/>
        <v>3,46648049505469+9,85285630885645E-14i</v>
      </c>
      <c r="EN303" s="223"/>
      <c r="EO303" s="223"/>
      <c r="EP303" s="223"/>
    </row>
    <row r="304" spans="1:146">
      <c r="A304" s="249">
        <f t="shared" si="461"/>
        <v>3.9843750000000009E-3</v>
      </c>
      <c r="B304" s="248">
        <v>204</v>
      </c>
      <c r="C304" s="247">
        <f t="shared" si="462"/>
        <v>40800</v>
      </c>
      <c r="N304" s="246">
        <f t="shared" ca="1" si="463"/>
        <v>4.5308775743421901</v>
      </c>
      <c r="O304" s="223">
        <f t="shared" ca="1" si="464"/>
        <v>-3.4691224256578099</v>
      </c>
      <c r="P304" s="223" t="str">
        <f t="shared" ca="1" si="465"/>
        <v>-1,00703308368828-3,31974317870512i</v>
      </c>
      <c r="Q304" s="223" t="str">
        <f t="shared" ca="1" si="466"/>
        <v>2,8844698782917-1,92734115439634i</v>
      </c>
      <c r="R304" s="223" t="str">
        <f t="shared" ca="1" si="467"/>
        <v>2,68166789902858+2,20078796877881i</v>
      </c>
      <c r="S304" s="223" t="str">
        <f t="shared" ca="1" si="468"/>
        <v>-1,32757567714554+3,20505120484111i</v>
      </c>
      <c r="T304" s="223" t="str">
        <f t="shared" ca="1" si="469"/>
        <v>-3,45241765297067-0,340033459616007i</v>
      </c>
      <c r="U304" s="223" t="str">
        <f t="shared" ca="1" si="470"/>
        <v>-0,676792211134967-3,40246421100193i</v>
      </c>
      <c r="V304" s="223" t="str">
        <f t="shared" ca="1" si="471"/>
        <v>3,05949283581542-1,63533299110489i</v>
      </c>
      <c r="W304" s="223" t="str">
        <f t="shared" ca="1" si="472"/>
        <v>2,45303999194904+2,45303999194888i</v>
      </c>
      <c r="X304" s="223" t="str">
        <f t="shared" ca="1" si="473"/>
        <v>-1,63533299110496+3,05949283581537i</v>
      </c>
      <c r="Y304" s="223" t="str">
        <f t="shared" ca="1" si="474"/>
        <v>-3,40246421100191-0,676792211135054i</v>
      </c>
      <c r="Z304" s="223" t="str">
        <f t="shared" ca="1" si="475"/>
        <v>-0,340033459616248-3,45241765297064i</v>
      </c>
      <c r="AA304" s="223" t="str">
        <f t="shared" ca="1" si="476"/>
        <v>3,20505120484115-1,32757567714546i</v>
      </c>
      <c r="AB304" s="223" t="str">
        <f t="shared" ca="1" si="477"/>
        <v>2,20078796877871+2,68166789902866i</v>
      </c>
      <c r="AC304" s="223" t="str">
        <f t="shared" ca="1" si="478"/>
        <v>-1,92734115439613+2,88446987829184i</v>
      </c>
      <c r="AD304" s="223" t="str">
        <f t="shared" ca="1" si="479"/>
        <v>-3,31974317870513-1,00703308368827i</v>
      </c>
      <c r="AE304" s="223" t="str">
        <f t="shared" ca="1" si="480"/>
        <v>1,15598773356271E-13-3,46912242565781i</v>
      </c>
      <c r="AF304" s="223" t="str">
        <f t="shared" ca="1" si="481"/>
        <v>3,31974317870508-1,00703308368842i</v>
      </c>
      <c r="AG304" s="223" t="str">
        <f t="shared" ca="1" si="482"/>
        <v>1,92734115439627+2,88446987829174i</v>
      </c>
      <c r="AH304" s="223" t="str">
        <f t="shared" ca="1" si="483"/>
        <v>-2,2007879687789+2,68166789902851i</v>
      </c>
      <c r="AI304" s="223" t="str">
        <f t="shared" ca="1" si="484"/>
        <v>-3,20505120484161-1,32757567714435i</v>
      </c>
      <c r="AJ304" s="223" t="str">
        <f t="shared" ca="1" si="485"/>
        <v>0,340033459617459-3,45241765297052i</v>
      </c>
      <c r="AK304" s="223" t="str">
        <f t="shared" ca="1" si="486"/>
        <v>3,40246421100202-0,676792211134513i</v>
      </c>
      <c r="AL304" s="223" t="str">
        <f t="shared" ca="1" si="487"/>
        <v>1,63533299110541+3,05949283581514i</v>
      </c>
      <c r="AM304" s="223" t="str">
        <f t="shared" ca="1" si="488"/>
        <v>-2,45303999194795+2,45303999194997i</v>
      </c>
      <c r="AN304" s="223" t="str">
        <f t="shared" ca="1" si="489"/>
        <v>-3,05949283581483-1,63533299110598i</v>
      </c>
      <c r="AO304" s="223" t="str">
        <f t="shared" ca="1" si="490"/>
        <v>0,676792211135193-3,40246421100188i</v>
      </c>
      <c r="AP304" s="223" t="str">
        <f t="shared" ca="1" si="491"/>
        <v>3,45241765297059-0,340033459616819i</v>
      </c>
      <c r="AQ304" s="223" t="str">
        <f t="shared" ca="1" si="492"/>
        <v>1,32757567714695+3,20505120484053i</v>
      </c>
      <c r="AR304" s="223" t="str">
        <f t="shared" ca="1" si="493"/>
        <v>1,32757567714695+3,20505120484053i</v>
      </c>
      <c r="AS304" s="223" t="str">
        <f t="shared" ca="1" si="494"/>
        <v>-2,8844698782918-1,92734115439619i</v>
      </c>
      <c r="AT304" s="223" t="str">
        <f t="shared" ca="1" si="495"/>
        <v>1,00703308368734-3,31974317870541i</v>
      </c>
      <c r="AU304" s="223" t="str">
        <f t="shared" ca="1" si="496"/>
        <v>3,46912242565781+1,61157500056017E-12i</v>
      </c>
      <c r="AV304" s="223" t="str">
        <f t="shared" ca="1" si="497"/>
        <v>1,00703308368765+3,31974317870531i</v>
      </c>
      <c r="AW304" s="223" t="str">
        <f t="shared" ca="1" si="498"/>
        <v>-2,88446987829162+1,92734115439646i</v>
      </c>
      <c r="AX304" s="223" t="str">
        <f t="shared" ca="1" si="499"/>
        <v>-2,68166789902934-2,20078796877788i</v>
      </c>
      <c r="AY304" s="223" t="str">
        <f t="shared" ca="1" si="500"/>
        <v>1,32757567714664-3,20505120484066i</v>
      </c>
      <c r="AZ304" s="223" t="str">
        <f t="shared" ca="1" si="501"/>
        <v>3,45241765297062+0,340033459616495i</v>
      </c>
      <c r="BA304" s="223" t="str">
        <f t="shared" ca="1" si="502"/>
        <v>0,676792211135415+3,40246421100184i</v>
      </c>
      <c r="BB304" s="223" t="str">
        <f t="shared" ca="1" si="503"/>
        <v>-3,0594928358147+1,63533299110622i</v>
      </c>
      <c r="BC304" s="223" t="str">
        <f t="shared" ca="1" si="504"/>
        <v>-2,45303999194818-2,45303999194974i</v>
      </c>
      <c r="BD304" s="223" t="str">
        <f t="shared" ca="1" si="505"/>
        <v>1,63533299110512-3,05949283581529i</v>
      </c>
      <c r="BE304" s="223" t="str">
        <f t="shared" ca="1" si="506"/>
        <v>3,40246421100208+0,676792211134194i</v>
      </c>
      <c r="BF304" s="223" t="str">
        <f t="shared" ca="1" si="507"/>
        <v>0,340033459617833+3,45241765297049i</v>
      </c>
      <c r="BG304" s="223" t="str">
        <f t="shared" ca="1" si="508"/>
        <v>-3,2050512048415+1,32757567714461i</v>
      </c>
      <c r="BH304" s="223" t="str">
        <f t="shared" ca="1" si="509"/>
        <v>-2,20078796877884-2,68166789902855i</v>
      </c>
      <c r="BI304" s="223" t="str">
        <f t="shared" ca="1" si="510"/>
        <v>1,92734115439542-2,88446987829231i</v>
      </c>
      <c r="BJ304" s="223" t="str">
        <f t="shared" ca="1" si="511"/>
        <v>3,31974317870468+1,00703308368976i</v>
      </c>
      <c r="BK304" s="223" t="str">
        <f t="shared" ca="1" si="512"/>
        <v>-5,93292293970177E-13+3,46912242565781i</v>
      </c>
      <c r="BL304" s="223" t="str">
        <f t="shared" ca="1" si="513"/>
        <v>-3,31974317870505+1,00703308368853i</v>
      </c>
      <c r="BM304" s="223" t="str">
        <f t="shared" ca="1" si="514"/>
        <v>-1,92734115439722-2,8844698782911i</v>
      </c>
      <c r="BN304" s="223" t="str">
        <f t="shared" ca="1" si="515"/>
        <v>2,20078796877984-2,68166789902774i</v>
      </c>
      <c r="BO304" s="223" t="str">
        <f t="shared" ca="1" si="516"/>
        <v>3,20505120484097+1,32757567714589i</v>
      </c>
      <c r="BP304" s="223" t="str">
        <f t="shared" ca="1" si="517"/>
        <v>-0,340033459615579+3,45241765297071i</v>
      </c>
      <c r="BQ304" s="223" t="str">
        <f t="shared" ca="1" si="518"/>
        <v>-3,40246421100166+0,676792211136316i</v>
      </c>
      <c r="BR304" s="223" t="str">
        <f t="shared" ca="1" si="519"/>
        <v>-1,63533299110399-3,0594928358159i</v>
      </c>
      <c r="BS304" s="223" t="str">
        <f t="shared" ca="1" si="520"/>
        <v>2,45303999194902-2,4530399919489i</v>
      </c>
      <c r="BT304" s="223" t="str">
        <f t="shared" ca="1" si="521"/>
        <v>3,05949283581573+1,63533299110431i</v>
      </c>
      <c r="BU304" s="223" t="str">
        <f t="shared" ca="1" si="522"/>
        <v>-0,676792211133389+3,40246421100224i</v>
      </c>
      <c r="BV304" s="223" t="str">
        <f t="shared" ca="1" si="523"/>
        <v>-3,45241765297075+0,340033459615216i</v>
      </c>
      <c r="BW304" s="223" t="str">
        <f t="shared" ca="1" si="524"/>
        <v>-1,32757567714555-3,20505120484111i</v>
      </c>
      <c r="BX304" s="223" t="str">
        <f t="shared" ca="1" si="525"/>
        <v>2,68166789902797-2,20078796877955i</v>
      </c>
      <c r="BY304" s="223" t="str">
        <f t="shared" ca="1" si="526"/>
        <v>2,8844698782909+1,92734115439753i</v>
      </c>
      <c r="BZ304" s="223" t="str">
        <f t="shared" ca="1" si="527"/>
        <v>-1,00703308368897+3,31974317870491i</v>
      </c>
      <c r="CA304" s="223" t="str">
        <f t="shared" ca="1" si="528"/>
        <v>-3,46912242565781+3,2639202305927E-13i</v>
      </c>
      <c r="CB304" s="223" t="str">
        <f t="shared" ca="1" si="529"/>
        <v>-1,00703308368941-3,31974317870478i</v>
      </c>
      <c r="CC304" s="223" t="str">
        <f t="shared" ca="1" si="530"/>
        <v>2,88446987829251-1,92734115439512i</v>
      </c>
      <c r="CD304" s="223" t="str">
        <f t="shared" ca="1" si="531"/>
        <v>2,68166789902839+2,20078796877905i</v>
      </c>
      <c r="CE304" s="223" t="str">
        <f t="shared" ca="1" si="532"/>
        <v>-1,32757567714494+3,20505120484136i</v>
      </c>
      <c r="CF304" s="223" t="str">
        <f t="shared" ca="1" si="533"/>
        <v>-3,45241765297081-0,340033459614566i</v>
      </c>
      <c r="CG304" s="223" t="str">
        <f t="shared" ca="1" si="534"/>
        <v>-0,676792211133836-3,40246421100215i</v>
      </c>
      <c r="CH304" s="223" t="str">
        <f t="shared" ca="1" si="535"/>
        <v>3,05949283581542-1,63533299110489i</v>
      </c>
      <c r="CI304" s="223" t="str">
        <f t="shared" ca="1" si="536"/>
        <v>2,45303999194948+2,45303999194844i</v>
      </c>
      <c r="CJ304" s="223" t="str">
        <f t="shared" ca="1" si="537"/>
        <v>-1,63533299110655+3,05949283581453i</v>
      </c>
      <c r="CK304" s="223" t="str">
        <f t="shared" ca="1" si="538"/>
        <v>-3,40246421100179-0,676792211135678i</v>
      </c>
      <c r="CL304" s="223" t="str">
        <f t="shared" ca="1" si="539"/>
        <v>-0,340033459616229-3,45241765297065i</v>
      </c>
      <c r="CM304" s="223" t="str">
        <f t="shared" ca="1" si="540"/>
        <v>3,2050512048408-1,32757567714631i</v>
      </c>
      <c r="CN304" s="223" t="str">
        <f t="shared" ca="1" si="541"/>
        <v>2,2007879687776+2,68166789902958i</v>
      </c>
      <c r="CO304" s="223" t="str">
        <f t="shared" ca="1" si="542"/>
        <v>-1,92734115439668+2,88446987829147i</v>
      </c>
      <c r="CP304" s="223" t="str">
        <f t="shared" ca="1" si="543"/>
        <v>-3,31974317870521-1,007033083688i</v>
      </c>
      <c r="CQ304" s="223" t="str">
        <f t="shared" ca="1" si="544"/>
        <v>-1,34467472964926E-12-3,46912242565781i</v>
      </c>
      <c r="CR304" s="223" t="str">
        <f t="shared" ca="1" si="545"/>
        <v>3,31974317870552-1,00703308368699i</v>
      </c>
      <c r="CS304" s="223" t="str">
        <f t="shared" ca="1" si="546"/>
        <v>1,92734115439597+2,88446987829195i</v>
      </c>
      <c r="CT304" s="223" t="str">
        <f t="shared" ca="1" si="547"/>
        <v>-2,20078796877841+2,68166789902891i</v>
      </c>
      <c r="CU304" s="223" t="str">
        <f t="shared" ca="1" si="548"/>
        <v>-3,20505120484175-1,327575677144i</v>
      </c>
      <c r="CV304" s="223" t="str">
        <f t="shared" ca="1" si="549"/>
        <v>0,340033459617085-3,45241765297056i</v>
      </c>
      <c r="CW304" s="223" t="str">
        <f t="shared" ca="1" si="550"/>
        <v>3,40246421100195-0,676792211134835i</v>
      </c>
      <c r="CX304" s="223" t="str">
        <f t="shared" ca="1" si="551"/>
        <v>1,63533299110561+3,05949283581503i</v>
      </c>
      <c r="CY304" s="223" t="str">
        <f t="shared" ca="1" si="552"/>
        <v>-2,45303999195023+2,45303999194769i</v>
      </c>
      <c r="CZ304" s="223" t="str">
        <f t="shared" ca="1" si="553"/>
        <v>-3,05949283581501-1,63533299110565i</v>
      </c>
      <c r="DA304" s="223" t="str">
        <f t="shared" ca="1" si="554"/>
        <v>0,676792211134873-3,40246421100195i</v>
      </c>
      <c r="DB304" s="223" t="str">
        <f t="shared" ca="1" si="555"/>
        <v>3,45241765297055-0,340033459617242i</v>
      </c>
      <c r="DC304" s="223" t="str">
        <f t="shared" ca="1" si="556"/>
        <v>1,32757567714397+3,20505120484177i</v>
      </c>
      <c r="DD304" s="223" t="str">
        <f t="shared" ca="1" si="557"/>
        <v>-2,68166789902893+2,20078796877839i</v>
      </c>
      <c r="DE304" s="223" t="str">
        <f t="shared" ca="1" si="558"/>
        <v>-2,88446987829192-1,927341154396i</v>
      </c>
      <c r="DF304" s="223" t="str">
        <f t="shared" ca="1" si="559"/>
        <v>1,00703308368703-3,3197431787055i</v>
      </c>
      <c r="DG304" s="223" t="str">
        <f t="shared" ca="1" si="560"/>
        <v>3,46912242565781+1,18658458794035E-12i</v>
      </c>
      <c r="DH304" s="223" t="str">
        <f t="shared" ca="1" si="561"/>
        <v>1,00703308368796+3,31974317870522i</v>
      </c>
      <c r="DI304" s="223" t="str">
        <f t="shared" ca="1" si="562"/>
        <v>-2,88446987829149+1,92734115439665i</v>
      </c>
      <c r="DJ304" s="223" t="str">
        <f t="shared" ca="1" si="563"/>
        <v>-2,68166789902955-2,20078796877763i</v>
      </c>
      <c r="DK304" s="223" t="str">
        <f t="shared" ca="1" si="564"/>
        <v>1,32757567714634-3,20505120484078i</v>
      </c>
      <c r="DL304" s="223" t="str">
        <f t="shared" ca="1" si="565"/>
        <v>3,45241765297064+0,340033459616268i</v>
      </c>
      <c r="DM304" s="223" t="str">
        <f t="shared" ca="1" si="566"/>
        <v>0,676792211135834+3,40246421100176i</v>
      </c>
      <c r="DN304" s="223" t="str">
        <f t="shared" ca="1" si="567"/>
        <v>-3,05949283581622+1,63533299110338i</v>
      </c>
      <c r="DO304" s="223" t="str">
        <f t="shared" ca="1" si="568"/>
        <v>-2,45303999194827-2,45303999194965i</v>
      </c>
      <c r="DP304" s="223" t="str">
        <f t="shared" ca="1" si="569"/>
        <v>1,63533299110475-3,05949283581549i</v>
      </c>
      <c r="DQ304" s="223" t="str">
        <f t="shared" ca="1" si="570"/>
        <v>3,40246421100214+0,676792211133874i</v>
      </c>
      <c r="DR304" s="223" t="str">
        <f t="shared" ca="1" si="571"/>
        <v>0,340033459614527+3,45241765297081i</v>
      </c>
      <c r="DS304" s="223" t="str">
        <f t="shared" ca="1" si="572"/>
        <v>-3,2050512048413+1,32757567714509i</v>
      </c>
      <c r="DT304" s="223" t="str">
        <f t="shared" ca="1" si="573"/>
        <v>-2,20078796877917-2,68166789902829i</v>
      </c>
      <c r="DU304" s="223" t="str">
        <f t="shared" ca="1" si="574"/>
        <v>1,92734115439515-2,88446987829249i</v>
      </c>
      <c r="DV304" s="223" t="str">
        <f t="shared" ca="1" si="575"/>
        <v>3,31974317870471+1,00703308368964i</v>
      </c>
      <c r="DW304" s="223" t="str">
        <f t="shared" ca="1" si="576"/>
        <v>-1,68301881350361E-13+3,46912242565781i</v>
      </c>
      <c r="DX304" s="223" t="str">
        <f t="shared" ca="1" si="577"/>
        <v>-3,31974317870493+1,00703308368894i</v>
      </c>
      <c r="DY304" s="223" t="str">
        <f t="shared" ca="1" si="578"/>
        <v>-1,9273411543975-2,88446987829092i</v>
      </c>
      <c r="DZ304" s="223" t="str">
        <f t="shared" ca="1" si="579"/>
        <v>2,20078796877973-2,68166789902782i</v>
      </c>
      <c r="EA304" s="223" t="str">
        <f t="shared" ca="1" si="580"/>
        <v>3,20505120484117+1,3275756771454i</v>
      </c>
      <c r="EB304" s="223" t="str">
        <f t="shared" ca="1" si="581"/>
        <v>-0,340033459615254+3,45241765297074i</v>
      </c>
      <c r="EC304" s="223" t="str">
        <f t="shared" ca="1" si="582"/>
        <v>-3,40246421100229+0,676792211133156i</v>
      </c>
      <c r="ED304" s="223" t="str">
        <f t="shared" ca="1" si="583"/>
        <v>-1,63533299110446-3,05949283581565i</v>
      </c>
      <c r="EE304" s="223" t="str">
        <f t="shared" ca="1" si="584"/>
        <v>2,45303999194879-2,45303999194913i</v>
      </c>
      <c r="EF304" s="223" t="str">
        <f t="shared" ca="1" si="585"/>
        <v>3,05949283581588+1,63533299110402i</v>
      </c>
      <c r="EG304" s="223" t="str">
        <f t="shared" ca="1" si="586"/>
        <v>-0,676792211136549+3,40246421100161i</v>
      </c>
      <c r="EH304" s="223" t="str">
        <f t="shared" ca="1" si="587"/>
        <v>-3,45241765297069+0,340033459615737i</v>
      </c>
      <c r="EI304" s="223" t="str">
        <f t="shared" ca="1" si="588"/>
        <v>-1,32757567714585-3,20505120484099i</v>
      </c>
      <c r="EJ304" s="223" t="str">
        <f t="shared" ca="1" si="589"/>
        <v>2,68166789902777-2,2007879687798i</v>
      </c>
      <c r="EK304" s="223" t="str">
        <f t="shared" ca="1" si="590"/>
        <v>2,88446987829098+1,92734115439742i</v>
      </c>
      <c r="EL304" s="223" t="str">
        <f t="shared" ca="1" si="591"/>
        <v>-1,00703308368847+3,31974317870506i</v>
      </c>
      <c r="EM304" s="223" t="str">
        <f t="shared" ca="1" si="592"/>
        <v>-3,46912242565781+6,5278404611854E-13i</v>
      </c>
      <c r="EN304" s="223"/>
      <c r="EO304" s="223"/>
      <c r="EP304" s="223"/>
    </row>
    <row r="305" spans="1:146">
      <c r="A305" s="249">
        <f t="shared" si="461"/>
        <v>4.0039062500000005E-3</v>
      </c>
      <c r="B305" s="248">
        <v>205</v>
      </c>
      <c r="C305" s="247">
        <f t="shared" si="462"/>
        <v>41000</v>
      </c>
      <c r="N305" s="246">
        <f t="shared" ca="1" si="463"/>
        <v>4.5286473897817423</v>
      </c>
      <c r="O305" s="223">
        <f t="shared" ca="1" si="464"/>
        <v>-3.4713526102182573</v>
      </c>
      <c r="P305" s="223" t="str">
        <f t="shared" ca="1" si="465"/>
        <v>-1,08889992831149-3,29614712817744i</v>
      </c>
      <c r="Q305" s="223" t="str">
        <f t="shared" ca="1" si="466"/>
        <v>2,78821656095231-2,06788233555499i</v>
      </c>
      <c r="R305" s="223" t="str">
        <f t="shared" ca="1" si="467"/>
        <v>2,83812517520854+1,99883326826342i</v>
      </c>
      <c r="S305" s="223" t="str">
        <f t="shared" ca="1" si="468"/>
        <v>-1,00768047209368+3,32187733226713i</v>
      </c>
      <c r="T305" s="223" t="str">
        <f t="shared" ca="1" si="469"/>
        <v>-3,47030710371318+0,0851912576909181i</v>
      </c>
      <c r="U305" s="223" t="str">
        <f t="shared" ca="1" si="470"/>
        <v>-1,16946347192906-3,26843144830861i</v>
      </c>
      <c r="V305" s="223" t="str">
        <f t="shared" ca="1" si="471"/>
        <v>2,7366284292979-2,13568578785073i</v>
      </c>
      <c r="W305" s="223" t="str">
        <f t="shared" ca="1" si="472"/>
        <v>2,88632420898356+1,92858017855223i</v>
      </c>
      <c r="X305" s="223" t="str">
        <f t="shared" ca="1" si="473"/>
        <v>-0,925854026839093+3,34560656166486i</v>
      </c>
      <c r="Y305" s="223" t="str">
        <f t="shared" ca="1" si="474"/>
        <v>-3,46717121397197+0,17033119935371i</v>
      </c>
      <c r="Z305" s="223" t="str">
        <f t="shared" ca="1" si="475"/>
        <v>-1,24932257448021-3,23874698754985i</v>
      </c>
      <c r="AA305" s="223" t="str">
        <f t="shared" ca="1" si="476"/>
        <v>2,68339185500682-2,20220278288629i</v>
      </c>
      <c r="AB305" s="223" t="str">
        <f t="shared" ca="1" si="477"/>
        <v>2,93278462898169+1,85716538425576i</v>
      </c>
      <c r="AC305" s="223" t="str">
        <f t="shared" ca="1" si="478"/>
        <v>-0,843469881738636+3,36732052277013i</v>
      </c>
      <c r="AD305" s="223" t="str">
        <f t="shared" ca="1" si="479"/>
        <v>-3,46194682993734+0,255368539871092i</v>
      </c>
      <c r="AE305" s="223" t="str">
        <f t="shared" ca="1" si="480"/>
        <v>-1,32842913182768-3,20711162671035i</v>
      </c>
      <c r="AF305" s="223" t="str">
        <f t="shared" ca="1" si="481"/>
        <v>2,62853890580055-2,26739325331138i</v>
      </c>
      <c r="AG305" s="223" t="str">
        <f t="shared" ca="1" si="482"/>
        <v>2,9774784491834+1,78463190297538i</v>
      </c>
      <c r="AH305" s="223" t="str">
        <f t="shared" ca="1" si="483"/>
        <v>-0,7605776619205+3,38700613590478i</v>
      </c>
      <c r="AI305" s="223" t="str">
        <f t="shared" ca="1" si="484"/>
        <v>-3,45463709858289+0,340252055928926i</v>
      </c>
      <c r="AJ305" s="223" t="str">
        <f t="shared" ca="1" si="485"/>
        <v>-1,40673549313962-3,17354442174839i</v>
      </c>
      <c r="AK305" s="223" t="str">
        <f t="shared" ca="1" si="486"/>
        <v>2,5721026230448-2,33121793082397i</v>
      </c>
      <c r="AL305" s="223" t="str">
        <f t="shared" ca="1" si="487"/>
        <v>3,02037874770257+1,71102342616803i</v>
      </c>
      <c r="AM305" s="223" t="str">
        <f t="shared" ca="1" si="488"/>
        <v>-0,677227298557927+3,40465154319161i</v>
      </c>
      <c r="AN305" s="223" t="str">
        <f t="shared" ca="1" si="489"/>
        <v>-3,44524642301726+0,424930616872825i</v>
      </c>
      <c r="AO305" s="223" t="str">
        <f t="shared" ca="1" si="490"/>
        <v>-1,4841944895898-3,13806559229414i</v>
      </c>
      <c r="AP305" s="223" t="str">
        <f t="shared" ca="1" si="491"/>
        <v>2,51411700184748-2,39363836982334i</v>
      </c>
      <c r="AQ305" s="223" t="str">
        <f t="shared" ca="1" si="492"/>
        <v>3,06145968300219+1,63638429283015i</v>
      </c>
      <c r="AR305" s="223" t="str">
        <f t="shared" ca="1" si="493"/>
        <v>3,06145968300219+1,63638429283015i</v>
      </c>
      <c r="AS305" s="223" t="str">
        <f t="shared" ca="1" si="494"/>
        <v>-3,43378045983288+0,509353215498827i</v>
      </c>
      <c r="AT305" s="223" t="str">
        <f t="shared" ca="1" si="495"/>
        <v>-1,56075946278026-3,10069650946541i</v>
      </c>
      <c r="AU305" s="223" t="str">
        <f t="shared" ca="1" si="496"/>
        <v>2,4546169705747-2,4546169705752i</v>
      </c>
      <c r="AV305" s="223" t="str">
        <f t="shared" ca="1" si="497"/>
        <v>3,10069650946573+1,56075946277963i</v>
      </c>
      <c r="AW305" s="223" t="str">
        <f t="shared" ca="1" si="498"/>
        <v>-0,50935321549823+3,43378045983297i</v>
      </c>
      <c r="AX305" s="223" t="str">
        <f t="shared" ca="1" si="499"/>
        <v>-3,42024611569631+0,593468998797265i</v>
      </c>
      <c r="AY305" s="223" t="str">
        <f t="shared" ca="1" si="500"/>
        <v>-1,63638429283078-3,06145968300186i</v>
      </c>
      <c r="AZ305" s="223" t="str">
        <f t="shared" ca="1" si="501"/>
        <v>2,3936383698254-2,51411700184552i</v>
      </c>
      <c r="BA305" s="223" t="str">
        <f t="shared" ca="1" si="502"/>
        <v>3,13806559229292+1,48419448959237i</v>
      </c>
      <c r="BB305" s="223" t="str">
        <f t="shared" ca="1" si="503"/>
        <v>-0,424930616872128+3,44524642301734i</v>
      </c>
      <c r="BC305" s="223" t="str">
        <f t="shared" ca="1" si="504"/>
        <v>-3,40465154319149+0,677227298558565i</v>
      </c>
      <c r="BD305" s="223" t="str">
        <f t="shared" ca="1" si="505"/>
        <v>-1,7110234261686-3,02037874770225i</v>
      </c>
      <c r="BE305" s="223" t="str">
        <f t="shared" ca="1" si="506"/>
        <v>2,33121793082345-2,57210262304527i</v>
      </c>
      <c r="BF305" s="223" t="str">
        <f t="shared" ca="1" si="507"/>
        <v>3,17354442174868+1,40673549313898i</v>
      </c>
      <c r="BG305" s="223" t="str">
        <f t="shared" ca="1" si="508"/>
        <v>-0,340252055928276+3,45463709858296i</v>
      </c>
      <c r="BH305" s="223" t="str">
        <f t="shared" ca="1" si="509"/>
        <v>-3,3870061359045+0,760577661921764i</v>
      </c>
      <c r="BI305" s="223" t="str">
        <f t="shared" ca="1" si="510"/>
        <v>-1,78463190297687-2,97747844918251i</v>
      </c>
      <c r="BJ305" s="223" t="str">
        <f t="shared" ca="1" si="511"/>
        <v>2,26739325331245-2,62853890579963i</v>
      </c>
      <c r="BK305" s="223" t="str">
        <f t="shared" ca="1" si="512"/>
        <v>3,2071116267098+1,32842913182899i</v>
      </c>
      <c r="BL305" s="223" t="str">
        <f t="shared" ca="1" si="513"/>
        <v>-0,255368539872212+3,46194682993726i</v>
      </c>
      <c r="BM305" s="223" t="str">
        <f t="shared" ca="1" si="514"/>
        <v>-3,3673205227703+0,843469881737976i</v>
      </c>
      <c r="BN305" s="223" t="str">
        <f t="shared" ca="1" si="515"/>
        <v>-1,85716538425552-2,93278462898184i</v>
      </c>
      <c r="BO305" s="223" t="str">
        <f t="shared" ca="1" si="516"/>
        <v>2,20220278288627-2,68339185500685i</v>
      </c>
      <c r="BP305" s="223" t="str">
        <f t="shared" ca="1" si="517"/>
        <v>3,23874698754998+1,24932257447987i</v>
      </c>
      <c r="BQ305" s="223" t="str">
        <f t="shared" ca="1" si="518"/>
        <v>-0,170331199353033+3,467171213972i</v>
      </c>
      <c r="BR305" s="223" t="str">
        <f t="shared" ca="1" si="519"/>
        <v>-3,34560656166459+0,925854026840055i</v>
      </c>
      <c r="BS305" s="223" t="str">
        <f t="shared" ca="1" si="520"/>
        <v>-1,92858017855333-2,88632420898282i</v>
      </c>
      <c r="BT305" s="223" t="str">
        <f t="shared" ca="1" si="521"/>
        <v>2,13568578785208-2,73662842929685i</v>
      </c>
      <c r="BU305" s="223" t="str">
        <f t="shared" ca="1" si="522"/>
        <v>3,26843144830814+1,16946347193039i</v>
      </c>
      <c r="BV305" s="223" t="str">
        <f t="shared" ca="1" si="523"/>
        <v>-0,0851912576920036+3,47030710371315i</v>
      </c>
      <c r="BW305" s="223" t="str">
        <f t="shared" ca="1" si="524"/>
        <v>-3,32187733226735+1,00768047209295i</v>
      </c>
      <c r="BX305" s="223" t="str">
        <f t="shared" ca="1" si="525"/>
        <v>-1,99883326826305-2,8381251752088i</v>
      </c>
      <c r="BY305" s="223" t="str">
        <f t="shared" ca="1" si="526"/>
        <v>2,06788233555494-2,78821656095235i</v>
      </c>
      <c r="BZ305" s="223" t="str">
        <f t="shared" ca="1" si="527"/>
        <v>3,29614712817755+1,08889992831112i</v>
      </c>
      <c r="CA305" s="223" t="str">
        <f t="shared" ca="1" si="528"/>
        <v>7,02537221646633E-13+3,47135261021826i</v>
      </c>
      <c r="CB305" s="223" t="str">
        <f t="shared" ca="1" si="529"/>
        <v>-3,29614712817711+1,08889992831246i</v>
      </c>
      <c r="CC305" s="223" t="str">
        <f t="shared" ca="1" si="530"/>
        <v>-2,06788233555607-2,78821656095152i</v>
      </c>
      <c r="CD305" s="223" t="str">
        <f t="shared" ca="1" si="531"/>
        <v>1,99883326826481-2,83812517520756i</v>
      </c>
      <c r="CE305" s="223" t="str">
        <f t="shared" ca="1" si="532"/>
        <v>3,32187733226673+1,00768047209501i</v>
      </c>
      <c r="CF305" s="223" t="str">
        <f t="shared" ca="1" si="533"/>
        <v>0,0851912576898576+3,4703071037132i</v>
      </c>
      <c r="CG305" s="223" t="str">
        <f t="shared" ca="1" si="534"/>
        <v>-3,26843144830886+1,16946347192837i</v>
      </c>
      <c r="CH305" s="223" t="str">
        <f t="shared" ca="1" si="535"/>
        <v>-2,13568578785039-2,73662842929817i</v>
      </c>
      <c r="CI305" s="223" t="str">
        <f t="shared" ca="1" si="536"/>
        <v>1,92858017855232-2,88632420898349i</v>
      </c>
      <c r="CJ305" s="223" t="str">
        <f t="shared" ca="1" si="537"/>
        <v>3,34560656166496+0,925854026838701i</v>
      </c>
      <c r="CK305" s="223" t="str">
        <f t="shared" ca="1" si="538"/>
        <v>0,170331199354436+3,46717121397193i</v>
      </c>
      <c r="CL305" s="223" t="str">
        <f t="shared" ca="1" si="539"/>
        <v>-3,23874698754948+1,24932257448119i</v>
      </c>
      <c r="CM305" s="223" t="str">
        <f t="shared" ca="1" si="540"/>
        <v>-2,20220278288735-2,68339185500595i</v>
      </c>
      <c r="CN305" s="223" t="str">
        <f t="shared" ca="1" si="541"/>
        <v>1,85716538425433-2,93278462898259i</v>
      </c>
      <c r="CO305" s="223" t="str">
        <f t="shared" ca="1" si="542"/>
        <v>3,3673205227698+0,843469881739962i</v>
      </c>
      <c r="CP305" s="223" t="str">
        <f t="shared" ca="1" si="543"/>
        <v>0,255368539870071+3,46194682993742i</v>
      </c>
      <c r="CQ305" s="223" t="str">
        <f t="shared" ca="1" si="544"/>
        <v>-3,20711162671062+1,32842913182701i</v>
      </c>
      <c r="CR305" s="223" t="str">
        <f t="shared" ca="1" si="545"/>
        <v>-2,26739325331083-2,62853890580103i</v>
      </c>
      <c r="CS305" s="223" t="str">
        <f t="shared" ca="1" si="546"/>
        <v>1,78463190297575-2,97747844918318i</v>
      </c>
      <c r="CT305" s="223" t="str">
        <f t="shared" ca="1" si="547"/>
        <v>3,38700613590476+0,760577661920584i</v>
      </c>
      <c r="CU305" s="223" t="str">
        <f t="shared" ca="1" si="548"/>
        <v>0,340252055929674+3,45463709858282i</v>
      </c>
      <c r="CV305" s="223" t="str">
        <f t="shared" ca="1" si="549"/>
        <v>-3,17354442174811+1,40673549314026i</v>
      </c>
      <c r="CW305" s="223" t="str">
        <f t="shared" ca="1" si="550"/>
        <v>-2,33121793082449-2,57210262304432i</v>
      </c>
      <c r="CX305" s="223" t="str">
        <f t="shared" ca="1" si="551"/>
        <v>1,71102342616746-3,02037874770289i</v>
      </c>
      <c r="CY305" s="223" t="str">
        <f t="shared" ca="1" si="552"/>
        <v>3,40465154319109+0,677227298560575i</v>
      </c>
      <c r="CZ305" s="223" t="str">
        <f t="shared" ca="1" si="553"/>
        <v>0,424930616870097+3,44524642301759i</v>
      </c>
      <c r="DA305" s="223" t="str">
        <f t="shared" ca="1" si="554"/>
        <v>-3,13806559229384+1,48419448959043i</v>
      </c>
      <c r="DB305" s="223" t="str">
        <f t="shared" ca="1" si="555"/>
        <v>-2,39363836982384-2,514117001847i</v>
      </c>
      <c r="DC305" s="223" t="str">
        <f t="shared" ca="1" si="556"/>
        <v>1,63638429282962-3,06145968300247i</v>
      </c>
      <c r="DD305" s="223" t="str">
        <f t="shared" ca="1" si="557"/>
        <v>3,42024611569653+0,59346899879598i</v>
      </c>
      <c r="DE305" s="223" t="str">
        <f t="shared" ca="1" si="558"/>
        <v>0,509353215499424+3,43378045983279i</v>
      </c>
      <c r="DF305" s="223" t="str">
        <f t="shared" ca="1" si="559"/>
        <v>-3,1006965094651+1,56075946278089i</v>
      </c>
      <c r="DG305" s="223" t="str">
        <f t="shared" ca="1" si="560"/>
        <v>-2,4546169705757-2,45461697057421i</v>
      </c>
      <c r="DH305" s="223" t="str">
        <f t="shared" ca="1" si="561"/>
        <v>1,560759462779-3,10069650946604i</v>
      </c>
      <c r="DI305" s="223" t="str">
        <f t="shared" ca="1" si="562"/>
        <v>3,43378045983255+0,509353215501048i</v>
      </c>
      <c r="DJ305" s="223" t="str">
        <f t="shared" ca="1" si="563"/>
        <v>0,593468998794557+3,42024611569678i</v>
      </c>
      <c r="DK305" s="223" t="str">
        <f t="shared" ca="1" si="564"/>
        <v>-3,06145968300315+1,63638429282835i</v>
      </c>
      <c r="DL305" s="223" t="str">
        <f t="shared" ca="1" si="565"/>
        <v>-2,51411700184601-2,39363836982489i</v>
      </c>
      <c r="DM305" s="223" t="str">
        <f t="shared" ca="1" si="566"/>
        <v>1,48419448959156-3,13806559229331i</v>
      </c>
      <c r="DN305" s="223" t="str">
        <f t="shared" ca="1" si="567"/>
        <v>3,44524642301744+0,424930616871333i</v>
      </c>
      <c r="DO305" s="223" t="str">
        <f t="shared" ca="1" si="568"/>
        <v>0,677227298559353+3,40465154319133i</v>
      </c>
      <c r="DP305" s="223" t="str">
        <f t="shared" ca="1" si="569"/>
        <v>-3,02037874770185+1,71102342616929i</v>
      </c>
      <c r="DQ305" s="223" t="str">
        <f t="shared" ca="1" si="570"/>
        <v>-2,57210262304574-2,33121793082293i</v>
      </c>
      <c r="DR305" s="223" t="str">
        <f t="shared" ca="1" si="571"/>
        <v>1,40673549313834-3,17354442174896i</v>
      </c>
      <c r="DS305" s="223" t="str">
        <f t="shared" ca="1" si="572"/>
        <v>3,45463709858303+0,340252055927577i</v>
      </c>
      <c r="DT305" s="223" t="str">
        <f t="shared" ca="1" si="573"/>
        <v>0,760577661918983+3,38700613590513i</v>
      </c>
      <c r="DU305" s="223" t="str">
        <f t="shared" ca="1" si="574"/>
        <v>-2,97747844918402+1,78463190297434i</v>
      </c>
      <c r="DV305" s="223" t="str">
        <f t="shared" ca="1" si="575"/>
        <v>-2,62853890579995-2,26739325331207i</v>
      </c>
      <c r="DW305" s="223" t="str">
        <f t="shared" ca="1" si="576"/>
        <v>1,32842913182852-3,20711162670999i</v>
      </c>
      <c r="DX305" s="223" t="str">
        <f t="shared" ca="1" si="577"/>
        <v>3,46194682993732+0,255368539871314i</v>
      </c>
      <c r="DY305" s="223" t="str">
        <f t="shared" ca="1" si="578"/>
        <v>0,843469881738754+3,3673205227701i</v>
      </c>
      <c r="DZ305" s="223" t="str">
        <f t="shared" ca="1" si="579"/>
        <v>-2,93278462898147+1,85716538425611i</v>
      </c>
      <c r="EA305" s="223" t="str">
        <f t="shared" ca="1" si="580"/>
        <v>-2,68339185500729-2,20220278288572i</v>
      </c>
      <c r="EB305" s="223" t="str">
        <f t="shared" ca="1" si="581"/>
        <v>1,24932257447922-3,23874698755024i</v>
      </c>
      <c r="EC305" s="223" t="str">
        <f t="shared" ca="1" si="582"/>
        <v>3,46717121397203+0,170331199352331i</v>
      </c>
      <c r="ED305" s="223" t="str">
        <f t="shared" ca="1" si="583"/>
        <v>0,925854026837309+3,34560656166535i</v>
      </c>
      <c r="EE305" s="223" t="str">
        <f t="shared" ca="1" si="584"/>
        <v>-2,8863242089844+1,92858017855096i</v>
      </c>
      <c r="EF305" s="223" t="str">
        <f t="shared" ca="1" si="585"/>
        <v>-2,73662842929716-2,13568578785169i</v>
      </c>
      <c r="EG305" s="223" t="str">
        <f t="shared" ca="1" si="586"/>
        <v>1,16946347192991-3,26843144830831i</v>
      </c>
      <c r="EH305" s="223" t="str">
        <f t="shared" ca="1" si="587"/>
        <v>3,47030710371316+0,0851912576914985i</v>
      </c>
      <c r="EI305" s="223" t="str">
        <f t="shared" ca="1" si="588"/>
        <v>1,00768047209381+3,32187733226709i</v>
      </c>
      <c r="EJ305" s="223" t="str">
        <f t="shared" ca="1" si="589"/>
        <v>-2,83812517520828+1,99883326826379i</v>
      </c>
      <c r="EK305" s="223" t="str">
        <f t="shared" ca="1" si="590"/>
        <v>-2,78821656095277-2,06788233555437i</v>
      </c>
      <c r="EL305" s="223" t="str">
        <f t="shared" ca="1" si="591"/>
        <v>1,08889992831045-3,29614712817778i</v>
      </c>
      <c r="EM305" s="223" t="str">
        <f t="shared" ca="1" si="592"/>
        <v>3,47135261021826-1,40507444329327E-12i</v>
      </c>
      <c r="EN305" s="223"/>
      <c r="EO305" s="223"/>
      <c r="EP305" s="223"/>
    </row>
    <row r="306" spans="1:146">
      <c r="A306" s="249">
        <f t="shared" si="461"/>
        <v>4.0234375000000001E-3</v>
      </c>
      <c r="B306" s="248">
        <v>206</v>
      </c>
      <c r="C306" s="247">
        <f t="shared" si="462"/>
        <v>41200</v>
      </c>
      <c r="N306" s="246">
        <f t="shared" ca="1" si="463"/>
        <v>4.5267408779482938</v>
      </c>
      <c r="O306" s="223">
        <f t="shared" ca="1" si="464"/>
        <v>-3.4732591220517066</v>
      </c>
      <c r="P306" s="223" t="str">
        <f t="shared" ca="1" si="465"/>
        <v>-1,17010575642118-3,27022651321058i</v>
      </c>
      <c r="Q306" s="223" t="str">
        <f t="shared" ca="1" si="466"/>
        <v>2,68486560858356-2,2034122611896i</v>
      </c>
      <c r="R306" s="223" t="str">
        <f t="shared" ca="1" si="467"/>
        <v>2,97911371892814+1,78561204594098i</v>
      </c>
      <c r="S306" s="223" t="str">
        <f t="shared" ca="1" si="468"/>
        <v>-0,677599240566504+3,40652142193456i</v>
      </c>
      <c r="T306" s="223" t="str">
        <f t="shared" ca="1" si="469"/>
        <v>-3,43566633655443+0,509632958885172i</v>
      </c>
      <c r="U306" s="223" t="str">
        <f t="shared" ca="1" si="470"/>
        <v>-1,63728301628618-3,06314107632936i</v>
      </c>
      <c r="V306" s="223" t="str">
        <f t="shared" ca="1" si="471"/>
        <v>2,33249826591796-2,57351525513355i</v>
      </c>
      <c r="W306" s="223" t="str">
        <f t="shared" ca="1" si="472"/>
        <v>3,20887301397171+1,32915872232007i</v>
      </c>
      <c r="X306" s="223" t="str">
        <f t="shared" ca="1" si="473"/>
        <v>-0,170424747455437+3,46907542932842i</v>
      </c>
      <c r="Y306" s="223" t="str">
        <f t="shared" ca="1" si="474"/>
        <v>-3,32370175034115+1,00823390326578i</v>
      </c>
      <c r="Z306" s="223" t="str">
        <f t="shared" ca="1" si="475"/>
        <v>-2,06901804332818-2,7897478856158i</v>
      </c>
      <c r="AA306" s="223" t="str">
        <f t="shared" ca="1" si="476"/>
        <v>1,92963937977567-2,88790941563865i</v>
      </c>
      <c r="AB306" s="223" t="str">
        <f t="shared" ca="1" si="477"/>
        <v>3,36916989883324+0,84393312632662i</v>
      </c>
      <c r="AC306" s="223" t="str">
        <f t="shared" ca="1" si="478"/>
        <v>0,340438926766954+3,45653443004075i</v>
      </c>
      <c r="AD306" s="223" t="str">
        <f t="shared" ca="1" si="479"/>
        <v>-3,13978905857807+1,4850096284364i</v>
      </c>
      <c r="AE306" s="223" t="str">
        <f t="shared" ca="1" si="480"/>
        <v>-2,45596507802085-2,45596507802075i</v>
      </c>
      <c r="AF306" s="223" t="str">
        <f t="shared" ca="1" si="481"/>
        <v>1,48500962843654-3,13978905857801i</v>
      </c>
      <c r="AG306" s="223" t="str">
        <f t="shared" ca="1" si="482"/>
        <v>3,45653443004073+0,340438926767153i</v>
      </c>
      <c r="AH306" s="223" t="str">
        <f t="shared" ca="1" si="483"/>
        <v>0,843933126326808+3,36916989883319i</v>
      </c>
      <c r="AI306" s="223" t="str">
        <f t="shared" ca="1" si="484"/>
        <v>-2,88790941563951+1,92963937977437i</v>
      </c>
      <c r="AJ306" s="223" t="str">
        <f t="shared" ca="1" si="485"/>
        <v>-2,78974788561674-2,06901804332691i</v>
      </c>
      <c r="AK306" s="223" t="str">
        <f t="shared" ca="1" si="486"/>
        <v>1,00823390326463-3,3237017503415i</v>
      </c>
      <c r="AL306" s="223" t="str">
        <f t="shared" ca="1" si="487"/>
        <v>3,46907542932836-0,170424747456617i</v>
      </c>
      <c r="AM306" s="223" t="str">
        <f t="shared" ca="1" si="488"/>
        <v>1,32915872232087+3,20887301397138i</v>
      </c>
      <c r="AN306" s="223" t="str">
        <f t="shared" ca="1" si="489"/>
        <v>-2,57351525513322+2,33249826591832i</v>
      </c>
      <c r="AO306" s="223" t="str">
        <f t="shared" ca="1" si="490"/>
        <v>-3,06314107632945-1,63728301628602i</v>
      </c>
      <c r="AP306" s="223" t="str">
        <f t="shared" ca="1" si="491"/>
        <v>0,509632958884967-3,43566633655446i</v>
      </c>
      <c r="AQ306" s="223" t="str">
        <f t="shared" ca="1" si="492"/>
        <v>3,4065214219346-0,677599240566296i</v>
      </c>
      <c r="AR306" s="223" t="str">
        <f t="shared" ca="1" si="493"/>
        <v>3,4065214219346-0,677599240566296i</v>
      </c>
      <c r="AS306" s="223" t="str">
        <f t="shared" ca="1" si="494"/>
        <v>-2,20341226119025+2,68486560858302i</v>
      </c>
      <c r="AT306" s="223" t="str">
        <f t="shared" ca="1" si="495"/>
        <v>-3,27022651321023-1,17010575642214i</v>
      </c>
      <c r="AU306" s="223" t="str">
        <f t="shared" ca="1" si="496"/>
        <v>1,2373548554452E-12-3,47325912205171i</v>
      </c>
      <c r="AV306" s="223" t="str">
        <f t="shared" ca="1" si="497"/>
        <v>3,27022651321107-1,17010575641981i</v>
      </c>
      <c r="AW306" s="223" t="str">
        <f t="shared" ca="1" si="498"/>
        <v>2,20341226118841+2,68486560858452i</v>
      </c>
      <c r="AX306" s="223" t="str">
        <f t="shared" ca="1" si="499"/>
        <v>-1,78561204593969+2,97911371892891i</v>
      </c>
      <c r="AY306" s="223" t="str">
        <f t="shared" ca="1" si="500"/>
        <v>-3,4065214219348-0,677599240565334i</v>
      </c>
      <c r="AZ306" s="223" t="str">
        <f t="shared" ca="1" si="501"/>
        <v>-0,509632958886033-3,4356663365543i</v>
      </c>
      <c r="BA306" s="223" t="str">
        <f t="shared" ca="1" si="502"/>
        <v>3,06314107632894-1,63728301628697i</v>
      </c>
      <c r="BB306" s="223" t="str">
        <f t="shared" ca="1" si="503"/>
        <v>2,57351525513388+2,3324982659176i</v>
      </c>
      <c r="BC306" s="223" t="str">
        <f t="shared" ca="1" si="504"/>
        <v>-1,32915872231992+3,20887301397177i</v>
      </c>
      <c r="BD306" s="223" t="str">
        <f t="shared" ca="1" si="505"/>
        <v>-3,46907542932841-0,170424747455588i</v>
      </c>
      <c r="BE306" s="223" t="str">
        <f t="shared" ca="1" si="506"/>
        <v>-1,00823390326557-3,32370175034122i</v>
      </c>
      <c r="BF306" s="223" t="str">
        <f t="shared" ca="1" si="507"/>
        <v>2,78974788561612-2,06901804332774i</v>
      </c>
      <c r="BG306" s="223" t="str">
        <f t="shared" ca="1" si="508"/>
        <v>2,88790941563817+1,92963937977639i</v>
      </c>
      <c r="BH306" s="223" t="str">
        <f t="shared" ca="1" si="509"/>
        <v>-0,843933126327773+3,36916989883295i</v>
      </c>
      <c r="BI306" s="223" t="str">
        <f t="shared" ca="1" si="510"/>
        <v>-3,45653443004087+0,340438926765722i</v>
      </c>
      <c r="BJ306" s="223" t="str">
        <f t="shared" ca="1" si="511"/>
        <v>-1,48500962843497-3,13978905857875i</v>
      </c>
      <c r="BK306" s="223" t="str">
        <f t="shared" ca="1" si="512"/>
        <v>2,45596507801963-2,45596507802196i</v>
      </c>
      <c r="BL306" s="223" t="str">
        <f t="shared" ca="1" si="513"/>
        <v>3,13978905857868+1,48500962843511i</v>
      </c>
      <c r="BM306" s="223" t="str">
        <f t="shared" ca="1" si="514"/>
        <v>-0,340438926765978+3,45653443004085i</v>
      </c>
      <c r="BN306" s="223" t="str">
        <f t="shared" ca="1" si="515"/>
        <v>-3,36916989883299+0,843933126327621i</v>
      </c>
      <c r="BO306" s="223" t="str">
        <f t="shared" ca="1" si="516"/>
        <v>-1,92963937977626-2,88790941563826i</v>
      </c>
      <c r="BP306" s="223" t="str">
        <f t="shared" ca="1" si="517"/>
        <v>2,06901804332787-2,78974788561603i</v>
      </c>
      <c r="BQ306" s="223" t="str">
        <f t="shared" ca="1" si="518"/>
        <v>3,32370175034117+1,00823390326572i</v>
      </c>
      <c r="BR306" s="223" t="str">
        <f t="shared" ca="1" si="519"/>
        <v>0,170424747455331+3,46907542932842i</v>
      </c>
      <c r="BS306" s="223" t="str">
        <f t="shared" ca="1" si="520"/>
        <v>-3,20887301397187+1,32915872231968i</v>
      </c>
      <c r="BT306" s="223" t="str">
        <f t="shared" ca="1" si="521"/>
        <v>-2,3324982659174-2,57351525513405i</v>
      </c>
      <c r="BU306" s="223" t="str">
        <f t="shared" ca="1" si="522"/>
        <v>1,63728301628711-3,06314107632887i</v>
      </c>
      <c r="BV306" s="223" t="str">
        <f t="shared" ca="1" si="523"/>
        <v>3,43566633655428+0,50963295888619i</v>
      </c>
      <c r="BW306" s="223" t="str">
        <f t="shared" ca="1" si="524"/>
        <v>0,677599240565177+3,40652142193483i</v>
      </c>
      <c r="BX306" s="223" t="str">
        <f t="shared" ca="1" si="525"/>
        <v>-2,979113718929+1,78561204593955i</v>
      </c>
      <c r="BY306" s="223" t="str">
        <f t="shared" ca="1" si="526"/>
        <v>-2,68486560858442-2,20341226118854i</v>
      </c>
      <c r="BZ306" s="223" t="str">
        <f t="shared" ca="1" si="527"/>
        <v>1,17010575641996-3,27022651321101i</v>
      </c>
      <c r="CA306" s="223" t="str">
        <f t="shared" ca="1" si="528"/>
        <v>3,47325912205171-1,07906490467393E-12i</v>
      </c>
      <c r="CB306" s="223" t="str">
        <f t="shared" ca="1" si="529"/>
        <v>1,17010575642199+3,27022651321029i</v>
      </c>
      <c r="CC306" s="223" t="str">
        <f t="shared" ca="1" si="530"/>
        <v>-2,68486560858318+2,20341226119005i</v>
      </c>
      <c r="CD306" s="223" t="str">
        <f t="shared" ca="1" si="531"/>
        <v>-2,97911371892828-1,78561204594075i</v>
      </c>
      <c r="CE306" s="223" t="str">
        <f t="shared" ca="1" si="532"/>
        <v>0,677599240566549-3,40652142193456i</v>
      </c>
      <c r="CF306" s="223" t="str">
        <f t="shared" ca="1" si="533"/>
        <v>3,43566633655448-0,509632958884811i</v>
      </c>
      <c r="CG306" s="223" t="str">
        <f t="shared" ca="1" si="534"/>
        <v>1,63728301628588+3,06314107632952i</v>
      </c>
      <c r="CH306" s="223" t="str">
        <f t="shared" ca="1" si="535"/>
        <v>-2,33249826591844+2,57351525513312i</v>
      </c>
      <c r="CI306" s="223" t="str">
        <f t="shared" ca="1" si="536"/>
        <v>-3,20887301397134-1,32915872232097i</v>
      </c>
      <c r="CJ306" s="223" t="str">
        <f t="shared" ca="1" si="537"/>
        <v>0,170424747456923-3,46907542932834i</v>
      </c>
      <c r="CK306" s="223" t="str">
        <f t="shared" ca="1" si="538"/>
        <v>3,32370175034158-1,00823390326438i</v>
      </c>
      <c r="CL306" s="223" t="str">
        <f t="shared" ca="1" si="539"/>
        <v>2,0690180433296+2,78974788561474i</v>
      </c>
      <c r="CM306" s="223" t="str">
        <f t="shared" ca="1" si="540"/>
        <v>-1,92963937977446+2,88790941563945i</v>
      </c>
      <c r="CN306" s="223" t="str">
        <f t="shared" ca="1" si="541"/>
        <v>-3,36916989883346-0,843933126325717i</v>
      </c>
      <c r="CO306" s="223" t="str">
        <f t="shared" ca="1" si="542"/>
        <v>-0,340438926767929-3,45653443004066i</v>
      </c>
      <c r="CP306" s="223" t="str">
        <f t="shared" ca="1" si="543"/>
        <v>3,1397890585778-1,48500962843697i</v>
      </c>
      <c r="CQ306" s="223" t="str">
        <f t="shared" ca="1" si="544"/>
        <v>2,45596507802109+2,45596507802051i</v>
      </c>
      <c r="CR306" s="223" t="str">
        <f t="shared" ca="1" si="545"/>
        <v>-1,48500962843623+3,13978905857815i</v>
      </c>
      <c r="CS306" s="223" t="str">
        <f t="shared" ca="1" si="546"/>
        <v>-3,45653443004074-0,340438926767111i</v>
      </c>
      <c r="CT306" s="223" t="str">
        <f t="shared" ca="1" si="547"/>
        <v>-0,843933126326516-3,36916989883326i</v>
      </c>
      <c r="CU306" s="223" t="str">
        <f t="shared" ca="1" si="548"/>
        <v>2,887909415639-1,92963937977515i</v>
      </c>
      <c r="CV306" s="223" t="str">
        <f t="shared" ca="1" si="549"/>
        <v>2,78974788561523+2,06901804332894i</v>
      </c>
      <c r="CW306" s="223" t="str">
        <f t="shared" ca="1" si="550"/>
        <v>-1,008233903267+3,32370175034078i</v>
      </c>
      <c r="CX306" s="223" t="str">
        <f t="shared" ca="1" si="551"/>
        <v>-3,46907542932848+0,170424747454194i</v>
      </c>
      <c r="CY306" s="223" t="str">
        <f t="shared" ca="1" si="552"/>
        <v>-1,32915872231863-3,20887301397231i</v>
      </c>
      <c r="CZ306" s="223" t="str">
        <f t="shared" ca="1" si="553"/>
        <v>2,57351525513256-2,33249826591905i</v>
      </c>
      <c r="DA306" s="223" t="str">
        <f t="shared" ca="1" si="554"/>
        <v>3,06314107632991+1,63728301628516i</v>
      </c>
      <c r="DB306" s="223" t="str">
        <f t="shared" ca="1" si="555"/>
        <v>-0,509632958883998+3,4356663365546i</v>
      </c>
      <c r="DC306" s="223" t="str">
        <f t="shared" ca="1" si="556"/>
        <v>-3,4065214219344+0,677599240567355i</v>
      </c>
      <c r="DD306" s="223" t="str">
        <f t="shared" ca="1" si="557"/>
        <v>-1,78561204594145-2,97911371892786i</v>
      </c>
      <c r="DE306" s="223" t="str">
        <f t="shared" ca="1" si="558"/>
        <v>2,20341226118942-2,6848656085837i</v>
      </c>
      <c r="DF306" s="223" t="str">
        <f t="shared" ca="1" si="559"/>
        <v>3,27022651321056+1,17010575642122i</v>
      </c>
      <c r="DG306" s="223" t="str">
        <f t="shared" ca="1" si="560"/>
        <v>-2,57005912314721E-13+3,47325912205171i</v>
      </c>
      <c r="DH306" s="223" t="str">
        <f t="shared" ca="1" si="561"/>
        <v>-3,27022651321074+1,17010575642074i</v>
      </c>
      <c r="DI306" s="223" t="str">
        <f t="shared" ca="1" si="562"/>
        <v>-2,20341226118917-2,6848656085839i</v>
      </c>
      <c r="DJ306" s="223" t="str">
        <f t="shared" ca="1" si="563"/>
        <v>1,78561204594173-2,97911371892769i</v>
      </c>
      <c r="DK306" s="223" t="str">
        <f t="shared" ca="1" si="564"/>
        <v>3,40652142193433+0,677599240567664i</v>
      </c>
      <c r="DL306" s="223" t="str">
        <f t="shared" ca="1" si="565"/>
        <v>0,509632958883686+3,43566633655465i</v>
      </c>
      <c r="DM306" s="223" t="str">
        <f t="shared" ca="1" si="566"/>
        <v>-3,06314107633015+1,6372830162847i</v>
      </c>
      <c r="DN306" s="223" t="str">
        <f t="shared" ca="1" si="567"/>
        <v>-2,5735152551346-2,3324982659168i</v>
      </c>
      <c r="DO306" s="223" t="str">
        <f t="shared" ca="1" si="568"/>
        <v>1,32915872231892-3,20887301397218i</v>
      </c>
      <c r="DP306" s="223" t="str">
        <f t="shared" ca="1" si="569"/>
        <v>3,46907542932846+0,17042474745451i</v>
      </c>
      <c r="DQ306" s="223" t="str">
        <f t="shared" ca="1" si="570"/>
        <v>1,00823390326669+3,32370175034087i</v>
      </c>
      <c r="DR306" s="223" t="str">
        <f t="shared" ca="1" si="571"/>
        <v>-2,78974788561542+2,06901804332869i</v>
      </c>
      <c r="DS306" s="223" t="str">
        <f t="shared" ca="1" si="572"/>
        <v>-2,88790941563882-1,92963937977541i</v>
      </c>
      <c r="DT306" s="223" t="str">
        <f t="shared" ca="1" si="573"/>
        <v>0,843933126326631-3,36916989883324i</v>
      </c>
      <c r="DU306" s="223" t="str">
        <f t="shared" ca="1" si="574"/>
        <v>3,45653443004079-0,340438926766599i</v>
      </c>
      <c r="DV306" s="223" t="str">
        <f t="shared" ca="1" si="575"/>
        <v>1,48500962843576+3,13978905857837i</v>
      </c>
      <c r="DW306" s="223" t="str">
        <f t="shared" ca="1" si="576"/>
        <v>-2,45596507802145+2,45596507802014i</v>
      </c>
      <c r="DX306" s="223" t="str">
        <f t="shared" ca="1" si="577"/>
        <v>-3,13978905857758-1,48500962843744i</v>
      </c>
      <c r="DY306" s="223" t="str">
        <f t="shared" ca="1" si="578"/>
        <v>0,340438926768441-3,45653443004061i</v>
      </c>
      <c r="DZ306" s="223" t="str">
        <f t="shared" ca="1" si="579"/>
        <v>3,36916989883359-0,843933126325217i</v>
      </c>
      <c r="EA306" s="223" t="str">
        <f t="shared" ca="1" si="580"/>
        <v>1,92963937977716+2,88790941563766i</v>
      </c>
      <c r="EB306" s="223" t="str">
        <f t="shared" ca="1" si="581"/>
        <v>-2,069018043327+2,78974788561667i</v>
      </c>
      <c r="EC306" s="223" t="str">
        <f t="shared" ca="1" si="582"/>
        <v>-3,32370175034149-1,00823390326468i</v>
      </c>
      <c r="ED306" s="223" t="str">
        <f t="shared" ca="1" si="583"/>
        <v>-0,170424747456606-3,46907542932836i</v>
      </c>
      <c r="EE306" s="223" t="str">
        <f t="shared" ca="1" si="584"/>
        <v>3,20887301397138-1,32915872232086i</v>
      </c>
      <c r="EF306" s="223" t="str">
        <f t="shared" ca="1" si="585"/>
        <v>2,33249826591806+2,57351525513346i</v>
      </c>
      <c r="EG306" s="223" t="str">
        <f t="shared" ca="1" si="586"/>
        <v>-1,63728301628633+3,06314107632928i</v>
      </c>
      <c r="EH306" s="223" t="str">
        <f t="shared" ca="1" si="587"/>
        <v>-3,43566633655441-0,509632958885318i</v>
      </c>
      <c r="EI306" s="223" t="str">
        <f t="shared" ca="1" si="588"/>
        <v>-0,677599240566042-3,40652142193466i</v>
      </c>
      <c r="EJ306" s="223" t="str">
        <f t="shared" ca="1" si="589"/>
        <v>2,97911371892854-1,78561204594031i</v>
      </c>
      <c r="EK306" s="223" t="str">
        <f t="shared" ca="1" si="590"/>
        <v>2,68486560858285+2,20341226119045i</v>
      </c>
      <c r="EL306" s="223" t="str">
        <f t="shared" ca="1" si="591"/>
        <v>-1,17010575642229+3,27022651321018i</v>
      </c>
      <c r="EM306" s="223" t="str">
        <f t="shared" ca="1" si="592"/>
        <v>-3,47325912205171-1,39564480621647E-12i</v>
      </c>
      <c r="EN306" s="223"/>
      <c r="EO306" s="223"/>
      <c r="EP306" s="223"/>
    </row>
    <row r="307" spans="1:146">
      <c r="A307" s="249">
        <f t="shared" si="461"/>
        <v>4.0429687499999997E-3</v>
      </c>
      <c r="B307" s="248">
        <v>207</v>
      </c>
      <c r="C307" s="247">
        <f t="shared" si="462"/>
        <v>41400</v>
      </c>
      <c r="N307" s="246">
        <f t="shared" ca="1" si="463"/>
        <v>4.5250934256691977</v>
      </c>
      <c r="O307" s="223">
        <f t="shared" ca="1" si="464"/>
        <v>-3.4749065743308019</v>
      </c>
      <c r="P307" s="223" t="str">
        <f t="shared" ca="1" si="465"/>
        <v>-1,25060162852444-3,24206281047413i</v>
      </c>
      <c r="Q307" s="223" t="str">
        <f t="shared" ca="1" si="466"/>
        <v>2,57473593675372-2,33360462724866i</v>
      </c>
      <c r="R307" s="223" t="str">
        <f t="shared" ca="1" si="467"/>
        <v>3,10387099657628+1,5623573653105i</v>
      </c>
      <c r="S307" s="223" t="str">
        <f t="shared" ca="1" si="468"/>
        <v>-0,340600405328204+3,45817394938683i</v>
      </c>
      <c r="T307" s="223" t="str">
        <f t="shared" ca="1" si="469"/>
        <v>-3,34903178721527+0,926801914407357i</v>
      </c>
      <c r="U307" s="223" t="str">
        <f t="shared" ca="1" si="470"/>
        <v>-2,06999942950514-2,79107113169403i</v>
      </c>
      <c r="V307" s="223" t="str">
        <f t="shared" ca="1" si="471"/>
        <v>1,85906674659702-2,93578720823301i</v>
      </c>
      <c r="W307" s="223" t="str">
        <f t="shared" ca="1" si="472"/>
        <v>3,40813721888003+0,677920642562316i</v>
      </c>
      <c r="X307" s="223" t="str">
        <f t="shared" ca="1" si="473"/>
        <v>0,594076591213195+3,42374775707848i</v>
      </c>
      <c r="Y307" s="223" t="str">
        <f t="shared" ca="1" si="474"/>
        <v>-2,98052678588163+1,78645900567842i</v>
      </c>
      <c r="Z307" s="223" t="str">
        <f t="shared" ca="1" si="475"/>
        <v>-2,73943018420994-2,13787229884456i</v>
      </c>
      <c r="AA307" s="223" t="str">
        <f t="shared" ca="1" si="476"/>
        <v>1,00871213341912-3,32527826387815i</v>
      </c>
      <c r="AB307" s="223" t="str">
        <f t="shared" ca="1" si="477"/>
        <v>3,46549116443014-0,25562998569039i</v>
      </c>
      <c r="AC307" s="223" t="str">
        <f t="shared" ca="1" si="478"/>
        <v>1,48571400504947+3,14127833779932i</v>
      </c>
      <c r="AD307" s="223" t="str">
        <f t="shared" ca="1" si="479"/>
        <v>-2,39608897217438+2,51669094998805i</v>
      </c>
      <c r="AE307" s="223" t="str">
        <f t="shared" ca="1" si="480"/>
        <v>-3,21039506141315-1,32978917501291i</v>
      </c>
      <c r="AF307" s="223" t="str">
        <f t="shared" ca="1" si="481"/>
        <v>0,0852784763365727-3,47385999743817i</v>
      </c>
      <c r="AG307" s="223" t="str">
        <f t="shared" ca="1" si="482"/>
        <v>3,27177766212662-1,17066076637799i</v>
      </c>
      <c r="AH307" s="223" t="str">
        <f t="shared" ca="1" si="483"/>
        <v>2,26971460615435+2,63122999886689i</v>
      </c>
      <c r="AI307" s="223" t="str">
        <f t="shared" ca="1" si="484"/>
        <v>-1,63805961991437+3,06459399952643i</v>
      </c>
      <c r="AJ307" s="223" t="str">
        <f t="shared" ca="1" si="485"/>
        <v>-3,44877365966578-0,425365660018456i</v>
      </c>
      <c r="AK307" s="223" t="str">
        <f t="shared" ca="1" si="486"/>
        <v>-0,844333424576731-3,37076797903237i</v>
      </c>
      <c r="AL307" s="223" t="str">
        <f t="shared" ca="1" si="487"/>
        <v>2,84103084229268-2,00087966991251i</v>
      </c>
      <c r="AM307" s="223" t="str">
        <f t="shared" ca="1" si="488"/>
        <v>2,88927922214667+1,9305546552219i</v>
      </c>
      <c r="AN307" s="223" t="str">
        <f t="shared" ca="1" si="489"/>
        <v>-0,761356339865445+3,39047374625938i</v>
      </c>
      <c r="AO307" s="223" t="str">
        <f t="shared" ca="1" si="490"/>
        <v>-3,43729595765038+0,509874690338503i</v>
      </c>
      <c r="AP307" s="223" t="str">
        <f t="shared" ca="1" si="491"/>
        <v>-1,71277516865633-3,02347100564264i</v>
      </c>
      <c r="AQ307" s="223" t="str">
        <f t="shared" ca="1" si="492"/>
        <v>2,20445739385109-2,686139106417i</v>
      </c>
      <c r="AR307" s="223" t="str">
        <f t="shared" ca="1" si="493"/>
        <v>2,20445739385109-2,686139106417i</v>
      </c>
      <c r="AS307" s="223" t="str">
        <f t="shared" ca="1" si="494"/>
        <v>0,170505584106361+3,47072089717914i</v>
      </c>
      <c r="AT307" s="223" t="str">
        <f t="shared" ca="1" si="495"/>
        <v>-3,17679349041091+1,40817570622785i</v>
      </c>
      <c r="AU307" s="223" t="str">
        <f t="shared" ca="1" si="496"/>
        <v>-2,45713000269954-2,45713000269851i</v>
      </c>
      <c r="AV307" s="223" t="str">
        <f t="shared" ca="1" si="497"/>
        <v>1,40817570622651-3,1767934904115i</v>
      </c>
      <c r="AW307" s="223" t="str">
        <f t="shared" ca="1" si="498"/>
        <v>3,47072089717904+0,170505584108458i</v>
      </c>
      <c r="AX307" s="223" t="str">
        <f t="shared" ca="1" si="499"/>
        <v>1,09001474196116+3,29952171725461i</v>
      </c>
      <c r="AY307" s="223" t="str">
        <f t="shared" ca="1" si="500"/>
        <v>-2,68613910641614+2,20445739385214i</v>
      </c>
      <c r="AZ307" s="223" t="str">
        <f t="shared" ca="1" si="501"/>
        <v>-3,02347100564336-1,71277516865506i</v>
      </c>
      <c r="BA307" s="223" t="str">
        <f t="shared" ca="1" si="502"/>
        <v>0,50987469034048-3,43729595765009i</v>
      </c>
      <c r="BB307" s="223" t="str">
        <f t="shared" ca="1" si="503"/>
        <v>3,39047374625983-0,761356339863444i</v>
      </c>
      <c r="BC307" s="223" t="str">
        <f t="shared" ca="1" si="504"/>
        <v>1,93055465522303+2,88927922214592i</v>
      </c>
      <c r="BD307" s="223" t="str">
        <f t="shared" ca="1" si="505"/>
        <v>-2,0008796699114+2,84103084229346i</v>
      </c>
      <c r="BE307" s="223" t="str">
        <f t="shared" ca="1" si="506"/>
        <v>-3,37076797903186-0,844333424578767i</v>
      </c>
      <c r="BF307" s="223" t="str">
        <f t="shared" ca="1" si="507"/>
        <v>-0,425365660016322-3,44877365966604i</v>
      </c>
      <c r="BG307" s="223" t="str">
        <f t="shared" ca="1" si="508"/>
        <v>3,06459399952577-1,63805961991561i</v>
      </c>
      <c r="BH307" s="223" t="str">
        <f t="shared" ca="1" si="509"/>
        <v>2,6312299988669+2,26971460615433i</v>
      </c>
      <c r="BI307" s="223" t="str">
        <f t="shared" ca="1" si="510"/>
        <v>-1,17066076637867+3,27177766212638i</v>
      </c>
      <c r="BJ307" s="223" t="str">
        <f t="shared" ca="1" si="511"/>
        <v>-3,47385999743822+0,0852784763348192i</v>
      </c>
      <c r="BK307" s="223" t="str">
        <f t="shared" ca="1" si="512"/>
        <v>-1,32978917501385-3,21039506141276i</v>
      </c>
      <c r="BL307" s="223" t="str">
        <f t="shared" ca="1" si="513"/>
        <v>2,5166909499878-2,39608897217464i</v>
      </c>
      <c r="BM307" s="223" t="str">
        <f t="shared" ca="1" si="514"/>
        <v>3,14127833779904+1,48571400505007i</v>
      </c>
      <c r="BN307" s="223" t="str">
        <f t="shared" ca="1" si="515"/>
        <v>-0,255629985691744+3,46549116443004i</v>
      </c>
      <c r="BO307" s="223" t="str">
        <f t="shared" ca="1" si="516"/>
        <v>-3,32527826387785+1,00871213342009i</v>
      </c>
      <c r="BP307" s="223" t="str">
        <f t="shared" ca="1" si="517"/>
        <v>-2,13787229884489-2,73943018420968i</v>
      </c>
      <c r="BQ307" s="223" t="str">
        <f t="shared" ca="1" si="518"/>
        <v>1,78645900567906-2,98052678588125i</v>
      </c>
      <c r="BR307" s="223" t="str">
        <f t="shared" ca="1" si="519"/>
        <v>3,42374775707825+0,594076591214533i</v>
      </c>
      <c r="BS307" s="223" t="str">
        <f t="shared" ca="1" si="520"/>
        <v>0,677920642563359+3,40813721887983i</v>
      </c>
      <c r="BT307" s="223" t="str">
        <f t="shared" ca="1" si="521"/>
        <v>-2,93578720823278+1,8590667465974i</v>
      </c>
      <c r="BU307" s="223" t="str">
        <f t="shared" ca="1" si="522"/>
        <v>-2,79107113169381-2,06999942950544i</v>
      </c>
      <c r="BV307" s="223" t="str">
        <f t="shared" ca="1" si="523"/>
        <v>0,926801914408632-3,34903178721491i</v>
      </c>
      <c r="BW307" s="223" t="str">
        <f t="shared" ca="1" si="524"/>
        <v>3,45817394938669-0,340600405329629i</v>
      </c>
      <c r="BX307" s="223" t="str">
        <f t="shared" ca="1" si="525"/>
        <v>1,56235736531075+3,10387099657616i</v>
      </c>
      <c r="BY307" s="223" t="str">
        <f t="shared" ca="1" si="526"/>
        <v>-2,33360462724891+2,5747359367535i</v>
      </c>
      <c r="BZ307" s="223" t="str">
        <f t="shared" ca="1" si="527"/>
        <v>-3,24206281047372-1,25060162852552i</v>
      </c>
      <c r="CA307" s="223" t="str">
        <f t="shared" ca="1" si="528"/>
        <v>-1,45589698552812E-12-3,4749065743308i</v>
      </c>
      <c r="CB307" s="223" t="str">
        <f t="shared" ca="1" si="529"/>
        <v>3,24206281047395-1,25060162852492i</v>
      </c>
      <c r="CC307" s="223" t="str">
        <f t="shared" ca="1" si="530"/>
        <v>2,33360462724843+2,57473593675393i</v>
      </c>
      <c r="CD307" s="223" t="str">
        <f t="shared" ca="1" si="531"/>
        <v>-1,5623573653115+3,10387099657578i</v>
      </c>
      <c r="CE307" s="223" t="str">
        <f t="shared" ca="1" si="532"/>
        <v>-3,45817394938697-0,340600405326731i</v>
      </c>
      <c r="CF307" s="223" t="str">
        <f t="shared" ca="1" si="533"/>
        <v>-0,926801914408011-3,34903178721509i</v>
      </c>
      <c r="CG307" s="223" t="str">
        <f t="shared" ca="1" si="534"/>
        <v>2,79107113169419-2,06999942950492i</v>
      </c>
      <c r="CH307" s="223" t="str">
        <f t="shared" ca="1" si="535"/>
        <v>2,93578720823243+1,85906674659794i</v>
      </c>
      <c r="CI307" s="223" t="str">
        <f t="shared" ca="1" si="536"/>
        <v>-0,677920642560697+3,40813721888035i</v>
      </c>
      <c r="CJ307" s="223" t="str">
        <f t="shared" ca="1" si="537"/>
        <v>-3,42374775707836+0,5940765912139i</v>
      </c>
      <c r="CK307" s="223" t="str">
        <f t="shared" ca="1" si="538"/>
        <v>-1,78645900567851-2,98052678588158i</v>
      </c>
      <c r="CL307" s="223" t="str">
        <f t="shared" ca="1" si="539"/>
        <v>2,1378722988454-2,73943018420929i</v>
      </c>
      <c r="CM307" s="223" t="str">
        <f t="shared" ca="1" si="540"/>
        <v>3,32527826387767+1,0087121334207i</v>
      </c>
      <c r="CN307" s="223" t="str">
        <f t="shared" ca="1" si="541"/>
        <v>0,255629985691103+3,46549116443009i</v>
      </c>
      <c r="CO307" s="223" t="str">
        <f t="shared" ca="1" si="542"/>
        <v>-3,14127833779935+1,4857140050494i</v>
      </c>
      <c r="CP307" s="223" t="str">
        <f t="shared" ca="1" si="543"/>
        <v>-2,51669094998735-2,39608897217511i</v>
      </c>
      <c r="CQ307" s="223" t="str">
        <f t="shared" ca="1" si="544"/>
        <v>1,32978917501462-3,21039506141244i</v>
      </c>
      <c r="CR307" s="223" t="str">
        <f t="shared" ca="1" si="545"/>
        <v>3,4738599974382+0,0852784763354628i</v>
      </c>
      <c r="CS307" s="223" t="str">
        <f t="shared" ca="1" si="546"/>
        <v>1,17066076637797+3,27177766212663i</v>
      </c>
      <c r="CT307" s="223" t="str">
        <f t="shared" ca="1" si="547"/>
        <v>-2,63122999886732+2,26971460615384i</v>
      </c>
      <c r="CU307" s="223" t="str">
        <f t="shared" ca="1" si="548"/>
        <v>-3,06459399952542-1,63805961991626i</v>
      </c>
      <c r="CV307" s="223" t="str">
        <f t="shared" ca="1" si="549"/>
        <v>0,425365660017156-3,44877365966594i</v>
      </c>
      <c r="CW307" s="223" t="str">
        <f t="shared" ca="1" si="550"/>
        <v>3,37076797903204-0,844333424578048i</v>
      </c>
      <c r="CX307" s="223" t="str">
        <f t="shared" ca="1" si="551"/>
        <v>2,00087966991087+2,84103084229383i</v>
      </c>
      <c r="CY307" s="223" t="str">
        <f t="shared" ca="1" si="552"/>
        <v>-1,93055465522364+2,88927922214551i</v>
      </c>
      <c r="CZ307" s="223" t="str">
        <f t="shared" ca="1" si="553"/>
        <v>-3,39047374625967-0,76135633986417i</v>
      </c>
      <c r="DA307" s="223" t="str">
        <f t="shared" ca="1" si="554"/>
        <v>-0,509874690339845-3,43729595765018i</v>
      </c>
      <c r="DB307" s="223" t="str">
        <f t="shared" ca="1" si="555"/>
        <v>3,02347100564372-1,71277516865441i</v>
      </c>
      <c r="DC307" s="223" t="str">
        <f t="shared" ca="1" si="556"/>
        <v>2,68613910641566+2,20445739385271i</v>
      </c>
      <c r="DD307" s="223" t="str">
        <f t="shared" ca="1" si="557"/>
        <v>-1,09001474195858+3,29952171725546i</v>
      </c>
      <c r="DE307" s="223" t="str">
        <f t="shared" ca="1" si="558"/>
        <v>-3,47072089717907+0,170505584107815i</v>
      </c>
      <c r="DF307" s="223" t="str">
        <f t="shared" ca="1" si="559"/>
        <v>-1,40817570622583-3,1767934904118i</v>
      </c>
      <c r="DG307" s="223" t="str">
        <f t="shared" ca="1" si="560"/>
        <v>2,4571300027-2,45713000269805i</v>
      </c>
      <c r="DH307" s="223" t="str">
        <f t="shared" ca="1" si="561"/>
        <v>3,17679349041205+1,40817570622527i</v>
      </c>
      <c r="DI307" s="223" t="str">
        <f t="shared" ca="1" si="562"/>
        <v>-0,170505584107004+3,47072089717911i</v>
      </c>
      <c r="DJ307" s="223" t="str">
        <f t="shared" ca="1" si="563"/>
        <v>-3,29952171725526+1,09001474195917i</v>
      </c>
      <c r="DK307" s="223" t="str">
        <f t="shared" ca="1" si="564"/>
        <v>-2,20445739385059-2,6861391064174i</v>
      </c>
      <c r="DL307" s="223" t="str">
        <f t="shared" ca="1" si="565"/>
        <v>1,71277516865388-3,02347100564403i</v>
      </c>
      <c r="DM307" s="223" t="str">
        <f t="shared" ca="1" si="566"/>
        <v>3,4372959576503+0,509874690339042i</v>
      </c>
      <c r="DN307" s="223" t="str">
        <f t="shared" ca="1" si="567"/>
        <v>0,761356339864962+3,39047374625949i</v>
      </c>
      <c r="DO307" s="223" t="str">
        <f t="shared" ca="1" si="568"/>
        <v>-2,88927922214714+1,9305546552212i</v>
      </c>
      <c r="DP307" s="223" t="str">
        <f t="shared" ca="1" si="569"/>
        <v>-2,8410308422943-2,00087966991021i</v>
      </c>
      <c r="DQ307" s="223" t="str">
        <f t="shared" ca="1" si="570"/>
        <v>0,844333424577259-3,37076797903224i</v>
      </c>
      <c r="DR307" s="223" t="str">
        <f t="shared" ca="1" si="571"/>
        <v>3,44877365966589-0,425365660017573i</v>
      </c>
      <c r="DS307" s="223" t="str">
        <f t="shared" ca="1" si="572"/>
        <v>1,63805961991367+3,06459399952681i</v>
      </c>
      <c r="DT307" s="223" t="str">
        <f t="shared" ca="1" si="573"/>
        <v>-2,26971460615592+2,63122999886553i</v>
      </c>
      <c r="DU307" s="223" t="str">
        <f t="shared" ca="1" si="574"/>
        <v>-3,2717776621269-1,1706607663772i</v>
      </c>
      <c r="DV307" s="223" t="str">
        <f t="shared" ca="1" si="575"/>
        <v>-0,0852784763360775-3,47385999743819i</v>
      </c>
      <c r="DW307" s="223" t="str">
        <f t="shared" ca="1" si="576"/>
        <v>3,21039506141356-1,32978917501191i</v>
      </c>
      <c r="DX307" s="223" t="str">
        <f t="shared" ca="1" si="577"/>
        <v>2,39608897217312+2,51669094998924i</v>
      </c>
      <c r="DY307" s="223" t="str">
        <f t="shared" ca="1" si="578"/>
        <v>-1,48571400504867+3,1412783377997i</v>
      </c>
      <c r="DZ307" s="223" t="str">
        <f t="shared" ca="1" si="579"/>
        <v>-3,46549116443013-0,25562998569049i</v>
      </c>
      <c r="EA307" s="223" t="str">
        <f t="shared" ca="1" si="580"/>
        <v>-1,00871213341808-3,32527826387847i</v>
      </c>
      <c r="EB307" s="223" t="str">
        <f t="shared" ca="1" si="581"/>
        <v>2,73943018421097-2,13787229884323i</v>
      </c>
      <c r="EC307" s="223" t="str">
        <f t="shared" ca="1" si="582"/>
        <v>2,9805267858819+1,78645900567798i</v>
      </c>
      <c r="ED307" s="223" t="str">
        <f t="shared" ca="1" si="583"/>
        <v>-0,594076591213292+3,42374775707847i</v>
      </c>
      <c r="EE307" s="223" t="str">
        <f t="shared" ca="1" si="584"/>
        <v>-3,40813721888024+0,677920642561298i</v>
      </c>
      <c r="EF307" s="223" t="str">
        <f t="shared" ca="1" si="585"/>
        <v>-1,85906674659562-2,9357872082339i</v>
      </c>
      <c r="EG307" s="223" t="str">
        <f t="shared" ca="1" si="586"/>
        <v>2,06999942950443-2,79107113169456i</v>
      </c>
      <c r="EH307" s="223" t="str">
        <f t="shared" ca="1" si="587"/>
        <v>3,34903178721525+0,92680191440742i</v>
      </c>
      <c r="EI307" s="223" t="str">
        <f t="shared" ca="1" si="588"/>
        <v>0,340600405327539+3,45817394938689i</v>
      </c>
      <c r="EJ307" s="223" t="str">
        <f t="shared" ca="1" si="589"/>
        <v>-3,10387099657702+1,56235736530905i</v>
      </c>
      <c r="EK307" s="223" t="str">
        <f t="shared" ca="1" si="590"/>
        <v>-2,57473593675434-2,33360462724798i</v>
      </c>
      <c r="EL307" s="223" t="str">
        <f t="shared" ca="1" si="591"/>
        <v>1,25060162852435-3,24206281047417i</v>
      </c>
      <c r="EM307" s="223" t="str">
        <f t="shared" ca="1" si="592"/>
        <v>3,4749065743308+6,43666287267256E-13i</v>
      </c>
      <c r="EN307" s="223"/>
      <c r="EO307" s="223"/>
      <c r="EP307" s="223"/>
    </row>
    <row r="308" spans="1:146">
      <c r="A308" s="249">
        <f t="shared" si="461"/>
        <v>4.0624999999999993E-3</v>
      </c>
      <c r="B308" s="248">
        <v>208</v>
      </c>
      <c r="C308" s="247">
        <f t="shared" si="462"/>
        <v>41600</v>
      </c>
      <c r="N308" s="246">
        <f t="shared" ca="1" si="463"/>
        <v>4.5236565591242286</v>
      </c>
      <c r="O308" s="223">
        <f t="shared" ca="1" si="464"/>
        <v>-3.4763434408757719</v>
      </c>
      <c r="P308" s="223" t="str">
        <f t="shared" ca="1" si="465"/>
        <v>-1,33033904003419-3,21172255300499i</v>
      </c>
      <c r="Q308" s="223" t="str">
        <f t="shared" ca="1" si="466"/>
        <v>2,4581460207767-2,45814602077657i</v>
      </c>
      <c r="R308" s="223" t="str">
        <f t="shared" ca="1" si="467"/>
        <v>3,21172255300493+1,33033904003434i</v>
      </c>
      <c r="S308" s="223" t="str">
        <f t="shared" ca="1" si="468"/>
        <v>1,51612287265639E-13+3,47634344087577i</v>
      </c>
      <c r="T308" s="223" t="str">
        <f t="shared" ca="1" si="469"/>
        <v>-3,21172255300495+1,3303390400343i</v>
      </c>
      <c r="U308" s="223" t="str">
        <f t="shared" ca="1" si="470"/>
        <v>-2,45814602077667-2,45814602077659i</v>
      </c>
      <c r="V308" s="223" t="str">
        <f t="shared" ca="1" si="471"/>
        <v>1,33033904003419-3,21172255300499i</v>
      </c>
      <c r="W308" s="223" t="str">
        <f t="shared" ca="1" si="472"/>
        <v>3,47634344087577+4,25881065177401E-14i</v>
      </c>
      <c r="X308" s="223" t="str">
        <f t="shared" ca="1" si="473"/>
        <v>1,33033904003413+3,21172255300501i</v>
      </c>
      <c r="Y308" s="223" t="str">
        <f t="shared" ca="1" si="474"/>
        <v>-2,45814602077673+2,45814602077653i</v>
      </c>
      <c r="Z308" s="223" t="str">
        <f t="shared" ca="1" si="475"/>
        <v>-3,21172255300492-1,33033904003437i</v>
      </c>
      <c r="AA308" s="223" t="str">
        <f t="shared" ca="1" si="476"/>
        <v>-1,09024180747898E-13-3,47634344087577i</v>
      </c>
      <c r="AB308" s="223" t="str">
        <f t="shared" ca="1" si="477"/>
        <v>3,21172255300497-1,33033904003425i</v>
      </c>
      <c r="AC308" s="223" t="str">
        <f t="shared" ca="1" si="478"/>
        <v>2,45814602077666+2,45814602077661i</v>
      </c>
      <c r="AD308" s="223" t="str">
        <f t="shared" ca="1" si="479"/>
        <v>-1,33033904003423+3,21172255300498i</v>
      </c>
      <c r="AE308" s="223" t="str">
        <f t="shared" ca="1" si="480"/>
        <v>-3,47634344087577-8,51762130354802E-14i</v>
      </c>
      <c r="AF308" s="223" t="str">
        <f t="shared" ca="1" si="481"/>
        <v>-1,33033904003407-3,21172255300504i</v>
      </c>
      <c r="AG308" s="223" t="str">
        <f t="shared" ca="1" si="482"/>
        <v>2,45814602077675-2,45814602077652i</v>
      </c>
      <c r="AH308" s="223" t="str">
        <f t="shared" ca="1" si="483"/>
        <v>3,21172255300504+1,33033904003409i</v>
      </c>
      <c r="AI308" s="223" t="str">
        <f t="shared" ca="1" si="484"/>
        <v>-9,71001968916894E-13+3,47634344087577i</v>
      </c>
      <c r="AJ308" s="223" t="str">
        <f t="shared" ca="1" si="485"/>
        <v>-3,21172255300459+1,33033904003517i</v>
      </c>
      <c r="AK308" s="223" t="str">
        <f t="shared" ca="1" si="486"/>
        <v>-2,45814602077639-2,45814602077688i</v>
      </c>
      <c r="AL308" s="223" t="str">
        <f t="shared" ca="1" si="487"/>
        <v>1,33033904003267-3,21172255300562i</v>
      </c>
      <c r="AM308" s="223" t="str">
        <f t="shared" ca="1" si="488"/>
        <v>3,47634344087577-2,18048361495797E-13i</v>
      </c>
      <c r="AN308" s="223" t="str">
        <f t="shared" ca="1" si="489"/>
        <v>1,33033904003307+3,21172255300546i</v>
      </c>
      <c r="AO308" s="223" t="str">
        <f t="shared" ca="1" si="490"/>
        <v>-2,45814602077608+2,45814602077719i</v>
      </c>
      <c r="AP308" s="223" t="str">
        <f t="shared" ca="1" si="491"/>
        <v>-3,21172255300475-1,33033904003477i</v>
      </c>
      <c r="AQ308" s="223" t="str">
        <f t="shared" ca="1" si="492"/>
        <v>-1,45650050348692E-12-3,47634344087577i</v>
      </c>
      <c r="AR308" s="223" t="str">
        <f t="shared" ca="1" si="493"/>
        <v>-1,45650050348692E-12-3,47634344087577i</v>
      </c>
      <c r="AS308" s="223" t="str">
        <f t="shared" ca="1" si="494"/>
        <v>2,45814602077562+2,45814602077765i</v>
      </c>
      <c r="AT308" s="223" t="str">
        <f t="shared" ca="1" si="495"/>
        <v>-1,33033904003371+3,21172255300519i</v>
      </c>
      <c r="AU308" s="223" t="str">
        <f t="shared" ca="1" si="496"/>
        <v>-3,47634344087577-8,61977788168995E-13i</v>
      </c>
      <c r="AV308" s="223" t="str">
        <f t="shared" ca="1" si="497"/>
        <v>-1,33033904003532-3,21172255300453i</v>
      </c>
      <c r="AW308" s="223" t="str">
        <f t="shared" ca="1" si="498"/>
        <v>2,45814602077684-2,45814602077643i</v>
      </c>
      <c r="AX308" s="223" t="str">
        <f t="shared" ca="1" si="499"/>
        <v>3,21172255300434+1,33033904003577i</v>
      </c>
      <c r="AY308" s="223" t="str">
        <f t="shared" ca="1" si="500"/>
        <v>3,76474353822127E-13+3,47634344087577i</v>
      </c>
      <c r="AZ308" s="223" t="str">
        <f t="shared" ca="1" si="501"/>
        <v>-3,21172255300541+1,33033904003318i</v>
      </c>
      <c r="BA308" s="223" t="str">
        <f t="shared" ca="1" si="502"/>
        <v>-2,4581460207773-2,45814602077596i</v>
      </c>
      <c r="BB308" s="223" t="str">
        <f t="shared" ca="1" si="503"/>
        <v>1,33033904003471-3,21172255300478i</v>
      </c>
      <c r="BC308" s="223" t="str">
        <f t="shared" ca="1" si="504"/>
        <v>3,47634344087577-1,51612287265639E-12i</v>
      </c>
      <c r="BD308" s="223" t="str">
        <f t="shared" ca="1" si="505"/>
        <v>1,33033904003432+3,21172255300494i</v>
      </c>
      <c r="BE308" s="223" t="str">
        <f t="shared" ca="1" si="506"/>
        <v>-2,45814602077761+2,45814602077566i</v>
      </c>
      <c r="BF308" s="223" t="str">
        <f t="shared" ca="1" si="507"/>
        <v>-3,21172255300525-1,33033904003357i</v>
      </c>
      <c r="BG308" s="223" t="str">
        <f t="shared" ca="1" si="508"/>
        <v>7,03551795842666E-13-3,47634344087577i</v>
      </c>
      <c r="BH308" s="223" t="str">
        <f t="shared" ca="1" si="509"/>
        <v>3,2117225530045-1,33033904003537i</v>
      </c>
      <c r="BI308" s="223" t="str">
        <f t="shared" ca="1" si="510"/>
        <v>2,45814602077654+2,45814602077673i</v>
      </c>
      <c r="BJ308" s="223" t="str">
        <f t="shared" ca="1" si="511"/>
        <v>-1,33033904003571+3,21172255300436i</v>
      </c>
      <c r="BK308" s="223" t="str">
        <f t="shared" ca="1" si="512"/>
        <v>-3,47634344087577+4,36096722991594E-13i</v>
      </c>
      <c r="BL308" s="223" t="str">
        <f t="shared" ca="1" si="513"/>
        <v>-1,33033904003332-3,21172255300535i</v>
      </c>
      <c r="BM308" s="223" t="str">
        <f t="shared" ca="1" si="514"/>
        <v>2,45814602077592-2,45814602077734i</v>
      </c>
      <c r="BN308" s="223" t="str">
        <f t="shared" ca="1" si="515"/>
        <v>3,2117225530048+1,33033904003466i</v>
      </c>
      <c r="BO308" s="223" t="str">
        <f t="shared" ca="1" si="516"/>
        <v>1,57574524182585E-12+3,47634344087577i</v>
      </c>
      <c r="BP308" s="223" t="str">
        <f t="shared" ca="1" si="517"/>
        <v>-3,21172255300488+1,33033904003447i</v>
      </c>
      <c r="BQ308" s="223" t="str">
        <f t="shared" ca="1" si="518"/>
        <v>-2,45814602077578-2,45814602077749i</v>
      </c>
      <c r="BR308" s="223" t="str">
        <f t="shared" ca="1" si="519"/>
        <v>1,33033904003342-3,21172255300531i</v>
      </c>
      <c r="BS308" s="223" t="str">
        <f t="shared" ca="1" si="520"/>
        <v>3,47634344087577+6,43929426673198E-13i</v>
      </c>
      <c r="BT308" s="223" t="str">
        <f t="shared" ca="1" si="521"/>
        <v>1,33033904003552+3,21172255300444i</v>
      </c>
      <c r="BU308" s="223" t="str">
        <f t="shared" ca="1" si="522"/>
        <v>-2,45814602077669+2,45814602077658i</v>
      </c>
      <c r="BV308" s="223" t="str">
        <f t="shared" ca="1" si="523"/>
        <v>-3,21172255300439-1,33033904003565i</v>
      </c>
      <c r="BW308" s="223" t="str">
        <f t="shared" ca="1" si="524"/>
        <v>-4,95719092161062E-13-3,47634344087577i</v>
      </c>
      <c r="BX308" s="223" t="str">
        <f t="shared" ca="1" si="525"/>
        <v>3,21172255300529-1,33033904003347i</v>
      </c>
      <c r="BY308" s="223" t="str">
        <f t="shared" ca="1" si="526"/>
        <v>2,45814602077739+2,45814602077588i</v>
      </c>
      <c r="BZ308" s="223" t="str">
        <f t="shared" ca="1" si="527"/>
        <v>-1,33033904003442+3,2117225530049i</v>
      </c>
      <c r="CA308" s="223" t="str">
        <f t="shared" ca="1" si="528"/>
        <v>-3,47634344087577+1,83297485730904E-12i</v>
      </c>
      <c r="CB308" s="223" t="str">
        <f t="shared" ca="1" si="529"/>
        <v>-1,33033904003452-3,21172255300485i</v>
      </c>
      <c r="CC308" s="223" t="str">
        <f t="shared" ca="1" si="530"/>
        <v>2,45814602077745-2,45814602077582i</v>
      </c>
      <c r="CD308" s="223" t="str">
        <f t="shared" ca="1" si="531"/>
        <v>3,21172255300533+1,33033904003337i</v>
      </c>
      <c r="CE308" s="223" t="str">
        <f t="shared" ca="1" si="532"/>
        <v>-5,84307057503731E-13+3,47634344087577i</v>
      </c>
      <c r="CF308" s="223" t="str">
        <f t="shared" ca="1" si="533"/>
        <v>-3,21172255300442+1,33033904003557i</v>
      </c>
      <c r="CG308" s="223" t="str">
        <f t="shared" ca="1" si="534"/>
        <v>-2,45814602077663-2,45814602077664i</v>
      </c>
      <c r="CH308" s="223" t="str">
        <f t="shared" ca="1" si="535"/>
        <v>1,33033904003542-3,21172255300449i</v>
      </c>
      <c r="CI308" s="223" t="str">
        <f t="shared" ca="1" si="536"/>
        <v>3,47634344087577-7,52948707644253E-13i</v>
      </c>
      <c r="CJ308" s="223" t="str">
        <f t="shared" ca="1" si="537"/>
        <v>1,33033904003352+3,21172255300527i</v>
      </c>
      <c r="CK308" s="223" t="str">
        <f t="shared" ca="1" si="538"/>
        <v>-2,4581460207757+2,45814602077757i</v>
      </c>
      <c r="CL308" s="223" t="str">
        <f t="shared" ca="1" si="539"/>
        <v>-3,21172255300492-1,33033904003436i</v>
      </c>
      <c r="CM308" s="223" t="str">
        <f t="shared" ca="1" si="540"/>
        <v>1,66433320716852E-12-3,47634344087577i</v>
      </c>
      <c r="CN308" s="223" t="str">
        <f t="shared" ca="1" si="541"/>
        <v>3,21172255300483-1,33033904003458i</v>
      </c>
      <c r="CO308" s="223" t="str">
        <f t="shared" ca="1" si="542"/>
        <v>2,45814602077586+2,45814602077741i</v>
      </c>
      <c r="CP308" s="223" t="str">
        <f t="shared" ca="1" si="543"/>
        <v>-1,33033904003331+3,21172255300536i</v>
      </c>
      <c r="CQ308" s="223" t="str">
        <f t="shared" ca="1" si="544"/>
        <v>-3,47634344087577-3,27077442020539E-13i</v>
      </c>
      <c r="CR308" s="223" t="str">
        <f t="shared" ca="1" si="545"/>
        <v>-1,33033904003563-3,2117225530044i</v>
      </c>
      <c r="CS308" s="223" t="str">
        <f t="shared" ca="1" si="546"/>
        <v>2,45814602077646-2,45814602077681i</v>
      </c>
      <c r="CT308" s="223" t="str">
        <f t="shared" ca="1" si="547"/>
        <v>3,21172255300451+1,33033904003536i</v>
      </c>
      <c r="CU308" s="223" t="str">
        <f t="shared" ca="1" si="548"/>
        <v>8,12571076813721E-13+3,47634344087577i</v>
      </c>
      <c r="CV308" s="223" t="str">
        <f t="shared" ca="1" si="549"/>
        <v>-3,21172255300525+1,33033904003358i</v>
      </c>
      <c r="CW308" s="223" t="str">
        <f t="shared" ca="1" si="550"/>
        <v>-2,45814602077761-2,45814602077566i</v>
      </c>
      <c r="CX308" s="223" t="str">
        <f t="shared" ca="1" si="551"/>
        <v>1,33033904003431-3,21172255300495i</v>
      </c>
      <c r="CY308" s="223" t="str">
        <f t="shared" ca="1" si="552"/>
        <v>3,47634344087577+1,40710359168533E-12i</v>
      </c>
      <c r="CZ308" s="223" t="str">
        <f t="shared" ca="1" si="553"/>
        <v>1,33033904003463+3,21172255300481i</v>
      </c>
      <c r="DA308" s="223" t="str">
        <f t="shared" ca="1" si="554"/>
        <v>-2,45814602077723+2,45814602077604i</v>
      </c>
      <c r="DB308" s="223" t="str">
        <f t="shared" ca="1" si="555"/>
        <v>-3,21172255300546-1,33033904003307i</v>
      </c>
      <c r="DC308" s="223" t="str">
        <f t="shared" ca="1" si="556"/>
        <v>2,67455072851072E-13-3,47634344087577i</v>
      </c>
      <c r="DD308" s="223" t="str">
        <f t="shared" ca="1" si="557"/>
        <v>3,21172255300566-1,33033904003258i</v>
      </c>
      <c r="DE308" s="223" t="str">
        <f t="shared" ca="1" si="558"/>
        <v>2,45814602077685+2,45814602077642i</v>
      </c>
      <c r="DF308" s="223" t="str">
        <f t="shared" ca="1" si="559"/>
        <v>-1,33033904003531+3,21172255300453i</v>
      </c>
      <c r="DG308" s="223" t="str">
        <f t="shared" ca="1" si="560"/>
        <v>-3,47634344087577+8,72193445983188E-13i</v>
      </c>
      <c r="DH308" s="223" t="str">
        <f t="shared" ca="1" si="561"/>
        <v>-1,33033904003363-3,21172255300522i</v>
      </c>
      <c r="DI308" s="223" t="str">
        <f t="shared" ca="1" si="562"/>
        <v>2,45814602077561-2,45814602077765i</v>
      </c>
      <c r="DJ308" s="223" t="str">
        <f t="shared" ca="1" si="563"/>
        <v>3,21172255300497+1,33033904003425i</v>
      </c>
      <c r="DK308" s="223" t="str">
        <f t="shared" ca="1" si="564"/>
        <v>-1,34748122251586E-12+3,47634344087577i</v>
      </c>
      <c r="DL308" s="223" t="str">
        <f t="shared" ca="1" si="565"/>
        <v>-3,21172255300471+1,33033904003487i</v>
      </c>
      <c r="DM308" s="223" t="str">
        <f t="shared" ca="1" si="566"/>
        <v>-2,45814602077594-2,45814602077732i</v>
      </c>
      <c r="DN308" s="223" t="str">
        <f t="shared" ca="1" si="567"/>
        <v>1,33033904003302-3,21172255300548i</v>
      </c>
      <c r="DO308" s="223" t="str">
        <f t="shared" ca="1" si="568"/>
        <v>3,47634344087577+1,02254573678805E-14i</v>
      </c>
      <c r="DP308" s="223" t="str">
        <f t="shared" ca="1" si="569"/>
        <v>1,33033904003264+3,21172255300564i</v>
      </c>
      <c r="DQ308" s="223" t="str">
        <f t="shared" ca="1" si="570"/>
        <v>-2,45814602077624+2,45814602077703i</v>
      </c>
      <c r="DR308" s="223" t="str">
        <f t="shared" ca="1" si="571"/>
        <v>-3,21172255300455-1,33033904003525i</v>
      </c>
      <c r="DS308" s="223" t="str">
        <f t="shared" ca="1" si="572"/>
        <v>-1,12942306146638E-12-3,47634344087577i</v>
      </c>
      <c r="DT308" s="223" t="str">
        <f t="shared" ca="1" si="573"/>
        <v>3,2117225530052-1,33033904003369i</v>
      </c>
      <c r="DU308" s="223" t="str">
        <f t="shared" ca="1" si="574"/>
        <v>2,45814602077784+2,45814602077543i</v>
      </c>
      <c r="DV308" s="223" t="str">
        <f t="shared" ca="1" si="575"/>
        <v>-1,3303390400342+3,21172255300499i</v>
      </c>
      <c r="DW308" s="223" t="str">
        <f t="shared" ca="1" si="576"/>
        <v>-3,47634344087577-1,2878588533464E-12i</v>
      </c>
      <c r="DX308" s="223" t="str">
        <f t="shared" ca="1" si="577"/>
        <v>-1,33033904003474-3,21172255300476i</v>
      </c>
      <c r="DY308" s="223" t="str">
        <f t="shared" ca="1" si="578"/>
        <v>2,45814602077714-2,45814602077612i</v>
      </c>
      <c r="DZ308" s="223" t="str">
        <f t="shared" ca="1" si="579"/>
        <v>3,21172255300558+1,33033904003278i</v>
      </c>
      <c r="EA308" s="223" t="str">
        <f t="shared" ca="1" si="580"/>
        <v>-1,48210334512137E-13+3,47634344087577i</v>
      </c>
      <c r="EB308" s="223" t="str">
        <f t="shared" ca="1" si="581"/>
        <v>-3,21172255300554+1,33033904003287i</v>
      </c>
      <c r="EC308" s="223" t="str">
        <f t="shared" ca="1" si="582"/>
        <v>-2,45814602077693-2,45814602077634i</v>
      </c>
      <c r="ED308" s="223" t="str">
        <f t="shared" ca="1" si="583"/>
        <v>1,33033904003501-3,21172255300465i</v>
      </c>
      <c r="EE308" s="223" t="str">
        <f t="shared" ca="1" si="584"/>
        <v>3,47634344087577-9,9143818432212E-13i</v>
      </c>
      <c r="EF308" s="223" t="str">
        <f t="shared" ca="1" si="585"/>
        <v>1,33033904003393+3,2117225530051i</v>
      </c>
      <c r="EG308" s="223" t="str">
        <f t="shared" ca="1" si="586"/>
        <v>-2,45814602077553+2,45814602077774i</v>
      </c>
      <c r="EH308" s="223" t="str">
        <f t="shared" ca="1" si="587"/>
        <v>-3,21172255300509-1,33033904003396i</v>
      </c>
      <c r="EI308" s="223" t="str">
        <f t="shared" ca="1" si="588"/>
        <v>1,0306292378632E-12-3,47634344087577i</v>
      </c>
      <c r="EJ308" s="223" t="str">
        <f t="shared" ca="1" si="589"/>
        <v>3,21172255300467-1,33033904003498i</v>
      </c>
      <c r="EK308" s="223" t="str">
        <f t="shared" ca="1" si="590"/>
        <v>2,45814602077631+2,45814602077696i</v>
      </c>
      <c r="EL308" s="223" t="str">
        <f t="shared" ca="1" si="591"/>
        <v>-1,33033904003291+3,21172255300552i</v>
      </c>
      <c r="EM308" s="223" t="str">
        <f t="shared" ca="1" si="592"/>
        <v>-3,47634344087577+1,09019280971054E-13i</v>
      </c>
      <c r="EN308" s="223"/>
      <c r="EO308" s="223"/>
      <c r="EP308" s="223"/>
    </row>
    <row r="309" spans="1:146">
      <c r="A309" s="249">
        <f t="shared" si="461"/>
        <v>4.0820312499999989E-3</v>
      </c>
      <c r="B309" s="248">
        <v>209</v>
      </c>
      <c r="C309" s="247">
        <f t="shared" si="462"/>
        <v>41800</v>
      </c>
      <c r="N309" s="246">
        <f t="shared" ca="1" si="463"/>
        <v>4.5223932029813216</v>
      </c>
      <c r="O309" s="223">
        <f t="shared" ca="1" si="464"/>
        <v>-3.4776067970186784</v>
      </c>
      <c r="P309" s="223" t="str">
        <f t="shared" ca="1" si="465"/>
        <v>-1,40926994801652-3,17926206033539i</v>
      </c>
      <c r="Q309" s="223" t="str">
        <f t="shared" ca="1" si="466"/>
        <v>2,33541798597467-2,57673666979312i</v>
      </c>
      <c r="R309" s="223" t="str">
        <f t="shared" ca="1" si="467"/>
        <v>3,30208565479118+1,09086175251168i</v>
      </c>
      <c r="S309" s="223" t="str">
        <f t="shared" ca="1" si="468"/>
        <v>0,340865073434281+3,46086116976442i</v>
      </c>
      <c r="T309" s="223" t="str">
        <f t="shared" ca="1" si="469"/>
        <v>-3,02582043427722+1,71410610353645i</v>
      </c>
      <c r="U309" s="223" t="str">
        <f t="shared" ca="1" si="470"/>
        <v>-2,79323997089367-2,0716079502822i</v>
      </c>
      <c r="V309" s="223" t="str">
        <f t="shared" ca="1" si="471"/>
        <v>0,761947962004722-3,3931083592876i</v>
      </c>
      <c r="W309" s="223" t="str">
        <f t="shared" ca="1" si="472"/>
        <v>3,41078555754613-0,678447429875926i</v>
      </c>
      <c r="X309" s="223" t="str">
        <f t="shared" ca="1" si="473"/>
        <v>2,00243448025385+2,84323850335511i</v>
      </c>
      <c r="Y309" s="223" t="str">
        <f t="shared" ca="1" si="474"/>
        <v>-1,78784719757243+2,98284284413425i</v>
      </c>
      <c r="Z309" s="223" t="str">
        <f t="shared" ca="1" si="475"/>
        <v>-3,45145357542239-0,42569619610054i</v>
      </c>
      <c r="AA309" s="223" t="str">
        <f t="shared" ca="1" si="476"/>
        <v>-1,00949596669046-3,32786221588367i</v>
      </c>
      <c r="AB309" s="223" t="str">
        <f t="shared" ca="1" si="477"/>
        <v>2,63327463137361-2,27147831828408i</v>
      </c>
      <c r="AC309" s="223" t="str">
        <f t="shared" ca="1" si="478"/>
        <v>3,14371931019822+1,48686849901305i</v>
      </c>
      <c r="AD309" s="223" t="str">
        <f t="shared" ca="1" si="479"/>
        <v>-0,0853447431183582+3,47655940686947i</v>
      </c>
      <c r="AE309" s="223" t="str">
        <f t="shared" ca="1" si="480"/>
        <v>-3,21288974188763+1,33082250549942i</v>
      </c>
      <c r="AF309" s="223" t="str">
        <f t="shared" ca="1" si="481"/>
        <v>-2,51864657839291-2,39795088519765i</v>
      </c>
      <c r="AG309" s="223" t="str">
        <f t="shared" ca="1" si="482"/>
        <v>1,17157044400345-3,27432004077305i</v>
      </c>
      <c r="AH309" s="223" t="str">
        <f t="shared" ca="1" si="483"/>
        <v>3,46818407074767-0,255828626393918i</v>
      </c>
      <c r="AI309" s="223" t="str">
        <f t="shared" ca="1" si="484"/>
        <v>1,63933249607947+3,06697538333263i</v>
      </c>
      <c r="AJ309" s="223" t="str">
        <f t="shared" ca="1" si="485"/>
        <v>-2,13953356114455+2,7415588951191i</v>
      </c>
      <c r="AK309" s="223" t="str">
        <f t="shared" ca="1" si="486"/>
        <v>-3,37338727943001-0,844989525171939i</v>
      </c>
      <c r="AL309" s="223" t="str">
        <f t="shared" ca="1" si="487"/>
        <v>-0,594538226382458-3,42640822612258i</v>
      </c>
      <c r="AM309" s="223" t="str">
        <f t="shared" ca="1" si="488"/>
        <v>2,89152437525785-1,93205481857017i</v>
      </c>
      <c r="AN309" s="223" t="str">
        <f t="shared" ca="1" si="489"/>
        <v>2,93806850099858+1,86051135930703i</v>
      </c>
      <c r="AO309" s="223" t="str">
        <f t="shared" ca="1" si="490"/>
        <v>-0,510270895296393+3,43996695450464i</v>
      </c>
      <c r="AP309" s="223" t="str">
        <f t="shared" ca="1" si="491"/>
        <v>-3,35163419721394+0,927522098247044i</v>
      </c>
      <c r="AQ309" s="223" t="str">
        <f t="shared" ca="1" si="492"/>
        <v>-2,20617039698952-2,68822640678154i</v>
      </c>
      <c r="AR309" s="223" t="str">
        <f t="shared" ca="1" si="493"/>
        <v>-2,20617039698952-2,68822640678154i</v>
      </c>
      <c r="AS309" s="223" t="str">
        <f t="shared" ca="1" si="494"/>
        <v>3,47341786733056+0,170638077753325i</v>
      </c>
      <c r="AT309" s="223" t="str">
        <f t="shared" ca="1" si="495"/>
        <v>1,25157342526696+3,24458209879732i</v>
      </c>
      <c r="AU309" s="223" t="str">
        <f t="shared" ca="1" si="496"/>
        <v>-2,45903934847163+2,45903934847305i</v>
      </c>
      <c r="AV309" s="223" t="str">
        <f t="shared" ca="1" si="497"/>
        <v>-3,2445820987968-1,25157342526831i</v>
      </c>
      <c r="AW309" s="223" t="str">
        <f t="shared" ca="1" si="498"/>
        <v>-0,170638077755434-3,47341786733045i</v>
      </c>
      <c r="AX309" s="223" t="str">
        <f t="shared" ca="1" si="499"/>
        <v>3,10628290110047-1,56357141602211i</v>
      </c>
      <c r="AY309" s="223" t="str">
        <f t="shared" ca="1" si="500"/>
        <v>2,68822640678069+2,20617039699057i</v>
      </c>
      <c r="AZ309" s="223" t="str">
        <f t="shared" ca="1" si="501"/>
        <v>-0,927522098245009+3,3516341972145i</v>
      </c>
      <c r="BA309" s="223" t="str">
        <f t="shared" ca="1" si="502"/>
        <v>-3,43996695450484+0,510270895295061i</v>
      </c>
      <c r="BB309" s="223" t="str">
        <f t="shared" ca="1" si="503"/>
        <v>-1,86051135930881-2,93806850099745i</v>
      </c>
      <c r="BC309" s="223" t="str">
        <f t="shared" ca="1" si="504"/>
        <v>1,93205481857129-2,8915243752571i</v>
      </c>
      <c r="BD309" s="223" t="str">
        <f t="shared" ca="1" si="505"/>
        <v>3,42640822612234+0,594538226383835i</v>
      </c>
      <c r="BE309" s="223" t="str">
        <f t="shared" ca="1" si="506"/>
        <v>0,844989525173939+3,37338727942951i</v>
      </c>
      <c r="BF309" s="223" t="str">
        <f t="shared" ca="1" si="507"/>
        <v>-2,74155889511996+2,13953356114344i</v>
      </c>
      <c r="BG309" s="223" t="str">
        <f t="shared" ca="1" si="508"/>
        <v>-3,06697538333361-1,63933249607765i</v>
      </c>
      <c r="BH309" s="223" t="str">
        <f t="shared" ca="1" si="509"/>
        <v>0,255828626394966-3,4681840707476i</v>
      </c>
      <c r="BI309" s="223" t="str">
        <f t="shared" ca="1" si="510"/>
        <v>3,27432004077291-1,17157044400386i</v>
      </c>
      <c r="BJ309" s="223" t="str">
        <f t="shared" ca="1" si="511"/>
        <v>2,39795088519639+2,51864657839411i</v>
      </c>
      <c r="BK309" s="223" t="str">
        <f t="shared" ca="1" si="512"/>
        <v>-1,33082250549939+3,21288974188764i</v>
      </c>
      <c r="BL309" s="223" t="str">
        <f t="shared" ca="1" si="513"/>
        <v>-3,47655940686943+0,0853447431197771i</v>
      </c>
      <c r="BM309" s="223" t="str">
        <f t="shared" ca="1" si="514"/>
        <v>-1,48686849901236-3,14371931019855i</v>
      </c>
      <c r="BN309" s="223" t="str">
        <f t="shared" ca="1" si="515"/>
        <v>2,27147831828353-2,63327463137409i</v>
      </c>
      <c r="BO309" s="223" t="str">
        <f t="shared" ca="1" si="516"/>
        <v>3,32786221588328+1,00949596669175i</v>
      </c>
      <c r="BP309" s="223" t="str">
        <f t="shared" ca="1" si="517"/>
        <v>0,425696196100651+3,45145357542238i</v>
      </c>
      <c r="BQ309" s="223" t="str">
        <f t="shared" ca="1" si="518"/>
        <v>-2,98284284413354+1,78784719757363i</v>
      </c>
      <c r="BR309" s="223" t="str">
        <f t="shared" ca="1" si="519"/>
        <v>-2,84323850335491-2,00243448025413i</v>
      </c>
      <c r="BS309" s="223" t="str">
        <f t="shared" ca="1" si="520"/>
        <v>0,678447429874827-3,41078555754635i</v>
      </c>
      <c r="BT309" s="223" t="str">
        <f t="shared" ca="1" si="521"/>
        <v>3,39310835928781-0,761947962003793i</v>
      </c>
      <c r="BU309" s="223" t="str">
        <f t="shared" ca="1" si="522"/>
        <v>2,07160795028247+2,79323997089348i</v>
      </c>
      <c r="BV309" s="223" t="str">
        <f t="shared" ca="1" si="523"/>
        <v>-1,71410610353798+3,02582043427636i</v>
      </c>
      <c r="BW309" s="223" t="str">
        <f t="shared" ca="1" si="524"/>
        <v>-3,46086116976439-0,340865073434565i</v>
      </c>
      <c r="BX309" s="223" t="str">
        <f t="shared" ca="1" si="525"/>
        <v>-1,09086175251296-3,30208565479075i</v>
      </c>
      <c r="BY309" s="223" t="str">
        <f t="shared" ca="1" si="526"/>
        <v>2,57673666979361-2,33541798597412i</v>
      </c>
      <c r="BZ309" s="223" t="str">
        <f t="shared" ca="1" si="527"/>
        <v>3,17926206033566+1,40926994801591i</v>
      </c>
      <c r="CA309" s="223" t="str">
        <f t="shared" ca="1" si="528"/>
        <v>-1,34796940953954E-12+3,47760679701868i</v>
      </c>
      <c r="CB309" s="223" t="str">
        <f t="shared" ca="1" si="529"/>
        <v>-3,17926206033539+1,40926994801652i</v>
      </c>
      <c r="CC309" s="223" t="str">
        <f t="shared" ca="1" si="530"/>
        <v>-2,57673666979406-2,33541798597363i</v>
      </c>
      <c r="CD309" s="223" t="str">
        <f t="shared" ca="1" si="531"/>
        <v>1,09086175251232-3,30208565479096i</v>
      </c>
      <c r="CE309" s="223" t="str">
        <f t="shared" ca="1" si="532"/>
        <v>3,46086116976431-0,340865073435423i</v>
      </c>
      <c r="CF309" s="223" t="str">
        <f t="shared" ca="1" si="533"/>
        <v>1,71410610353563+3,02582043427768i</v>
      </c>
      <c r="CG309" s="223" t="str">
        <f t="shared" ca="1" si="534"/>
        <v>-2,07160795028193+2,79323997089387i</v>
      </c>
      <c r="CH309" s="223" t="str">
        <f t="shared" ca="1" si="535"/>
        <v>-3,39310835928799-0,761947962002951i</v>
      </c>
      <c r="CI309" s="223" t="str">
        <f t="shared" ca="1" si="536"/>
        <v>-0,678447429875672-3,41078555754618i</v>
      </c>
      <c r="CJ309" s="223" t="str">
        <f t="shared" ca="1" si="537"/>
        <v>2,84323850335453-2,00243448025467i</v>
      </c>
      <c r="CK309" s="223" t="str">
        <f t="shared" ca="1" si="538"/>
        <v>2,98284284413388+1,78784719757305i</v>
      </c>
      <c r="CL309" s="223" t="str">
        <f t="shared" ca="1" si="539"/>
        <v>-0,425696196099796+3,45145357542249i</v>
      </c>
      <c r="CM309" s="223" t="str">
        <f t="shared" ca="1" si="540"/>
        <v>-3,32786221588407+1,00949596668917i</v>
      </c>
      <c r="CN309" s="223" t="str">
        <f t="shared" ca="1" si="541"/>
        <v>-2,27147831828403-2,63327463137365i</v>
      </c>
      <c r="CO309" s="223" t="str">
        <f t="shared" ca="1" si="542"/>
        <v>1,48686849901177-3,14371931019883i</v>
      </c>
      <c r="CP309" s="223" t="str">
        <f t="shared" ca="1" si="543"/>
        <v>3,47655940686945+0,0853447431190141i</v>
      </c>
      <c r="CQ309" s="223" t="str">
        <f t="shared" ca="1" si="544"/>
        <v>1,33082250550018+3,21288974188731i</v>
      </c>
      <c r="CR309" s="223" t="str">
        <f t="shared" ca="1" si="545"/>
        <v>-2,39795088519834+2,51864657839225i</v>
      </c>
      <c r="CS309" s="223" t="str">
        <f t="shared" ca="1" si="546"/>
        <v>-3,27432004077317-1,17157044400314i</v>
      </c>
      <c r="CT309" s="223" t="str">
        <f t="shared" ca="1" si="547"/>
        <v>-0,255828626395728-3,46818407074754i</v>
      </c>
      <c r="CU309" s="223" t="str">
        <f t="shared" ca="1" si="548"/>
        <v>3,06697538333325-1,63933249607833i</v>
      </c>
      <c r="CV309" s="223" t="str">
        <f t="shared" ca="1" si="549"/>
        <v>2,74155889512037+2,13953356114292i</v>
      </c>
      <c r="CW309" s="223" t="str">
        <f t="shared" ca="1" si="550"/>
        <v>-0,844989525173296+3,37338727942967i</v>
      </c>
      <c r="CX309" s="223" t="str">
        <f t="shared" ca="1" si="551"/>
        <v>-3,42640822612222+0,594538226384586i</v>
      </c>
      <c r="CY309" s="223" t="str">
        <f t="shared" ca="1" si="552"/>
        <v>-1,93205481856905-2,8915243752586i</v>
      </c>
      <c r="CZ309" s="223" t="str">
        <f t="shared" ca="1" si="553"/>
        <v>1,86051135930825-2,9380685009978i</v>
      </c>
      <c r="DA309" s="223" t="str">
        <f t="shared" ca="1" si="554"/>
        <v>3,43996695450495+0,510270895294306i</v>
      </c>
      <c r="DB309" s="223" t="str">
        <f t="shared" ca="1" si="555"/>
        <v>0,927522098245747+3,3516341972143i</v>
      </c>
      <c r="DC309" s="223" t="str">
        <f t="shared" ca="1" si="556"/>
        <v>-2,68822640678014+2,20617039699123i</v>
      </c>
      <c r="DD309" s="223" t="str">
        <f t="shared" ca="1" si="557"/>
        <v>-3,1062829010993-1,56357141602443i</v>
      </c>
      <c r="DE309" s="223" t="str">
        <f t="shared" ca="1" si="558"/>
        <v>0,170638077754672-3,47341786733049i</v>
      </c>
      <c r="DF309" s="223" t="str">
        <f t="shared" ca="1" si="559"/>
        <v>3,24458209879653-1,25157342526903i</v>
      </c>
      <c r="DG309" s="223" t="str">
        <f t="shared" ca="1" si="560"/>
        <v>2,45903934847216+2,45903934847251i</v>
      </c>
      <c r="DH309" s="223" t="str">
        <f t="shared" ca="1" si="561"/>
        <v>-1,25157342526634+3,24458209879756i</v>
      </c>
      <c r="DI309" s="223" t="str">
        <f t="shared" ca="1" si="562"/>
        <v>-3,47341786733053+0,170638077753989i</v>
      </c>
      <c r="DJ309" s="223" t="str">
        <f t="shared" ca="1" si="563"/>
        <v>-1,56357141602399-3,10628290109952i</v>
      </c>
      <c r="DK309" s="223" t="str">
        <f t="shared" ca="1" si="564"/>
        <v>2,20617039699176-2,6882264067797i</v>
      </c>
      <c r="DL309" s="223" t="str">
        <f t="shared" ca="1" si="565"/>
        <v>3,35163419721417+0,927522098246213i</v>
      </c>
      <c r="DM309" s="223" t="str">
        <f t="shared" ca="1" si="566"/>
        <v>0,510270895297147+3,43996695450453i</v>
      </c>
      <c r="DN309" s="223" t="str">
        <f t="shared" ca="1" si="567"/>
        <v>-2,93806850099828+1,86051135930751i</v>
      </c>
      <c r="DO309" s="223" t="str">
        <f t="shared" ca="1" si="568"/>
        <v>-2,89152437525833-1,93205481856945i</v>
      </c>
      <c r="DP309" s="223" t="str">
        <f t="shared" ca="1" si="569"/>
        <v>0,594538226385261-3,4264082261221i</v>
      </c>
      <c r="DQ309" s="223" t="str">
        <f t="shared" ca="1" si="570"/>
        <v>3,37338727942979-0,844989525172823i</v>
      </c>
      <c r="DR309" s="223" t="str">
        <f t="shared" ca="1" si="571"/>
        <v>2,13953356114238+2,74155889512079i</v>
      </c>
      <c r="DS309" s="223" t="str">
        <f t="shared" ca="1" si="572"/>
        <v>-1,63933249607893+3,06697538333292i</v>
      </c>
      <c r="DT309" s="223" t="str">
        <f t="shared" ca="1" si="573"/>
        <v>-3,46818407074777-0,255828626392664i</v>
      </c>
      <c r="DU309" s="223" t="str">
        <f t="shared" ca="1" si="574"/>
        <v>-1,1715704440025-3,2743200407734i</v>
      </c>
      <c r="DV309" s="223" t="str">
        <f t="shared" ca="1" si="575"/>
        <v>2,51864657839272-2,39795088519785i</v>
      </c>
      <c r="DW309" s="223" t="str">
        <f t="shared" ca="1" si="576"/>
        <v>3,21288974188713+1,33082250550063i</v>
      </c>
      <c r="DX309" s="223" t="str">
        <f t="shared" ca="1" si="577"/>
        <v>0,0853447431183308+3,47655940686947i</v>
      </c>
      <c r="DY309" s="223" t="str">
        <f t="shared" ca="1" si="578"/>
        <v>-3,14371931019904+1,48686849901132i</v>
      </c>
      <c r="DZ309" s="223" t="str">
        <f t="shared" ca="1" si="579"/>
        <v>-2,63327463137321-2,27147831828455i</v>
      </c>
      <c r="EA309" s="223" t="str">
        <f t="shared" ca="1" si="580"/>
        <v>1,00949596668983-3,32786221588387i</v>
      </c>
      <c r="EB309" s="223" t="str">
        <f t="shared" ca="1" si="581"/>
        <v>3,45145357542255-0,425696196099313i</v>
      </c>
      <c r="EC309" s="223" t="str">
        <f t="shared" ca="1" si="582"/>
        <v>1,78784719757247+2,98284284413423i</v>
      </c>
      <c r="ED309" s="223" t="str">
        <f t="shared" ca="1" si="583"/>
        <v>-2,00243448025248+2,84323850335607i</v>
      </c>
      <c r="EE309" s="223" t="str">
        <f t="shared" ca="1" si="584"/>
        <v>-3,41078555754608-0,678447429876149i</v>
      </c>
      <c r="EF309" s="223" t="str">
        <f t="shared" ca="1" si="585"/>
        <v>-0,761947962005755-3,39310835928736i</v>
      </c>
      <c r="EG309" s="223" t="str">
        <f t="shared" ca="1" si="586"/>
        <v>2,79323997089416-2,07160795028154i</v>
      </c>
      <c r="EH309" s="223" t="str">
        <f t="shared" ca="1" si="587"/>
        <v>3,02582043427744+1,71410610353606i</v>
      </c>
      <c r="EI309" s="223" t="str">
        <f t="shared" ca="1" si="588"/>
        <v>-0,340865073436103+3,46086116976424i</v>
      </c>
      <c r="EJ309" s="223" t="str">
        <f t="shared" ca="1" si="589"/>
        <v>-3,30208565479111+1,09086175251186i</v>
      </c>
      <c r="EK309" s="223" t="str">
        <f t="shared" ca="1" si="590"/>
        <v>-2,33541798597576-2,57673666979213i</v>
      </c>
      <c r="EL309" s="223" t="str">
        <f t="shared" ca="1" si="591"/>
        <v>1,40926994801732-3,17926206033503i</v>
      </c>
      <c r="EM309" s="223" t="str">
        <f t="shared" ca="1" si="592"/>
        <v>3,47760679701868-8,62284257251178E-13i</v>
      </c>
      <c r="EN309" s="223"/>
      <c r="EO309" s="223"/>
      <c r="EP309" s="223"/>
    </row>
    <row r="310" spans="1:146">
      <c r="A310" s="249">
        <f t="shared" si="461"/>
        <v>4.1015624999999984E-3</v>
      </c>
      <c r="B310" s="248">
        <v>210</v>
      </c>
      <c r="C310" s="247">
        <f t="shared" si="462"/>
        <v>42000</v>
      </c>
      <c r="N310" s="246">
        <f t="shared" ca="1" si="463"/>
        <v>4.5212745177350522</v>
      </c>
      <c r="O310" s="223">
        <f t="shared" ca="1" si="464"/>
        <v>-3.4787254822649478</v>
      </c>
      <c r="P310" s="223" t="str">
        <f t="shared" ca="1" si="465"/>
        <v>-1,48734679858808-3,14473058968321i</v>
      </c>
      <c r="Q310" s="223" t="str">
        <f t="shared" ca="1" si="466"/>
        <v>2,20688008339784-2,68909116217011i</v>
      </c>
      <c r="R310" s="223" t="str">
        <f t="shared" ca="1" si="467"/>
        <v>3,37447243908129+0,845261343514684i</v>
      </c>
      <c r="S310" s="223" t="str">
        <f t="shared" ca="1" si="468"/>
        <v>0,67866567454072+3,4118827475691i</v>
      </c>
      <c r="T310" s="223" t="str">
        <f t="shared" ca="1" si="469"/>
        <v>-2,79413850730879+2,07227435030541i</v>
      </c>
      <c r="U310" s="223" t="str">
        <f t="shared" ca="1" si="470"/>
        <v>-3,0679619756399-1,63985984065323i</v>
      </c>
      <c r="V310" s="223" t="str">
        <f t="shared" ca="1" si="471"/>
        <v>0,170692969038197-3,47453520507138i</v>
      </c>
      <c r="W310" s="223" t="str">
        <f t="shared" ca="1" si="472"/>
        <v>3,21392327229009-1,33125060780894i</v>
      </c>
      <c r="X310" s="223" t="str">
        <f t="shared" ca="1" si="473"/>
        <v>2,57756556088521+2,33616924906951i</v>
      </c>
      <c r="Y310" s="223" t="str">
        <f t="shared" ca="1" si="474"/>
        <v>-1,00982070387631+3,32893273091876i</v>
      </c>
      <c r="Z310" s="223" t="str">
        <f t="shared" ca="1" si="475"/>
        <v>-3,44107353167239+0,51043504051269i</v>
      </c>
      <c r="AA310" s="223" t="str">
        <f t="shared" ca="1" si="476"/>
        <v>-1,93267632679329-2,89245452804574i</v>
      </c>
      <c r="AB310" s="223" t="str">
        <f t="shared" ca="1" si="477"/>
        <v>1,78842231672731-2,98380237247563i</v>
      </c>
      <c r="AC310" s="223" t="str">
        <f t="shared" ca="1" si="478"/>
        <v>3,46197446823546+0,340974723763043i</v>
      </c>
      <c r="AD310" s="223" t="str">
        <f t="shared" ca="1" si="479"/>
        <v>1,17194731771197+3,27537333222752i</v>
      </c>
      <c r="AE310" s="223" t="str">
        <f t="shared" ca="1" si="480"/>
        <v>-2,45983037839592+2,45983037839606i</v>
      </c>
      <c r="AF310" s="223" t="str">
        <f t="shared" ca="1" si="481"/>
        <v>-3,27537333222747-1,1719473177121i</v>
      </c>
      <c r="AG310" s="223" t="str">
        <f t="shared" ca="1" si="482"/>
        <v>-0,340974723763248-3,46197446823544i</v>
      </c>
      <c r="AH310" s="223" t="str">
        <f t="shared" ca="1" si="483"/>
        <v>2,98380237247571-1,78842231672719i</v>
      </c>
      <c r="AI310" s="223" t="str">
        <f t="shared" ca="1" si="484"/>
        <v>2,89245452804565+1,93267632679343i</v>
      </c>
      <c r="AJ310" s="223" t="str">
        <f t="shared" ca="1" si="485"/>
        <v>-0,510435040512168+3,44107353167247i</v>
      </c>
      <c r="AK310" s="223" t="str">
        <f t="shared" ca="1" si="486"/>
        <v>-3,32893273091841+1,00982070387747i</v>
      </c>
      <c r="AL310" s="223" t="str">
        <f t="shared" ca="1" si="487"/>
        <v>-2,33616924906862-2,57756556088602i</v>
      </c>
      <c r="AM310" s="223" t="str">
        <f t="shared" ca="1" si="488"/>
        <v>1,33125060780941-3,21392327228989i</v>
      </c>
      <c r="AN310" s="223" t="str">
        <f t="shared" ca="1" si="489"/>
        <v>3,47453520507135-0,170692969038724i</v>
      </c>
      <c r="AO310" s="223" t="str">
        <f t="shared" ca="1" si="490"/>
        <v>1,63985984065434+3,06796197563931i</v>
      </c>
      <c r="AP310" s="223" t="str">
        <f t="shared" ca="1" si="491"/>
        <v>-2,07227435030639+2,79413850730807i</v>
      </c>
      <c r="AQ310" s="223" t="str">
        <f t="shared" ca="1" si="492"/>
        <v>-3,41188274756901-0,678665674541186i</v>
      </c>
      <c r="AR310" s="223" t="str">
        <f t="shared" ca="1" si="493"/>
        <v>-3,41188274756901-0,678665674541186i</v>
      </c>
      <c r="AS310" s="223" t="str">
        <f t="shared" ca="1" si="494"/>
        <v>2,68909116216932-2,20688008339881i</v>
      </c>
      <c r="AT310" s="223" t="str">
        <f t="shared" ca="1" si="495"/>
        <v>3,14473058968261+1,48734679858934i</v>
      </c>
      <c r="AU310" s="223" t="str">
        <f t="shared" ca="1" si="496"/>
        <v>-4,85834599746948E-13+3,47872548226495i</v>
      </c>
      <c r="AV310" s="223" t="str">
        <f t="shared" ca="1" si="497"/>
        <v>-3,14473058968307+1,48734679858837i</v>
      </c>
      <c r="AW310" s="223" t="str">
        <f t="shared" ca="1" si="498"/>
        <v>-2,6890911621709-2,20688008339689i</v>
      </c>
      <c r="AX310" s="223" t="str">
        <f t="shared" ca="1" si="499"/>
        <v>0,845261343516218-3,37447243908091i</v>
      </c>
      <c r="AY310" s="223" t="str">
        <f t="shared" ca="1" si="500"/>
        <v>3,4118827475692-0,678665674540233i</v>
      </c>
      <c r="AZ310" s="223" t="str">
        <f t="shared" ca="1" si="501"/>
        <v>2,07227435030552+2,7941385073087i</v>
      </c>
      <c r="BA310" s="223" t="str">
        <f t="shared" ca="1" si="502"/>
        <v>-1,63985984065214+3,06796197564048i</v>
      </c>
      <c r="BB310" s="223" t="str">
        <f t="shared" ca="1" si="503"/>
        <v>-3,4745352050713-0,170692969039793i</v>
      </c>
      <c r="BC310" s="223" t="str">
        <f t="shared" ca="1" si="504"/>
        <v>-1,33125060780847-3,21392327229028i</v>
      </c>
      <c r="BD310" s="223" t="str">
        <f t="shared" ca="1" si="505"/>
        <v>2,33616924906934-2,57756556088536i</v>
      </c>
      <c r="BE310" s="223" t="str">
        <f t="shared" ca="1" si="506"/>
        <v>3,32893273091912+1,00982070387514i</v>
      </c>
      <c r="BF310" s="223" t="str">
        <f t="shared" ca="1" si="507"/>
        <v>0,510435040511208+3,44107353167261i</v>
      </c>
      <c r="BG310" s="223" t="str">
        <f t="shared" ca="1" si="508"/>
        <v>-2,89245452804621+1,93267632679258i</v>
      </c>
      <c r="BH310" s="223" t="str">
        <f t="shared" ca="1" si="509"/>
        <v>-2,98380237247574-1,78842231672714i</v>
      </c>
      <c r="BI310" s="223" t="str">
        <f t="shared" ca="1" si="510"/>
        <v>0,340974723762198-3,46197446823555i</v>
      </c>
      <c r="BJ310" s="223" t="str">
        <f t="shared" ca="1" si="511"/>
        <v>3,27537333222803-1,17194731771054i</v>
      </c>
      <c r="BK310" s="223" t="str">
        <f t="shared" ca="1" si="512"/>
        <v>2,45983037839544+2,45983037839654i</v>
      </c>
      <c r="BL310" s="223" t="str">
        <f t="shared" ca="1" si="513"/>
        <v>-1,17194731771191+3,27537333222754i</v>
      </c>
      <c r="BM310" s="223" t="str">
        <f t="shared" ca="1" si="514"/>
        <v>-3,46197446823536+0,340974723764093i</v>
      </c>
      <c r="BN310" s="223" t="str">
        <f t="shared" ca="1" si="515"/>
        <v>-1,78842231672588-2,98380237247649i</v>
      </c>
      <c r="BO310" s="223" t="str">
        <f t="shared" ca="1" si="516"/>
        <v>1,93267632679387-2,89245452804535i</v>
      </c>
      <c r="BP310" s="223" t="str">
        <f t="shared" ca="1" si="517"/>
        <v>3,44107353167238+0,510435040512746i</v>
      </c>
      <c r="BQ310" s="223" t="str">
        <f t="shared" ca="1" si="518"/>
        <v>1,00982070387705+3,32893273091854i</v>
      </c>
      <c r="BR310" s="223" t="str">
        <f t="shared" ca="1" si="519"/>
        <v>-2,57756556088641+2,33616924906819i</v>
      </c>
      <c r="BS310" s="223" t="str">
        <f t="shared" ca="1" si="520"/>
        <v>-3,21392327228972-1,33125060780981i</v>
      </c>
      <c r="BT310" s="223" t="str">
        <f t="shared" ca="1" si="521"/>
        <v>-0,170692969038239-3,47453520507138i</v>
      </c>
      <c r="BU310" s="223" t="str">
        <f t="shared" ca="1" si="522"/>
        <v>3,06796197563958-1,63985984065382i</v>
      </c>
      <c r="BV310" s="223" t="str">
        <f t="shared" ca="1" si="523"/>
        <v>2,7941385073099+2,07227435030392i</v>
      </c>
      <c r="BW310" s="223" t="str">
        <f t="shared" ca="1" si="524"/>
        <v>-0,678665674541756+3,41188274756889i</v>
      </c>
      <c r="BX310" s="223" t="str">
        <f t="shared" ca="1" si="525"/>
        <v>-3,37447243908126+0,845261343514802i</v>
      </c>
      <c r="BY310" s="223" t="str">
        <f t="shared" ca="1" si="526"/>
        <v>-2,20688008339844-2,68909116216963i</v>
      </c>
      <c r="BZ310" s="223" t="str">
        <f t="shared" ca="1" si="527"/>
        <v>1,48734679858665-3,14473058968388i</v>
      </c>
      <c r="CA310" s="223" t="str">
        <f t="shared" ca="1" si="528"/>
        <v>3,47872548226495+9,71669199493896E-13i</v>
      </c>
      <c r="CB310" s="223" t="str">
        <f t="shared" ca="1" si="529"/>
        <v>1,48734679858794+3,14473058968328i</v>
      </c>
      <c r="CC310" s="223" t="str">
        <f t="shared" ca="1" si="530"/>
        <v>-2,20688008339734+2,68909116217053i</v>
      </c>
      <c r="CD310" s="223" t="str">
        <f t="shared" ca="1" si="531"/>
        <v>-3,37447243908165-0,845261343513237i</v>
      </c>
      <c r="CE310" s="223" t="str">
        <f t="shared" ca="1" si="532"/>
        <v>-0,678665674539659-3,41188274756931i</v>
      </c>
      <c r="CF310" s="223" t="str">
        <f t="shared" ca="1" si="533"/>
        <v>2,79413850730893-2,07227435030521i</v>
      </c>
      <c r="CG310" s="223" t="str">
        <f t="shared" ca="1" si="534"/>
        <v>3,06796197564025+1,63985984065257i</v>
      </c>
      <c r="CH310" s="223" t="str">
        <f t="shared" ca="1" si="535"/>
        <v>-0,170692969036822+3,47453520507145i</v>
      </c>
      <c r="CI310" s="223" t="str">
        <f t="shared" ca="1" si="536"/>
        <v>-3,21392327229047+1,33125060780802i</v>
      </c>
      <c r="CJ310" s="223" t="str">
        <f t="shared" ca="1" si="537"/>
        <v>-2,57756556088497-2,33616924906978i</v>
      </c>
      <c r="CK310" s="223" t="str">
        <f t="shared" ca="1" si="538"/>
        <v>1,0098207038757-3,32893273091895i</v>
      </c>
      <c r="CL310" s="223" t="str">
        <f t="shared" ca="1" si="539"/>
        <v>3,44107353167218-0,510435040514148i</v>
      </c>
      <c r="CM310" s="223" t="str">
        <f t="shared" ca="1" si="540"/>
        <v>1,93267632679209+2,89245452804654i</v>
      </c>
      <c r="CN310" s="223" t="str">
        <f t="shared" ca="1" si="541"/>
        <v>-1,78842231672755+2,98380237247549i</v>
      </c>
      <c r="CO310" s="223" t="str">
        <f t="shared" ca="1" si="542"/>
        <v>-3,4619744682355-0,340974723762682i</v>
      </c>
      <c r="CP310" s="223" t="str">
        <f t="shared" ca="1" si="543"/>
        <v>-1,17194731771324-3,27537333222707i</v>
      </c>
      <c r="CQ310" s="223" t="str">
        <f t="shared" ca="1" si="544"/>
        <v>2,45983037839688-2,45983037839509i</v>
      </c>
      <c r="CR310" s="223" t="str">
        <f t="shared" ca="1" si="545"/>
        <v>3,27537333222735+1,17194731771246i</v>
      </c>
      <c r="CS310" s="223" t="str">
        <f t="shared" ca="1" si="546"/>
        <v>0,340974723763708+3,4619744682354i</v>
      </c>
      <c r="CT310" s="223" t="str">
        <f t="shared" ca="1" si="547"/>
        <v>-2,98380237247496+1,78842231672844i</v>
      </c>
      <c r="CU310" s="223" t="str">
        <f t="shared" ca="1" si="548"/>
        <v>-2,89245452804513-1,93267632679419i</v>
      </c>
      <c r="CV310" s="223" t="str">
        <f t="shared" ca="1" si="549"/>
        <v>0,510435040513129-3,44107353167232i</v>
      </c>
      <c r="CW310" s="223" t="str">
        <f t="shared" ca="1" si="550"/>
        <v>3,32893273091871-1,00982070387649i</v>
      </c>
      <c r="CX310" s="223" t="str">
        <f t="shared" ca="1" si="551"/>
        <v>2,33616924907039+2,57756556088441i</v>
      </c>
      <c r="CY310" s="223" t="str">
        <f t="shared" ca="1" si="552"/>
        <v>-1,33125060781035+3,2139232722895i</v>
      </c>
      <c r="CZ310" s="223" t="str">
        <f t="shared" ca="1" si="553"/>
        <v>-3,47453520507141+0,170692969037655i</v>
      </c>
      <c r="DA310" s="223" t="str">
        <f t="shared" ca="1" si="554"/>
        <v>-1,63985984065348-3,06796197563976i</v>
      </c>
      <c r="DB310" s="223" t="str">
        <f t="shared" ca="1" si="555"/>
        <v>2,07227435030439-2,79413850730955i</v>
      </c>
      <c r="DC310" s="223" t="str">
        <f t="shared" ca="1" si="556"/>
        <v>3,41188274756882+0,678665674542139i</v>
      </c>
      <c r="DD310" s="223" t="str">
        <f t="shared" ca="1" si="557"/>
        <v>0,845261343514235+3,3744724390814i</v>
      </c>
      <c r="DE310" s="223" t="str">
        <f t="shared" ca="1" si="558"/>
        <v>-2,68909116217+2,20688008339798i</v>
      </c>
      <c r="DF310" s="223" t="str">
        <f t="shared" ca="1" si="559"/>
        <v>-3,14473058968372-1,487346798587i</v>
      </c>
      <c r="DG310" s="223" t="str">
        <f t="shared" ca="1" si="560"/>
        <v>1,55637512408592E-12-3,47872548226495i</v>
      </c>
      <c r="DH310" s="223" t="str">
        <f t="shared" ca="1" si="561"/>
        <v>3,14473058968344-1,48734679858758i</v>
      </c>
      <c r="DI310" s="223" t="str">
        <f t="shared" ca="1" si="562"/>
        <v>2,68909116217028+2,20688008339764i</v>
      </c>
      <c r="DJ310" s="223" t="str">
        <f t="shared" ca="1" si="563"/>
        <v>-0,845261343513804+3,37447243908151i</v>
      </c>
      <c r="DK310" s="223" t="str">
        <f t="shared" ca="1" si="564"/>
        <v>-3,41188274756943+0,678665674539085i</v>
      </c>
      <c r="DL310" s="223" t="str">
        <f t="shared" ca="1" si="565"/>
        <v>-2,07227435030491-2,79413850730917i</v>
      </c>
      <c r="DM310" s="223" t="str">
        <f t="shared" ca="1" si="566"/>
        <v>1,63985984065291-3,06796197564007i</v>
      </c>
      <c r="DN310" s="223" t="str">
        <f t="shared" ca="1" si="567"/>
        <v>3,47453520507143+0,170692969037208i</v>
      </c>
      <c r="DO310" s="223" t="str">
        <f t="shared" ca="1" si="568"/>
        <v>1,33125060781077+3,21392327228933i</v>
      </c>
      <c r="DP310" s="223" t="str">
        <f t="shared" ca="1" si="569"/>
        <v>-2,33616924907021+2,57756556088458i</v>
      </c>
      <c r="DQ310" s="223" t="str">
        <f t="shared" ca="1" si="570"/>
        <v>-3,32893273091878-1,00982070387626i</v>
      </c>
      <c r="DR310" s="223" t="str">
        <f t="shared" ca="1" si="571"/>
        <v>-0,510435040513765-3,44107353167223i</v>
      </c>
      <c r="DS310" s="223" t="str">
        <f t="shared" ca="1" si="572"/>
        <v>2,89245452804675-1,93267632679177i</v>
      </c>
      <c r="DT310" s="223" t="str">
        <f t="shared" ca="1" si="573"/>
        <v>2,98380237247519+1,78842231672805i</v>
      </c>
      <c r="DU310" s="223" t="str">
        <f t="shared" ca="1" si="574"/>
        <v>-0,340974723763263+3,46197446823544i</v>
      </c>
      <c r="DV310" s="223" t="str">
        <f t="shared" ca="1" si="575"/>
        <v>-3,27537333222726+1,17194731771269i</v>
      </c>
      <c r="DW310" s="223" t="str">
        <f t="shared" ca="1" si="576"/>
        <v>-2,45983037839482-2,45983037839715i</v>
      </c>
      <c r="DX310" s="223" t="str">
        <f t="shared" ca="1" si="577"/>
        <v>1,17194731771282-3,27537333222722i</v>
      </c>
      <c r="DY310" s="223" t="str">
        <f t="shared" ca="1" si="578"/>
        <v>3,46197446823545-0,340974723763126i</v>
      </c>
      <c r="DZ310" s="223" t="str">
        <f t="shared" ca="1" si="579"/>
        <v>1,78842231672794+2,98380237247526i</v>
      </c>
      <c r="EA310" s="223" t="str">
        <f t="shared" ca="1" si="580"/>
        <v>-1,93267632679188+2,89245452804668i</v>
      </c>
      <c r="EB310" s="223" t="str">
        <f t="shared" ca="1" si="581"/>
        <v>-3,44107353167227-0,510435040513511i</v>
      </c>
      <c r="EC310" s="223" t="str">
        <f t="shared" ca="1" si="582"/>
        <v>-1,00982070387613-3,32893273091882i</v>
      </c>
      <c r="ED310" s="223" t="str">
        <f t="shared" ca="1" si="583"/>
        <v>2,57756556088467-2,33616924907011i</v>
      </c>
      <c r="EE310" s="223" t="str">
        <f t="shared" ca="1" si="584"/>
        <v>3,21392327228928+1,3312506078109i</v>
      </c>
      <c r="EF310" s="223" t="str">
        <f t="shared" ca="1" si="585"/>
        <v>0,170692969037071+3,47453520507143i</v>
      </c>
      <c r="EG310" s="223" t="str">
        <f t="shared" ca="1" si="586"/>
        <v>-3,06796197563995+1,63985984065314i</v>
      </c>
      <c r="EH310" s="223" t="str">
        <f t="shared" ca="1" si="587"/>
        <v>-2,79413850730932-2,0722743503047i</v>
      </c>
      <c r="EI310" s="223" t="str">
        <f t="shared" ca="1" si="588"/>
        <v>0,67866567453922-3,4118827475694i</v>
      </c>
      <c r="EJ310" s="223" t="str">
        <f t="shared" ca="1" si="589"/>
        <v>3,37447243908155-0,845261343513668i</v>
      </c>
      <c r="EK310" s="223" t="str">
        <f t="shared" ca="1" si="590"/>
        <v>2,20688008339753+2,68909116217037i</v>
      </c>
      <c r="EL310" s="223" t="str">
        <f t="shared" ca="1" si="591"/>
        <v>-1,48734679858771+3,14473058968338i</v>
      </c>
      <c r="EM310" s="223" t="str">
        <f t="shared" ca="1" si="592"/>
        <v>-3,47872548226495+1,61602929543496E-12i</v>
      </c>
      <c r="EN310" s="223"/>
      <c r="EO310" s="223"/>
      <c r="EP310" s="223"/>
    </row>
    <row r="311" spans="1:146">
      <c r="A311" s="249">
        <f t="shared" si="461"/>
        <v>4.121093749999998E-3</v>
      </c>
      <c r="B311" s="248">
        <v>211</v>
      </c>
      <c r="C311" s="247">
        <f t="shared" si="462"/>
        <v>42200</v>
      </c>
      <c r="N311" s="246">
        <f t="shared" ca="1" si="463"/>
        <v>4.5202777346124465</v>
      </c>
      <c r="O311" s="223">
        <f t="shared" ca="1" si="464"/>
        <v>-3.4797222653875535</v>
      </c>
      <c r="P311" s="223" t="str">
        <f t="shared" ca="1" si="465"/>
        <v>-1,56452255456963-3,10817248885528i</v>
      </c>
      <c r="Q311" s="223" t="str">
        <f t="shared" ca="1" si="466"/>
        <v>2,07286813331834-2,79493913102007i</v>
      </c>
      <c r="R311" s="223" t="str">
        <f t="shared" ca="1" si="467"/>
        <v>3,42849254980937+0,594899890851842i</v>
      </c>
      <c r="S311" s="223" t="str">
        <f t="shared" ca="1" si="468"/>
        <v>1,01011005474319+3,32988659289481i</v>
      </c>
      <c r="T311" s="223" t="str">
        <f t="shared" ca="1" si="469"/>
        <v>-2,52017870018826+2,39940958640898i</v>
      </c>
      <c r="U311" s="223" t="str">
        <f t="shared" ca="1" si="470"/>
        <v>-3,27631184746081-1,17228312383221i</v>
      </c>
      <c r="V311" s="223" t="str">
        <f t="shared" ca="1" si="471"/>
        <v>-0,425955152011919-3,4535531344846i</v>
      </c>
      <c r="W311" s="223" t="str">
        <f t="shared" ca="1" si="472"/>
        <v>2,89328332292232-1,93323010982486i</v>
      </c>
      <c r="X311" s="223" t="str">
        <f t="shared" ca="1" si="473"/>
        <v>3,02766107578501+1,71514881407133i</v>
      </c>
      <c r="Y311" s="223" t="str">
        <f t="shared" ca="1" si="474"/>
        <v>-0,170741878868069+3,47553078752505i</v>
      </c>
      <c r="Z311" s="223" t="str">
        <f t="shared" ca="1" si="475"/>
        <v>-3,18119604215605+1,41012722319816i</v>
      </c>
      <c r="AA311" s="223" t="str">
        <f t="shared" ca="1" si="476"/>
        <v>-2,68986168594365-2,20751243591656i</v>
      </c>
      <c r="AB311" s="223" t="str">
        <f t="shared" ca="1" si="477"/>
        <v>0,76241146374798-3,39517242628111i</v>
      </c>
      <c r="AC311" s="223" t="str">
        <f t="shared" ca="1" si="478"/>
        <v>3,37543934986289-0,845503542057087i</v>
      </c>
      <c r="AD311" s="223" t="str">
        <f t="shared" ca="1" si="479"/>
        <v>2,27286008477281+2,63487648273699i</v>
      </c>
      <c r="AE311" s="223" t="str">
        <f t="shared" ca="1" si="480"/>
        <v>-1,33163206019574+3,21484417981537i</v>
      </c>
      <c r="AF311" s="223" t="str">
        <f t="shared" ca="1" si="481"/>
        <v>-3,47029380716337+0,255984249901198i</v>
      </c>
      <c r="AG311" s="223" t="str">
        <f t="shared" ca="1" si="482"/>
        <v>-1,78893476566585-2,98465734187795i</v>
      </c>
      <c r="AH311" s="223" t="str">
        <f t="shared" ca="1" si="483"/>
        <v>1,8616431298504-2,93985576199151i</v>
      </c>
      <c r="AI311" s="223" t="str">
        <f t="shared" ca="1" si="484"/>
        <v>3,4629664515747+0,341072425596099i</v>
      </c>
      <c r="AJ311" s="223" t="str">
        <f t="shared" ca="1" si="485"/>
        <v>1,25233477183191+3,24655581555202i</v>
      </c>
      <c r="AK311" s="223" t="str">
        <f t="shared" ca="1" si="486"/>
        <v>-2,33683864770245+2,57830412846081i</v>
      </c>
      <c r="AL311" s="223" t="str">
        <f t="shared" ca="1" si="487"/>
        <v>-3,35367303499577-0,928086320649211i</v>
      </c>
      <c r="AM311" s="223" t="str">
        <f t="shared" ca="1" si="488"/>
        <v>-0,678860137280494-3,41286037778363i</v>
      </c>
      <c r="AN311" s="223" t="str">
        <f t="shared" ca="1" si="489"/>
        <v>2,74322661705132-2,14083506411285i</v>
      </c>
      <c r="AO311" s="223" t="str">
        <f t="shared" ca="1" si="490"/>
        <v>3,14563167095352+1,48777297828938i</v>
      </c>
      <c r="AP311" s="223" t="str">
        <f t="shared" ca="1" si="491"/>
        <v>0,0853966593112123+3,47867423809882i</v>
      </c>
      <c r="AQ311" s="223" t="str">
        <f t="shared" ca="1" si="492"/>
        <v>-3,06884105987156+1,64032972096475i</v>
      </c>
      <c r="AR311" s="223" t="str">
        <f t="shared" ca="1" si="493"/>
        <v>-3,06884105987156+1,64032972096475i</v>
      </c>
      <c r="AS311" s="223" t="str">
        <f t="shared" ca="1" si="494"/>
        <v>0,510581298972354-3,44205952612293i</v>
      </c>
      <c r="AT311" s="223" t="str">
        <f t="shared" ca="1" si="495"/>
        <v>3,30409435162217-1,0915253363126i</v>
      </c>
      <c r="AU311" s="223" t="str">
        <f t="shared" ca="1" si="496"/>
        <v>2,46053521050233+2,46053521050037i</v>
      </c>
      <c r="AV311" s="223" t="str">
        <f t="shared" ca="1" si="497"/>
        <v>-1,09152533630998+3,30409435162304i</v>
      </c>
      <c r="AW311" s="223" t="str">
        <f t="shared" ca="1" si="498"/>
        <v>-3,44205952612303+0,510581298971665i</v>
      </c>
      <c r="AX311" s="223" t="str">
        <f t="shared" ca="1" si="499"/>
        <v>-2,00365258426816-2,84496807816703i</v>
      </c>
      <c r="AY311" s="223" t="str">
        <f t="shared" ca="1" si="500"/>
        <v>1,64032972096537-3,06884105987123i</v>
      </c>
      <c r="AZ311" s="223" t="str">
        <f t="shared" ca="1" si="501"/>
        <v>3,4786742380988+0,0853966593119062i</v>
      </c>
      <c r="BA311" s="223" t="str">
        <f t="shared" ca="1" si="502"/>
        <v>1,48777297828876+3,14563167095382i</v>
      </c>
      <c r="BB311" s="223" t="str">
        <f t="shared" ca="1" si="503"/>
        <v>-2,1408350641134+2,74322661705089i</v>
      </c>
      <c r="BC311" s="223" t="str">
        <f t="shared" ca="1" si="504"/>
        <v>-3,4128603777835-0,678860137281127i</v>
      </c>
      <c r="BD311" s="223" t="str">
        <f t="shared" ca="1" si="505"/>
        <v>-0,928086320648592-3,35367303499594i</v>
      </c>
      <c r="BE311" s="223" t="str">
        <f t="shared" ca="1" si="506"/>
        <v>2,57830412846125-2,33683864770197i</v>
      </c>
      <c r="BF311" s="223" t="str">
        <f t="shared" ca="1" si="507"/>
        <v>3,24655581555178+1,25233477183251i</v>
      </c>
      <c r="BG311" s="223" t="str">
        <f t="shared" ca="1" si="508"/>
        <v>0,341072425595458+3,46296645157477i</v>
      </c>
      <c r="BH311" s="223" t="str">
        <f t="shared" ca="1" si="509"/>
        <v>-2,93985576199075+1,86164312985161i</v>
      </c>
      <c r="BI311" s="223" t="str">
        <f t="shared" ca="1" si="510"/>
        <v>-2,98465734187869-1,78893476566462i</v>
      </c>
      <c r="BJ311" s="223" t="str">
        <f t="shared" ca="1" si="511"/>
        <v>0,255984249902876-3,47029380716324i</v>
      </c>
      <c r="BK311" s="223" t="str">
        <f t="shared" ca="1" si="512"/>
        <v>3,21484417981588-1,3316320601945i</v>
      </c>
      <c r="BL311" s="223" t="str">
        <f t="shared" ca="1" si="513"/>
        <v>2,63487648273634+2,27286008477356i</v>
      </c>
      <c r="BM311" s="223" t="str">
        <f t="shared" ca="1" si="514"/>
        <v>-0,845503542058145+3,37543934986262i</v>
      </c>
      <c r="BN311" s="223" t="str">
        <f t="shared" ca="1" si="515"/>
        <v>-3,39517242628127+0,762411463747253i</v>
      </c>
      <c r="BO311" s="223" t="str">
        <f t="shared" ca="1" si="516"/>
        <v>-2,20751243591627-2,68986168594389i</v>
      </c>
      <c r="BP311" s="223" t="str">
        <f t="shared" ca="1" si="517"/>
        <v>1,41012722319818-3,18119604215604i</v>
      </c>
      <c r="BQ311" s="223" t="str">
        <f t="shared" ca="1" si="518"/>
        <v>3,47553078752505-0,170741878868042i</v>
      </c>
      <c r="BR311" s="223" t="str">
        <f t="shared" ca="1" si="519"/>
        <v>1,71514881407161+3,02766107578485i</v>
      </c>
      <c r="BS311" s="223" t="str">
        <f t="shared" ca="1" si="520"/>
        <v>-1,93323010982431+2,8932833229227i</v>
      </c>
      <c r="BT311" s="223" t="str">
        <f t="shared" ca="1" si="521"/>
        <v>-3,45355313448472-0,425955152010914i</v>
      </c>
      <c r="BU311" s="223" t="str">
        <f t="shared" ca="1" si="522"/>
        <v>-1,17228312383318-3,27631184746046i</v>
      </c>
      <c r="BV311" s="223" t="str">
        <f t="shared" ca="1" si="523"/>
        <v>2,39940958640798-2,52017870018921i</v>
      </c>
      <c r="BW311" s="223" t="str">
        <f t="shared" ca="1" si="524"/>
        <v>3,32988659289433+1,01011005474477i</v>
      </c>
      <c r="BX311" s="223" t="str">
        <f t="shared" ca="1" si="525"/>
        <v>0,594899890850569+3,42849254980959i</v>
      </c>
      <c r="BY311" s="223" t="str">
        <f t="shared" ca="1" si="526"/>
        <v>-2,79493913102084+2,0728681333173i</v>
      </c>
      <c r="BZ311" s="223" t="str">
        <f t="shared" ca="1" si="527"/>
        <v>-3,10817248885489-1,5645225545704i</v>
      </c>
      <c r="CA311" s="223" t="str">
        <f t="shared" ca="1" si="528"/>
        <v>5,95105842200601E-13-3,47972226538755i</v>
      </c>
      <c r="CB311" s="223" t="str">
        <f t="shared" ca="1" si="529"/>
        <v>3,10817248885542-1,56452255456934i</v>
      </c>
      <c r="CC311" s="223" t="str">
        <f t="shared" ca="1" si="530"/>
        <v>2,79493913102013+2,07286813331825i</v>
      </c>
      <c r="CD311" s="223" t="str">
        <f t="shared" ca="1" si="531"/>
        <v>-0,594899890851742+3,42849254980939i</v>
      </c>
      <c r="CE311" s="223" t="str">
        <f t="shared" ca="1" si="532"/>
        <v>-3,32988659289468+1,01011005474363i</v>
      </c>
      <c r="CF311" s="223" t="str">
        <f t="shared" ca="1" si="533"/>
        <v>-2,39940958640955-2,52017870018771i</v>
      </c>
      <c r="CG311" s="223" t="str">
        <f t="shared" ca="1" si="534"/>
        <v>1,17228312383113-3,2763118474612i</v>
      </c>
      <c r="CH311" s="223" t="str">
        <f t="shared" ca="1" si="535"/>
        <v>3,45355313448446-0,425955152013071i</v>
      </c>
      <c r="CI311" s="223" t="str">
        <f t="shared" ca="1" si="536"/>
        <v>1,93323010982611+2,89328332292149i</v>
      </c>
      <c r="CJ311" s="223" t="str">
        <f t="shared" ca="1" si="537"/>
        <v>-1,71514881407281+3,02766107578416i</v>
      </c>
      <c r="CK311" s="223" t="str">
        <f t="shared" ca="1" si="538"/>
        <v>-3,47553078752498-0,170741878869429i</v>
      </c>
      <c r="CL311" s="223" t="str">
        <f t="shared" ca="1" si="539"/>
        <v>-1,41012722319691-3,1811960421566i</v>
      </c>
      <c r="CM311" s="223" t="str">
        <f t="shared" ca="1" si="540"/>
        <v>2,20751243591734-2,68986168594301i</v>
      </c>
      <c r="CN311" s="223" t="str">
        <f t="shared" ca="1" si="541"/>
        <v>3,39517242628097+0,762411463748606i</v>
      </c>
      <c r="CO311" s="223" t="str">
        <f t="shared" ca="1" si="542"/>
        <v>0,845503542056798+3,37543934986296i</v>
      </c>
      <c r="CP311" s="223" t="str">
        <f t="shared" ca="1" si="543"/>
        <v>-2,63487648273718+2,27286008477258i</v>
      </c>
      <c r="CQ311" s="223" t="str">
        <f t="shared" ca="1" si="544"/>
        <v>-3,21484417981539-1,33163206019569i</v>
      </c>
      <c r="CR311" s="223" t="str">
        <f t="shared" ca="1" si="545"/>
        <v>-0,255984249901591-3,47029380716334i</v>
      </c>
      <c r="CS311" s="223" t="str">
        <f t="shared" ca="1" si="546"/>
        <v>2,98465734187757-1,78893476566649i</v>
      </c>
      <c r="CT311" s="223" t="str">
        <f t="shared" ca="1" si="547"/>
        <v>2,93985576199191+1,86164312984977i</v>
      </c>
      <c r="CU311" s="223" t="str">
        <f t="shared" ca="1" si="548"/>
        <v>-0,341072425593296+3,46296645157498i</v>
      </c>
      <c r="CV311" s="223" t="str">
        <f t="shared" ca="1" si="549"/>
        <v>-3,246555815551+1,25233477183453i</v>
      </c>
      <c r="CW311" s="223" t="str">
        <f t="shared" ca="1" si="550"/>
        <v>-2,57830412846031-2,336838647703i</v>
      </c>
      <c r="CX311" s="223" t="str">
        <f t="shared" ca="1" si="551"/>
        <v>0,928086320649928-3,35367303499556i</v>
      </c>
      <c r="CY311" s="223" t="str">
        <f t="shared" ca="1" si="552"/>
        <v>3,41286037778377-0,678860137279763i</v>
      </c>
      <c r="CZ311" s="223" t="str">
        <f t="shared" ca="1" si="553"/>
        <v>2,1408350641123+2,74322661705174i</v>
      </c>
      <c r="DA311" s="223" t="str">
        <f t="shared" ca="1" si="554"/>
        <v>-1,48777297829001+3,14563167095322i</v>
      </c>
      <c r="DB311" s="223" t="str">
        <f t="shared" ca="1" si="555"/>
        <v>-3,47867423809883+0,0853966593105185i</v>
      </c>
      <c r="DC311" s="223" t="str">
        <f t="shared" ca="1" si="556"/>
        <v>-1,64032972096414-3,06884105987188i</v>
      </c>
      <c r="DD311" s="223" t="str">
        <f t="shared" ca="1" si="557"/>
        <v>2,00365258426929-2,84496807816623i</v>
      </c>
      <c r="DE311" s="223" t="str">
        <f t="shared" ca="1" si="558"/>
        <v>3,44205952612283+0,510581298973039i</v>
      </c>
      <c r="DF311" s="223" t="str">
        <f t="shared" ca="1" si="559"/>
        <v>1,09152533631195+3,30409435162239i</v>
      </c>
      <c r="DG311" s="223" t="str">
        <f t="shared" ca="1" si="560"/>
        <v>-2,46053521050087+2,46053521050184i</v>
      </c>
      <c r="DH311" s="223" t="str">
        <f t="shared" ca="1" si="561"/>
        <v>-3,30409435162282-1,09152533631064i</v>
      </c>
      <c r="DI311" s="223" t="str">
        <f t="shared" ca="1" si="562"/>
        <v>-0,510581298974403-3,44205952612262i</v>
      </c>
      <c r="DJ311" s="223" t="str">
        <f t="shared" ca="1" si="563"/>
        <v>2,84496807816544-2,00365258427042i</v>
      </c>
      <c r="DK311" s="223" t="str">
        <f t="shared" ca="1" si="564"/>
        <v>3,06884105987253+1,64032972096293i</v>
      </c>
      <c r="DL311" s="223" t="str">
        <f t="shared" ca="1" si="565"/>
        <v>-0,0853966593126989+3,47867423809878i</v>
      </c>
      <c r="DM311" s="223" t="str">
        <f t="shared" ca="1" si="566"/>
        <v>-3,14563167095415+1,48777297828804i</v>
      </c>
      <c r="DN311" s="223" t="str">
        <f t="shared" ca="1" si="567"/>
        <v>-2,74322661705041-2,14083506411402i</v>
      </c>
      <c r="DO311" s="223" t="str">
        <f t="shared" ca="1" si="568"/>
        <v>0,678860137281903-3,41286037778334i</v>
      </c>
      <c r="DP311" s="223" t="str">
        <f t="shared" ca="1" si="569"/>
        <v>3,35367303499615-0,928086320647826i</v>
      </c>
      <c r="DQ311" s="223" t="str">
        <f t="shared" ca="1" si="570"/>
        <v>2,33683864770138+2,57830412846178i</v>
      </c>
      <c r="DR311" s="223" t="str">
        <f t="shared" ca="1" si="571"/>
        <v>-1,25233477183325+3,2465558155515i</v>
      </c>
      <c r="DS311" s="223" t="str">
        <f t="shared" ca="1" si="572"/>
        <v>-3,46296645157484+0,341072425594668i</v>
      </c>
      <c r="DT311" s="223" t="str">
        <f t="shared" ca="1" si="573"/>
        <v>-1,86164312985094-2,93985576199117i</v>
      </c>
      <c r="DU311" s="223" t="str">
        <f t="shared" ca="1" si="574"/>
        <v>1,7889347656653-2,98465734187828i</v>
      </c>
      <c r="DV311" s="223" t="str">
        <f t="shared" ca="1" si="575"/>
        <v>3,47029380716344+0,255984249900215i</v>
      </c>
      <c r="DW311" s="223" t="str">
        <f t="shared" ca="1" si="576"/>
        <v>1,33163206019696+3,21484417981486i</v>
      </c>
      <c r="DX311" s="223" t="str">
        <f t="shared" ca="1" si="577"/>
        <v>-2,27286008477154+2,63487648273808i</v>
      </c>
      <c r="DY311" s="223" t="str">
        <f t="shared" ca="1" si="578"/>
        <v>-3,37543934986253-0,845503542058528i</v>
      </c>
      <c r="DZ311" s="223" t="str">
        <f t="shared" ca="1" si="579"/>
        <v>-0,762411463746867-3,39517242628136i</v>
      </c>
      <c r="EA311" s="223" t="str">
        <f t="shared" ca="1" si="580"/>
        <v>2,68986168594414-2,20751243591597i</v>
      </c>
      <c r="EB311" s="223" t="str">
        <f t="shared" ca="1" si="581"/>
        <v>3,18119604215588+1,41012722319855i</v>
      </c>
      <c r="EC311" s="223" t="str">
        <f t="shared" ca="1" si="582"/>
        <v>0,170741878867646+3,47553078752507i</v>
      </c>
      <c r="ED311" s="223" t="str">
        <f t="shared" ca="1" si="583"/>
        <v>-3,02766107578504+1,71514881407126i</v>
      </c>
      <c r="EE311" s="223" t="str">
        <f t="shared" ca="1" si="584"/>
        <v>-2,89328332292247-1,93323010982464i</v>
      </c>
      <c r="EF311" s="223" t="str">
        <f t="shared" ca="1" si="585"/>
        <v>0,42595515201131-3,45355313448467i</v>
      </c>
      <c r="EG311" s="223" t="str">
        <f t="shared" ca="1" si="586"/>
        <v>3,2763118474606-1,1722831238328i</v>
      </c>
      <c r="EH311" s="223" t="str">
        <f t="shared" ca="1" si="587"/>
        <v>2,52017870018893+2,39940958640827i</v>
      </c>
      <c r="EI311" s="223" t="str">
        <f t="shared" ca="1" si="588"/>
        <v>-1,01011005474193+3,32988659289519i</v>
      </c>
      <c r="EJ311" s="223" t="str">
        <f t="shared" ca="1" si="589"/>
        <v>-3,42849254980969+0,594899890849981i</v>
      </c>
      <c r="EK311" s="223" t="str">
        <f t="shared" ca="1" si="590"/>
        <v>-2,07286813331682-2,7949391310212i</v>
      </c>
      <c r="EL311" s="223" t="str">
        <f t="shared" ca="1" si="591"/>
        <v>1,56452255457094-3,10817248885462i</v>
      </c>
      <c r="EM311" s="223" t="str">
        <f t="shared" ca="1" si="592"/>
        <v>3,47972226538755+1,1902116844012E-12i</v>
      </c>
      <c r="EN311" s="223"/>
      <c r="EO311" s="223"/>
      <c r="EP311" s="223"/>
    </row>
    <row r="312" spans="1:146">
      <c r="A312" s="249">
        <f t="shared" si="461"/>
        <v>4.1406249999999976E-3</v>
      </c>
      <c r="B312" s="248">
        <v>212</v>
      </c>
      <c r="C312" s="247">
        <f t="shared" si="462"/>
        <v>42400</v>
      </c>
      <c r="N312" s="246">
        <f t="shared" ca="1" si="463"/>
        <v>4.5193846393341044</v>
      </c>
      <c r="O312" s="223">
        <f t="shared" ca="1" si="464"/>
        <v>-3.4806153606658952</v>
      </c>
      <c r="P312" s="223" t="str">
        <f t="shared" ca="1" si="465"/>
        <v>-1,64075072316433-3,06962869958878i</v>
      </c>
      <c r="Q312" s="223" t="str">
        <f t="shared" ca="1" si="466"/>
        <v>1,93372628697673-2,89402590450718i</v>
      </c>
      <c r="R312" s="223" t="str">
        <f t="shared" ca="1" si="467"/>
        <v>3,46385524635534+0,341159964239559i</v>
      </c>
      <c r="S312" s="223" t="str">
        <f t="shared" ca="1" si="468"/>
        <v>1,33197383296235+3,21566929226358i</v>
      </c>
      <c r="T312" s="223" t="str">
        <f t="shared" ca="1" si="469"/>
        <v>-2,2080790095632+2,6905520579297i</v>
      </c>
      <c r="U312" s="223" t="str">
        <f t="shared" ca="1" si="470"/>
        <v>-3,41373631248651-0,679034371526483i</v>
      </c>
      <c r="V312" s="223" t="str">
        <f t="shared" ca="1" si="471"/>
        <v>-1,01036930661794-3,33074123179027i</v>
      </c>
      <c r="W312" s="223" t="str">
        <f t="shared" ca="1" si="472"/>
        <v>2,46116672422881-2,46116672422902i</v>
      </c>
      <c r="X312" s="223" t="str">
        <f t="shared" ca="1" si="473"/>
        <v>3,33074123179035+1,01036930661768i</v>
      </c>
      <c r="Y312" s="223" t="str">
        <f t="shared" ca="1" si="474"/>
        <v>0,67903437152642+3,41373631248652i</v>
      </c>
      <c r="Z312" s="223" t="str">
        <f t="shared" ca="1" si="475"/>
        <v>-2,69055205792975+2,20807900956315i</v>
      </c>
      <c r="AA312" s="223" t="str">
        <f t="shared" ca="1" si="476"/>
        <v>-3,21566929226355-1,33197383296242i</v>
      </c>
      <c r="AB312" s="223" t="str">
        <f t="shared" ca="1" si="477"/>
        <v>-0,341159964239486-3,46385524635535i</v>
      </c>
      <c r="AC312" s="223" t="str">
        <f t="shared" ca="1" si="478"/>
        <v>2,89402590450721-1,93372628697667i</v>
      </c>
      <c r="AD312" s="223" t="str">
        <f t="shared" ca="1" si="479"/>
        <v>3,06962869958873+1,64075072316442i</v>
      </c>
      <c r="AE312" s="223" t="str">
        <f t="shared" ca="1" si="480"/>
        <v>-5,45800212164983E-14+3,4806153606659i</v>
      </c>
      <c r="AF312" s="223" t="str">
        <f t="shared" ca="1" si="481"/>
        <v>-3,06962869958881+1,64075072316427i</v>
      </c>
      <c r="AG312" s="223" t="str">
        <f t="shared" ca="1" si="482"/>
        <v>-2,89402590450712-1,9337262869768i</v>
      </c>
      <c r="AH312" s="223" t="str">
        <f t="shared" ca="1" si="483"/>
        <v>0,341159964239644-3,46385524635534i</v>
      </c>
      <c r="AI312" s="223" t="str">
        <f t="shared" ca="1" si="484"/>
        <v>3,21566929226348-1,33197383296259i</v>
      </c>
      <c r="AJ312" s="223" t="str">
        <f t="shared" ca="1" si="485"/>
        <v>2,69055205792966+2,20807900956325i</v>
      </c>
      <c r="AK312" s="223" t="str">
        <f t="shared" ca="1" si="486"/>
        <v>-0,67903437152689+3,41373631248643i</v>
      </c>
      <c r="AL312" s="223" t="str">
        <f t="shared" ca="1" si="487"/>
        <v>-3,33074123179049+1,01036930661722i</v>
      </c>
      <c r="AM312" s="223" t="str">
        <f t="shared" ca="1" si="488"/>
        <v>-2,46116672422821-2,46116672422962i</v>
      </c>
      <c r="AN312" s="223" t="str">
        <f t="shared" ca="1" si="489"/>
        <v>1,01036930661904-3,33074123178994i</v>
      </c>
      <c r="AO312" s="223" t="str">
        <f t="shared" ca="1" si="490"/>
        <v>3,41373631248681-0,679034371524983i</v>
      </c>
      <c r="AP312" s="223" t="str">
        <f t="shared" ca="1" si="491"/>
        <v>2,20807900956447+2,69055205792867i</v>
      </c>
      <c r="AQ312" s="223" t="str">
        <f t="shared" ca="1" si="492"/>
        <v>-1,33197383296119+3,21566929226406i</v>
      </c>
      <c r="AR312" s="223" t="str">
        <f t="shared" ca="1" si="493"/>
        <v>-1,33197383296119+3,21566929226406i</v>
      </c>
      <c r="AS312" s="223" t="str">
        <f t="shared" ca="1" si="494"/>
        <v>-1,9337262869772-2,89402590450686i</v>
      </c>
      <c r="AT312" s="223" t="str">
        <f t="shared" ca="1" si="495"/>
        <v>1,6407507231642-3,06962869958885i</v>
      </c>
      <c r="AU312" s="223" t="str">
        <f t="shared" ca="1" si="496"/>
        <v>3,4806153606659+1,09160042432997E-13i</v>
      </c>
      <c r="AV312" s="223" t="str">
        <f t="shared" ca="1" si="497"/>
        <v>1,64075072316392+3,069628699589i</v>
      </c>
      <c r="AW312" s="223" t="str">
        <f t="shared" ca="1" si="498"/>
        <v>-1,93372628697747+2,89402590450668i</v>
      </c>
      <c r="AX312" s="223" t="str">
        <f t="shared" ca="1" si="499"/>
        <v>-3,46385524635523-0,341159964240732i</v>
      </c>
      <c r="AY312" s="223" t="str">
        <f t="shared" ca="1" si="500"/>
        <v>-1,3319738329609-3,21566929226418i</v>
      </c>
      <c r="AZ312" s="223" t="str">
        <f t="shared" ca="1" si="501"/>
        <v>2,20807900956196-2,69055205793073i</v>
      </c>
      <c r="BA312" s="223" t="str">
        <f t="shared" ca="1" si="502"/>
        <v>3,41373631248675+0,679034371525293i</v>
      </c>
      <c r="BB312" s="223" t="str">
        <f t="shared" ca="1" si="503"/>
        <v>1,01036930661883+3,33074123179i</v>
      </c>
      <c r="BC312" s="223" t="str">
        <f t="shared" ca="1" si="504"/>
        <v>-2,46116672422843+2,4611667242294i</v>
      </c>
      <c r="BD312" s="223" t="str">
        <f t="shared" ca="1" si="505"/>
        <v>-3,33074123179042-1,01036930661743i</v>
      </c>
      <c r="BE312" s="223" t="str">
        <f t="shared" ca="1" si="506"/>
        <v>-0,679034371526626-3,41373631248648i</v>
      </c>
      <c r="BF312" s="223" t="str">
        <f t="shared" ca="1" si="507"/>
        <v>2,69055205792986-2,20807900956301i</v>
      </c>
      <c r="BG312" s="223" t="str">
        <f t="shared" ca="1" si="508"/>
        <v>3,21566929226338+1,33197383296284i</v>
      </c>
      <c r="BH312" s="223" t="str">
        <f t="shared" ca="1" si="509"/>
        <v>0,341159964238639+3,46385524635543i</v>
      </c>
      <c r="BI312" s="223" t="str">
        <f t="shared" ca="1" si="510"/>
        <v>-2,89402590450785+1,93372628697572i</v>
      </c>
      <c r="BJ312" s="223" t="str">
        <f t="shared" ca="1" si="511"/>
        <v>-3,06962869958801-1,64075072316578i</v>
      </c>
      <c r="BK312" s="223" t="str">
        <f t="shared" ca="1" si="512"/>
        <v>-1,56744810869783E-12-3,4806153606659i</v>
      </c>
      <c r="BL312" s="223" t="str">
        <f t="shared" ca="1" si="513"/>
        <v>3,06962869958821-1,6407507231654i</v>
      </c>
      <c r="BM312" s="223" t="str">
        <f t="shared" ca="1" si="514"/>
        <v>2,89402590450761+1,93372628697607i</v>
      </c>
      <c r="BN312" s="223" t="str">
        <f t="shared" ca="1" si="515"/>
        <v>-0,341159964239063+3,46385524635539i</v>
      </c>
      <c r="BO312" s="223" t="str">
        <f t="shared" ca="1" si="516"/>
        <v>-3,2156692922635+1,33197383296254i</v>
      </c>
      <c r="BP312" s="223" t="str">
        <f t="shared" ca="1" si="517"/>
        <v>-2,69055205792953-2,20807900956342i</v>
      </c>
      <c r="BQ312" s="223" t="str">
        <f t="shared" ca="1" si="518"/>
        <v>0,679034371527047-3,4137363124864i</v>
      </c>
      <c r="BR312" s="223" t="str">
        <f t="shared" ca="1" si="519"/>
        <v>3,33074123179052-1,01036930661712i</v>
      </c>
      <c r="BS312" s="223" t="str">
        <f t="shared" ca="1" si="520"/>
        <v>2,46116672422806+2,46116672422977i</v>
      </c>
      <c r="BT312" s="223" t="str">
        <f t="shared" ca="1" si="521"/>
        <v>-1,01036930661924+3,33074123178988i</v>
      </c>
      <c r="BU312" s="223" t="str">
        <f t="shared" ca="1" si="522"/>
        <v>-3,41373631248618+0,679034371528175i</v>
      </c>
      <c r="BV312" s="223" t="str">
        <f t="shared" ca="1" si="523"/>
        <v>-2,2080790095643-2,6905520579288i</v>
      </c>
      <c r="BW312" s="223" t="str">
        <f t="shared" ca="1" si="524"/>
        <v>1,33197383296129-3,21566929226402i</v>
      </c>
      <c r="BX312" s="223" t="str">
        <f t="shared" ca="1" si="525"/>
        <v>3,46385524635526-0,341159964240406i</v>
      </c>
      <c r="BY312" s="223" t="str">
        <f t="shared" ca="1" si="526"/>
        <v>1,93372628697703+2,89402590450697i</v>
      </c>
      <c r="BZ312" s="223" t="str">
        <f t="shared" ca="1" si="527"/>
        <v>-1,6407507231643+3,0696286995888i</v>
      </c>
      <c r="CA312" s="223" t="str">
        <f t="shared" ca="1" si="528"/>
        <v>-3,4806153606659-2,18320084865993E-13i</v>
      </c>
      <c r="CB312" s="223" t="str">
        <f t="shared" ca="1" si="529"/>
        <v>-1,64075072316374-3,0696286995891i</v>
      </c>
      <c r="CC312" s="223" t="str">
        <f t="shared" ca="1" si="530"/>
        <v>1,93372628697756-2,89402590450662i</v>
      </c>
      <c r="CD312" s="223" t="str">
        <f t="shared" ca="1" si="531"/>
        <v>3,46385524635522+0,34115996424084i</v>
      </c>
      <c r="CE312" s="223" t="str">
        <f t="shared" ca="1" si="532"/>
        <v>1,33197383296071+3,21566929226426i</v>
      </c>
      <c r="CF312" s="223" t="str">
        <f t="shared" ca="1" si="533"/>
        <v>-2,20807900956204+2,69055205793066i</v>
      </c>
      <c r="CG312" s="223" t="str">
        <f t="shared" ca="1" si="534"/>
        <v>-3,41373631248671-0,679034371525498i</v>
      </c>
      <c r="CH312" s="223" t="str">
        <f t="shared" ca="1" si="535"/>
        <v>-1,01036930661863-3,33074123179006i</v>
      </c>
      <c r="CI312" s="223" t="str">
        <f t="shared" ca="1" si="536"/>
        <v>2,46116672422851-2,46116672422932i</v>
      </c>
      <c r="CJ312" s="223" t="str">
        <f t="shared" ca="1" si="537"/>
        <v>3,33074123179039+1,01036930661754i</v>
      </c>
      <c r="CK312" s="223" t="str">
        <f t="shared" ca="1" si="538"/>
        <v>0,679034371526424+3,41373631248652i</v>
      </c>
      <c r="CL312" s="223" t="str">
        <f t="shared" ca="1" si="539"/>
        <v>-2,69055205792993+2,20807900956293i</v>
      </c>
      <c r="CM312" s="223" t="str">
        <f t="shared" ca="1" si="540"/>
        <v>-3,21566929226334-1,33197383296294i</v>
      </c>
      <c r="CN312" s="223" t="str">
        <f t="shared" ca="1" si="541"/>
        <v>-0,341159964238432-3,46385524635545i</v>
      </c>
      <c r="CO312" s="223" t="str">
        <f t="shared" ca="1" si="542"/>
        <v>2,89402590450797-1,93372628697555i</v>
      </c>
      <c r="CP312" s="223" t="str">
        <f t="shared" ca="1" si="543"/>
        <v>3,06962869958954+1,64075072316291i</v>
      </c>
      <c r="CQ312" s="223" t="str">
        <f t="shared" ca="1" si="544"/>
        <v>1,35936302784498E-12+3,4806153606659i</v>
      </c>
      <c r="CR312" s="223" t="str">
        <f t="shared" ca="1" si="545"/>
        <v>-3,06962869958826+1,6407507231653i</v>
      </c>
      <c r="CS312" s="223" t="str">
        <f t="shared" ca="1" si="546"/>
        <v>-2,89402590450761-1,93372628697608i</v>
      </c>
      <c r="CT312" s="223" t="str">
        <f t="shared" ca="1" si="547"/>
        <v>0,34115996423927-3,46385524635537i</v>
      </c>
      <c r="CU312" s="223" t="str">
        <f t="shared" ca="1" si="548"/>
        <v>3,21566929226358-1,33197383296235i</v>
      </c>
      <c r="CV312" s="223" t="str">
        <f t="shared" ca="1" si="549"/>
        <v>2,69055205792952+2,20807900956342i</v>
      </c>
      <c r="CW312" s="223" t="str">
        <f t="shared" ca="1" si="550"/>
        <v>-0,679034371527249+3,41373631248636i</v>
      </c>
      <c r="CX312" s="223" t="str">
        <f t="shared" ca="1" si="551"/>
        <v>-3,33074123179058+1,01036930661692i</v>
      </c>
      <c r="CY312" s="223" t="str">
        <f t="shared" ca="1" si="552"/>
        <v>-2,46116672422806-2,46116672422977i</v>
      </c>
      <c r="CZ312" s="223" t="str">
        <f t="shared" ca="1" si="553"/>
        <v>1,01036930661944-3,33074123178981i</v>
      </c>
      <c r="DA312" s="223" t="str">
        <f t="shared" ca="1" si="554"/>
        <v>3,41373631248618-0,679034371528164i</v>
      </c>
      <c r="DB312" s="223" t="str">
        <f t="shared" ca="1" si="555"/>
        <v>2,20807900956414+2,69055205792893i</v>
      </c>
      <c r="DC312" s="223" t="str">
        <f t="shared" ca="1" si="556"/>
        <v>-1,33197383296148+3,21566929226394i</v>
      </c>
      <c r="DD312" s="223" t="str">
        <f t="shared" ca="1" si="557"/>
        <v>-3,46385524635528+0,341159964240199i</v>
      </c>
      <c r="DE312" s="223" t="str">
        <f t="shared" ca="1" si="558"/>
        <v>-1,93372628697702-2,89402590450698i</v>
      </c>
      <c r="DF312" s="223" t="str">
        <f t="shared" ca="1" si="559"/>
        <v>1,64075072316448-3,0696286995887i</v>
      </c>
      <c r="DG312" s="223" t="str">
        <f t="shared" ca="1" si="560"/>
        <v>3,4806153606659+4,26405165718838E-13i</v>
      </c>
      <c r="DH312" s="223" t="str">
        <f t="shared" ca="1" si="561"/>
        <v>1,64075072316373+3,0696286995891i</v>
      </c>
      <c r="DI312" s="223" t="str">
        <f t="shared" ca="1" si="562"/>
        <v>-1,93372628697773+2,89402590450651i</v>
      </c>
      <c r="DJ312" s="223" t="str">
        <f t="shared" ca="1" si="563"/>
        <v>-3,46385524635522-0,341159964240851i</v>
      </c>
      <c r="DK312" s="223" t="str">
        <f t="shared" ca="1" si="564"/>
        <v>-1,3319738329638-3,21566929226298i</v>
      </c>
      <c r="DL312" s="223" t="str">
        <f t="shared" ca="1" si="565"/>
        <v>2,20807900956221-2,69055205793052i</v>
      </c>
      <c r="DM312" s="223" t="str">
        <f t="shared" ca="1" si="566"/>
        <v>3,41373631248671+0,679034371525508i</v>
      </c>
      <c r="DN312" s="223" t="str">
        <f t="shared" ca="1" si="567"/>
        <v>1,01036930661862+3,33074123179006i</v>
      </c>
      <c r="DO312" s="223" t="str">
        <f t="shared" ca="1" si="568"/>
        <v>-2,46116672422852+2,46116672422931i</v>
      </c>
      <c r="DP312" s="223" t="str">
        <f t="shared" ca="1" si="569"/>
        <v>-3,33074123179027-1,01036930661793i</v>
      </c>
      <c r="DQ312" s="223" t="str">
        <f t="shared" ca="1" si="570"/>
        <v>-0,679034371526219-3,41373631248657i</v>
      </c>
      <c r="DR312" s="223" t="str">
        <f t="shared" ca="1" si="571"/>
        <v>2,69055205793006-2,20807900956277i</v>
      </c>
      <c r="DS312" s="223" t="str">
        <f t="shared" ca="1" si="572"/>
        <v>3,21566929226326+1,33197383296313i</v>
      </c>
      <c r="DT312" s="223" t="str">
        <f t="shared" ca="1" si="573"/>
        <v>0,341159964238422+3,46385524635546i</v>
      </c>
      <c r="DU312" s="223" t="str">
        <f t="shared" ca="1" si="574"/>
        <v>-2,89402590450797+1,93372628697554i</v>
      </c>
      <c r="DV312" s="223" t="str">
        <f t="shared" ca="1" si="575"/>
        <v>-3,06962869958944-1,64075072316309i</v>
      </c>
      <c r="DW312" s="223" t="str">
        <f t="shared" ca="1" si="576"/>
        <v>-1,15127794699214E-12-3,4806153606659i</v>
      </c>
      <c r="DX312" s="223" t="str">
        <f t="shared" ca="1" si="577"/>
        <v>3,06962869958836-1,64075072316512i</v>
      </c>
      <c r="DY312" s="223" t="str">
        <f t="shared" ca="1" si="578"/>
        <v>2,89402590450749+1,93372628697625i</v>
      </c>
      <c r="DZ312" s="223" t="str">
        <f t="shared" ca="1" si="579"/>
        <v>-0,341159964239281+3,46385524635537i</v>
      </c>
      <c r="EA312" s="223" t="str">
        <f t="shared" ca="1" si="580"/>
        <v>-3,21566929226359+1,33197383296234i</v>
      </c>
      <c r="EB312" s="223" t="str">
        <f t="shared" ca="1" si="581"/>
        <v>-2,69055205792926-2,20807900956374i</v>
      </c>
      <c r="EC312" s="223" t="str">
        <f t="shared" ca="1" si="582"/>
        <v>0,679034371527454-3,41373631248632i</v>
      </c>
      <c r="ED312" s="223" t="str">
        <f t="shared" ca="1" si="583"/>
        <v>3,33074123179064-1,01036930661672i</v>
      </c>
      <c r="EE312" s="223" t="str">
        <f t="shared" ca="1" si="584"/>
        <v>2,46116672422791+2,46116672422992i</v>
      </c>
      <c r="EF312" s="223" t="str">
        <f t="shared" ca="1" si="585"/>
        <v>-1,01036930661945+3,33074123178981i</v>
      </c>
      <c r="EG312" s="223" t="str">
        <f t="shared" ca="1" si="586"/>
        <v>-3,41373631248618+0,679034371528154i</v>
      </c>
      <c r="EH312" s="223" t="str">
        <f t="shared" ca="1" si="587"/>
        <v>-2,20807900956398-2,69055205792906i</v>
      </c>
      <c r="EI312" s="223" t="str">
        <f t="shared" ca="1" si="588"/>
        <v>1,33197383296167-3,21566929226386i</v>
      </c>
      <c r="EJ312" s="223" t="str">
        <f t="shared" ca="1" si="589"/>
        <v>3,4638552463553-0,341159964239992i</v>
      </c>
      <c r="EK312" s="223" t="str">
        <f t="shared" ca="1" si="590"/>
        <v>1,93372628697685+2,8940259045071i</v>
      </c>
      <c r="EL312" s="223" t="str">
        <f t="shared" ca="1" si="591"/>
        <v>-1,64075072316449+3,0696286995887i</v>
      </c>
      <c r="EM312" s="223" t="str">
        <f t="shared" ca="1" si="592"/>
        <v>-3,4806153606659-4,36640169731987E-13i</v>
      </c>
      <c r="EN312" s="223"/>
      <c r="EO312" s="223"/>
      <c r="EP312" s="223"/>
    </row>
    <row r="313" spans="1:146">
      <c r="A313" s="249">
        <f t="shared" si="461"/>
        <v>4.1601562499999972E-3</v>
      </c>
      <c r="B313" s="248">
        <v>213</v>
      </c>
      <c r="C313" s="247">
        <f t="shared" si="462"/>
        <v>42600</v>
      </c>
      <c r="N313" s="246">
        <f t="shared" ca="1" si="463"/>
        <v>4.5185804886849938</v>
      </c>
      <c r="O313" s="223">
        <f t="shared" ca="1" si="464"/>
        <v>-3.4814195113150062</v>
      </c>
      <c r="P313" s="223" t="str">
        <f t="shared" ca="1" si="465"/>
        <v>-1,71598538352068-3,02913782738723i</v>
      </c>
      <c r="Q313" s="223" t="str">
        <f t="shared" ca="1" si="466"/>
        <v>1,78980732445496-2,98611311826799i</v>
      </c>
      <c r="R313" s="223" t="str">
        <f t="shared" ca="1" si="467"/>
        <v>3,48037097284753+0,0854383118112936i</v>
      </c>
      <c r="S313" s="223" t="str">
        <f t="shared" ca="1" si="468"/>
        <v>1,64112979715637+3,0703378971459i</v>
      </c>
      <c r="T313" s="223" t="str">
        <f t="shared" ca="1" si="469"/>
        <v>-1,86255115238211+2,94128968626433i</v>
      </c>
      <c r="U313" s="223" t="str">
        <f t="shared" ca="1" si="470"/>
        <v>-3,47722598904546-0,170825158778296i</v>
      </c>
      <c r="V313" s="223" t="str">
        <f t="shared" ca="1" si="471"/>
        <v>-1,56528565556797-3,10968851016271i</v>
      </c>
      <c r="W313" s="223" t="str">
        <f t="shared" ca="1" si="472"/>
        <v>1,93417304914033-2,89469453133556i</v>
      </c>
      <c r="X313" s="223" t="str">
        <f t="shared" ca="1" si="473"/>
        <v>3,47198645432945+0,256109107057203i</v>
      </c>
      <c r="Y313" s="223" t="str">
        <f t="shared" ca="1" si="474"/>
        <v>1,48849864443013+3,14716596309989i</v>
      </c>
      <c r="Z313" s="223" t="str">
        <f t="shared" ca="1" si="475"/>
        <v>-2,00462987237714+2,84635572066073i</v>
      </c>
      <c r="AA313" s="223" t="str">
        <f t="shared" ca="1" si="476"/>
        <v>-3,46465552479928-0,341238784786579i</v>
      </c>
      <c r="AB313" s="223" t="str">
        <f t="shared" ca="1" si="477"/>
        <v>-1,41081501736776-3,18274768094086i</v>
      </c>
      <c r="AC313" s="223" t="str">
        <f t="shared" ca="1" si="478"/>
        <v>2,07387918153676-2,79630237173186i</v>
      </c>
      <c r="AD313" s="223" t="str">
        <f t="shared" ca="1" si="479"/>
        <v>3,45523761633279+0,426162913031739i</v>
      </c>
      <c r="AE313" s="223" t="str">
        <f t="shared" ca="1" si="480"/>
        <v>1,33228156809267+3,21641223058944i</v>
      </c>
      <c r="AF313" s="223" t="str">
        <f t="shared" ca="1" si="481"/>
        <v>-2,14187926342478+2,74456463481474i</v>
      </c>
      <c r="AG313" s="223" t="str">
        <f t="shared" ca="1" si="482"/>
        <v>-3,44373840192589-0,510830336673297i</v>
      </c>
      <c r="AH313" s="223" t="str">
        <f t="shared" ca="1" si="483"/>
        <v>-1,25294560221819-3,24813933377971i</v>
      </c>
      <c r="AI313" s="223" t="str">
        <f t="shared" ca="1" si="484"/>
        <v>2,20858915733534-2,69117367478682i</v>
      </c>
      <c r="AJ313" s="223" t="str">
        <f t="shared" ca="1" si="485"/>
        <v>3,43016480827557+0,595190055219908i</v>
      </c>
      <c r="AK313" s="223" t="str">
        <f t="shared" ca="1" si="486"/>
        <v>1,17285490876428+3,27790987929082i</v>
      </c>
      <c r="AL313" s="223" t="str">
        <f t="shared" ca="1" si="487"/>
        <v>-2,27396867972065+2,63616165236776i</v>
      </c>
      <c r="AM313" s="223" t="str">
        <f t="shared" ca="1" si="488"/>
        <v>-3,41452501160612-0,679191253536929i</v>
      </c>
      <c r="AN313" s="223" t="str">
        <f t="shared" ca="1" si="489"/>
        <v>-1,09205773136917-3,30570593445963i</v>
      </c>
      <c r="AO313" s="223" t="str">
        <f t="shared" ca="1" si="490"/>
        <v>2,33797844840245-2,57956170474182i</v>
      </c>
      <c r="AP313" s="223" t="str">
        <f t="shared" ca="1" si="491"/>
        <v>3,39682843274763+0,762783332435961i</v>
      </c>
      <c r="AQ313" s="223" t="str">
        <f t="shared" ca="1" si="492"/>
        <v>1,01060273922799+3,33151075598289i</v>
      </c>
      <c r="AR313" s="223" t="str">
        <f t="shared" ca="1" si="493"/>
        <v>1,01060273922799+3,33151075598289i</v>
      </c>
      <c r="AS313" s="223" t="str">
        <f t="shared" ca="1" si="494"/>
        <v>-3,37708573145686-0,845915939177946i</v>
      </c>
      <c r="AT313" s="223" t="str">
        <f t="shared" ca="1" si="495"/>
        <v>-0,928538997788971-3,35530879999887i</v>
      </c>
      <c r="AU313" s="223" t="str">
        <f t="shared" ca="1" si="496"/>
        <v>2,4617353446072-2,46173534460479i</v>
      </c>
      <c r="AV313" s="223" t="str">
        <f t="shared" ca="1" si="497"/>
        <v>3,35530879999889+0,928538997788916i</v>
      </c>
      <c r="AW313" s="223" t="str">
        <f t="shared" ca="1" si="498"/>
        <v>0,845915939178001+3,37708573145685i</v>
      </c>
      <c r="AX313" s="223" t="str">
        <f t="shared" ca="1" si="499"/>
        <v>-2,52140792560088+2,40057990628971i</v>
      </c>
      <c r="AY313" s="223" t="str">
        <f t="shared" ca="1" si="500"/>
        <v>-3,33151075598291-1,01060273922794i</v>
      </c>
      <c r="AZ313" s="223" t="str">
        <f t="shared" ca="1" si="501"/>
        <v>-0,76278333243602-3,39682843274761i</v>
      </c>
      <c r="BA313" s="223" t="str">
        <f t="shared" ca="1" si="502"/>
        <v>2,57956170474178-2,33797844840249i</v>
      </c>
      <c r="BB313" s="223" t="str">
        <f t="shared" ca="1" si="503"/>
        <v>3,30570593445965+1,09205773136911i</v>
      </c>
      <c r="BC313" s="223" t="str">
        <f t="shared" ca="1" si="504"/>
        <v>0,679191253536988+3,41452501160611i</v>
      </c>
      <c r="BD313" s="223" t="str">
        <f t="shared" ca="1" si="505"/>
        <v>-2,63616165236772+2,2739686797207i</v>
      </c>
      <c r="BE313" s="223" t="str">
        <f t="shared" ca="1" si="506"/>
        <v>-3,27790987929086-1,17285490876418i</v>
      </c>
      <c r="BF313" s="223" t="str">
        <f t="shared" ca="1" si="507"/>
        <v>-0,595190055220016-3,43016480827554i</v>
      </c>
      <c r="BG313" s="223" t="str">
        <f t="shared" ca="1" si="508"/>
        <v>2,69117367478675-2,20858915733543i</v>
      </c>
      <c r="BH313" s="223" t="str">
        <f t="shared" ca="1" si="509"/>
        <v>3,24813933377972+1,25294560221818i</v>
      </c>
      <c r="BI313" s="223" t="str">
        <f t="shared" ca="1" si="510"/>
        <v>0,510830336672674+3,44373840192598i</v>
      </c>
      <c r="BJ313" s="223" t="str">
        <f t="shared" ca="1" si="511"/>
        <v>-2,74456463481576+2,14187926342346i</v>
      </c>
      <c r="BK313" s="223" t="str">
        <f t="shared" ca="1" si="512"/>
        <v>-3,21641223058973-1,33228156809198i</v>
      </c>
      <c r="BL313" s="223" t="str">
        <f t="shared" ca="1" si="513"/>
        <v>-0,426162913031798-3,45523761633279i</v>
      </c>
      <c r="BM313" s="223" t="str">
        <f t="shared" ca="1" si="514"/>
        <v>2,79630237173247-2,07387918153593i</v>
      </c>
      <c r="BN313" s="223" t="str">
        <f t="shared" ca="1" si="515"/>
        <v>3,18274768094143+1,41081501736648i</v>
      </c>
      <c r="BO313" s="223" t="str">
        <f t="shared" ca="1" si="516"/>
        <v>0,341238784787377+3,4646555247992i</v>
      </c>
      <c r="BP313" s="223" t="str">
        <f t="shared" ca="1" si="517"/>
        <v>-2,8463557206609+2,00462987237688i</v>
      </c>
      <c r="BQ313" s="223" t="str">
        <f t="shared" ca="1" si="518"/>
        <v>-3,14716596309936-1,48849864443126i</v>
      </c>
      <c r="BR313" s="223" t="str">
        <f t="shared" ca="1" si="519"/>
        <v>-0,256109107058742-3,47198645432934i</v>
      </c>
      <c r="BS313" s="223" t="str">
        <f t="shared" ca="1" si="520"/>
        <v>2,89469453133534-1,93417304914067i</v>
      </c>
      <c r="BT313" s="223" t="str">
        <f t="shared" ca="1" si="521"/>
        <v>3,10968851016254+1,5652856555683i</v>
      </c>
      <c r="BU313" s="223" t="str">
        <f t="shared" ca="1" si="522"/>
        <v>0,170825158776997+3,47722598904552i</v>
      </c>
      <c r="BV313" s="223" t="str">
        <f t="shared" ca="1" si="523"/>
        <v>-2,94128968626372+1,86255115238307i</v>
      </c>
      <c r="BW313" s="223" t="str">
        <f t="shared" ca="1" si="524"/>
        <v>-3,07033789714607-1,64112979715606i</v>
      </c>
      <c r="BX313" s="223" t="str">
        <f t="shared" ca="1" si="525"/>
        <v>-0,0854383118107227-3,48037097284754i</v>
      </c>
      <c r="BY313" s="223" t="str">
        <f t="shared" ca="1" si="526"/>
        <v>2,98611311826886-1,78980732445351i</v>
      </c>
      <c r="BZ313" s="223" t="str">
        <f t="shared" ca="1" si="527"/>
        <v>3,02913782738771+1,71598538351983i</v>
      </c>
      <c r="CA313" s="223" t="str">
        <f t="shared" ca="1" si="528"/>
        <v>1,58655057291987E-13+3,48141951131501i</v>
      </c>
      <c r="CB313" s="223" t="str">
        <f t="shared" ca="1" si="529"/>
        <v>-3,02913782738765+1,71598538351993i</v>
      </c>
      <c r="CC313" s="223" t="str">
        <f t="shared" ca="1" si="530"/>
        <v>-2,9861131182671-1,78980732445646i</v>
      </c>
      <c r="CD313" s="223" t="str">
        <f t="shared" ca="1" si="531"/>
        <v>0,0854383118106033-3,48037097284754i</v>
      </c>
      <c r="CE313" s="223" t="str">
        <f t="shared" ca="1" si="532"/>
        <v>3,07033789714601-1,64112979715616i</v>
      </c>
      <c r="CF313" s="223" t="str">
        <f t="shared" ca="1" si="533"/>
        <v>2,94128968626378+1,86255115238297i</v>
      </c>
      <c r="CG313" s="223" t="str">
        <f t="shared" ca="1" si="534"/>
        <v>-0,170825158776878+3,47722598904553i</v>
      </c>
      <c r="CH313" s="223" t="str">
        <f t="shared" ca="1" si="535"/>
        <v>-3,10968851016249+1,5652856555684i</v>
      </c>
      <c r="CI313" s="223" t="str">
        <f t="shared" ca="1" si="536"/>
        <v>-2,8946945313354-1,93417304914057i</v>
      </c>
      <c r="CJ313" s="223" t="str">
        <f t="shared" ca="1" si="537"/>
        <v>0,256109107058623-3,47198645432934i</v>
      </c>
      <c r="CK313" s="223" t="str">
        <f t="shared" ca="1" si="538"/>
        <v>3,14716596309931-1,48849864443137i</v>
      </c>
      <c r="CL313" s="223" t="str">
        <f t="shared" ca="1" si="539"/>
        <v>2,84635572066097+2,00462987237679i</v>
      </c>
      <c r="CM313" s="223" t="str">
        <f t="shared" ca="1" si="540"/>
        <v>-0,341238784787258+3,46465552479922i</v>
      </c>
      <c r="CN313" s="223" t="str">
        <f t="shared" ca="1" si="541"/>
        <v>-3,18274768094138+1,41081501736659i</v>
      </c>
      <c r="CO313" s="223" t="str">
        <f t="shared" ca="1" si="542"/>
        <v>-2,79630237173255-2,07387918153584i</v>
      </c>
      <c r="CP313" s="223" t="str">
        <f t="shared" ca="1" si="543"/>
        <v>0,42616291303168-3,4552376163328i</v>
      </c>
      <c r="CQ313" s="223" t="str">
        <f t="shared" ca="1" si="544"/>
        <v>3,21641223058965-1,33228156809218i</v>
      </c>
      <c r="CR313" s="223" t="str">
        <f t="shared" ca="1" si="545"/>
        <v>2,74456463481371+2,1418792634261i</v>
      </c>
      <c r="CS313" s="223" t="str">
        <f t="shared" ca="1" si="546"/>
        <v>-0,510830336672556+3,443738401926i</v>
      </c>
      <c r="CT313" s="223" t="str">
        <f t="shared" ca="1" si="547"/>
        <v>-3,24813933377971+1,2529456022182i</v>
      </c>
      <c r="CU313" s="223" t="str">
        <f t="shared" ca="1" si="548"/>
        <v>-2,69117367478689-2,20858915733526i</v>
      </c>
      <c r="CV313" s="223" t="str">
        <f t="shared" ca="1" si="549"/>
        <v>0,595190055219801-3,43016480827558i</v>
      </c>
      <c r="CW313" s="223" t="str">
        <f t="shared" ca="1" si="550"/>
        <v>3,27790987929082-1,17285490876429i</v>
      </c>
      <c r="CX313" s="223" t="str">
        <f t="shared" ca="1" si="551"/>
        <v>2,63616165236787+2,27396867972053i</v>
      </c>
      <c r="CY313" s="223" t="str">
        <f t="shared" ca="1" si="552"/>
        <v>-0,67919125353687+3,41452501160613i</v>
      </c>
      <c r="CZ313" s="223" t="str">
        <f t="shared" ca="1" si="553"/>
        <v>-3,30570593445962+1,09205773136922i</v>
      </c>
      <c r="DA313" s="223" t="str">
        <f t="shared" ca="1" si="554"/>
        <v>-2,57956170474179-2,33797844840247i</v>
      </c>
      <c r="DB313" s="223" t="str">
        <f t="shared" ca="1" si="555"/>
        <v>0,762783332435902-3,39682843274764i</v>
      </c>
      <c r="DC313" s="223" t="str">
        <f t="shared" ca="1" si="556"/>
        <v>3,33151075598287-1,01060273922805i</v>
      </c>
      <c r="DD313" s="223" t="str">
        <f t="shared" ca="1" si="557"/>
        <v>2,52140792560096+2,40057990628962i</v>
      </c>
      <c r="DE313" s="223" t="str">
        <f t="shared" ca="1" si="558"/>
        <v>-0,845915939177793+3,3770857314569i</v>
      </c>
      <c r="DF313" s="223" t="str">
        <f t="shared" ca="1" si="559"/>
        <v>-3,35530879999886+0,92853899778903i</v>
      </c>
      <c r="DG313" s="223" t="str">
        <f t="shared" ca="1" si="560"/>
        <v>-2,46173534460491-2,46173534460709i</v>
      </c>
      <c r="DH313" s="223" t="str">
        <f t="shared" ca="1" si="561"/>
        <v>0,928538997788762-3,35530879999893i</v>
      </c>
      <c r="DI313" s="223" t="str">
        <f t="shared" ca="1" si="562"/>
        <v>3,37708573145683-0,845915939178061i</v>
      </c>
      <c r="DJ313" s="223" t="str">
        <f t="shared" ca="1" si="563"/>
        <v>2,40057990628982+2,52140792560076i</v>
      </c>
      <c r="DK313" s="223" t="str">
        <f t="shared" ca="1" si="564"/>
        <v>-1,01060273922797+3,3315107559829i</v>
      </c>
      <c r="DL313" s="223" t="str">
        <f t="shared" ca="1" si="565"/>
        <v>-3,39682843274758+0,762783332436173i</v>
      </c>
      <c r="DM313" s="223" t="str">
        <f t="shared" ca="1" si="566"/>
        <v>-2,33797844840268-2,5795617047416i</v>
      </c>
      <c r="DN313" s="223" t="str">
        <f t="shared" ca="1" si="567"/>
        <v>1,09205773136915-3,30570593445964i</v>
      </c>
      <c r="DO313" s="223" t="str">
        <f t="shared" ca="1" si="568"/>
        <v>3,41452501160608-0,679191253537141i</v>
      </c>
      <c r="DP313" s="223" t="str">
        <f t="shared" ca="1" si="569"/>
        <v>2,27396867972089+2,63616165236756i</v>
      </c>
      <c r="DQ313" s="223" t="str">
        <f t="shared" ca="1" si="570"/>
        <v>-1,17285490876421+3,27790987929084i</v>
      </c>
      <c r="DR313" s="223" t="str">
        <f t="shared" ca="1" si="571"/>
        <v>-3,43016480827553+0,595190055220072i</v>
      </c>
      <c r="DS313" s="223" t="str">
        <f t="shared" ca="1" si="572"/>
        <v>-2,20858915733532-2,69117367478683i</v>
      </c>
      <c r="DT313" s="223" t="str">
        <f t="shared" ca="1" si="573"/>
        <v>1,25294560221812-3,24813933377974i</v>
      </c>
      <c r="DU313" s="223" t="str">
        <f t="shared" ca="1" si="574"/>
        <v>3,44373840192595-0,510830336672831i</v>
      </c>
      <c r="DV313" s="223" t="str">
        <f t="shared" ca="1" si="575"/>
        <v>2,14187926342366+2,74456463481561i</v>
      </c>
      <c r="DW313" s="223" t="str">
        <f t="shared" ca="1" si="576"/>
        <v>-1,33228156809192+3,21641223058975i</v>
      </c>
      <c r="DX313" s="223" t="str">
        <f t="shared" ca="1" si="577"/>
        <v>-3,45523761633276+0,426162913031958i</v>
      </c>
      <c r="DY313" s="223" t="str">
        <f t="shared" ca="1" si="578"/>
        <v>-2,0738791815359-2,7963023717325i</v>
      </c>
      <c r="DZ313" s="223" t="str">
        <f t="shared" ca="1" si="579"/>
        <v>1,41081501736634-3,18274768094149i</v>
      </c>
      <c r="EA313" s="223" t="str">
        <f t="shared" ca="1" si="580"/>
        <v>3,46465552479919-0,341238784787535i</v>
      </c>
      <c r="EB313" s="223" t="str">
        <f t="shared" ca="1" si="581"/>
        <v>2,00462987237685+2,84635572066093i</v>
      </c>
      <c r="EC313" s="223" t="str">
        <f t="shared" ca="1" si="582"/>
        <v>-1,48849864443129+3,14716596309934i</v>
      </c>
      <c r="ED313" s="223" t="str">
        <f t="shared" ca="1" si="583"/>
        <v>-3,47198645432959+0,256109107055348i</v>
      </c>
      <c r="EE313" s="223" t="str">
        <f t="shared" ca="1" si="584"/>
        <v>-1,93417304914064-2,89469453133536i</v>
      </c>
      <c r="EF313" s="223" t="str">
        <f t="shared" ca="1" si="585"/>
        <v>1,56528565556815-3,10968851016262i</v>
      </c>
      <c r="EG313" s="223" t="str">
        <f t="shared" ca="1" si="586"/>
        <v>3,47722598904552-0,170825158777155i</v>
      </c>
      <c r="EH313" s="223" t="str">
        <f t="shared" ca="1" si="587"/>
        <v>1,86255115238303+2,94128968626374i</v>
      </c>
      <c r="EI313" s="223" t="str">
        <f t="shared" ca="1" si="588"/>
        <v>-1,64112979715592+3,07033789714614i</v>
      </c>
      <c r="EJ313" s="223" t="str">
        <f t="shared" ca="1" si="589"/>
        <v>-3,48037097284754+0,0854383118108811i</v>
      </c>
      <c r="EK313" s="223" t="str">
        <f t="shared" ca="1" si="590"/>
        <v>-1,78980732445347-2,98611311826889i</v>
      </c>
      <c r="EL313" s="223" t="str">
        <f t="shared" ca="1" si="591"/>
        <v>1,71598538351969-3,02913782738779i</v>
      </c>
      <c r="EM313" s="223" t="str">
        <f t="shared" ca="1" si="592"/>
        <v>3,48141951131501-3,17310114583973E-13i</v>
      </c>
      <c r="EN313" s="223"/>
      <c r="EO313" s="223"/>
      <c r="EP313" s="223"/>
    </row>
    <row r="314" spans="1:146">
      <c r="A314" s="249">
        <f t="shared" si="461"/>
        <v>4.1796874999999968E-3</v>
      </c>
      <c r="B314" s="248">
        <v>214</v>
      </c>
      <c r="C314" s="247">
        <f t="shared" si="462"/>
        <v>42800</v>
      </c>
      <c r="N314" s="246">
        <f t="shared" ca="1" si="463"/>
        <v>4.5178532223225289</v>
      </c>
      <c r="O314" s="223">
        <f t="shared" ca="1" si="464"/>
        <v>-3.4821467776774711</v>
      </c>
      <c r="P314" s="223" t="str">
        <f t="shared" ca="1" si="465"/>
        <v>-1,79018121408758-2,98673691543422i</v>
      </c>
      <c r="Q314" s="223" t="str">
        <f t="shared" ca="1" si="466"/>
        <v>1,64147262814623-3,07097928881591i</v>
      </c>
      <c r="R314" s="223" t="str">
        <f t="shared" ca="1" si="467"/>
        <v>3,47795237938374-0,170860844047325i</v>
      </c>
      <c r="S314" s="223" t="str">
        <f t="shared" ca="1" si="468"/>
        <v>1,9345770966826+2,89529923121613i</v>
      </c>
      <c r="T314" s="223" t="str">
        <f t="shared" ca="1" si="469"/>
        <v>-1,48880959086778+3,14782340410477i</v>
      </c>
      <c r="U314" s="223" t="str">
        <f t="shared" ca="1" si="470"/>
        <v>-3,46537928917543+0,341310069355697i</v>
      </c>
      <c r="V314" s="223" t="str">
        <f t="shared" ca="1" si="471"/>
        <v>-2,0743124136029-2,79688651755171i</v>
      </c>
      <c r="W314" s="223" t="str">
        <f t="shared" ca="1" si="472"/>
        <v>1,33255988088061-3,21708413709636i</v>
      </c>
      <c r="X314" s="223" t="str">
        <f t="shared" ca="1" si="473"/>
        <v>3,44445779672812-0,510937048811763i</v>
      </c>
      <c r="Y314" s="223" t="str">
        <f t="shared" ca="1" si="474"/>
        <v>2,20905053023078+2,69173585928796i</v>
      </c>
      <c r="Z314" s="223" t="str">
        <f t="shared" ca="1" si="475"/>
        <v>-1,17309991742193+3,27859463261841i</v>
      </c>
      <c r="AA314" s="223" t="str">
        <f t="shared" ca="1" si="476"/>
        <v>-3,41523830374962+0,679333136164437i</v>
      </c>
      <c r="AB314" s="223" t="str">
        <f t="shared" ca="1" si="477"/>
        <v>-2,33846685064111-2,58010057357116i</v>
      </c>
      <c r="AC314" s="223" t="str">
        <f t="shared" ca="1" si="478"/>
        <v>1,01081385351077-3,33220670649951i</v>
      </c>
      <c r="AD314" s="223" t="str">
        <f t="shared" ca="1" si="479"/>
        <v>3,37779120255784-0,846092650489539i</v>
      </c>
      <c r="AE314" s="223" t="str">
        <f t="shared" ca="1" si="480"/>
        <v>2,46224959958269+2,46224959958256i</v>
      </c>
      <c r="AF314" s="223" t="str">
        <f t="shared" ca="1" si="481"/>
        <v>-0,846092650489664+3,37779120255782i</v>
      </c>
      <c r="AG314" s="223" t="str">
        <f t="shared" ca="1" si="482"/>
        <v>-3,33220670649954+1,01081385351065i</v>
      </c>
      <c r="AH314" s="223" t="str">
        <f t="shared" ca="1" si="483"/>
        <v>-2,58010057357131-2,33846685064095i</v>
      </c>
      <c r="AI314" s="223" t="str">
        <f t="shared" ca="1" si="484"/>
        <v>0,679333136163545-3,4152383037498i</v>
      </c>
      <c r="AJ314" s="223" t="str">
        <f t="shared" ca="1" si="485"/>
        <v>3,27859463261857-1,17309991742149i</v>
      </c>
      <c r="AK314" s="223" t="str">
        <f t="shared" ca="1" si="486"/>
        <v>2,69173585928899+2,20905053022953i</v>
      </c>
      <c r="AL314" s="223" t="str">
        <f t="shared" ca="1" si="487"/>
        <v>-0,510937048811888+3,4444577967281i</v>
      </c>
      <c r="AM314" s="223" t="str">
        <f t="shared" ca="1" si="488"/>
        <v>-3,21708413709694+1,33255988087921i</v>
      </c>
      <c r="AN314" s="223" t="str">
        <f t="shared" ca="1" si="489"/>
        <v>-2,79688651755182-2,07431241360274i</v>
      </c>
      <c r="AO314" s="223" t="str">
        <f t="shared" ca="1" si="490"/>
        <v>0,341310069356909-3,46537928917531i</v>
      </c>
      <c r="AP314" s="223" t="str">
        <f t="shared" ca="1" si="491"/>
        <v>3,14782340410437-1,48880959086861i</v>
      </c>
      <c r="AQ314" s="223" t="str">
        <f t="shared" ca="1" si="492"/>
        <v>2,89529923121566+1,93457709668331i</v>
      </c>
      <c r="AR314" s="223" t="str">
        <f t="shared" ca="1" si="493"/>
        <v>2,89529923121566+1,93457709668331i</v>
      </c>
      <c r="AS314" s="223" t="str">
        <f t="shared" ca="1" si="494"/>
        <v>-3,07097928881597+1,64147262814614i</v>
      </c>
      <c r="AT314" s="223" t="str">
        <f t="shared" ca="1" si="495"/>
        <v>-2,98673691543332-1,79018121408908i</v>
      </c>
      <c r="AU314" s="223" t="str">
        <f t="shared" ca="1" si="496"/>
        <v>-1,68927707491275E-13-3,48214677767747i</v>
      </c>
      <c r="AV314" s="223" t="str">
        <f t="shared" ca="1" si="497"/>
        <v>2,98673691543488-1,79018121408648i</v>
      </c>
      <c r="AW314" s="223" t="str">
        <f t="shared" ca="1" si="498"/>
        <v>3,07097928881617+1,64147262814575i</v>
      </c>
      <c r="AX314" s="223" t="str">
        <f t="shared" ca="1" si="499"/>
        <v>0,170860844046456+3,47795237938378i</v>
      </c>
      <c r="AY314" s="223" t="str">
        <f t="shared" ca="1" si="500"/>
        <v>-2,89529923121542+1,93457709668367i</v>
      </c>
      <c r="AZ314" s="223" t="str">
        <f t="shared" ca="1" si="501"/>
        <v>-3,14782340410456-1,48880959086822i</v>
      </c>
      <c r="BA314" s="223" t="str">
        <f t="shared" ca="1" si="502"/>
        <v>-0,341310069357245-3,46537928917528i</v>
      </c>
      <c r="BB314" s="223" t="str">
        <f t="shared" ca="1" si="503"/>
        <v>2,79688651755156-2,07431241360309i</v>
      </c>
      <c r="BC314" s="223" t="str">
        <f t="shared" ca="1" si="504"/>
        <v>3,21708413709578+1,33255988088201i</v>
      </c>
      <c r="BD314" s="223" t="str">
        <f t="shared" ca="1" si="505"/>
        <v>0,510937048812271+3,44445779672804i</v>
      </c>
      <c r="BE314" s="223" t="str">
        <f t="shared" ca="1" si="506"/>
        <v>-2,69173585928868+2,2090505302299i</v>
      </c>
      <c r="BF314" s="223" t="str">
        <f t="shared" ca="1" si="507"/>
        <v>-3,27859463261872-1,17309991742108i</v>
      </c>
      <c r="BG314" s="223" t="str">
        <f t="shared" ca="1" si="508"/>
        <v>-0,679333136163925-3,41523830374972i</v>
      </c>
      <c r="BH314" s="223" t="str">
        <f t="shared" ca="1" si="509"/>
        <v>2,58010057357032-2,33846685064204i</v>
      </c>
      <c r="BI314" s="223" t="str">
        <f t="shared" ca="1" si="510"/>
        <v>3,33220670649947+1,0108138535109i</v>
      </c>
      <c r="BJ314" s="223" t="str">
        <f t="shared" ca="1" si="511"/>
        <v>0,846092650488024+3,37779120255822i</v>
      </c>
      <c r="BK314" s="223" t="str">
        <f t="shared" ca="1" si="512"/>
        <v>-2,46224959958238+2,46224959958287i</v>
      </c>
      <c r="BL314" s="223" t="str">
        <f t="shared" ca="1" si="513"/>
        <v>-3,37779120255751-0,846092650490893i</v>
      </c>
      <c r="BM314" s="223" t="str">
        <f t="shared" ca="1" si="514"/>
        <v>-1,01081385351147-3,3322067064993i</v>
      </c>
      <c r="BN314" s="223" t="str">
        <f t="shared" ca="1" si="515"/>
        <v>2,33846685064159-2,58010057357072i</v>
      </c>
      <c r="BO314" s="223" t="str">
        <f t="shared" ca="1" si="516"/>
        <v>3,41523830374984+0,679333136163329i</v>
      </c>
      <c r="BP314" s="223" t="str">
        <f t="shared" ca="1" si="517"/>
        <v>1,17309991742165+3,27859463261851i</v>
      </c>
      <c r="BQ314" s="223" t="str">
        <f t="shared" ca="1" si="518"/>
        <v>-2,20905053023211+2,69173585928687i</v>
      </c>
      <c r="BR314" s="223" t="str">
        <f t="shared" ca="1" si="519"/>
        <v>-3,44445779672813-0,510937048811672i</v>
      </c>
      <c r="BS314" s="223" t="str">
        <f t="shared" ca="1" si="520"/>
        <v>-1,33255988087937-3,21708413709688i</v>
      </c>
      <c r="BT314" s="223" t="str">
        <f t="shared" ca="1" si="521"/>
        <v>2,07431241360253-2,79688651755198i</v>
      </c>
      <c r="BU314" s="223" t="str">
        <f t="shared" ca="1" si="522"/>
        <v>3,46537928917533+0,341310069356642i</v>
      </c>
      <c r="BV314" s="223" t="str">
        <f t="shared" ca="1" si="523"/>
        <v>1,48880959086886+3,14782340410425i</v>
      </c>
      <c r="BW314" s="223" t="str">
        <f t="shared" ca="1" si="524"/>
        <v>-1,93457709668308+2,89529923121581i</v>
      </c>
      <c r="BX314" s="223" t="str">
        <f t="shared" ca="1" si="525"/>
        <v>-3,47795237938382-0,170860844045752i</v>
      </c>
      <c r="BY314" s="223" t="str">
        <f t="shared" ca="1" si="526"/>
        <v>-1,64147262814637-3,07097928881584i</v>
      </c>
      <c r="BZ314" s="223" t="str">
        <f t="shared" ca="1" si="527"/>
        <v>1,79018121408885-2,98673691543346i</v>
      </c>
      <c r="CA314" s="223" t="str">
        <f t="shared" ca="1" si="528"/>
        <v>3,48214677767747-3,3785541498255E-13i</v>
      </c>
      <c r="CB314" s="223" t="str">
        <f t="shared" ca="1" si="529"/>
        <v>1,79018121408671+2,98673691543474i</v>
      </c>
      <c r="CC314" s="223" t="str">
        <f t="shared" ca="1" si="530"/>
        <v>-1,6414726281456+3,07097928881625i</v>
      </c>
      <c r="CD314" s="223" t="str">
        <f t="shared" ca="1" si="531"/>
        <v>-3,47795237938378+0,170860844046625i</v>
      </c>
      <c r="CE314" s="223" t="str">
        <f t="shared" ca="1" si="532"/>
        <v>-1,93457709668381-2,89529923121532i</v>
      </c>
      <c r="CF314" s="223" t="str">
        <f t="shared" ca="1" si="533"/>
        <v>1,48880959086807-3,14782340410463i</v>
      </c>
      <c r="CG314" s="223" t="str">
        <f t="shared" ca="1" si="534"/>
        <v>3,4653792891756-0,341310069353965i</v>
      </c>
      <c r="CH314" s="223" t="str">
        <f t="shared" ca="1" si="535"/>
        <v>2,07431241360323+2,79688651755146i</v>
      </c>
      <c r="CI314" s="223" t="str">
        <f t="shared" ca="1" si="536"/>
        <v>-1,33255988088185+3,21708413709585i</v>
      </c>
      <c r="CJ314" s="223" t="str">
        <f t="shared" ca="1" si="537"/>
        <v>-3,444457796728+0,510937048812536i</v>
      </c>
      <c r="CK314" s="223" t="str">
        <f t="shared" ca="1" si="538"/>
        <v>-2,20905053023003-2,69173585928858i</v>
      </c>
      <c r="CL314" s="223" t="str">
        <f t="shared" ca="1" si="539"/>
        <v>1,17309991742083-3,27859463261881i</v>
      </c>
      <c r="CM314" s="223" t="str">
        <f t="shared" ca="1" si="540"/>
        <v>3,41523830374967-0,679333136164186i</v>
      </c>
      <c r="CN314" s="223" t="str">
        <f t="shared" ca="1" si="541"/>
        <v>2,33846685064224+2,58010057357014i</v>
      </c>
      <c r="CO314" s="223" t="str">
        <f t="shared" ca="1" si="542"/>
        <v>-1,01081385351064+3,33220670649955i</v>
      </c>
      <c r="CP314" s="223" t="str">
        <f t="shared" ca="1" si="543"/>
        <v>-3,37779120255816+0,846092650488281i</v>
      </c>
      <c r="CQ314" s="223" t="str">
        <f t="shared" ca="1" si="544"/>
        <v>-2,46224959958306-2,46224959958219i</v>
      </c>
      <c r="CR314" s="223" t="str">
        <f t="shared" ca="1" si="545"/>
        <v>0,846092650490534-3,3777912025576i</v>
      </c>
      <c r="CS314" s="223" t="str">
        <f t="shared" ca="1" si="546"/>
        <v>3,33220670649925-1,01081385351164i</v>
      </c>
      <c r="CT314" s="223" t="str">
        <f t="shared" ca="1" si="547"/>
        <v>2,58010057357097+2,33846685064132i</v>
      </c>
      <c r="CU314" s="223" t="str">
        <f t="shared" ca="1" si="548"/>
        <v>-0,679333136163166+3,41523830374987i</v>
      </c>
      <c r="CV314" s="223" t="str">
        <f t="shared" ca="1" si="549"/>
        <v>-3,27859463261846+1,1730999174218i</v>
      </c>
      <c r="CW314" s="223" t="str">
        <f t="shared" ca="1" si="550"/>
        <v>-2,69173585928711-2,20905053023183i</v>
      </c>
      <c r="CX314" s="223" t="str">
        <f t="shared" ca="1" si="551"/>
        <v>0,510937048811505-3,44445779672816i</v>
      </c>
      <c r="CY314" s="223" t="str">
        <f t="shared" ca="1" si="552"/>
        <v>3,21708413709681-1,33255988087953i</v>
      </c>
      <c r="CZ314" s="223" t="str">
        <f t="shared" ca="1" si="553"/>
        <v>2,79688651755208+2,07431241360239i</v>
      </c>
      <c r="DA314" s="223" t="str">
        <f t="shared" ca="1" si="554"/>
        <v>-0,341310069356474+3,46537928917535i</v>
      </c>
      <c r="DB314" s="223" t="str">
        <f t="shared" ca="1" si="555"/>
        <v>-3,14782340410419+1,48880959086901i</v>
      </c>
      <c r="DC314" s="223" t="str">
        <f t="shared" ca="1" si="556"/>
        <v>-2,8952992312159-1,93457709668294i</v>
      </c>
      <c r="DD314" s="223" t="str">
        <f t="shared" ca="1" si="557"/>
        <v>0,170860844049142-3,47795237938365i</v>
      </c>
      <c r="DE314" s="223" t="str">
        <f t="shared" ca="1" si="558"/>
        <v>3,07097928881576-1,64147262814652i</v>
      </c>
      <c r="DF314" s="223" t="str">
        <f t="shared" ca="1" si="559"/>
        <v>2,98673691543355+1,7901812140887i</v>
      </c>
      <c r="DG314" s="223" t="str">
        <f t="shared" ca="1" si="560"/>
        <v>7,04720250292158E-13+3,48214677767747i</v>
      </c>
      <c r="DH314" s="223" t="str">
        <f t="shared" ca="1" si="561"/>
        <v>-2,98673691543466+1,79018121408686i</v>
      </c>
      <c r="DI314" s="223" t="str">
        <f t="shared" ca="1" si="562"/>
        <v>-3,07097928881633-1,64147262814545i</v>
      </c>
      <c r="DJ314" s="223" t="str">
        <f t="shared" ca="1" si="563"/>
        <v>-0,170860844046991-3,47795237938376i</v>
      </c>
      <c r="DK314" s="223" t="str">
        <f t="shared" ca="1" si="564"/>
        <v>2,89529923121523-1,93457709668395i</v>
      </c>
      <c r="DL314" s="223" t="str">
        <f t="shared" ca="1" si="565"/>
        <v>3,14782340410479+1,48880959086774i</v>
      </c>
      <c r="DM314" s="223" t="str">
        <f t="shared" ca="1" si="566"/>
        <v>0,341310069354134+3,46537928917558i</v>
      </c>
      <c r="DN314" s="223" t="str">
        <f t="shared" ca="1" si="567"/>
        <v>-2,79688651755124+2,07431241360352i</v>
      </c>
      <c r="DO314" s="223" t="str">
        <f t="shared" ca="1" si="568"/>
        <v>-3,21708413709591-1,3325598808817i</v>
      </c>
      <c r="DP314" s="223" t="str">
        <f t="shared" ca="1" si="569"/>
        <v>-0,510937048812898-3,44445779672795i</v>
      </c>
      <c r="DQ314" s="223" t="str">
        <f t="shared" ca="1" si="570"/>
        <v>2,69173585928847-2,20905053023016i</v>
      </c>
      <c r="DR314" s="223" t="str">
        <f t="shared" ca="1" si="571"/>
        <v>3,27859463261893+1,17309991742048i</v>
      </c>
      <c r="DS314" s="223" t="str">
        <f t="shared" ca="1" si="572"/>
        <v>0,679333136164353+3,41523830374964i</v>
      </c>
      <c r="DT314" s="223" t="str">
        <f t="shared" ca="1" si="573"/>
        <v>-2,58010057357228+2,33846685063987i</v>
      </c>
      <c r="DU314" s="223" t="str">
        <f t="shared" ca="1" si="574"/>
        <v>-3,3322067064996-1,01081385351048i</v>
      </c>
      <c r="DV314" s="223" t="str">
        <f t="shared" ca="1" si="575"/>
        <v>-0,84609265048864-3,37779120255807i</v>
      </c>
      <c r="DW314" s="223" t="str">
        <f t="shared" ca="1" si="576"/>
        <v>2,46224959958207-2,46224959958318i</v>
      </c>
      <c r="DX314" s="223" t="str">
        <f t="shared" ca="1" si="577"/>
        <v>3,37779120255759+0,846092650490562i</v>
      </c>
      <c r="DY314" s="223" t="str">
        <f t="shared" ca="1" si="578"/>
        <v>1,01081385351198+3,33220670649914i</v>
      </c>
      <c r="DZ314" s="223" t="str">
        <f t="shared" ca="1" si="579"/>
        <v>-2,33846685064134+2,58010057357095i</v>
      </c>
      <c r="EA314" s="223" t="str">
        <f t="shared" ca="1" si="580"/>
        <v>-3,41523830374995-0,679333136162804i</v>
      </c>
      <c r="EB314" s="223" t="str">
        <f t="shared" ca="1" si="581"/>
        <v>-1,17309991742196-3,2785946326184i</v>
      </c>
      <c r="EC314" s="223" t="str">
        <f t="shared" ca="1" si="582"/>
        <v>2,2090505302317-2,69173585928721i</v>
      </c>
      <c r="ED314" s="223" t="str">
        <f t="shared" ca="1" si="583"/>
        <v>3,44445779672818+0,510937048811338i</v>
      </c>
      <c r="EE314" s="223" t="str">
        <f t="shared" ca="1" si="584"/>
        <v>1,33255988087987+3,21708413709667i</v>
      </c>
      <c r="EF314" s="223" t="str">
        <f t="shared" ca="1" si="585"/>
        <v>-2,07431241360226+2,79688651755218i</v>
      </c>
      <c r="EG314" s="223" t="str">
        <f t="shared" ca="1" si="586"/>
        <v>-3,46537928917539-0,341310069356109i</v>
      </c>
      <c r="EH314" s="223" t="str">
        <f t="shared" ca="1" si="587"/>
        <v>-1,48880959086916-3,14782340410411i</v>
      </c>
      <c r="EI314" s="223" t="str">
        <f t="shared" ca="1" si="588"/>
        <v>1,93457709668264-2,89529923121611i</v>
      </c>
      <c r="EJ314" s="223" t="str">
        <f t="shared" ca="1" si="589"/>
        <v>3,47795237938366+0,170860844048973i</v>
      </c>
      <c r="EK314" s="223" t="str">
        <f t="shared" ca="1" si="590"/>
        <v>1,64147262814684+3,07097928881559i</v>
      </c>
      <c r="EL314" s="223" t="str">
        <f t="shared" ca="1" si="591"/>
        <v>-1,79018121408856+2,98673691543364i</v>
      </c>
      <c r="EM314" s="223" t="str">
        <f t="shared" ca="1" si="592"/>
        <v>-3,48214677767747+6,757108299651E-13i</v>
      </c>
      <c r="EN314" s="223"/>
      <c r="EO314" s="223"/>
      <c r="EP314" s="223"/>
    </row>
    <row r="315" spans="1:146">
      <c r="A315" s="249">
        <f t="shared" si="461"/>
        <v>4.1992187499999964E-3</v>
      </c>
      <c r="B315" s="248">
        <v>215</v>
      </c>
      <c r="C315" s="247">
        <f t="shared" si="462"/>
        <v>43000</v>
      </c>
      <c r="N315" s="246">
        <f t="shared" ca="1" si="463"/>
        <v>4.5171928800496444</v>
      </c>
      <c r="O315" s="223">
        <f t="shared" ca="1" si="464"/>
        <v>-3.4828071199503556</v>
      </c>
      <c r="P315" s="223" t="str">
        <f t="shared" ca="1" si="465"/>
        <v>-1,86329351969929-2,94246201236711i</v>
      </c>
      <c r="Q315" s="223" t="str">
        <f t="shared" ca="1" si="466"/>
        <v>1,48909192357006-3,1484203464492i</v>
      </c>
      <c r="R315" s="223" t="str">
        <f t="shared" ca="1" si="467"/>
        <v>3,45661478950541-0,426332771141697i</v>
      </c>
      <c r="S315" s="223" t="str">
        <f t="shared" ca="1" si="468"/>
        <v>2,20946944693377+2,69224631076784i</v>
      </c>
      <c r="T315" s="223" t="str">
        <f t="shared" ca="1" si="469"/>
        <v>-1,09249299885977+3,3070235079629i</v>
      </c>
      <c r="U315" s="223" t="str">
        <f t="shared" ca="1" si="470"/>
        <v>-3,37843175520036+0,846253100573784i</v>
      </c>
      <c r="V315" s="223" t="str">
        <f t="shared" ca="1" si="471"/>
        <v>-2,52241289710655-2,4015367187048i</v>
      </c>
      <c r="W315" s="223" t="str">
        <f t="shared" ca="1" si="472"/>
        <v>0,679461962551335-3,41588595773085i</v>
      </c>
      <c r="X315" s="223" t="str">
        <f t="shared" ca="1" si="473"/>
        <v>3,24943396264398-1,253444995679i</v>
      </c>
      <c r="Y315" s="223" t="str">
        <f t="shared" ca="1" si="474"/>
        <v>2,79741690943862+2,07470577903561i</v>
      </c>
      <c r="Z315" s="223" t="str">
        <f t="shared" ca="1" si="475"/>
        <v>-0,256211185880843+3,47337030317909i</v>
      </c>
      <c r="AA315" s="223" t="str">
        <f t="shared" ca="1" si="476"/>
        <v>-3,07156165870803+1,64178391133903i</v>
      </c>
      <c r="AB315" s="223" t="str">
        <f t="shared" ca="1" si="477"/>
        <v>-3,03034516760964-1,71666933330848i</v>
      </c>
      <c r="AC315" s="223" t="str">
        <f t="shared" ca="1" si="478"/>
        <v>-0,170893245507013-3,47861192624543i</v>
      </c>
      <c r="AD315" s="223" t="str">
        <f t="shared" ca="1" si="479"/>
        <v>2,8474902084076-2,00542886879583i</v>
      </c>
      <c r="AE315" s="223" t="str">
        <f t="shared" ca="1" si="480"/>
        <v>3,21769421380673+1,33281258292815i</v>
      </c>
      <c r="AF315" s="223" t="str">
        <f t="shared" ca="1" si="481"/>
        <v>0,59542728341452+3,43153198804011i</v>
      </c>
      <c r="AG315" s="223" t="str">
        <f t="shared" ca="1" si="482"/>
        <v>-2,58058985492149+2,3389103094076i</v>
      </c>
      <c r="AH315" s="223" t="str">
        <f t="shared" ca="1" si="483"/>
        <v>-3,35664614399056-0,928909090713513i</v>
      </c>
      <c r="AI315" s="223" t="str">
        <f t="shared" ca="1" si="484"/>
        <v>-1,01100554075394-3,33283861465594i</v>
      </c>
      <c r="AJ315" s="223" t="str">
        <f t="shared" ca="1" si="485"/>
        <v>2,27487502799689-2,63721236190282i</v>
      </c>
      <c r="AK315" s="223" t="str">
        <f t="shared" ca="1" si="486"/>
        <v>3,44511099179282+0,51103394114796i</v>
      </c>
      <c r="AL315" s="223" t="str">
        <f t="shared" ca="1" si="487"/>
        <v>1,41137733371484+3,18401624629224i</v>
      </c>
      <c r="AM315" s="223" t="str">
        <f t="shared" ca="1" si="488"/>
        <v>-1,93494396319184+2,89584828575054i</v>
      </c>
      <c r="AN315" s="223" t="str">
        <f t="shared" ca="1" si="489"/>
        <v>-3,48175816356109-0,0854723654324742i</v>
      </c>
      <c r="AO315" s="223" t="str">
        <f t="shared" ca="1" si="490"/>
        <v>-1,79052069786289-2,98730330989364i</v>
      </c>
      <c r="AP315" s="223" t="str">
        <f t="shared" ca="1" si="491"/>
        <v>1,56590954013252-3,11092795591587i</v>
      </c>
      <c r="AQ315" s="223" t="str">
        <f t="shared" ca="1" si="492"/>
        <v>3,46603645171976-0,341374794217118i</v>
      </c>
      <c r="AR315" s="223" t="str">
        <f t="shared" ca="1" si="493"/>
        <v>3,46603645171976-0,341374794217118i</v>
      </c>
      <c r="AS315" s="223" t="str">
        <f t="shared" ca="1" si="494"/>
        <v>-1,17332238003405+3,27921637396621i</v>
      </c>
      <c r="AT315" s="223" t="str">
        <f t="shared" ca="1" si="495"/>
        <v>-3,39818232544875+0,763087359209031i</v>
      </c>
      <c r="AU315" s="223" t="str">
        <f t="shared" ca="1" si="496"/>
        <v>-2,46271653208075-2,46271653208262i</v>
      </c>
      <c r="AV315" s="223" t="str">
        <f t="shared" ca="1" si="497"/>
        <v>0,763087359208237-3,39818232544893i</v>
      </c>
      <c r="AW315" s="223" t="str">
        <f t="shared" ca="1" si="498"/>
        <v>3,27921637396597-1,17332238003473i</v>
      </c>
      <c r="AX315" s="223" t="str">
        <f t="shared" ca="1" si="499"/>
        <v>2,74565855112493+2,14273296409316i</v>
      </c>
      <c r="AY315" s="223" t="str">
        <f t="shared" ca="1" si="500"/>
        <v>-0,341374794216308+3,46603645171984i</v>
      </c>
      <c r="AZ315" s="223" t="str">
        <f t="shared" ca="1" si="501"/>
        <v>-3,11092795591706+1,56590954013015i</v>
      </c>
      <c r="BA315" s="223" t="str">
        <f t="shared" ca="1" si="502"/>
        <v>-2,98730330989406-1,79052069786219i</v>
      </c>
      <c r="BB315" s="223" t="str">
        <f t="shared" ca="1" si="503"/>
        <v>-0,0854723654331888-3,48175816356107i</v>
      </c>
      <c r="BC315" s="223" t="str">
        <f t="shared" ca="1" si="504"/>
        <v>2,89584828575012-1,93494396319247i</v>
      </c>
      <c r="BD315" s="223" t="str">
        <f t="shared" ca="1" si="505"/>
        <v>3,18401624629256+1,41137733371409i</v>
      </c>
      <c r="BE315" s="223" t="str">
        <f t="shared" ca="1" si="506"/>
        <v>0,511033941145341+3,4451109917932i</v>
      </c>
      <c r="BF315" s="223" t="str">
        <f t="shared" ca="1" si="507"/>
        <v>-2,63721236190232+2,27487502799747i</v>
      </c>
      <c r="BG315" s="223" t="str">
        <f t="shared" ca="1" si="508"/>
        <v>-3,33283861465616-1,01100554075321i</v>
      </c>
      <c r="BH315" s="223" t="str">
        <f t="shared" ca="1" si="509"/>
        <v>-0,928909090714297-3,35664614399034i</v>
      </c>
      <c r="BI315" s="223" t="str">
        <f t="shared" ca="1" si="510"/>
        <v>2,33891030940726-2,5805898549218i</v>
      </c>
      <c r="BJ315" s="223" t="str">
        <f t="shared" ca="1" si="511"/>
        <v>3,43153198803981+0,595427283416205i</v>
      </c>
      <c r="BK315" s="223" t="str">
        <f t="shared" ca="1" si="512"/>
        <v>1,33281258292789+3,21769421380683i</v>
      </c>
      <c r="BL315" s="223" t="str">
        <f t="shared" ca="1" si="513"/>
        <v>-2,00542886879484+2,8474902084083i</v>
      </c>
      <c r="BM315" s="223" t="str">
        <f t="shared" ca="1" si="514"/>
        <v>-3,47861192624538-0,170893245508029i</v>
      </c>
      <c r="BN315" s="223" t="str">
        <f t="shared" ca="1" si="515"/>
        <v>-1,71666933330889-3,03034516760941i</v>
      </c>
      <c r="BO315" s="223" t="str">
        <f t="shared" ca="1" si="516"/>
        <v>1,64178391133747-3,07156165870886i</v>
      </c>
      <c r="BP315" s="223" t="str">
        <f t="shared" ca="1" si="517"/>
        <v>3,47337030317911-0,256211185880569i</v>
      </c>
      <c r="BQ315" s="223" t="str">
        <f t="shared" ca="1" si="518"/>
        <v>2,0747057790366+2,79741690943789i</v>
      </c>
      <c r="BR315" s="223" t="str">
        <f t="shared" ca="1" si="519"/>
        <v>-1,25344499567995+3,24943396264361i</v>
      </c>
      <c r="BS315" s="223" t="str">
        <f t="shared" ca="1" si="520"/>
        <v>-3,41588595773082+0,679461962551478i</v>
      </c>
      <c r="BT315" s="223" t="str">
        <f t="shared" ca="1" si="521"/>
        <v>-2,40153671870342-2,52241289710787i</v>
      </c>
      <c r="BU315" s="223" t="str">
        <f t="shared" ca="1" si="522"/>
        <v>0,846253100574376-3,37843175520021i</v>
      </c>
      <c r="BV315" s="223" t="str">
        <f t="shared" ca="1" si="523"/>
        <v>3,30702350796268-1,09249299886044i</v>
      </c>
      <c r="BW315" s="223" t="str">
        <f t="shared" ca="1" si="524"/>
        <v>2,69224631076698+2,20946944693482i</v>
      </c>
      <c r="BX315" s="223" t="str">
        <f t="shared" ca="1" si="525"/>
        <v>-0,426332771141547+3,45661478950543i</v>
      </c>
      <c r="BY315" s="223" t="str">
        <f t="shared" ca="1" si="526"/>
        <v>-3,14842034644858+1,48909192357138i</v>
      </c>
      <c r="BZ315" s="223" t="str">
        <f t="shared" ca="1" si="527"/>
        <v>-2,94246201236682-1,86329351969976i</v>
      </c>
      <c r="CA315" s="223" t="str">
        <f t="shared" ca="1" si="528"/>
        <v>-7,15095340044958E-13-3,48280711995036i</v>
      </c>
      <c r="CB315" s="223" t="str">
        <f t="shared" ca="1" si="529"/>
        <v>2,94246201236785-1,86329351969813i</v>
      </c>
      <c r="CC315" s="223" t="str">
        <f t="shared" ca="1" si="530"/>
        <v>3,14842034644927+1,48909192356991i</v>
      </c>
      <c r="CD315" s="223" t="str">
        <f t="shared" ca="1" si="531"/>
        <v>0,426332771143163+3,45661478950523i</v>
      </c>
      <c r="CE315" s="223" t="str">
        <f t="shared" ca="1" si="532"/>
        <v>-2,69224631076821+2,20946944693332i</v>
      </c>
      <c r="CF315" s="223" t="str">
        <f t="shared" ca="1" si="533"/>
        <v>-3,30702350796313-1,09249299885908i</v>
      </c>
      <c r="CG315" s="223" t="str">
        <f t="shared" ca="1" si="534"/>
        <v>-0,846253100572499-3,37843175520068i</v>
      </c>
      <c r="CH315" s="223" t="str">
        <f t="shared" ca="1" si="535"/>
        <v>2,40153671870468-2,52241289710667i</v>
      </c>
      <c r="CI315" s="223" t="str">
        <f t="shared" ca="1" si="536"/>
        <v>3,41588595773114+0,679461962549879i</v>
      </c>
      <c r="CJ315" s="223" t="str">
        <f t="shared" ca="1" si="537"/>
        <v>1,25344499567815+3,24943396264431i</v>
      </c>
      <c r="CK315" s="223" t="str">
        <f t="shared" ca="1" si="538"/>
        <v>-2,07470577903529+2,79741690943886i</v>
      </c>
      <c r="CL315" s="223" t="str">
        <f t="shared" ca="1" si="539"/>
        <v>-3,47337030317897-0,256211185882499i</v>
      </c>
      <c r="CM315" s="223" t="str">
        <f t="shared" ca="1" si="540"/>
        <v>-1,6417839113389-3,0715616587081i</v>
      </c>
      <c r="CN315" s="223" t="str">
        <f t="shared" ca="1" si="541"/>
        <v>1,71666933330748-3,03034516761021i</v>
      </c>
      <c r="CO315" s="223" t="str">
        <f t="shared" ca="1" si="542"/>
        <v>3,47861192624548-0,170893245506096i</v>
      </c>
      <c r="CP315" s="223" t="str">
        <f t="shared" ca="1" si="543"/>
        <v>2,00542886879617+2,84749020840736i</v>
      </c>
      <c r="CQ315" s="223" t="str">
        <f t="shared" ca="1" si="544"/>
        <v>-1,33281258292968+3,21769421380609i</v>
      </c>
      <c r="CR315" s="223" t="str">
        <f t="shared" ca="1" si="545"/>
        <v>-3,43153198804016+0,595427283414203i</v>
      </c>
      <c r="CS315" s="223" t="str">
        <f t="shared" ca="1" si="546"/>
        <v>-2,33891030940846-2,58058985492071i</v>
      </c>
      <c r="CT315" s="223" t="str">
        <f t="shared" ca="1" si="547"/>
        <v>0,928909090716066-3,35664614398985i</v>
      </c>
      <c r="CU315" s="223" t="str">
        <f t="shared" ca="1" si="548"/>
        <v>3,33283861465572-1,01100554075467i</v>
      </c>
      <c r="CV315" s="223" t="str">
        <f t="shared" ca="1" si="549"/>
        <v>2,63721236190106+2,27487502799893i</v>
      </c>
      <c r="CW315" s="223" t="str">
        <f t="shared" ca="1" si="550"/>
        <v>-0,511033941147254+3,44511099179292i</v>
      </c>
      <c r="CX315" s="223" t="str">
        <f t="shared" ca="1" si="551"/>
        <v>-3,1840162462919+1,41137733371558i</v>
      </c>
      <c r="CY315" s="223" t="str">
        <f t="shared" ca="1" si="552"/>
        <v>-2,8958482857491-1,934943963194i</v>
      </c>
      <c r="CZ315" s="223" t="str">
        <f t="shared" ca="1" si="553"/>
        <v>0,0854723654316602-3,48175816356111i</v>
      </c>
      <c r="DA315" s="223" t="str">
        <f t="shared" ca="1" si="554"/>
        <v>2,98730330989317-1,79052069786367i</v>
      </c>
      <c r="DB315" s="223" t="str">
        <f t="shared" ca="1" si="555"/>
        <v>3,11092795591619+1,56590954013187i</v>
      </c>
      <c r="DC315" s="223" t="str">
        <f t="shared" ca="1" si="556"/>
        <v>0,341374794217928+3,46603645171968i</v>
      </c>
      <c r="DD315" s="223" t="str">
        <f t="shared" ca="1" si="557"/>
        <v>-2,74565855112606+2,14273296409171i</v>
      </c>
      <c r="DE315" s="223" t="str">
        <f t="shared" ca="1" si="558"/>
        <v>-3,27921637396649-1,17332238003329i</v>
      </c>
      <c r="DF315" s="223" t="str">
        <f t="shared" ca="1" si="559"/>
        <v>-0,763087359209731-3,39818232544859i</v>
      </c>
      <c r="DG315" s="223" t="str">
        <f t="shared" ca="1" si="560"/>
        <v>2,46271653208212-2,46271653208126i</v>
      </c>
      <c r="DH315" s="223" t="str">
        <f t="shared" ca="1" si="561"/>
        <v>3,39818232544911+0,763087359207443i</v>
      </c>
      <c r="DI315" s="223" t="str">
        <f t="shared" ca="1" si="562"/>
        <v>1,17332238003233+3,27921637396683i</v>
      </c>
      <c r="DJ315" s="223" t="str">
        <f t="shared" ca="1" si="563"/>
        <v>-2,14273296409252+2,74565855112543i</v>
      </c>
      <c r="DK315" s="223" t="str">
        <f t="shared" ca="1" si="564"/>
        <v>-3,46603645171991-0,341374794215596i</v>
      </c>
      <c r="DL315" s="223" t="str">
        <f t="shared" ca="1" si="565"/>
        <v>-1,56590954013096-3,11092795591665i</v>
      </c>
      <c r="DM315" s="223" t="str">
        <f t="shared" ca="1" si="566"/>
        <v>1,79052069786149-2,98730330989447i</v>
      </c>
      <c r="DN315" s="223" t="str">
        <f t="shared" ca="1" si="567"/>
        <v>3,48175816356114-0,0854723654304402i</v>
      </c>
      <c r="DO315" s="223" t="str">
        <f t="shared" ca="1" si="568"/>
        <v>1,93494396319298+2,89584828574978i</v>
      </c>
      <c r="DP315" s="223" t="str">
        <f t="shared" ca="1" si="569"/>
        <v>-1,41137733371326+3,18401624629294i</v>
      </c>
      <c r="DQ315" s="223" t="str">
        <f t="shared" ca="1" si="570"/>
        <v>-3,4451109917931+0,511033941146048i</v>
      </c>
      <c r="DR315" s="223" t="str">
        <f t="shared" ca="1" si="571"/>
        <v>-2,27487502799801-2,63721236190185i</v>
      </c>
      <c r="DS315" s="223" t="str">
        <f t="shared" ca="1" si="572"/>
        <v>1,01100554075565-3,33283861465542i</v>
      </c>
      <c r="DT315" s="223" t="str">
        <f t="shared" ca="1" si="573"/>
        <v>3,35664614399013-0,92890909071508i</v>
      </c>
      <c r="DU315" s="223" t="str">
        <f t="shared" ca="1" si="574"/>
        <v>2,58058985492228+2,33891030940673i</v>
      </c>
      <c r="DV315" s="223" t="str">
        <f t="shared" ca="1" si="575"/>
        <v>-0,595427283415209+3,43153198803999i</v>
      </c>
      <c r="DW315" s="223" t="str">
        <f t="shared" ca="1" si="576"/>
        <v>-3,21769421380648+1,33281258292874i</v>
      </c>
      <c r="DX315" s="223" t="str">
        <f t="shared" ca="1" si="577"/>
        <v>-2,84749020840666-2,00542886879717i</v>
      </c>
      <c r="DY315" s="223" t="str">
        <f t="shared" ca="1" si="578"/>
        <v>0,170893245507314-3,47861192624542i</v>
      </c>
      <c r="DZ315" s="223" t="str">
        <f t="shared" ca="1" si="579"/>
        <v>3,03034516760896-1,71666933330969i</v>
      </c>
      <c r="EA315" s="223" t="str">
        <f t="shared" ca="1" si="580"/>
        <v>3,07156165870761+1,6417839113398i</v>
      </c>
      <c r="EB315" s="223" t="str">
        <f t="shared" ca="1" si="581"/>
        <v>0,256211185881282+3,47337030317906i</v>
      </c>
      <c r="EC315" s="223" t="str">
        <f t="shared" ca="1" si="582"/>
        <v>-2,79741690943947+2,07470577903447i</v>
      </c>
      <c r="ED315" s="223" t="str">
        <f t="shared" ca="1" si="583"/>
        <v>-3,24943396264394-1,2534449956791i</v>
      </c>
      <c r="EE315" s="223" t="str">
        <f t="shared" ca="1" si="584"/>
        <v>-0,679461962552178-3,41588595773068i</v>
      </c>
      <c r="EF315" s="223" t="str">
        <f t="shared" ca="1" si="585"/>
        <v>2,52241289710751-2,40153671870379i</v>
      </c>
      <c r="EG315" s="223" t="str">
        <f t="shared" ca="1" si="586"/>
        <v>3,37843175520043+0,846253100573488i</v>
      </c>
      <c r="EH315" s="223" t="str">
        <f t="shared" ca="1" si="587"/>
        <v>1,09249299885792+3,30702350796351i</v>
      </c>
      <c r="EI315" s="223" t="str">
        <f t="shared" ca="1" si="588"/>
        <v>-2,20946944693426+2,69224631076744i</v>
      </c>
      <c r="EJ315" s="223" t="str">
        <f t="shared" ca="1" si="589"/>
        <v>-3,45661478950554-0,426332771140642i</v>
      </c>
      <c r="EK315" s="223" t="str">
        <f t="shared" ca="1" si="590"/>
        <v>-1,48909192356899-3,14842034644971i</v>
      </c>
      <c r="EL315" s="223" t="str">
        <f t="shared" ca="1" si="591"/>
        <v>1,86329351969916-2,9424620123672i</v>
      </c>
      <c r="EM315" s="223" t="str">
        <f t="shared" ca="1" si="592"/>
        <v>3,48280711995036-1,43019068008992E-12i</v>
      </c>
      <c r="EN315" s="223"/>
      <c r="EO315" s="223"/>
      <c r="EP315" s="223"/>
    </row>
    <row r="316" spans="1:146">
      <c r="A316" s="249">
        <f t="shared" si="461"/>
        <v>4.2187499999999959E-3</v>
      </c>
      <c r="B316" s="248">
        <v>216</v>
      </c>
      <c r="C316" s="247">
        <f t="shared" si="462"/>
        <v>43200</v>
      </c>
      <c r="N316" s="246">
        <f t="shared" ca="1" si="463"/>
        <v>4.5165911646749421</v>
      </c>
      <c r="O316" s="223">
        <f t="shared" ca="1" si="464"/>
        <v>-3.4834088353250583</v>
      </c>
      <c r="P316" s="223" t="str">
        <f t="shared" ca="1" si="465"/>
        <v>-1,9352782583441-2,89634859379898i</v>
      </c>
      <c r="Q316" s="223" t="str">
        <f t="shared" ca="1" si="466"/>
        <v>1,33304284943292-3,21825012632586i</v>
      </c>
      <c r="R316" s="223" t="str">
        <f t="shared" ca="1" si="467"/>
        <v>3,4164761113134-0,679579351397297i</v>
      </c>
      <c r="S316" s="223" t="str">
        <f t="shared" ca="1" si="468"/>
        <v>2,46314200910347+2,46314200910349i</v>
      </c>
      <c r="T316" s="223" t="str">
        <f t="shared" ca="1" si="469"/>
        <v>-0,679579351397325+3,41647611131339i</v>
      </c>
      <c r="U316" s="223" t="str">
        <f t="shared" ca="1" si="470"/>
        <v>-3,21825012632574+1,33304284943321i</v>
      </c>
      <c r="V316" s="223" t="str">
        <f t="shared" ca="1" si="471"/>
        <v>-2,89634859379892-1,93527825834418i</v>
      </c>
      <c r="W316" s="223" t="str">
        <f t="shared" ca="1" si="472"/>
        <v>3,67002710310429E-14-3,48340883532506i</v>
      </c>
      <c r="X316" s="223" t="str">
        <f t="shared" ca="1" si="473"/>
        <v>2,89634859379896-1,93527825834412i</v>
      </c>
      <c r="Y316" s="223" t="str">
        <f t="shared" ca="1" si="474"/>
        <v>3,21825012632585+1,33304284943295i</v>
      </c>
      <c r="Z316" s="223" t="str">
        <f t="shared" ca="1" si="475"/>
        <v>0,679579351397266+3,4164761113134i</v>
      </c>
      <c r="AA316" s="223" t="str">
        <f t="shared" ca="1" si="476"/>
        <v>-2,46314200910351+2,46314200910345i</v>
      </c>
      <c r="AB316" s="223" t="str">
        <f t="shared" ca="1" si="477"/>
        <v>-3,41647611131339-0,679579351397349i</v>
      </c>
      <c r="AC316" s="223" t="str">
        <f t="shared" ca="1" si="478"/>
        <v>-1,33304284943317-3,21825012632576i</v>
      </c>
      <c r="AD316" s="223" t="str">
        <f t="shared" ca="1" si="479"/>
        <v>1,93527825834419-2,89634859379891i</v>
      </c>
      <c r="AE316" s="223" t="str">
        <f t="shared" ca="1" si="480"/>
        <v>3,48340883532506+7,34005420620859E-14i</v>
      </c>
      <c r="AF316" s="223" t="str">
        <f t="shared" ca="1" si="481"/>
        <v>1,93527825834411+2,89634859379897i</v>
      </c>
      <c r="AG316" s="223" t="str">
        <f t="shared" ca="1" si="482"/>
        <v>-1,33304284943298+3,21825012632584i</v>
      </c>
      <c r="AH316" s="223" t="str">
        <f t="shared" ca="1" si="483"/>
        <v>-3,4164761113132+0,679579351398276i</v>
      </c>
      <c r="AI316" s="223" t="str">
        <f t="shared" ca="1" si="484"/>
        <v>-2,46314200910465-2,46314200910231i</v>
      </c>
      <c r="AJ316" s="223" t="str">
        <f t="shared" ca="1" si="485"/>
        <v>0,679579351398429-3,41647611131317i</v>
      </c>
      <c r="AK316" s="223" t="str">
        <f t="shared" ca="1" si="486"/>
        <v>3,2182501263259-1,33304284943284i</v>
      </c>
      <c r="AL316" s="223" t="str">
        <f t="shared" ca="1" si="487"/>
        <v>2,89634859379926+1,93527825834367i</v>
      </c>
      <c r="AM316" s="223" t="str">
        <f t="shared" ca="1" si="488"/>
        <v>1,30071236777185E-12+3,48340883532506i</v>
      </c>
      <c r="AN316" s="223" t="str">
        <f t="shared" ca="1" si="489"/>
        <v>-2,89634859379974+1,93527825834295i</v>
      </c>
      <c r="AO316" s="223" t="str">
        <f t="shared" ca="1" si="490"/>
        <v>-3,21825012632557-1,33304284943363i</v>
      </c>
      <c r="AP316" s="223" t="str">
        <f t="shared" ca="1" si="491"/>
        <v>-0,679579351397534-3,41647611131335i</v>
      </c>
      <c r="AQ316" s="223" t="str">
        <f t="shared" ca="1" si="492"/>
        <v>2,46314200910285-2,46314200910412i</v>
      </c>
      <c r="AR316" s="223" t="str">
        <f t="shared" ca="1" si="493"/>
        <v>2,46314200910285-2,46314200910412i</v>
      </c>
      <c r="AS316" s="223" t="str">
        <f t="shared" ca="1" si="494"/>
        <v>1,33304284943219+3,21825012632617i</v>
      </c>
      <c r="AT316" s="223" t="str">
        <f t="shared" ca="1" si="495"/>
        <v>-1,93527825834426+2,89634859379887i</v>
      </c>
      <c r="AU316" s="223" t="str">
        <f t="shared" ca="1" si="496"/>
        <v>-3,48340883532506+5,46229952090203E-13i</v>
      </c>
      <c r="AV316" s="223" t="str">
        <f t="shared" ca="1" si="497"/>
        <v>-1,93527825834525-2,89634859379821i</v>
      </c>
      <c r="AW316" s="223" t="str">
        <f t="shared" ca="1" si="498"/>
        <v>1,33304284943429-3,2182501263253i</v>
      </c>
      <c r="AX316" s="223" t="str">
        <f t="shared" ca="1" si="499"/>
        <v>3,41647611131349-0,679579351396844i</v>
      </c>
      <c r="AY316" s="223" t="str">
        <f t="shared" ca="1" si="500"/>
        <v>2,46314200910362+2,46314200910334i</v>
      </c>
      <c r="AZ316" s="223" t="str">
        <f t="shared" ca="1" si="501"/>
        <v>-0,679579351396464+3,41647611131356i</v>
      </c>
      <c r="BA316" s="223" t="str">
        <f t="shared" ca="1" si="502"/>
        <v>-3,21825012632644+1,33304284943153i</v>
      </c>
      <c r="BB316" s="223" t="str">
        <f t="shared" ca="1" si="503"/>
        <v>-2,89634859379848-1,93527825834484i</v>
      </c>
      <c r="BC316" s="223" t="str">
        <f t="shared" ca="1" si="504"/>
        <v>1,58750246718987E-13-3,48340883532506i</v>
      </c>
      <c r="BD316" s="223" t="str">
        <f t="shared" ca="1" si="505"/>
        <v>2,89634859379865-1,93527825834458i</v>
      </c>
      <c r="BE316" s="223" t="str">
        <f t="shared" ca="1" si="506"/>
        <v>3,21825012632636+1,33304284943174i</v>
      </c>
      <c r="BF316" s="223" t="str">
        <f t="shared" ca="1" si="507"/>
        <v>0,679579351396151+3,41647611131362i</v>
      </c>
      <c r="BG316" s="223" t="str">
        <f t="shared" ca="1" si="508"/>
        <v>-2,46314200910384+2,46314200910312i</v>
      </c>
      <c r="BH316" s="223" t="str">
        <f t="shared" ca="1" si="509"/>
        <v>-3,41647611131342-0,679579351397154i</v>
      </c>
      <c r="BI316" s="223" t="str">
        <f t="shared" ca="1" si="510"/>
        <v>-1,33304284943399-3,21825012632542i</v>
      </c>
      <c r="BJ316" s="223" t="str">
        <f t="shared" ca="1" si="511"/>
        <v>1,93527825834543-2,89634859379809i</v>
      </c>
      <c r="BK316" s="223" t="str">
        <f t="shared" ca="1" si="512"/>
        <v>3,48340883532506+8,63730445528177E-13i</v>
      </c>
      <c r="BL316" s="223" t="str">
        <f t="shared" ca="1" si="513"/>
        <v>1,93527825834399+2,89634859379905i</v>
      </c>
      <c r="BM316" s="223" t="str">
        <f t="shared" ca="1" si="514"/>
        <v>-1,33304284943248+3,21825012632605i</v>
      </c>
      <c r="BN316" s="223" t="str">
        <f t="shared" ca="1" si="515"/>
        <v>-3,4164761113131+0,67957935139876i</v>
      </c>
      <c r="BO316" s="223" t="str">
        <f t="shared" ca="1" si="516"/>
        <v>-2,46314200910262-2,46314200910434i</v>
      </c>
      <c r="BP316" s="223" t="str">
        <f t="shared" ca="1" si="517"/>
        <v>0,679579351397847-3,41647611131329i</v>
      </c>
      <c r="BQ316" s="223" t="str">
        <f t="shared" ca="1" si="518"/>
        <v>3,21825012632569-1,33304284943334i</v>
      </c>
      <c r="BR316" s="223" t="str">
        <f t="shared" ca="1" si="519"/>
        <v>2,89634859379957+1,93527825834322i</v>
      </c>
      <c r="BS316" s="223" t="str">
        <f t="shared" ca="1" si="520"/>
        <v>-1,56871064433737E-12+3,48340883532506i</v>
      </c>
      <c r="BT316" s="223" t="str">
        <f t="shared" ca="1" si="521"/>
        <v>-2,89634859379944+1,93527825834341i</v>
      </c>
      <c r="BU316" s="223" t="str">
        <f t="shared" ca="1" si="522"/>
        <v>-3,21825012632578-1,33304284943313i</v>
      </c>
      <c r="BV316" s="223" t="str">
        <f t="shared" ca="1" si="523"/>
        <v>-0,67957935139807-3,41647611131324i</v>
      </c>
      <c r="BW316" s="223" t="str">
        <f t="shared" ca="1" si="524"/>
        <v>2,46314200910246-2,4631420091045i</v>
      </c>
      <c r="BX316" s="223" t="str">
        <f t="shared" ca="1" si="525"/>
        <v>3,41647611131315+0,679579351398537i</v>
      </c>
      <c r="BY316" s="223" t="str">
        <f t="shared" ca="1" si="526"/>
        <v>1,33304284943269+3,21825012632596i</v>
      </c>
      <c r="BZ316" s="223" t="str">
        <f t="shared" ca="1" si="527"/>
        <v>-1,9352782583438+2,89634859379917i</v>
      </c>
      <c r="CA316" s="223" t="str">
        <f t="shared" ca="1" si="528"/>
        <v>-3,48340883532506+1,09245990418041E-12i</v>
      </c>
      <c r="CB316" s="223" t="str">
        <f t="shared" ca="1" si="529"/>
        <v>-1,93527825834282-2,89634859379983i</v>
      </c>
      <c r="CC316" s="223" t="str">
        <f t="shared" ca="1" si="530"/>
        <v>1,33304284943378-3,21825012632551i</v>
      </c>
      <c r="CD316" s="223" t="str">
        <f t="shared" ca="1" si="531"/>
        <v>3,41647611131338-0,679579351397377i</v>
      </c>
      <c r="CE316" s="223" t="str">
        <f t="shared" ca="1" si="532"/>
        <v>2,46314200910401+2,46314200910296i</v>
      </c>
      <c r="CF316" s="223" t="str">
        <f t="shared" ca="1" si="533"/>
        <v>-0,679579351395928+3,41647611131367i</v>
      </c>
      <c r="CG316" s="223" t="str">
        <f t="shared" ca="1" si="534"/>
        <v>-3,21825012632623+1,33304284943204i</v>
      </c>
      <c r="CH316" s="223" t="str">
        <f t="shared" ca="1" si="535"/>
        <v>-2,89634859379878-1,93527825834439i</v>
      </c>
      <c r="CI316" s="223" t="str">
        <f t="shared" ca="1" si="536"/>
        <v>-3,87479705371217E-13-3,48340883532506i</v>
      </c>
      <c r="CJ316" s="223" t="str">
        <f t="shared" ca="1" si="537"/>
        <v>2,89634859379835-1,93527825834503i</v>
      </c>
      <c r="CK316" s="223" t="str">
        <f t="shared" ca="1" si="538"/>
        <v>3,21825012632524+1,33304284943443i</v>
      </c>
      <c r="CL316" s="223" t="str">
        <f t="shared" ca="1" si="539"/>
        <v>0,679579351396687+3,41647611131352i</v>
      </c>
      <c r="CM316" s="223" t="str">
        <f t="shared" ca="1" si="540"/>
        <v>-2,46314200910346+2,46314200910351i</v>
      </c>
      <c r="CN316" s="223" t="str">
        <f t="shared" ca="1" si="541"/>
        <v>-3,41647611131353-0,679579351396618i</v>
      </c>
      <c r="CO316" s="223" t="str">
        <f t="shared" ca="1" si="542"/>
        <v>-1,3330428494345-3,21825012632521i</v>
      </c>
      <c r="CP316" s="223" t="str">
        <f t="shared" ca="1" si="543"/>
        <v>1,93527825834497-2,89634859379839i</v>
      </c>
      <c r="CQ316" s="223" t="str">
        <f t="shared" ca="1" si="544"/>
        <v>3,48340883532506+3,17500493437974E-13i</v>
      </c>
      <c r="CR316" s="223" t="str">
        <f t="shared" ca="1" si="545"/>
        <v>1,93527825834445+2,89634859379875i</v>
      </c>
      <c r="CS316" s="223" t="str">
        <f t="shared" ca="1" si="546"/>
        <v>-1,33304284943197+3,21825012632625i</v>
      </c>
      <c r="CT316" s="223" t="str">
        <f t="shared" ca="1" si="547"/>
        <v>-3,41647611131366+0,679579351395994i</v>
      </c>
      <c r="CU316" s="223" t="str">
        <f t="shared" ca="1" si="548"/>
        <v>-2,46314200910301-2,46314200910396i</v>
      </c>
      <c r="CV316" s="223" t="str">
        <f t="shared" ca="1" si="549"/>
        <v>0,679579351397311-3,41647611131339i</v>
      </c>
      <c r="CW316" s="223" t="str">
        <f t="shared" ca="1" si="550"/>
        <v>3,21825012632548-1,33304284943385i</v>
      </c>
      <c r="CX316" s="223" t="str">
        <f t="shared" ca="1" si="551"/>
        <v>2,896348593798+1,93527825834556i</v>
      </c>
      <c r="CY316" s="223" t="str">
        <f t="shared" ca="1" si="552"/>
        <v>-1,02248069224717E-12+3,48340883532506i</v>
      </c>
      <c r="CZ316" s="223" t="str">
        <f t="shared" ca="1" si="553"/>
        <v>-2,89634859379914+1,93527825834386i</v>
      </c>
      <c r="DA316" s="223" t="str">
        <f t="shared" ca="1" si="554"/>
        <v>-3,21825012632599-1,33304284943262i</v>
      </c>
      <c r="DB316" s="223" t="str">
        <f t="shared" ca="1" si="555"/>
        <v>-0,679579351398607-3,41647611131314i</v>
      </c>
      <c r="DC316" s="223" t="str">
        <f t="shared" ca="1" si="556"/>
        <v>2,46314200910446-2,46314200910251i</v>
      </c>
      <c r="DD316" s="223" t="str">
        <f t="shared" ca="1" si="557"/>
        <v>3,41647611131326+0,679579351398001i</v>
      </c>
      <c r="DE316" s="223" t="str">
        <f t="shared" ca="1" si="558"/>
        <v>1,3330428494332+3,21825012632575i</v>
      </c>
      <c r="DF316" s="223" t="str">
        <f t="shared" ca="1" si="559"/>
        <v>-1,93527825834335+2,89634859379948i</v>
      </c>
      <c r="DG316" s="223" t="str">
        <f t="shared" ca="1" si="560"/>
        <v>-3,48340883532506-1,72746089105636E-12i</v>
      </c>
      <c r="DH316" s="223" t="str">
        <f t="shared" ca="1" si="561"/>
        <v>-1,93527825834328-2,89634859379953i</v>
      </c>
      <c r="DI316" s="223" t="str">
        <f t="shared" ca="1" si="562"/>
        <v>1,33304284943328-3,21825012632572i</v>
      </c>
      <c r="DJ316" s="223" t="str">
        <f t="shared" ca="1" si="563"/>
        <v>3,41647611131328-0,679579351397913i</v>
      </c>
      <c r="DK316" s="223" t="str">
        <f t="shared" ca="1" si="564"/>
        <v>2,46314200910439+2,46314200910257i</v>
      </c>
      <c r="DL316" s="223" t="str">
        <f t="shared" ca="1" si="565"/>
        <v>-0,679579351398889+3,41647611131308i</v>
      </c>
      <c r="DM316" s="223" t="str">
        <f t="shared" ca="1" si="566"/>
        <v>-3,21825012632594+1,33304284943273i</v>
      </c>
      <c r="DN316" s="223" t="str">
        <f t="shared" ca="1" si="567"/>
        <v>-2,8963485937992-1,93527825834377i</v>
      </c>
      <c r="DO316" s="223" t="str">
        <f t="shared" ca="1" si="568"/>
        <v>-1,13171852495125E-12-3,48340883532506i</v>
      </c>
      <c r="DP316" s="223" t="str">
        <f t="shared" ca="1" si="569"/>
        <v>2,89634859379992-1,93527825834269i</v>
      </c>
      <c r="DQ316" s="223" t="str">
        <f t="shared" ca="1" si="570"/>
        <v>3,21825012632545+1,33304284943393i</v>
      </c>
      <c r="DR316" s="223" t="str">
        <f t="shared" ca="1" si="571"/>
        <v>0,679579351397224+3,41647611131341i</v>
      </c>
      <c r="DS316" s="223" t="str">
        <f t="shared" ca="1" si="572"/>
        <v>-2,46314200910307+2,46314200910389i</v>
      </c>
      <c r="DT316" s="223" t="str">
        <f t="shared" ca="1" si="573"/>
        <v>-3,41647611131364-0,679579351396081i</v>
      </c>
      <c r="DU316" s="223" t="str">
        <f t="shared" ca="1" si="574"/>
        <v>-1,33304284943171-3,21825012632637i</v>
      </c>
      <c r="DV316" s="223" t="str">
        <f t="shared" ca="1" si="575"/>
        <v>1,93527825834435-2,8963485937988i</v>
      </c>
      <c r="DW316" s="223" t="str">
        <f t="shared" ca="1" si="576"/>
        <v>3,48340883532506-4,26738326142054E-13i</v>
      </c>
      <c r="DX316" s="223" t="str">
        <f t="shared" ca="1" si="577"/>
        <v>1,93527825834507+2,89634859379833i</v>
      </c>
      <c r="DY316" s="223" t="str">
        <f t="shared" ca="1" si="578"/>
        <v>-1,33304284943458+3,21825012632518i</v>
      </c>
      <c r="DZ316" s="223" t="str">
        <f t="shared" ca="1" si="579"/>
        <v>-3,41647611131355+0,679579351396531i</v>
      </c>
      <c r="EA316" s="223" t="str">
        <f t="shared" ca="1" si="580"/>
        <v>-2,46314200910339-2,46314200910357i</v>
      </c>
      <c r="EB316" s="223" t="str">
        <f t="shared" ca="1" si="581"/>
        <v>0,679579351396775-3,4164761113135i</v>
      </c>
      <c r="EC316" s="223" t="str">
        <f t="shared" ca="1" si="582"/>
        <v>3,21825012632527-1,33304284943435i</v>
      </c>
      <c r="ED316" s="223" t="str">
        <f t="shared" ca="1" si="583"/>
        <v>2,8963485937982+1,93527825834527i</v>
      </c>
      <c r="EE316" s="223" t="str">
        <f t="shared" ca="1" si="584"/>
        <v>-2,78241872667139E-13+3,48340883532506i</v>
      </c>
      <c r="EF316" s="223" t="str">
        <f t="shared" ca="1" si="585"/>
        <v>-2,89634859379872+1,93527825834448i</v>
      </c>
      <c r="EG316" s="223" t="str">
        <f t="shared" ca="1" si="586"/>
        <v>-3,21825012632627-1,33304284943194i</v>
      </c>
      <c r="EH316" s="223" t="str">
        <f t="shared" ca="1" si="587"/>
        <v>-0,679579351395841-3,41647611131369i</v>
      </c>
      <c r="EI316" s="223" t="str">
        <f t="shared" ca="1" si="588"/>
        <v>2,46314200910407-2,4631420091029i</v>
      </c>
      <c r="EJ316" s="223" t="str">
        <f t="shared" ca="1" si="589"/>
        <v>3,41647611131336+0,679579351397464i</v>
      </c>
      <c r="EK316" s="223" t="str">
        <f t="shared" ca="1" si="590"/>
        <v>1,3330428494337+3,21825012632554i</v>
      </c>
      <c r="EL316" s="223" t="str">
        <f t="shared" ca="1" si="591"/>
        <v>-1,9352782583429+2,89634859379978i</v>
      </c>
      <c r="EM316" s="223" t="str">
        <f t="shared" ca="1" si="592"/>
        <v>-3,48340883532506-1,37923980645597E-12i</v>
      </c>
      <c r="EN316" s="223"/>
      <c r="EO316" s="223"/>
      <c r="EP316" s="223"/>
    </row>
    <row r="317" spans="1:146">
      <c r="A317" s="249">
        <f t="shared" si="461"/>
        <v>4.2382812499999955E-3</v>
      </c>
      <c r="B317" s="248">
        <v>217</v>
      </c>
      <c r="C317" s="247">
        <f t="shared" si="462"/>
        <v>43400</v>
      </c>
      <c r="N317" s="246">
        <f t="shared" ca="1" si="463"/>
        <v>4.5160411097279756</v>
      </c>
      <c r="O317" s="223">
        <f t="shared" ca="1" si="464"/>
        <v>-3.4839588902720249</v>
      </c>
      <c r="P317" s="223" t="str">
        <f t="shared" ca="1" si="465"/>
        <v>-2,00609206758167-2,84843187833084i</v>
      </c>
      <c r="Q317" s="223" t="str">
        <f t="shared" ca="1" si="466"/>
        <v>1,17371039976824-3,28030081647726i</v>
      </c>
      <c r="R317" s="223" t="str">
        <f t="shared" ca="1" si="467"/>
        <v>3,35775619265945-0,929216282553505i</v>
      </c>
      <c r="S317" s="223" t="str">
        <f t="shared" ca="1" si="468"/>
        <v>2,69313664126635+2,21020012229076i</v>
      </c>
      <c r="T317" s="223" t="str">
        <f t="shared" ca="1" si="469"/>
        <v>-0,256295915362154+3,47451895272916i</v>
      </c>
      <c r="U317" s="223" t="str">
        <f t="shared" ca="1" si="470"/>
        <v>-2,98829121625107+1,79111282614529i</v>
      </c>
      <c r="V317" s="223" t="str">
        <f t="shared" ca="1" si="471"/>
        <v>-3,1850692059567-1,41184407863328i</v>
      </c>
      <c r="W317" s="223" t="str">
        <f t="shared" ca="1" si="472"/>
        <v>-0,679686661794229-3,41701559710875i</v>
      </c>
      <c r="X317" s="223" t="str">
        <f t="shared" ca="1" si="473"/>
        <v>2,40233091103977-2,5232470634023i</v>
      </c>
      <c r="Y317" s="223" t="str">
        <f t="shared" ca="1" si="474"/>
        <v>3,44625029594007+0,511202940952465i</v>
      </c>
      <c r="Z317" s="223" t="str">
        <f t="shared" ca="1" si="475"/>
        <v>1,56642738911717+3,11195674515715i</v>
      </c>
      <c r="AA317" s="223" t="str">
        <f t="shared" ca="1" si="476"/>
        <v>-1,64232685211001+3,07257742944647i</v>
      </c>
      <c r="AB317" s="223" t="str">
        <f t="shared" ca="1" si="477"/>
        <v>-3,45775789797822+0,42647376012452i</v>
      </c>
      <c r="AC317" s="223" t="str">
        <f t="shared" ca="1" si="478"/>
        <v>-2,33968379108094-2,58144326043758i</v>
      </c>
      <c r="AD317" s="223" t="str">
        <f t="shared" ca="1" si="479"/>
        <v>0,76333971351415-3,39930611020508i</v>
      </c>
      <c r="AE317" s="223" t="str">
        <f t="shared" ca="1" si="480"/>
        <v>3,21875831083311-1,33325334634805i</v>
      </c>
      <c r="AF317" s="223" t="str">
        <f t="shared" ca="1" si="481"/>
        <v>2,94343508962975+1,86390971407999i</v>
      </c>
      <c r="AG317" s="223" t="str">
        <f t="shared" ca="1" si="482"/>
        <v>0,170949760197843+3,47976230920932i</v>
      </c>
      <c r="AH317" s="223" t="str">
        <f t="shared" ca="1" si="483"/>
        <v>-2,74656654514386+2,14344156957964i</v>
      </c>
      <c r="AI317" s="223" t="str">
        <f t="shared" ca="1" si="484"/>
        <v>-3,3339407901342-1,01133988203019i</v>
      </c>
      <c r="AJ317" s="223" t="str">
        <f t="shared" ca="1" si="485"/>
        <v>-1,09285428817911-3,3081171463408i</v>
      </c>
      <c r="AK317" s="223" t="str">
        <f t="shared" ca="1" si="486"/>
        <v>2,07539188781477-2,79834202003582i</v>
      </c>
      <c r="AL317" s="223" t="str">
        <f t="shared" ca="1" si="487"/>
        <v>3,4829095869911+0,0855006312897943i</v>
      </c>
      <c r="AM317" s="223" t="str">
        <f t="shared" ca="1" si="488"/>
        <v>1,93558385249999+2,89680594777192i</v>
      </c>
      <c r="AN317" s="223" t="str">
        <f t="shared" ca="1" si="489"/>
        <v>-1,25385951209974+3,2505085560605i</v>
      </c>
      <c r="AO317" s="223" t="str">
        <f t="shared" ca="1" si="490"/>
        <v>-3,3795490084085+0,846532957935238i</v>
      </c>
      <c r="AP317" s="223" t="str">
        <f t="shared" ca="1" si="491"/>
        <v>-2,63808449257989-2,27562733309191i</v>
      </c>
      <c r="AQ317" s="223" t="str">
        <f t="shared" ca="1" si="492"/>
        <v>0,341487687451926-3,46718267595237i</v>
      </c>
      <c r="AR317" s="223" t="str">
        <f t="shared" ca="1" si="493"/>
        <v>0,341487687451926-3,46718267595237i</v>
      </c>
      <c r="AS317" s="223" t="str">
        <f t="shared" ca="1" si="494"/>
        <v>3,14946153448755+1,48958436883877i</v>
      </c>
      <c r="AT317" s="223" t="str">
        <f t="shared" ca="1" si="495"/>
        <v>0,595624192242998+3,43266680158741i</v>
      </c>
      <c r="AU317" s="223" t="str">
        <f t="shared" ca="1" si="496"/>
        <v>-2,46353095668718+2,46353095668584i</v>
      </c>
      <c r="AV317" s="223" t="str">
        <f t="shared" ca="1" si="497"/>
        <v>-3,43266680158707-0,595624192244966i</v>
      </c>
      <c r="AW317" s="223" t="str">
        <f t="shared" ca="1" si="498"/>
        <v>-1,48958436883696-3,1494615344884i</v>
      </c>
      <c r="AX317" s="223" t="str">
        <f t="shared" ca="1" si="499"/>
        <v>1,71723703881831-3,03134730798304i</v>
      </c>
      <c r="AY317" s="223" t="str">
        <f t="shared" ca="1" si="500"/>
        <v>3,46718267595256-0,34148768744994i</v>
      </c>
      <c r="AZ317" s="223" t="str">
        <f t="shared" ca="1" si="501"/>
        <v>2,27562733309302+2,63808449257893i</v>
      </c>
      <c r="BA317" s="223" t="str">
        <f t="shared" ca="1" si="502"/>
        <v>-0,846532957933716+3,37954900840888i</v>
      </c>
      <c r="BB317" s="223" t="str">
        <f t="shared" ca="1" si="503"/>
        <v>-3,25050855605997+1,25385951210111i</v>
      </c>
      <c r="BC317" s="223" t="str">
        <f t="shared" ca="1" si="504"/>
        <v>-2,89680594777276-1,93558385249873i</v>
      </c>
      <c r="BD317" s="223" t="str">
        <f t="shared" ca="1" si="505"/>
        <v>-0,0855006312913133-3,48290958699106i</v>
      </c>
      <c r="BE317" s="223" t="str">
        <f t="shared" ca="1" si="506"/>
        <v>2,79834202003494-2,07539188781595i</v>
      </c>
      <c r="BF317" s="223" t="str">
        <f t="shared" ca="1" si="507"/>
        <v>3,30811714634126+1,09285428817772i</v>
      </c>
      <c r="BG317" s="223" t="str">
        <f t="shared" ca="1" si="508"/>
        <v>1,01133988203164+3,33394079013376i</v>
      </c>
      <c r="BH317" s="223" t="str">
        <f t="shared" ca="1" si="509"/>
        <v>-2,1434415695784+2,74656654514482i</v>
      </c>
      <c r="BI317" s="223" t="str">
        <f t="shared" ca="1" si="510"/>
        <v>-3,47976230920939-0,170949760196375i</v>
      </c>
      <c r="BJ317" s="223" t="str">
        <f t="shared" ca="1" si="511"/>
        <v>-1,86390971407864-2,94343508963061i</v>
      </c>
      <c r="BK317" s="223" t="str">
        <f t="shared" ca="1" si="512"/>
        <v>1,33325334634957-3,21875831083248i</v>
      </c>
      <c r="BL317" s="223" t="str">
        <f t="shared" ca="1" si="513"/>
        <v>3,39930611020535-0,763339713512976i</v>
      </c>
      <c r="BM317" s="223" t="str">
        <f t="shared" ca="1" si="514"/>
        <v>2,58144326043668+2,33968379108194i</v>
      </c>
      <c r="BN317" s="223" t="str">
        <f t="shared" ca="1" si="515"/>
        <v>-0,426473760125471+3,4577578979781i</v>
      </c>
      <c r="BO317" s="223" t="str">
        <f t="shared" ca="1" si="516"/>
        <v>-3,07257742944675+1,6423268521095i</v>
      </c>
      <c r="BP317" s="223" t="str">
        <f t="shared" ca="1" si="517"/>
        <v>-3,11195674515689-1,56642738911767i</v>
      </c>
      <c r="BQ317" s="223" t="str">
        <f t="shared" ca="1" si="518"/>
        <v>-0,511202940952281-3,4462502959401i</v>
      </c>
      <c r="BR317" s="223" t="str">
        <f t="shared" ca="1" si="519"/>
        <v>2,52324706340241-2,40233091103965i</v>
      </c>
      <c r="BS317" s="223" t="str">
        <f t="shared" ca="1" si="520"/>
        <v>3,41701559710876+0,679686661794194i</v>
      </c>
      <c r="BT317" s="223" t="str">
        <f t="shared" ca="1" si="521"/>
        <v>1,41184407863333+3,18506920595667i</v>
      </c>
      <c r="BU317" s="223" t="str">
        <f t="shared" ca="1" si="522"/>
        <v>-1,79111282614491+2,9882912162513i</v>
      </c>
      <c r="BV317" s="223" t="str">
        <f t="shared" ca="1" si="523"/>
        <v>-3,47451895272913+0,25629591536262i</v>
      </c>
      <c r="BW317" s="223" t="str">
        <f t="shared" ca="1" si="524"/>
        <v>-2,21020012229141-2,69313664126581i</v>
      </c>
      <c r="BX317" s="223" t="str">
        <f t="shared" ca="1" si="525"/>
        <v>0,929216282552662-3,35775619265969i</v>
      </c>
      <c r="BY317" s="223" t="str">
        <f t="shared" ca="1" si="526"/>
        <v>3,28030081647683-1,17371039976942i</v>
      </c>
      <c r="BZ317" s="223" t="str">
        <f t="shared" ca="1" si="527"/>
        <v>2,84843187833157+2,00609206758063i</v>
      </c>
      <c r="CA317" s="223" t="str">
        <f t="shared" ca="1" si="528"/>
        <v>1,46993299937889E-12+3,48395889027202i</v>
      </c>
      <c r="CB317" s="223" t="str">
        <f t="shared" ca="1" si="529"/>
        <v>-2,84843187833193+2,00609206758012i</v>
      </c>
      <c r="CC317" s="223" t="str">
        <f t="shared" ca="1" si="530"/>
        <v>-3,28030081647669-1,17371039976982i</v>
      </c>
      <c r="CD317" s="223" t="str">
        <f t="shared" ca="1" si="531"/>
        <v>-0,929216282552251-3,3577561926598i</v>
      </c>
      <c r="CE317" s="223" t="str">
        <f t="shared" ca="1" si="532"/>
        <v>2,21020012229175-2,69313664126554i</v>
      </c>
      <c r="CF317" s="223" t="str">
        <f t="shared" ca="1" si="533"/>
        <v>3,4745189527291+0,256295915363046i</v>
      </c>
      <c r="CG317" s="223" t="str">
        <f t="shared" ca="1" si="534"/>
        <v>1,79111282614454+2,98829121625152i</v>
      </c>
      <c r="CH317" s="223" t="str">
        <f t="shared" ca="1" si="535"/>
        <v>-1,41184407863372+3,1850692059565i</v>
      </c>
      <c r="CI317" s="223" t="str">
        <f t="shared" ca="1" si="536"/>
        <v>-3,41701559710888+0,679686661793585i</v>
      </c>
      <c r="CJ317" s="223" t="str">
        <f t="shared" ca="1" si="537"/>
        <v>-2,52324706340211-2,40233091103996i</v>
      </c>
      <c r="CK317" s="223" t="str">
        <f t="shared" ca="1" si="538"/>
        <v>0,511202940952702-3,44625029594004i</v>
      </c>
      <c r="CL317" s="223" t="str">
        <f t="shared" ca="1" si="539"/>
        <v>3,11195674515709-1,56642738911728i</v>
      </c>
      <c r="CM317" s="223" t="str">
        <f t="shared" ca="1" si="540"/>
        <v>3,07257742944655+1,64232685210987i</v>
      </c>
      <c r="CN317" s="223" t="str">
        <f t="shared" ca="1" si="541"/>
        <v>0,426473760125046+3,45775789797815i</v>
      </c>
      <c r="CO317" s="223" t="str">
        <f t="shared" ca="1" si="542"/>
        <v>-2,58144326043709+2,33968379108147i</v>
      </c>
      <c r="CP317" s="223" t="str">
        <f t="shared" ca="1" si="543"/>
        <v>-3,39930611020525-0,763339713513394i</v>
      </c>
      <c r="CQ317" s="223" t="str">
        <f t="shared" ca="1" si="544"/>
        <v>-1,33325334634909-3,21875831083268i</v>
      </c>
      <c r="CR317" s="223" t="str">
        <f t="shared" ca="1" si="545"/>
        <v>1,863909714079-2,94343508963038i</v>
      </c>
      <c r="CS317" s="223" t="str">
        <f t="shared" ca="1" si="546"/>
        <v>3,47976230920924-0,17094976019941i</v>
      </c>
      <c r="CT317" s="223" t="str">
        <f t="shared" ca="1" si="547"/>
        <v>2,14344156958087+2,74656654514289i</v>
      </c>
      <c r="CU317" s="223" t="str">
        <f t="shared" ca="1" si="548"/>
        <v>-1,01133988202883+3,33394079013461i</v>
      </c>
      <c r="CV317" s="223" t="str">
        <f t="shared" ca="1" si="549"/>
        <v>-3,3081171463414+1,09285428817731i</v>
      </c>
      <c r="CW317" s="223" t="str">
        <f t="shared" ca="1" si="550"/>
        <v>-2,79834202003469-2,07539188781629i</v>
      </c>
      <c r="CX317" s="223" t="str">
        <f t="shared" ca="1" si="551"/>
        <v>0,085500631291839-3,48290958699105i</v>
      </c>
      <c r="CY317" s="223" t="str">
        <f t="shared" ca="1" si="552"/>
        <v>2,89680594777305-1,93558385249829i</v>
      </c>
      <c r="CZ317" s="223" t="str">
        <f t="shared" ca="1" si="553"/>
        <v>3,25050855605978+1,2538595121016i</v>
      </c>
      <c r="DA317" s="223" t="str">
        <f t="shared" ca="1" si="554"/>
        <v>0,846532957933301+3,37954900840899i</v>
      </c>
      <c r="DB317" s="223" t="str">
        <f t="shared" ca="1" si="555"/>
        <v>-2,27562733309334+2,63808449257865i</v>
      </c>
      <c r="DC317" s="223" t="str">
        <f t="shared" ca="1" si="556"/>
        <v>-3,46718267595252-0,341487687450365i</v>
      </c>
      <c r="DD317" s="223" t="str">
        <f t="shared" ca="1" si="557"/>
        <v>-1,71723703881785-3,0313473079833i</v>
      </c>
      <c r="DE317" s="223" t="str">
        <f t="shared" ca="1" si="558"/>
        <v>1,48958436883744-3,14946153448818i</v>
      </c>
      <c r="DF317" s="223" t="str">
        <f t="shared" ca="1" si="559"/>
        <v>3,43266680158716-0,595624192244447i</v>
      </c>
      <c r="DG317" s="223" t="str">
        <f t="shared" ca="1" si="560"/>
        <v>2,46353095668688+2,46353095668614i</v>
      </c>
      <c r="DH317" s="223" t="str">
        <f t="shared" ca="1" si="561"/>
        <v>-0,595624192243615+3,43266680158731i</v>
      </c>
      <c r="DI317" s="223" t="str">
        <f t="shared" ca="1" si="562"/>
        <v>-3,14946153448782+1,4895843688382i</v>
      </c>
      <c r="DJ317" s="223" t="str">
        <f t="shared" ca="1" si="563"/>
        <v>-3,03134730798371-1,71723703881712i</v>
      </c>
      <c r="DK317" s="223" t="str">
        <f t="shared" ca="1" si="564"/>
        <v>-0,341487687451403-3,46718267595242i</v>
      </c>
      <c r="DL317" s="223" t="str">
        <f t="shared" ca="1" si="565"/>
        <v>2,63808449257797-2,27562733309413i</v>
      </c>
      <c r="DM317" s="223" t="str">
        <f t="shared" ca="1" si="566"/>
        <v>3,37954900840924+0,846532957932291i</v>
      </c>
      <c r="DN317" s="223" t="str">
        <f t="shared" ca="1" si="567"/>
        <v>1,25385951209925+3,25050855606068i</v>
      </c>
      <c r="DO317" s="223" t="str">
        <f t="shared" ca="1" si="568"/>
        <v>-1,93558385250039+2,89680594777165i</v>
      </c>
      <c r="DP317" s="223" t="str">
        <f t="shared" ca="1" si="569"/>
        <v>-3,48290958699111+0,085500631289318i</v>
      </c>
      <c r="DQ317" s="223" t="str">
        <f t="shared" ca="1" si="570"/>
        <v>-2,07539188781442-2,79834202003607i</v>
      </c>
      <c r="DR317" s="223" t="str">
        <f t="shared" ca="1" si="571"/>
        <v>1,09285428817952-3,30811714634067i</v>
      </c>
      <c r="DS317" s="223" t="str">
        <f t="shared" ca="1" si="572"/>
        <v>3,33394079013431-1,01133988202983i</v>
      </c>
      <c r="DT317" s="223" t="str">
        <f t="shared" ca="1" si="573"/>
        <v>2,74656654514365+2,14344156957989i</v>
      </c>
      <c r="DU317" s="223" t="str">
        <f t="shared" ca="1" si="574"/>
        <v>-0,170949760198171+3,4797623092093i</v>
      </c>
      <c r="DV317" s="223" t="str">
        <f t="shared" ca="1" si="575"/>
        <v>-2,94343508962972+1,86390971408005i</v>
      </c>
      <c r="DW317" s="223" t="str">
        <f t="shared" ca="1" si="576"/>
        <v>-3,218758310833-1,33325334634831i</v>
      </c>
      <c r="DX317" s="223" t="str">
        <f t="shared" ca="1" si="577"/>
        <v>-0,763339713514219-3,39930611020507i</v>
      </c>
      <c r="DY317" s="223" t="str">
        <f t="shared" ca="1" si="578"/>
        <v>2,33968379108085-2,58144326043766i</v>
      </c>
      <c r="DZ317" s="223" t="str">
        <f t="shared" ca="1" si="579"/>
        <v>3,45775789797828+0,426473760124012i</v>
      </c>
      <c r="EA317" s="223" t="str">
        <f t="shared" ca="1" si="580"/>
        <v>1,64232685211079+3,07257742944605i</v>
      </c>
      <c r="EB317" s="223" t="str">
        <f t="shared" ca="1" si="581"/>
        <v>-1,56642738911635+3,11195674515755i</v>
      </c>
      <c r="EC317" s="223" t="str">
        <f t="shared" ca="1" si="582"/>
        <v>-3,44625029593988+0,511202940953733i</v>
      </c>
      <c r="ED317" s="223" t="str">
        <f t="shared" ca="1" si="583"/>
        <v>-2,40233091104072-2,5232470634014i</v>
      </c>
      <c r="EE317" s="223" t="str">
        <f t="shared" ca="1" si="584"/>
        <v>0,679686661796055-3,41701559710839i</v>
      </c>
      <c r="EF317" s="223" t="str">
        <f t="shared" ca="1" si="585"/>
        <v>3,18506920595744-1,4118440786316i</v>
      </c>
      <c r="EG317" s="223" t="str">
        <f t="shared" ca="1" si="586"/>
        <v>2,98829121625032+1,79111282614654i</v>
      </c>
      <c r="EH317" s="223" t="str">
        <f t="shared" ca="1" si="587"/>
        <v>0,256295915360728+3,47451895272927i</v>
      </c>
      <c r="EI317" s="223" t="str">
        <f t="shared" ca="1" si="588"/>
        <v>-2,69313664126701+2,21020012228995i</v>
      </c>
      <c r="EJ317" s="223" t="str">
        <f t="shared" ca="1" si="589"/>
        <v>-3,35775619265918-0,929216282554491i</v>
      </c>
      <c r="EK317" s="223" t="str">
        <f t="shared" ca="1" si="590"/>
        <v>-1,17371039976764-3,28030081647747i</v>
      </c>
      <c r="EL317" s="223" t="str">
        <f t="shared" ca="1" si="591"/>
        <v>2,00609206758235-2,84843187833037i</v>
      </c>
      <c r="EM317" s="223" t="str">
        <f t="shared" ca="1" si="592"/>
        <v>3,48395889027202+6,24856422126455E-13i</v>
      </c>
      <c r="EN317" s="223"/>
      <c r="EO317" s="223"/>
      <c r="EP317" s="223"/>
    </row>
    <row r="318" spans="1:146">
      <c r="A318" s="249">
        <f t="shared" si="461"/>
        <v>4.2578124999999951E-3</v>
      </c>
      <c r="B318" s="248">
        <v>218</v>
      </c>
      <c r="C318" s="247">
        <f t="shared" si="462"/>
        <v>43600</v>
      </c>
      <c r="N318" s="246">
        <f t="shared" ca="1" si="463"/>
        <v>4.5155368238193603</v>
      </c>
      <c r="O318" s="223">
        <f t="shared" ca="1" si="464"/>
        <v>-3.4844631761806402</v>
      </c>
      <c r="P318" s="223" t="str">
        <f t="shared" ca="1" si="465"/>
        <v>-2,07569229058031-2,79874706627525i</v>
      </c>
      <c r="Q318" s="223" t="str">
        <f t="shared" ca="1" si="466"/>
        <v>1,01148626850277-3,33442336166079i</v>
      </c>
      <c r="R318" s="223" t="str">
        <f t="shared" ca="1" si="467"/>
        <v>3,28077562388172-1,17388028857392i</v>
      </c>
      <c r="S318" s="223" t="str">
        <f t="shared" ca="1" si="468"/>
        <v>2,89722524618148+1,93586401873881i</v>
      </c>
      <c r="T318" s="223" t="str">
        <f t="shared" ca="1" si="469"/>
        <v>0,17097450433477+3,48026598768346i</v>
      </c>
      <c r="U318" s="223" t="str">
        <f t="shared" ca="1" si="470"/>
        <v>-2,69352645954516+2,21052003788452i</v>
      </c>
      <c r="V318" s="223" t="str">
        <f t="shared" ca="1" si="471"/>
        <v>-3,38003818150074-0,846655489414716i</v>
      </c>
      <c r="W318" s="223" t="str">
        <f t="shared" ca="1" si="472"/>
        <v>-1,33344632821046-3,21922421026261i</v>
      </c>
      <c r="X318" s="223" t="str">
        <f t="shared" ca="1" si="473"/>
        <v>1,79137208091483-2,98872375670247i</v>
      </c>
      <c r="Y318" s="223" t="str">
        <f t="shared" ca="1" si="474"/>
        <v>3,46768453358666-0,341537116112999i</v>
      </c>
      <c r="Z318" s="223" t="str">
        <f t="shared" ca="1" si="475"/>
        <v>2,34002244879884+2,58181691164891i</v>
      </c>
      <c r="AA318" s="223" t="str">
        <f t="shared" ca="1" si="476"/>
        <v>-0,679785043094421+3,41751019330506i</v>
      </c>
      <c r="AB318" s="223" t="str">
        <f t="shared" ca="1" si="477"/>
        <v>-3,14991740355024+1,48979997884623i</v>
      </c>
      <c r="AC318" s="223" t="str">
        <f t="shared" ca="1" si="478"/>
        <v>-3,07302216991247-1,64256457084199i</v>
      </c>
      <c r="AD318" s="223" t="str">
        <f t="shared" ca="1" si="479"/>
        <v>-0,511276935063063-3,44674912371519i</v>
      </c>
      <c r="AE318" s="223" t="str">
        <f t="shared" ca="1" si="480"/>
        <v>2,46388754067206-2,46388754067223i</v>
      </c>
      <c r="AF318" s="223" t="str">
        <f t="shared" ca="1" si="481"/>
        <v>3,44674912371517+0,511276935063178i</v>
      </c>
      <c r="AG318" s="223" t="str">
        <f t="shared" ca="1" si="482"/>
        <v>1,64256457084193+3,0730221699125i</v>
      </c>
      <c r="AH318" s="223" t="str">
        <f t="shared" ca="1" si="483"/>
        <v>-1,48979997884696+3,14991740354989i</v>
      </c>
      <c r="AI318" s="223" t="str">
        <f t="shared" ca="1" si="484"/>
        <v>-3,41751019330529+0,679785043093289i</v>
      </c>
      <c r="AJ318" s="223" t="str">
        <f t="shared" ca="1" si="485"/>
        <v>-2,5818169116479-2,34002244879996i</v>
      </c>
      <c r="AK318" s="223" t="str">
        <f t="shared" ca="1" si="486"/>
        <v>0,341537116111365-3,46768453358682i</v>
      </c>
      <c r="AL318" s="223" t="str">
        <f t="shared" ca="1" si="487"/>
        <v>2,98872375670198-1,79137208091565i</v>
      </c>
      <c r="AM318" s="223" t="str">
        <f t="shared" ca="1" si="488"/>
        <v>3,21922421026283+1,33344632820993i</v>
      </c>
      <c r="AN318" s="223" t="str">
        <f t="shared" ca="1" si="489"/>
        <v>0,846655489414939+3,38003818150068i</v>
      </c>
      <c r="AO318" s="223" t="str">
        <f t="shared" ca="1" si="490"/>
        <v>-2,21052003788463+2,69352645954507i</v>
      </c>
      <c r="AP318" s="223" t="str">
        <f t="shared" ca="1" si="491"/>
        <v>-3,48026598768344-0,170974504335269i</v>
      </c>
      <c r="AQ318" s="223" t="str">
        <f t="shared" ca="1" si="492"/>
        <v>-1,93586401873817-2,8972252461819i</v>
      </c>
      <c r="AR318" s="223" t="str">
        <f t="shared" ca="1" si="493"/>
        <v>-1,93586401873817-2,8972252461819i</v>
      </c>
      <c r="AS318" s="223" t="str">
        <f t="shared" ca="1" si="494"/>
        <v>3,33442336166132-1,01148626850102i</v>
      </c>
      <c r="AT318" s="223" t="str">
        <f t="shared" ca="1" si="495"/>
        <v>2,79874706627606+2,07569229057922i</v>
      </c>
      <c r="AU318" s="223" t="str">
        <f t="shared" ca="1" si="496"/>
        <v>9,23750482694123E-13+3,48446317618064i</v>
      </c>
      <c r="AV318" s="223" t="str">
        <f t="shared" ca="1" si="497"/>
        <v>-2,79874706627496+2,07569229058071i</v>
      </c>
      <c r="AW318" s="223" t="str">
        <f t="shared" ca="1" si="498"/>
        <v>-3,33442336166085-1,01148626850257i</v>
      </c>
      <c r="AX318" s="223" t="str">
        <f t="shared" ca="1" si="499"/>
        <v>-1,17388028857378-3,28077562388177i</v>
      </c>
      <c r="AY318" s="223" t="str">
        <f t="shared" ca="1" si="500"/>
        <v>1,93586401873944-2,89722524618106i</v>
      </c>
      <c r="AZ318" s="223" t="str">
        <f t="shared" ca="1" si="501"/>
        <v>3,48026598768352-0,170974504333652i</v>
      </c>
      <c r="BA318" s="223" t="str">
        <f t="shared" ca="1" si="502"/>
        <v>2,21052003788338+2,6935264595461i</v>
      </c>
      <c r="BB318" s="223" t="str">
        <f t="shared" ca="1" si="503"/>
        <v>-0,846655489413144+3,38003818150113i</v>
      </c>
      <c r="BC318" s="223" t="str">
        <f t="shared" ca="1" si="504"/>
        <v>-3,21922421026212+1,33344632821164i</v>
      </c>
      <c r="BD318" s="223" t="str">
        <f t="shared" ca="1" si="505"/>
        <v>-2,98872375670293-1,79137208091406i</v>
      </c>
      <c r="BE318" s="223" t="str">
        <f t="shared" ca="1" si="506"/>
        <v>-0,341537116113204-3,46768453358663i</v>
      </c>
      <c r="BF318" s="223" t="str">
        <f t="shared" ca="1" si="507"/>
        <v>2,58181691164903-2,34002244879872i</v>
      </c>
      <c r="BG318" s="223" t="str">
        <f t="shared" ca="1" si="508"/>
        <v>3,41751019330498+0,679785043094829i</v>
      </c>
      <c r="BH318" s="223" t="str">
        <f t="shared" ca="1" si="509"/>
        <v>1,48979997884554+3,14991740355056i</v>
      </c>
      <c r="BI318" s="223" t="str">
        <f t="shared" ca="1" si="510"/>
        <v>-1,642564570843+3,07302216991193i</v>
      </c>
      <c r="BJ318" s="223" t="str">
        <f t="shared" ca="1" si="511"/>
        <v>-3,44674912371541+0,511276935061575i</v>
      </c>
      <c r="BK318" s="223" t="str">
        <f t="shared" ca="1" si="512"/>
        <v>-2,46388754067313-2,46388754067117i</v>
      </c>
      <c r="BL318" s="223" t="str">
        <f t="shared" ca="1" si="513"/>
        <v>0,511276935062167-3,44674912371532i</v>
      </c>
      <c r="BM318" s="223" t="str">
        <f t="shared" ca="1" si="514"/>
        <v>3,07302216991225-1,64256457084239i</v>
      </c>
      <c r="BN318" s="223" t="str">
        <f t="shared" ca="1" si="515"/>
        <v>3,14991740355031+1,48979997884608i</v>
      </c>
      <c r="BO318" s="223" t="str">
        <f t="shared" ca="1" si="516"/>
        <v>0,679785043094146+3,41751019330511i</v>
      </c>
      <c r="BP318" s="223" t="str">
        <f t="shared" ca="1" si="517"/>
        <v>-2,34002244879924+2,58181691164856i</v>
      </c>
      <c r="BQ318" s="223" t="str">
        <f t="shared" ca="1" si="518"/>
        <v>-3,46768453358656-0,341537116113994i</v>
      </c>
      <c r="BR318" s="223" t="str">
        <f t="shared" ca="1" si="519"/>
        <v>-1,79137208091347-2,98872375670329i</v>
      </c>
      <c r="BS318" s="223" t="str">
        <f t="shared" ca="1" si="520"/>
        <v>1,33344632820908-3,21922421026318i</v>
      </c>
      <c r="BT318" s="223" t="str">
        <f t="shared" ca="1" si="521"/>
        <v>3,38003818150043-0,846655489415928i</v>
      </c>
      <c r="BU318" s="223" t="str">
        <f t="shared" ca="1" si="522"/>
        <v>2,69352645954566+2,21052003788392i</v>
      </c>
      <c r="BV318" s="223" t="str">
        <f t="shared" ca="1" si="523"/>
        <v>-0,170974504334248+3,48026598768349i</v>
      </c>
      <c r="BW318" s="223" t="str">
        <f t="shared" ca="1" si="524"/>
        <v>-2,89722524618144+1,93586401873886i</v>
      </c>
      <c r="BX318" s="223" t="str">
        <f t="shared" ca="1" si="525"/>
        <v>-3,28077562388154-1,17388028857443i</v>
      </c>
      <c r="BY318" s="223" t="str">
        <f t="shared" ca="1" si="526"/>
        <v>-1,01148626850181-3,33442336166108i</v>
      </c>
      <c r="BZ318" s="223" t="str">
        <f t="shared" ca="1" si="527"/>
        <v>2,07569229058127-2,79874706627454i</v>
      </c>
      <c r="CA318" s="223" t="str">
        <f t="shared" ca="1" si="528"/>
        <v>3,48446317618064+1,51966863169961E-12i</v>
      </c>
      <c r="CB318" s="223" t="str">
        <f t="shared" ca="1" si="529"/>
        <v>2,07569229058153+2,79874706627435i</v>
      </c>
      <c r="CC318" s="223" t="str">
        <f t="shared" ca="1" si="530"/>
        <v>-1,01148626850169+3,33442336166111i</v>
      </c>
      <c r="CD318" s="223" t="str">
        <f t="shared" ca="1" si="531"/>
        <v>-3,28077562388142+1,17388028857474i</v>
      </c>
      <c r="CE318" s="223" t="str">
        <f t="shared" ca="1" si="532"/>
        <v>-2,89722524618151-1,93586401873875i</v>
      </c>
      <c r="CF318" s="223" t="str">
        <f t="shared" ca="1" si="533"/>
        <v>-0,170974504334575-3,48026598768347i</v>
      </c>
      <c r="CG318" s="223" t="str">
        <f t="shared" ca="1" si="534"/>
        <v>2,69352645954557-2,21052003788402i</v>
      </c>
      <c r="CH318" s="223" t="str">
        <f t="shared" ca="1" si="535"/>
        <v>3,38003818150051+0,846655489415611i</v>
      </c>
      <c r="CI318" s="223" t="str">
        <f t="shared" ca="1" si="536"/>
        <v>1,33344632820938+3,21922421026306i</v>
      </c>
      <c r="CJ318" s="223" t="str">
        <f t="shared" ca="1" si="537"/>
        <v>-1,79137208091319+2,98872375670346i</v>
      </c>
      <c r="CK318" s="223" t="str">
        <f t="shared" ca="1" si="538"/>
        <v>-3,46768453358654+0,341537116114123i</v>
      </c>
      <c r="CL318" s="223" t="str">
        <f t="shared" ca="1" si="539"/>
        <v>-2,34002244879948-2,58181691164834i</v>
      </c>
      <c r="CM318" s="223" t="str">
        <f t="shared" ca="1" si="540"/>
        <v>0,679785043094021-3,41751019330514i</v>
      </c>
      <c r="CN318" s="223" t="str">
        <f t="shared" ca="1" si="541"/>
        <v>3,14991740355017-1,48979997884637i</v>
      </c>
      <c r="CO318" s="223" t="str">
        <f t="shared" ca="1" si="542"/>
        <v>3,07302216991232+1,64256457084228i</v>
      </c>
      <c r="CP318" s="223" t="str">
        <f t="shared" ca="1" si="543"/>
        <v>0,511276935062491+3,44674912371527i</v>
      </c>
      <c r="CQ318" s="223" t="str">
        <f t="shared" ca="1" si="544"/>
        <v>-2,46388754067289+2,4638875406714i</v>
      </c>
      <c r="CR318" s="223" t="str">
        <f t="shared" ca="1" si="545"/>
        <v>-3,44674912371493-0,511276935064777i</v>
      </c>
      <c r="CS318" s="223" t="str">
        <f t="shared" ca="1" si="546"/>
        <v>-1,64256457084321-3,07302216991182i</v>
      </c>
      <c r="CT318" s="223" t="str">
        <f t="shared" ca="1" si="547"/>
        <v>1,48979997884525-3,1499174035507i</v>
      </c>
      <c r="CU318" s="223" t="str">
        <f t="shared" ca="1" si="548"/>
        <v>3,41751019330493-0,679785043095052i</v>
      </c>
      <c r="CV318" s="223" t="str">
        <f t="shared" ca="1" si="549"/>
        <v>2,58181691164918+2,34002244879855i</v>
      </c>
      <c r="CW318" s="223" t="str">
        <f t="shared" ca="1" si="550"/>
        <v>-0,341537116113075+3,46768453358664i</v>
      </c>
      <c r="CX318" s="223" t="str">
        <f t="shared" ca="1" si="551"/>
        <v>-2,98872375670281+1,79137208091426i</v>
      </c>
      <c r="CY318" s="223" t="str">
        <f t="shared" ca="1" si="552"/>
        <v>-3,21922421026225-1,33344632821133i</v>
      </c>
      <c r="CZ318" s="223" t="str">
        <f t="shared" ca="1" si="553"/>
        <v>-0,846655489413367-3,38003818150107i</v>
      </c>
      <c r="DA318" s="223" t="str">
        <f t="shared" ca="1" si="554"/>
        <v>2,21052003788581-2,69352645954411i</v>
      </c>
      <c r="DB318" s="223" t="str">
        <f t="shared" ca="1" si="555"/>
        <v>3,48026598768353+0,170974504333325i</v>
      </c>
      <c r="DC318" s="223" t="str">
        <f t="shared" ca="1" si="556"/>
        <v>1,93586401873963+2,89722524618093i</v>
      </c>
      <c r="DD318" s="223" t="str">
        <f t="shared" ca="1" si="557"/>
        <v>-1,17388028857356+3,28077562388185i</v>
      </c>
      <c r="DE318" s="223" t="str">
        <f t="shared" ca="1" si="558"/>
        <v>-3,33442336166081+1,01148626850269i</v>
      </c>
      <c r="DF318" s="223" t="str">
        <f t="shared" ca="1" si="559"/>
        <v>-2,79874706627509-2,07569229058052i</v>
      </c>
      <c r="DG318" s="223" t="str">
        <f t="shared" ca="1" si="560"/>
        <v>7,93986948834183E-13-3,48446317618064i</v>
      </c>
      <c r="DH318" s="223" t="str">
        <f t="shared" ca="1" si="561"/>
        <v>2,79874706627592-2,07569229057941i</v>
      </c>
      <c r="DI318" s="223" t="str">
        <f t="shared" ca="1" si="562"/>
        <v>3,33442336166041+1,01148626850402i</v>
      </c>
      <c r="DJ318" s="223" t="str">
        <f t="shared" ca="1" si="563"/>
        <v>1,17388028857542+3,28077562388118i</v>
      </c>
      <c r="DK318" s="223" t="str">
        <f t="shared" ca="1" si="564"/>
        <v>-1,93586401873798+2,89722524618202i</v>
      </c>
      <c r="DL318" s="223" t="str">
        <f t="shared" ca="1" si="565"/>
        <v>-3,48026598768343+0,170974504335498i</v>
      </c>
      <c r="DM318" s="223" t="str">
        <f t="shared" ca="1" si="566"/>
        <v>-2,21052003788488-2,69352645954486i</v>
      </c>
      <c r="DN318" s="223" t="str">
        <f t="shared" ca="1" si="567"/>
        <v>0,846655489414524-3,38003818150079i</v>
      </c>
      <c r="DO318" s="223" t="str">
        <f t="shared" ca="1" si="568"/>
        <v>3,21922421026278-1,33344632821005i</v>
      </c>
      <c r="DP318" s="223" t="str">
        <f t="shared" ca="1" si="569"/>
        <v>2,9887237567021+1,79137208091545i</v>
      </c>
      <c r="DQ318" s="223" t="str">
        <f t="shared" ca="1" si="570"/>
        <v>0,341537116111692+3,46768453358678i</v>
      </c>
      <c r="DR318" s="223" t="str">
        <f t="shared" ca="1" si="571"/>
        <v>-2,58181691164998+2,34002244879767i</v>
      </c>
      <c r="DS318" s="223" t="str">
        <f t="shared" ca="1" si="572"/>
        <v>-3,41751019330532-0,679785043093111i</v>
      </c>
      <c r="DT318" s="223" t="str">
        <f t="shared" ca="1" si="573"/>
        <v>-1,48979997884721-3,14991740354977i</v>
      </c>
      <c r="DU318" s="223" t="str">
        <f t="shared" ca="1" si="574"/>
        <v>1,64256457084129-3,07302216991285i</v>
      </c>
      <c r="DV318" s="223" t="str">
        <f t="shared" ca="1" si="575"/>
        <v>3,44674912371511-0,511276935063599i</v>
      </c>
      <c r="DW318" s="223" t="str">
        <f t="shared" ca="1" si="576"/>
        <v>2,46388754067191+2,46388754067238i</v>
      </c>
      <c r="DX318" s="223" t="str">
        <f t="shared" ca="1" si="577"/>
        <v>-0,511276935063864+3,44674912371507i</v>
      </c>
      <c r="DY318" s="223" t="str">
        <f t="shared" ca="1" si="578"/>
        <v>-3,07302216991297+1,64256457084105i</v>
      </c>
      <c r="DZ318" s="223" t="str">
        <f t="shared" ca="1" si="579"/>
        <v>-3,14991740354966-1,48979997884745i</v>
      </c>
      <c r="EA318" s="223" t="str">
        <f t="shared" ca="1" si="580"/>
        <v>-0,679785043095958-3,41751019330476i</v>
      </c>
      <c r="EB318" s="223" t="str">
        <f t="shared" ca="1" si="581"/>
        <v>2,34002244879787-2,5818169116498i</v>
      </c>
      <c r="EC318" s="223" t="str">
        <f t="shared" ca="1" si="582"/>
        <v>3,46768453358676+0,341537116111958i</v>
      </c>
      <c r="ED318" s="223" t="str">
        <f t="shared" ca="1" si="583"/>
        <v>1,79137208091522+2,98872375670224i</v>
      </c>
      <c r="EE318" s="223" t="str">
        <f t="shared" ca="1" si="584"/>
        <v>-1,33344632821066+3,21922421026253i</v>
      </c>
      <c r="EF318" s="223" t="str">
        <f t="shared" ca="1" si="585"/>
        <v>-3,38003818150085+0,846655489414263i</v>
      </c>
      <c r="EG318" s="223" t="str">
        <f t="shared" ca="1" si="586"/>
        <v>-2,69352645954469-2,21052003788509i</v>
      </c>
      <c r="EH318" s="223" t="str">
        <f t="shared" ca="1" si="587"/>
        <v>0,170974504335766-3,48026598768342i</v>
      </c>
      <c r="EI318" s="223" t="str">
        <f t="shared" ca="1" si="588"/>
        <v>2,89722524618239-1,93586401873743i</v>
      </c>
      <c r="EJ318" s="223" t="str">
        <f t="shared" ca="1" si="589"/>
        <v>3,28077562388216+1,17388028857269i</v>
      </c>
      <c r="EK318" s="223" t="str">
        <f t="shared" ca="1" si="590"/>
        <v>1,01148626850377+3,33442336166048i</v>
      </c>
      <c r="EL318" s="223" t="str">
        <f t="shared" ca="1" si="591"/>
        <v>-2,07569229057963+2,79874706627576i</v>
      </c>
      <c r="EM318" s="223" t="str">
        <f t="shared" ca="1" si="592"/>
        <v>-3,48446317618064+1,2976353385994E-13i</v>
      </c>
      <c r="EN318" s="223"/>
      <c r="EO318" s="223"/>
      <c r="EP318" s="223"/>
    </row>
    <row r="319" spans="1:146">
      <c r="A319" s="249">
        <f t="shared" si="461"/>
        <v>4.2773437499999947E-3</v>
      </c>
      <c r="B319" s="248">
        <v>219</v>
      </c>
      <c r="C319" s="247">
        <f t="shared" si="462"/>
        <v>43800</v>
      </c>
      <c r="N319" s="246">
        <f t="shared" ca="1" si="463"/>
        <v>4.5150732917876448</v>
      </c>
      <c r="O319" s="223">
        <f t="shared" ca="1" si="464"/>
        <v>-3.4849267082123552</v>
      </c>
      <c r="P319" s="223" t="str">
        <f t="shared" ca="1" si="465"/>
        <v>-2,1440370017504-2,74732952095975i</v>
      </c>
      <c r="Q319" s="223" t="str">
        <f t="shared" ca="1" si="466"/>
        <v>0,846768118511037-3,38048782205839i</v>
      </c>
      <c r="R319" s="223" t="str">
        <f t="shared" ca="1" si="467"/>
        <v>3,18595399455947-1,41223627844718i</v>
      </c>
      <c r="S319" s="223" t="str">
        <f t="shared" ca="1" si="468"/>
        <v>3,07343096866791+1,64278307832922i</v>
      </c>
      <c r="T319" s="223" t="str">
        <f t="shared" ca="1" si="469"/>
        <v>0,595789652227084+3,43362037096574i</v>
      </c>
      <c r="U319" s="223" t="str">
        <f t="shared" ca="1" si="470"/>
        <v>-2,3403337378856+2,58216036622945i</v>
      </c>
      <c r="V319" s="223" t="str">
        <f t="shared" ca="1" si="471"/>
        <v>-3,47548414832486-0,256367112466499i</v>
      </c>
      <c r="W319" s="223" t="str">
        <f t="shared" ca="1" si="472"/>
        <v>-1,93612154333778-2,89761065898011i</v>
      </c>
      <c r="X319" s="223" t="str">
        <f t="shared" ca="1" si="473"/>
        <v>1,09315787499457-3,30903611674898i</v>
      </c>
      <c r="Y319" s="223" t="str">
        <f t="shared" ca="1" si="474"/>
        <v>3,28121205971511-1,17403644781239i</v>
      </c>
      <c r="Z319" s="223" t="str">
        <f t="shared" ca="1" si="475"/>
        <v>2,94425275406703+1,86442749437476i</v>
      </c>
      <c r="AA319" s="223" t="str">
        <f t="shared" ca="1" si="476"/>
        <v>0,341582550196945+3,46814583358497i</v>
      </c>
      <c r="AB319" s="223" t="str">
        <f t="shared" ca="1" si="477"/>
        <v>-2,52394800272253+2,40299826074943i</v>
      </c>
      <c r="AC319" s="223" t="str">
        <f t="shared" ca="1" si="478"/>
        <v>-3,44720763871254-0,511344949338224i</v>
      </c>
      <c r="AD319" s="223" t="str">
        <f t="shared" ca="1" si="479"/>
        <v>-1,71771407453114-3,03218939378289i</v>
      </c>
      <c r="AE319" s="223" t="str">
        <f t="shared" ca="1" si="480"/>
        <v>1,33362371423947-3,21965245801933i</v>
      </c>
      <c r="AF319" s="223" t="str">
        <f t="shared" ca="1" si="481"/>
        <v>3,35868895242633-0,929474411945334i</v>
      </c>
      <c r="AG319" s="223" t="str">
        <f t="shared" ca="1" si="482"/>
        <v>2,7991193786943+2,0759684162891i</v>
      </c>
      <c r="AH319" s="223" t="str">
        <f t="shared" ca="1" si="483"/>
        <v>0,0855243827302818+3,48387711344278i</v>
      </c>
      <c r="AI319" s="223" t="str">
        <f t="shared" ca="1" si="484"/>
        <v>-2,69388477465057+2,21081409949314i</v>
      </c>
      <c r="AJ319" s="223" t="str">
        <f t="shared" ca="1" si="485"/>
        <v>-3,40025041223093-0,76355176362522i</v>
      </c>
      <c r="AK319" s="223" t="str">
        <f t="shared" ca="1" si="486"/>
        <v>-1,48999816432643-3,15033643154436i</v>
      </c>
      <c r="AL319" s="223" t="str">
        <f t="shared" ca="1" si="487"/>
        <v>1,56686253102694-3,1128212236612i</v>
      </c>
      <c r="AM319" s="223" t="str">
        <f t="shared" ca="1" si="488"/>
        <v>3,41796481869868-0,679875473708161i</v>
      </c>
      <c r="AN319" s="223" t="str">
        <f t="shared" ca="1" si="489"/>
        <v>2,6388173328847+2,27625948548909i</v>
      </c>
      <c r="AO319" s="223" t="str">
        <f t="shared" ca="1" si="490"/>
        <v>-0,170997248775073+3,48072896137047i</v>
      </c>
      <c r="AP319" s="223" t="str">
        <f t="shared" ca="1" si="491"/>
        <v>-2,84922315158023+2,00664934508026i</v>
      </c>
      <c r="AQ319" s="223" t="str">
        <f t="shared" ca="1" si="492"/>
        <v>-3,33486693415884-1,011620824749i</v>
      </c>
      <c r="AR319" s="223" t="str">
        <f t="shared" ca="1" si="493"/>
        <v>-3,33486693415884-1,011620824749i</v>
      </c>
      <c r="AS319" s="223" t="str">
        <f t="shared" ca="1" si="494"/>
        <v>1,79161038400308-2,98912134138849i</v>
      </c>
      <c r="AT319" s="223" t="str">
        <f t="shared" ca="1" si="495"/>
        <v>3,45871843747717-0,426592231372435i</v>
      </c>
      <c r="AU319" s="223" t="str">
        <f t="shared" ca="1" si="496"/>
        <v>2,4642153073146+2,46421530731554i</v>
      </c>
      <c r="AV319" s="223" t="str">
        <f t="shared" ca="1" si="497"/>
        <v>-0,426592231373666+3,45871843747701i</v>
      </c>
      <c r="AW319" s="223" t="str">
        <f t="shared" ca="1" si="498"/>
        <v>-2,98912134138735+1,79161038400499i</v>
      </c>
      <c r="AX319" s="223" t="str">
        <f t="shared" ca="1" si="499"/>
        <v>-3,25141152322892-1,25420782497399i</v>
      </c>
      <c r="AY319" s="223" t="str">
        <f t="shared" ca="1" si="500"/>
        <v>-1,01162082474782-3,3348669341592i</v>
      </c>
      <c r="AZ319" s="223" t="str">
        <f t="shared" ca="1" si="501"/>
        <v>2,00664934507844-2,84922315158151i</v>
      </c>
      <c r="BA319" s="223" t="str">
        <f t="shared" ca="1" si="502"/>
        <v>3,48072896137053-0,170997248773834i</v>
      </c>
      <c r="BB319" s="223" t="str">
        <f t="shared" ca="1" si="503"/>
        <v>2,27625948548808+2,63881733288558i</v>
      </c>
      <c r="BC319" s="223" t="str">
        <f t="shared" ca="1" si="504"/>
        <v>-0,679875473709377+3,41796481869844i</v>
      </c>
      <c r="BD319" s="223" t="str">
        <f t="shared" ca="1" si="505"/>
        <v>-3,11282122366018+1,56686253102898i</v>
      </c>
      <c r="BE319" s="223" t="str">
        <f t="shared" ca="1" si="506"/>
        <v>-3,15033643154381-1,48999816432759i</v>
      </c>
      <c r="BF319" s="223" t="str">
        <f t="shared" ca="1" si="507"/>
        <v>-0,763551763624007-3,4002504122312i</v>
      </c>
      <c r="BG319" s="223" t="str">
        <f t="shared" ca="1" si="508"/>
        <v>2,21081409949146-2,69388477465195i</v>
      </c>
      <c r="BH319" s="223" t="str">
        <f t="shared" ca="1" si="509"/>
        <v>3,48387711344275+0,0855243827315228i</v>
      </c>
      <c r="BI319" s="223" t="str">
        <f t="shared" ca="1" si="510"/>
        <v>2,0759684162887+2,7991193786946i</v>
      </c>
      <c r="BJ319" s="223" t="str">
        <f t="shared" ca="1" si="511"/>
        <v>-0,929474411946864+3,35868895242591i</v>
      </c>
      <c r="BK319" s="223" t="str">
        <f t="shared" ca="1" si="512"/>
        <v>-3,21965245801901+1,33362371424024i</v>
      </c>
      <c r="BL319" s="223" t="str">
        <f t="shared" ca="1" si="513"/>
        <v>-3,03218939378276-1,71771407453136i</v>
      </c>
      <c r="BM319" s="223" t="str">
        <f t="shared" ca="1" si="514"/>
        <v>-0,511344949336897-3,44720763871274i</v>
      </c>
      <c r="BN319" s="223" t="str">
        <f t="shared" ca="1" si="515"/>
        <v>2,40299826074861-2,52394800272331i</v>
      </c>
      <c r="BO319" s="223" t="str">
        <f t="shared" ca="1" si="516"/>
        <v>3,46814583358499+0,341582550196702i</v>
      </c>
      <c r="BP319" s="223" t="str">
        <f t="shared" ca="1" si="517"/>
        <v>1,86442749437402+2,94425275406749i</v>
      </c>
      <c r="BQ319" s="223" t="str">
        <f t="shared" ca="1" si="518"/>
        <v>-1,17403644781391+3,28121205971457i</v>
      </c>
      <c r="BR319" s="223" t="str">
        <f t="shared" ca="1" si="519"/>
        <v>-3,30903611674871+1,09315787499539i</v>
      </c>
      <c r="BS319" s="223" t="str">
        <f t="shared" ca="1" si="520"/>
        <v>-2,89761065897997-1,93612154333799i</v>
      </c>
      <c r="BT319" s="223" t="str">
        <f t="shared" ca="1" si="521"/>
        <v>-0,256367112465163-3,47548414832496i</v>
      </c>
      <c r="BU319" s="223" t="str">
        <f t="shared" ca="1" si="522"/>
        <v>2,58216036622869-2,34033373788644i</v>
      </c>
      <c r="BV319" s="223" t="str">
        <f t="shared" ca="1" si="523"/>
        <v>3,43362037096579+0,595789652226858i</v>
      </c>
      <c r="BW319" s="223" t="str">
        <f t="shared" ca="1" si="524"/>
        <v>1,64278307832845+3,07343096866832i</v>
      </c>
      <c r="BX319" s="223" t="str">
        <f t="shared" ca="1" si="525"/>
        <v>-1,4122362784454+3,18595399456026i</v>
      </c>
      <c r="BY319" s="223" t="str">
        <f t="shared" ca="1" si="526"/>
        <v>-3,38048782205818+0,846768118511867i</v>
      </c>
      <c r="BZ319" s="223" t="str">
        <f t="shared" ca="1" si="527"/>
        <v>-2,74732952095958-2,14403700175062i</v>
      </c>
      <c r="CA319" s="223" t="str">
        <f t="shared" ca="1" si="528"/>
        <v>1,34056053978859E-12-3,48492670821236i</v>
      </c>
      <c r="CB319" s="223" t="str">
        <f t="shared" ca="1" si="529"/>
        <v>2,74732952095904-2,14403700175132i</v>
      </c>
      <c r="CC319" s="223" t="str">
        <f t="shared" ca="1" si="530"/>
        <v>3,38048782205844+0,846768118510817i</v>
      </c>
      <c r="CD319" s="223" t="str">
        <f t="shared" ca="1" si="531"/>
        <v>1,41223627844639+3,18595399455982i</v>
      </c>
      <c r="CE319" s="223" t="str">
        <f t="shared" ca="1" si="532"/>
        <v>-1,6427830783275+3,07343096866883i</v>
      </c>
      <c r="CF319" s="223" t="str">
        <f t="shared" ca="1" si="533"/>
        <v>-3,4336203709656+0,595789652227924i</v>
      </c>
      <c r="CG319" s="223" t="str">
        <f t="shared" ca="1" si="534"/>
        <v>-2,58216036622928-2,34033373788579i</v>
      </c>
      <c r="CH319" s="223" t="str">
        <f t="shared" ca="1" si="535"/>
        <v>0,256367112467836-3,47548414832476i</v>
      </c>
      <c r="CI319" s="223" t="str">
        <f t="shared" ca="1" si="536"/>
        <v>2,89761065897948-1,93612154333872i</v>
      </c>
      <c r="CJ319" s="223" t="str">
        <f t="shared" ca="1" si="537"/>
        <v>3,30903611674905+1,09315787499436i</v>
      </c>
      <c r="CK319" s="223" t="str">
        <f t="shared" ca="1" si="538"/>
        <v>1,17403644781157+3,2812120597154i</v>
      </c>
      <c r="CL319" s="223" t="str">
        <f t="shared" ca="1" si="539"/>
        <v>-1,86442749437311+2,94425275406807i</v>
      </c>
      <c r="CM319" s="223" t="str">
        <f t="shared" ca="1" si="540"/>
        <v>-3,46814583358488+0,341582550197779i</v>
      </c>
      <c r="CN319" s="223" t="str">
        <f t="shared" ca="1" si="541"/>
        <v>-2,40299826074925-2,5239480027227i</v>
      </c>
      <c r="CO319" s="223" t="str">
        <f t="shared" ca="1" si="542"/>
        <v>0,511344949339549-3,44720763871234i</v>
      </c>
      <c r="CP319" s="223" t="str">
        <f t="shared" ca="1" si="543"/>
        <v>3,03218939378233-1,71771407453213i</v>
      </c>
      <c r="CQ319" s="223" t="str">
        <f t="shared" ca="1" si="544"/>
        <v>3,21965245801943+1,33362371423924i</v>
      </c>
      <c r="CR319" s="223" t="str">
        <f t="shared" ca="1" si="545"/>
        <v>0,92947441194447+3,35868895242657i</v>
      </c>
      <c r="CS319" s="223" t="str">
        <f t="shared" ca="1" si="546"/>
        <v>-2,07596841629069+2,79911937869311i</v>
      </c>
      <c r="CT319" s="223" t="str">
        <f t="shared" ca="1" si="547"/>
        <v>-3,48387711344273+0,0855243827325062i</v>
      </c>
      <c r="CU319" s="223" t="str">
        <f t="shared" ca="1" si="548"/>
        <v>-2,21081409949214-2,69388477465139i</v>
      </c>
      <c r="CV319" s="223" t="str">
        <f t="shared" ca="1" si="549"/>
        <v>0,763551763626335-3,40025041223068i</v>
      </c>
      <c r="CW319" s="223" t="str">
        <f t="shared" ca="1" si="550"/>
        <v>3,15033643154343-1,48999816432839i</v>
      </c>
      <c r="CX319" s="223" t="str">
        <f t="shared" ca="1" si="551"/>
        <v>3,11282122366067+1,56686253102801i</v>
      </c>
      <c r="CY319" s="223" t="str">
        <f t="shared" ca="1" si="552"/>
        <v>0,679875473706941+3,41796481869892i</v>
      </c>
      <c r="CZ319" s="223" t="str">
        <f t="shared" ca="1" si="553"/>
        <v>-2,27625948548733+2,63881733288622i</v>
      </c>
      <c r="DA319" s="223" t="str">
        <f t="shared" ca="1" si="554"/>
        <v>-3,48072896137058-0,170997248772851i</v>
      </c>
      <c r="DB319" s="223" t="str">
        <f t="shared" ca="1" si="555"/>
        <v>-2,00664934507916-2,849223151581i</v>
      </c>
      <c r="DC319" s="223" t="str">
        <f t="shared" ca="1" si="556"/>
        <v>1,01162082475009-3,3348669341585i</v>
      </c>
      <c r="DD319" s="223" t="str">
        <f t="shared" ca="1" si="557"/>
        <v>3,2514115232286-1,25420782497482i</v>
      </c>
      <c r="DE319" s="223" t="str">
        <f t="shared" ca="1" si="558"/>
        <v>2,9891213413879+1,79161038400406i</v>
      </c>
      <c r="DF319" s="223" t="str">
        <f t="shared" ca="1" si="559"/>
        <v>0,426592231371202+3,45871843747732i</v>
      </c>
      <c r="DG319" s="223" t="str">
        <f t="shared" ca="1" si="560"/>
        <v>-2,4642153073139+2,46421530731624i</v>
      </c>
      <c r="DH319" s="223" t="str">
        <f t="shared" ca="1" si="561"/>
        <v>-3,45871843747731-0,426592231371261i</v>
      </c>
      <c r="DI319" s="223" t="str">
        <f t="shared" ca="1" si="562"/>
        <v>-1,79161038400384-2,98912134138804i</v>
      </c>
      <c r="DJ319" s="223" t="str">
        <f t="shared" ca="1" si="563"/>
        <v>1,25420782497506-3,25141152322851i</v>
      </c>
      <c r="DK319" s="223" t="str">
        <f t="shared" ca="1" si="564"/>
        <v>3,33486693415858-1,01162082474985i</v>
      </c>
      <c r="DL319" s="223" t="str">
        <f t="shared" ca="1" si="565"/>
        <v>2,84922315158085+2,00664934507937i</v>
      </c>
      <c r="DM319" s="223" t="str">
        <f t="shared" ca="1" si="566"/>
        <v>0,170997248772396+3,4807289613706i</v>
      </c>
      <c r="DN319" s="223" t="str">
        <f t="shared" ca="1" si="567"/>
        <v>-2,63881733288639+2,27625948548714i</v>
      </c>
      <c r="DO319" s="223" t="str">
        <f t="shared" ca="1" si="568"/>
        <v>-3,41796481869891-0,679875473707001i</v>
      </c>
      <c r="DP319" s="223" t="str">
        <f t="shared" ca="1" si="569"/>
        <v>-1,56686253102778-3,11282122366078i</v>
      </c>
      <c r="DQ319" s="223" t="str">
        <f t="shared" ca="1" si="570"/>
        <v>1,48999816432862-3,15033643154333i</v>
      </c>
      <c r="DR319" s="223" t="str">
        <f t="shared" ca="1" si="571"/>
        <v>3,40025041223074-0,76355176362608i</v>
      </c>
      <c r="DS319" s="223" t="str">
        <f t="shared" ca="1" si="572"/>
        <v>2,69388477465122+2,21081409949234i</v>
      </c>
      <c r="DT319" s="223" t="str">
        <f t="shared" ca="1" si="573"/>
        <v>-0,0855243827329621+3,48387711344271i</v>
      </c>
      <c r="DU319" s="223" t="str">
        <f t="shared" ca="1" si="574"/>
        <v>-2,79911937869327+2,07596841629048i</v>
      </c>
      <c r="DV319" s="223" t="str">
        <f t="shared" ca="1" si="575"/>
        <v>-3,35868895242655-0,929474411944529i</v>
      </c>
      <c r="DW319" s="223" t="str">
        <f t="shared" ca="1" si="576"/>
        <v>-1,333623714239-3,21965245801952i</v>
      </c>
      <c r="DX319" s="223" t="str">
        <f t="shared" ca="1" si="577"/>
        <v>1,71771407453235-3,0321893937822i</v>
      </c>
      <c r="DY319" s="223" t="str">
        <f t="shared" ca="1" si="578"/>
        <v>3,44720763871241-0,511344949339099i</v>
      </c>
      <c r="DZ319" s="223" t="str">
        <f t="shared" ca="1" si="579"/>
        <v>2,52394800272252+2,40299826074943i</v>
      </c>
      <c r="EA319" s="223" t="str">
        <f t="shared" ca="1" si="580"/>
        <v>-0,341582550198233+3,46814583358484i</v>
      </c>
      <c r="EB319" s="223" t="str">
        <f t="shared" ca="1" si="581"/>
        <v>-2,9442527540663+1,8644274943759i</v>
      </c>
      <c r="EC319" s="223" t="str">
        <f t="shared" ca="1" si="582"/>
        <v>-3,28121205971538-1,17403644781163i</v>
      </c>
      <c r="ED319" s="223" t="str">
        <f t="shared" ca="1" si="583"/>
        <v>-1,09315787499411-3,30903611674913i</v>
      </c>
      <c r="EE319" s="223" t="str">
        <f t="shared" ca="1" si="584"/>
        <v>1,93612154333894-2,89761065897933i</v>
      </c>
      <c r="EF319" s="223" t="str">
        <f t="shared" ca="1" si="585"/>
        <v>3,4754841483248-0,256367112467382i</v>
      </c>
      <c r="EG319" s="223" t="str">
        <f t="shared" ca="1" si="586"/>
        <v>2,3403337378856+2,58216036622946i</v>
      </c>
      <c r="EH319" s="223" t="str">
        <f t="shared" ca="1" si="587"/>
        <v>-0,595789652228374+3,43362037096552i</v>
      </c>
      <c r="EI319" s="223" t="str">
        <f t="shared" ca="1" si="588"/>
        <v>-3,07343096866727+1,64278307833042i</v>
      </c>
      <c r="EJ319" s="223" t="str">
        <f t="shared" ca="1" si="589"/>
        <v>-3,1859539945598-1,41223627844645i</v>
      </c>
      <c r="EK319" s="223" t="str">
        <f t="shared" ca="1" si="590"/>
        <v>-0,846768118510567-3,38048782205851i</v>
      </c>
      <c r="EL319" s="223" t="str">
        <f t="shared" ca="1" si="591"/>
        <v>2,14403700175153-2,74732952095888i</v>
      </c>
      <c r="EM319" s="223" t="str">
        <f t="shared" ca="1" si="592"/>
        <v>3,48492670821236-8,84591594757185E-13i</v>
      </c>
      <c r="EN319" s="223"/>
      <c r="EO319" s="223"/>
      <c r="EP319" s="223"/>
    </row>
    <row r="320" spans="1:146">
      <c r="A320" s="249">
        <f t="shared" si="461"/>
        <v>4.2968749999999943E-3</v>
      </c>
      <c r="B320" s="248">
        <v>220</v>
      </c>
      <c r="C320" s="247">
        <f t="shared" si="462"/>
        <v>44000</v>
      </c>
      <c r="N320" s="246">
        <f t="shared" ca="1" si="463"/>
        <v>4.5146462184461651</v>
      </c>
      <c r="O320" s="223">
        <f t="shared" ca="1" si="464"/>
        <v>-3.4853537815538349</v>
      </c>
      <c r="P320" s="223" t="str">
        <f t="shared" ca="1" si="465"/>
        <v>-2,21108503195213-2,69421490680845i</v>
      </c>
      <c r="Q320" s="223" t="str">
        <f t="shared" ca="1" si="466"/>
        <v>0,679958791583516-3,41838368594573i</v>
      </c>
      <c r="R320" s="223" t="str">
        <f t="shared" ca="1" si="467"/>
        <v>3,07380761372923-1,64298439930872i</v>
      </c>
      <c r="S320" s="223" t="str">
        <f t="shared" ca="1" si="468"/>
        <v>3,22004702233837+1,33378714813176i</v>
      </c>
      <c r="T320" s="223" t="str">
        <f t="shared" ca="1" si="469"/>
        <v>1,01174479759602+3,33527561786564i</v>
      </c>
      <c r="U320" s="223" t="str">
        <f t="shared" ca="1" si="470"/>
        <v>-1,93635881257373+2,8979657574857i</v>
      </c>
      <c r="V320" s="223" t="str">
        <f t="shared" ca="1" si="471"/>
        <v>-3,46857085045156+0,341624410704733i</v>
      </c>
      <c r="W320" s="223" t="str">
        <f t="shared" ca="1" si="472"/>
        <v>-2,464517293771-2,46451729377079i</v>
      </c>
      <c r="X320" s="223" t="str">
        <f t="shared" ca="1" si="473"/>
        <v>0,341624410704775-3,46857085045155i</v>
      </c>
      <c r="Y320" s="223" t="str">
        <f t="shared" ca="1" si="474"/>
        <v>2,89796575748572-1,9363588125737i</v>
      </c>
      <c r="Z320" s="223" t="str">
        <f t="shared" ca="1" si="475"/>
        <v>3,33527561786562+1,01174479759607i</v>
      </c>
      <c r="AA320" s="223" t="str">
        <f t="shared" ca="1" si="476"/>
        <v>1,33378714813173+3,22004702233838i</v>
      </c>
      <c r="AB320" s="223" t="str">
        <f t="shared" ca="1" si="477"/>
        <v>-1,64298439930875+3,07380761372922i</v>
      </c>
      <c r="AC320" s="223" t="str">
        <f t="shared" ca="1" si="478"/>
        <v>-3,41838368594574+0,679958791583481i</v>
      </c>
      <c r="AD320" s="223" t="str">
        <f t="shared" ca="1" si="479"/>
        <v>-2,69421490680834-2,21108503195226i</v>
      </c>
      <c r="AE320" s="223" t="str">
        <f t="shared" ca="1" si="480"/>
        <v>4,26988685887352E-14-3,48535378155383i</v>
      </c>
      <c r="AF320" s="223" t="str">
        <f t="shared" ca="1" si="481"/>
        <v>2,69421490680839-2,2110850319522i</v>
      </c>
      <c r="AG320" s="223" t="str">
        <f t="shared" ca="1" si="482"/>
        <v>3,41838368594572+0,679958791583565i</v>
      </c>
      <c r="AH320" s="223" t="str">
        <f t="shared" ca="1" si="483"/>
        <v>1,64298439930959+3,07380761372877i</v>
      </c>
      <c r="AI320" s="223" t="str">
        <f t="shared" ca="1" si="484"/>
        <v>-1,33378714813213+3,22004702233821i</v>
      </c>
      <c r="AJ320" s="223" t="str">
        <f t="shared" ca="1" si="485"/>
        <v>-3,33527561786525+1,01174479759729i</v>
      </c>
      <c r="AK320" s="223" t="str">
        <f t="shared" ca="1" si="486"/>
        <v>-2,89796575748566-1,93635881257379i</v>
      </c>
      <c r="AL320" s="223" t="str">
        <f t="shared" ca="1" si="487"/>
        <v>-0,341624410702941-3,46857085045174i</v>
      </c>
      <c r="AM320" s="223" t="str">
        <f t="shared" ca="1" si="488"/>
        <v>2,4645172937708-2,46451729377099i</v>
      </c>
      <c r="AN320" s="223" t="str">
        <f t="shared" ca="1" si="489"/>
        <v>3,46857085045142+0,341624410706173i</v>
      </c>
      <c r="AO320" s="223" t="str">
        <f t="shared" ca="1" si="490"/>
        <v>1,93635881257397+2,89796575748554i</v>
      </c>
      <c r="AP320" s="223" t="str">
        <f t="shared" ca="1" si="491"/>
        <v>-1,01174479759709+3,33527561786531i</v>
      </c>
      <c r="AQ320" s="223" t="str">
        <f t="shared" ca="1" si="492"/>
        <v>-3,22004702233813+1,33378714813233i</v>
      </c>
      <c r="AR320" s="223" t="str">
        <f t="shared" ca="1" si="493"/>
        <v>-3,22004702233813+1,33378714813233i</v>
      </c>
      <c r="AS320" s="223" t="str">
        <f t="shared" ca="1" si="494"/>
        <v>-0,679958791584457-3,41838368594554i</v>
      </c>
      <c r="AT320" s="223" t="str">
        <f t="shared" ca="1" si="495"/>
        <v>2,21108503195257-2,69421490680809i</v>
      </c>
      <c r="AU320" s="223" t="str">
        <f t="shared" ca="1" si="496"/>
        <v>3,48535378155383-1,30143823700329E-12i</v>
      </c>
      <c r="AV320" s="223" t="str">
        <f t="shared" ca="1" si="497"/>
        <v>2,2110850319519+2,69421490680864i</v>
      </c>
      <c r="AW320" s="223" t="str">
        <f t="shared" ca="1" si="498"/>
        <v>-0,679958791581906+3,41838368594605i</v>
      </c>
      <c r="AX320" s="223" t="str">
        <f t="shared" ca="1" si="499"/>
        <v>-3,07380761372927+1,64298439930863i</v>
      </c>
      <c r="AY320" s="223" t="str">
        <f t="shared" ca="1" si="500"/>
        <v>-3,2200470223378-1,33378714813313i</v>
      </c>
      <c r="AZ320" s="223" t="str">
        <f t="shared" ca="1" si="501"/>
        <v>-1,01174479759626-3,33527561786556i</v>
      </c>
      <c r="BA320" s="223" t="str">
        <f t="shared" ca="1" si="502"/>
        <v>1,93635881257469-2,89796575748506i</v>
      </c>
      <c r="BB320" s="223" t="str">
        <f t="shared" ca="1" si="503"/>
        <v>3,4685708504515-0,341624410705314i</v>
      </c>
      <c r="BC320" s="223" t="str">
        <f t="shared" ca="1" si="504"/>
        <v>2,46451729377019+2,4645172937716i</v>
      </c>
      <c r="BD320" s="223" t="str">
        <f t="shared" ca="1" si="505"/>
        <v>-0,34162441070385+3,46857085045165i</v>
      </c>
      <c r="BE320" s="223" t="str">
        <f t="shared" ca="1" si="506"/>
        <v>-2,89796575748617+1,93635881257303i</v>
      </c>
      <c r="BF320" s="223" t="str">
        <f t="shared" ca="1" si="507"/>
        <v>-3,33527561786599-1,01174479759485i</v>
      </c>
      <c r="BG320" s="223" t="str">
        <f t="shared" ca="1" si="508"/>
        <v>-1,33378714813128-3,22004702233856i</v>
      </c>
      <c r="BH320" s="223" t="str">
        <f t="shared" ca="1" si="509"/>
        <v>1,64298439930734-3,07380761372997i</v>
      </c>
      <c r="BI320" s="223" t="str">
        <f t="shared" ca="1" si="510"/>
        <v>3,41838368594576-0,679958791583349i</v>
      </c>
      <c r="BJ320" s="223" t="str">
        <f t="shared" ca="1" si="511"/>
        <v>2,69421490680958+2,21108503195076i</v>
      </c>
      <c r="BK320" s="223" t="str">
        <f t="shared" ca="1" si="512"/>
        <v>2,68142243999727E-13+3,48535378155383i</v>
      </c>
      <c r="BL320" s="223" t="str">
        <f t="shared" ca="1" si="513"/>
        <v>-2,6942149068093+2,2110850319511i</v>
      </c>
      <c r="BM320" s="223" t="str">
        <f t="shared" ca="1" si="514"/>
        <v>-3,41838368594583-0,679958791583017i</v>
      </c>
      <c r="BN320" s="223" t="str">
        <f t="shared" ca="1" si="515"/>
        <v>-1,64298439930764-3,07380761372981i</v>
      </c>
      <c r="BO320" s="223" t="str">
        <f t="shared" ca="1" si="516"/>
        <v>1,33378714813088-3,22004702233873i</v>
      </c>
      <c r="BP320" s="223" t="str">
        <f t="shared" ca="1" si="517"/>
        <v>3,33527561786586-1,01174479759527i</v>
      </c>
      <c r="BQ320" s="223" t="str">
        <f t="shared" ca="1" si="518"/>
        <v>2,89796575748636+1,93635881257275i</v>
      </c>
      <c r="BR320" s="223" t="str">
        <f t="shared" ca="1" si="519"/>
        <v>0,341624410704186+3,46857085045161i</v>
      </c>
      <c r="BS320" s="223" t="str">
        <f t="shared" ca="1" si="520"/>
        <v>-2,46451729376988+2,46451729377191i</v>
      </c>
      <c r="BT320" s="223" t="str">
        <f t="shared" ca="1" si="521"/>
        <v>-3,46857085045155-0,341624410704878i</v>
      </c>
      <c r="BU320" s="223" t="str">
        <f t="shared" ca="1" si="522"/>
        <v>-1,93635881257497-2,89796575748487i</v>
      </c>
      <c r="BV320" s="223" t="str">
        <f t="shared" ca="1" si="523"/>
        <v>1,01174479759594-3,33527561786566i</v>
      </c>
      <c r="BW320" s="223" t="str">
        <f t="shared" ca="1" si="524"/>
        <v>3,220047022339-1,33378714813024i</v>
      </c>
      <c r="BX320" s="223" t="str">
        <f t="shared" ca="1" si="525"/>
        <v>3,07380761372948+1,64298439930825i</v>
      </c>
      <c r="BY320" s="223" t="str">
        <f t="shared" ca="1" si="526"/>
        <v>0,679958791582334+3,41838368594596i</v>
      </c>
      <c r="BZ320" s="223" t="str">
        <f t="shared" ca="1" si="527"/>
        <v>-2,21108503195164+2,69421490680886i</v>
      </c>
      <c r="CA320" s="223" t="str">
        <f t="shared" ca="1" si="528"/>
        <v>-3,48535378155383-9,63273173886804E-13i</v>
      </c>
      <c r="CB320" s="223" t="str">
        <f t="shared" ca="1" si="529"/>
        <v>-2,2110850319529-2,69421490680782i</v>
      </c>
      <c r="CC320" s="223" t="str">
        <f t="shared" ca="1" si="530"/>
        <v>0,679958791584028-3,41838368594562i</v>
      </c>
      <c r="CD320" s="223" t="str">
        <f t="shared" ca="1" si="531"/>
        <v>3,07380761372871-1,64298439930969i</v>
      </c>
      <c r="CE320" s="223" t="str">
        <f t="shared" ca="1" si="532"/>
        <v>3,22004702233826+1,33378714813202i</v>
      </c>
      <c r="CF320" s="223" t="str">
        <f t="shared" ca="1" si="533"/>
        <v>1,0117447975975+3,33527561786519i</v>
      </c>
      <c r="CG320" s="223" t="str">
        <f t="shared" ca="1" si="534"/>
        <v>-1,93635881257361+2,89796575748578i</v>
      </c>
      <c r="CH320" s="223" t="str">
        <f t="shared" ca="1" si="535"/>
        <v>-3,46857085045171+0,341624410703158i</v>
      </c>
      <c r="CI320" s="223" t="str">
        <f t="shared" ca="1" si="536"/>
        <v>-2,46451729377104-2,46451729377075i</v>
      </c>
      <c r="CJ320" s="223" t="str">
        <f t="shared" ca="1" si="537"/>
        <v>0,341624410706104-3,46857085045143i</v>
      </c>
      <c r="CK320" s="223" t="str">
        <f t="shared" ca="1" si="538"/>
        <v>2,89796575748545-1,93635881257411i</v>
      </c>
      <c r="CL320" s="223" t="str">
        <f t="shared" ca="1" si="539"/>
        <v>3,33527561786536+1,01174479759693i</v>
      </c>
      <c r="CM320" s="223" t="str">
        <f t="shared" ca="1" si="540"/>
        <v>1,33378714813258+3,22004702233802i</v>
      </c>
      <c r="CN320" s="223" t="str">
        <f t="shared" ca="1" si="541"/>
        <v>-1,64298439930916+3,073807613729i</v>
      </c>
      <c r="CO320" s="223" t="str">
        <f t="shared" ca="1" si="542"/>
        <v>-3,41838368594551+0,679958791584624i</v>
      </c>
      <c r="CP320" s="223" t="str">
        <f t="shared" ca="1" si="543"/>
        <v>-2,6942149068082-2,21108503195243i</v>
      </c>
      <c r="CQ320" s="223" t="str">
        <f t="shared" ca="1" si="544"/>
        <v>-1,56958048100302E-12-3,48535378155383i</v>
      </c>
      <c r="CR320" s="223" t="str">
        <f t="shared" ca="1" si="545"/>
        <v>2,69421490680847-2,2110850319521i</v>
      </c>
      <c r="CS320" s="223" t="str">
        <f t="shared" ca="1" si="546"/>
        <v>3,41838368594543+0,679958791585042i</v>
      </c>
      <c r="CT320" s="223" t="str">
        <f t="shared" ca="1" si="547"/>
        <v>1,64298439930878+3,07380761372919i</v>
      </c>
      <c r="CU320" s="223" t="str">
        <f t="shared" ca="1" si="548"/>
        <v>-1,33378714813297+3,22004702233786i</v>
      </c>
      <c r="CV320" s="223" t="str">
        <f t="shared" ca="1" si="549"/>
        <v>-3,33527561786549+1,01174479759652i</v>
      </c>
      <c r="CW320" s="223" t="str">
        <f t="shared" ca="1" si="550"/>
        <v>-2,89796575748521-1,93635881257447i</v>
      </c>
      <c r="CX320" s="223" t="str">
        <f t="shared" ca="1" si="551"/>
        <v>-0,341624410705482-3,46857085045149i</v>
      </c>
      <c r="CY320" s="223" t="str">
        <f t="shared" ca="1" si="552"/>
        <v>2,46451729377148-2,46451729377031i</v>
      </c>
      <c r="CZ320" s="223" t="str">
        <f t="shared" ca="1" si="553"/>
        <v>3,46857085045167+0,341624410703583i</v>
      </c>
      <c r="DA320" s="223" t="str">
        <f t="shared" ca="1" si="554"/>
        <v>1,93635881257325+2,89796575748602i</v>
      </c>
      <c r="DB320" s="223" t="str">
        <f t="shared" ca="1" si="555"/>
        <v>-1,01174479759469+3,33527561786604i</v>
      </c>
      <c r="DC320" s="223" t="str">
        <f t="shared" ca="1" si="556"/>
        <v>-3,2200470223385+1,33378714813144i</v>
      </c>
      <c r="DD320" s="223" t="str">
        <f t="shared" ca="1" si="557"/>
        <v>-3,07380761372841-1,64298439931024i</v>
      </c>
      <c r="DE320" s="223" t="str">
        <f t="shared" ca="1" si="558"/>
        <v>-0,67995879158361-3,41838368594571i</v>
      </c>
      <c r="DF320" s="223" t="str">
        <f t="shared" ca="1" si="559"/>
        <v>2,21108503195339-2,69421490680742i</v>
      </c>
      <c r="DG320" s="223" t="str">
        <f t="shared" ca="1" si="560"/>
        <v>3,48535378155383-5,36284487999452E-13i</v>
      </c>
      <c r="DH320" s="223" t="str">
        <f t="shared" ca="1" si="561"/>
        <v>2,21108503195115+2,69421490680925i</v>
      </c>
      <c r="DI320" s="223" t="str">
        <f t="shared" ca="1" si="562"/>
        <v>-0,679958791582948+3,41838368594584i</v>
      </c>
      <c r="DJ320" s="223" t="str">
        <f t="shared" ca="1" si="563"/>
        <v>-3,07380761372968+1,64298439930787i</v>
      </c>
      <c r="DK320" s="223" t="str">
        <f t="shared" ca="1" si="564"/>
        <v>-3,22004702233876-1,33378714813081i</v>
      </c>
      <c r="DL320" s="223" t="str">
        <f t="shared" ca="1" si="565"/>
        <v>-1,01174479759553-3,33527561786579i</v>
      </c>
      <c r="DM320" s="223" t="str">
        <f t="shared" ca="1" si="566"/>
        <v>1,93635881257252-2,89796575748651i</v>
      </c>
      <c r="DN320" s="223" t="str">
        <f t="shared" ca="1" si="567"/>
        <v>3,46857085045161-0,341624410704256i</v>
      </c>
      <c r="DO320" s="223" t="str">
        <f t="shared" ca="1" si="568"/>
        <v>2,4645172937721+2,46451729376969i</v>
      </c>
      <c r="DP320" s="223" t="str">
        <f t="shared" ca="1" si="569"/>
        <v>-0,341624410704808+3,46857085045155i</v>
      </c>
      <c r="DQ320" s="223" t="str">
        <f t="shared" ca="1" si="570"/>
        <v>-2,8979657574866+1,93635881257239i</v>
      </c>
      <c r="DR320" s="223" t="str">
        <f t="shared" ca="1" si="571"/>
        <v>-3,33527561786574-1,01174479759568i</v>
      </c>
      <c r="DS320" s="223" t="str">
        <f t="shared" ca="1" si="572"/>
        <v>-1,3337871481303-3,22004702233897i</v>
      </c>
      <c r="DT320" s="223" t="str">
        <f t="shared" ca="1" si="573"/>
        <v>1,64298439930801-3,07380761372961i</v>
      </c>
      <c r="DU320" s="223" t="str">
        <f t="shared" ca="1" si="574"/>
        <v>3,41838368594595-0,679958791582404i</v>
      </c>
      <c r="DV320" s="223" t="str">
        <f t="shared" ca="1" si="575"/>
        <v>2,69421490680915+2,21108503195128i</v>
      </c>
      <c r="DW320" s="223" t="str">
        <f t="shared" ca="1" si="576"/>
        <v>-6,95130929887078E-13+3,48535378155383i</v>
      </c>
      <c r="DX320" s="223" t="str">
        <f t="shared" ca="1" si="577"/>
        <v>-2,69421490680777+2,21108503195296i</v>
      </c>
      <c r="DY320" s="223" t="str">
        <f t="shared" ca="1" si="578"/>
        <v>-3,41838368594568-0,679958791583767i</v>
      </c>
      <c r="DZ320" s="223" t="str">
        <f t="shared" ca="1" si="579"/>
        <v>-1,64298439930993-3,07380761372858i</v>
      </c>
      <c r="EA320" s="223" t="str">
        <f t="shared" ca="1" si="580"/>
        <v>1,33378714813159-3,22004702233843i</v>
      </c>
      <c r="EB320" s="223" t="str">
        <f t="shared" ca="1" si="581"/>
        <v>3,33527561786614-1,01174479759435i</v>
      </c>
      <c r="EC320" s="223" t="str">
        <f t="shared" ca="1" si="582"/>
        <v>2,89796575748582+1,93635881257355i</v>
      </c>
      <c r="ED320" s="223" t="str">
        <f t="shared" ca="1" si="583"/>
        <v>0,341624410703425+3,46857085045169i</v>
      </c>
      <c r="EE320" s="223" t="str">
        <f t="shared" ca="1" si="584"/>
        <v>-2,46451729377056+2,46451729377123i</v>
      </c>
      <c r="EF320" s="223" t="str">
        <f t="shared" ca="1" si="585"/>
        <v>-3,46857085045147-0,34162441070564i</v>
      </c>
      <c r="EG320" s="223" t="str">
        <f t="shared" ca="1" si="586"/>
        <v>-1,93635881257433-2,8979657574853i</v>
      </c>
      <c r="EH320" s="223" t="str">
        <f t="shared" ca="1" si="587"/>
        <v>1,01174479759686-3,33527561786538i</v>
      </c>
      <c r="EI320" s="223" t="str">
        <f t="shared" ca="1" si="588"/>
        <v>3,22004702233792-1,33378714813282i</v>
      </c>
      <c r="EJ320" s="223" t="str">
        <f t="shared" ca="1" si="589"/>
        <v>3,07380761372903+1,6429843993091i</v>
      </c>
      <c r="EK320" s="223" t="str">
        <f t="shared" ca="1" si="590"/>
        <v>0,679958791584694+3,4183836859455i</v>
      </c>
      <c r="EL320" s="223" t="str">
        <f t="shared" ca="1" si="591"/>
        <v>-2,21108503195223+2,69421490680837i</v>
      </c>
      <c r="EM320" s="223" t="str">
        <f t="shared" ca="1" si="592"/>
        <v>-3,48535378155383+1,63960330011978E-12i</v>
      </c>
      <c r="EN320" s="223"/>
      <c r="EO320" s="223"/>
      <c r="EP320" s="223"/>
    </row>
    <row r="321" spans="1:146">
      <c r="A321" s="249">
        <f t="shared" si="461"/>
        <v>4.3164062499999939E-3</v>
      </c>
      <c r="B321" s="248">
        <v>221</v>
      </c>
      <c r="C321" s="247">
        <f t="shared" si="462"/>
        <v>44200</v>
      </c>
      <c r="N321" s="246">
        <f t="shared" ca="1" si="463"/>
        <v>4.5142519046527507</v>
      </c>
      <c r="O321" s="223">
        <f t="shared" ca="1" si="464"/>
        <v>-3.4857480953472497</v>
      </c>
      <c r="P321" s="223" t="str">
        <f t="shared" ca="1" si="465"/>
        <v>-2,27679599325868-2,63943929449006i</v>
      </c>
      <c r="Q321" s="223" t="str">
        <f t="shared" ca="1" si="466"/>
        <v>0,511465471862023-3,448020135572i</v>
      </c>
      <c r="R321" s="223" t="str">
        <f t="shared" ca="1" si="467"/>
        <v>2,94494670591647-1,86486693453681i</v>
      </c>
      <c r="S321" s="223" t="str">
        <f t="shared" ca="1" si="468"/>
        <v>3,33565295263949+1,01185926084827i</v>
      </c>
      <c r="T321" s="223" t="str">
        <f t="shared" ca="1" si="469"/>
        <v>1,41256913844879+3,18670491469151i</v>
      </c>
      <c r="U321" s="223" t="str">
        <f t="shared" ca="1" si="470"/>
        <v>-1,49034935258052+3,1510789567194i</v>
      </c>
      <c r="V321" s="223" t="str">
        <f t="shared" ca="1" si="471"/>
        <v>-3,35948058568771+0,92969348637296i</v>
      </c>
      <c r="W321" s="223" t="str">
        <f t="shared" ca="1" si="472"/>
        <v>-2,89829361742267-1,93657788157977i</v>
      </c>
      <c r="X321" s="223" t="str">
        <f t="shared" ca="1" si="473"/>
        <v>-0,426692777925674-3,4595336473986i</v>
      </c>
      <c r="Y321" s="223" t="str">
        <f t="shared" ca="1" si="474"/>
        <v>2,34088534777132-2,58276897395151i</v>
      </c>
      <c r="Z321" s="223" t="str">
        <f t="shared" ca="1" si="475"/>
        <v>3,48469825319119+0,0855445405812277i</v>
      </c>
      <c r="AA321" s="223" t="str">
        <f t="shared" ca="1" si="476"/>
        <v>2,21133518197442+2,69451971549275i</v>
      </c>
      <c r="AB321" s="223" t="str">
        <f t="shared" ca="1" si="477"/>
        <v>-0,595930078123059+3,4344296653455i</v>
      </c>
      <c r="AC321" s="223" t="str">
        <f t="shared" ca="1" si="478"/>
        <v>-2,98982586863327+1,79203266138435i</v>
      </c>
      <c r="AD321" s="223" t="str">
        <f t="shared" ca="1" si="479"/>
        <v>-3,3098160469807-1,0934155291407i</v>
      </c>
      <c r="AE321" s="223" t="str">
        <f t="shared" ca="1" si="480"/>
        <v>-1,33393804548742-3,22041132078158i</v>
      </c>
      <c r="AF321" s="223" t="str">
        <f t="shared" ca="1" si="481"/>
        <v>1,56723183598999-3,11355490661019i</v>
      </c>
      <c r="AG321" s="223" t="str">
        <f t="shared" ca="1" si="482"/>
        <v>3,38128459325018-0,846967699304949i</v>
      </c>
      <c r="AH321" s="223" t="str">
        <f t="shared" ca="1" si="483"/>
        <v>2,84989470522812+2,00712230651988i</v>
      </c>
      <c r="AI321" s="223" t="str">
        <f t="shared" ca="1" si="484"/>
        <v>0,341663060216705+3,46896326551613i</v>
      </c>
      <c r="AJ321" s="223" t="str">
        <f t="shared" ca="1" si="485"/>
        <v>-2,40356464048238+2,52454288995846i</v>
      </c>
      <c r="AK321" s="223" t="str">
        <f t="shared" ca="1" si="486"/>
        <v>-3,4815493591087-0,171037552329233i</v>
      </c>
      <c r="AL321" s="223" t="str">
        <f t="shared" ca="1" si="487"/>
        <v>-2,1445423450627-2,74797705857417i</v>
      </c>
      <c r="AM321" s="223" t="str">
        <f t="shared" ca="1" si="488"/>
        <v>0,68003571838864-3,41877042311013i</v>
      </c>
      <c r="AN321" s="223" t="str">
        <f t="shared" ca="1" si="489"/>
        <v>3,03290407204307-1,71811893476603i</v>
      </c>
      <c r="AO321" s="223" t="str">
        <f t="shared" ca="1" si="490"/>
        <v>3,28198543189684+1,1743131648048i</v>
      </c>
      <c r="AP321" s="223" t="str">
        <f t="shared" ca="1" si="491"/>
        <v>1,25450343812697+3,25217787151081i</v>
      </c>
      <c r="AQ321" s="223" t="str">
        <f t="shared" ca="1" si="492"/>
        <v>-1,64317027754284+3,07415536744921i</v>
      </c>
      <c r="AR321" s="223" t="str">
        <f t="shared" ca="1" si="493"/>
        <v>-1,64317027754284+3,07415536744921i</v>
      </c>
      <c r="AS321" s="223" t="str">
        <f t="shared" ca="1" si="494"/>
        <v>-2,79977912302757-2,07645771603371i</v>
      </c>
      <c r="AT321" s="223" t="str">
        <f t="shared" ca="1" si="495"/>
        <v>-0,256427537451059-3,47630330987585i</v>
      </c>
      <c r="AU321" s="223" t="str">
        <f t="shared" ca="1" si="496"/>
        <v>2,46479611572834-2,46479611572792i</v>
      </c>
      <c r="AV321" s="223" t="str">
        <f t="shared" ca="1" si="497"/>
        <v>3,47630330987581+0,256427537451544i</v>
      </c>
      <c r="AW321" s="223" t="str">
        <f t="shared" ca="1" si="498"/>
        <v>2,07645771603324+2,79977912302792i</v>
      </c>
      <c r="AX321" s="223" t="str">
        <f t="shared" ca="1" si="499"/>
        <v>-0,763731730564863+3,40105184140809i</v>
      </c>
      <c r="AY321" s="223" t="str">
        <f t="shared" ca="1" si="500"/>
        <v>-3,07415536744785+1,64317027754538i</v>
      </c>
      <c r="AZ321" s="223" t="str">
        <f t="shared" ca="1" si="501"/>
        <v>-3,25217787151064-1,25450343812742i</v>
      </c>
      <c r="BA321" s="223" t="str">
        <f t="shared" ca="1" si="502"/>
        <v>-1,17431316480425-3,28198543189704i</v>
      </c>
      <c r="BB321" s="223" t="str">
        <f t="shared" ca="1" si="503"/>
        <v>1,71811893476645-3,03290407204283i</v>
      </c>
      <c r="BC321" s="223" t="str">
        <f t="shared" ca="1" si="504"/>
        <v>3,41877042311025-0,680035718388065i</v>
      </c>
      <c r="BD321" s="223" t="str">
        <f t="shared" ca="1" si="505"/>
        <v>2,74797705857387+2,14454234506309i</v>
      </c>
      <c r="BE321" s="223" t="str">
        <f t="shared" ca="1" si="506"/>
        <v>0,171037552328697+3,48154935910873i</v>
      </c>
      <c r="BF321" s="223" t="str">
        <f t="shared" ca="1" si="507"/>
        <v>-2,52454288995879+2,40356464048203i</v>
      </c>
      <c r="BG321" s="223" t="str">
        <f t="shared" ca="1" si="508"/>
        <v>-3,46896326551642-0,341663060213788i</v>
      </c>
      <c r="BH321" s="223" t="str">
        <f t="shared" ca="1" si="509"/>
        <v>-2,0071223065194-2,84989470522846i</v>
      </c>
      <c r="BI321" s="223" t="str">
        <f t="shared" ca="1" si="510"/>
        <v>0,846967699304461-3,38128459325031i</v>
      </c>
      <c r="BJ321" s="223" t="str">
        <f t="shared" ca="1" si="511"/>
        <v>3,11355490660932-1,56723183599173i</v>
      </c>
      <c r="BK321" s="223" t="str">
        <f t="shared" ca="1" si="512"/>
        <v>3,22041132078134+1,33393804548801i</v>
      </c>
      <c r="BL321" s="223" t="str">
        <f t="shared" ca="1" si="513"/>
        <v>1,09341552914155+3,30981604698042i</v>
      </c>
      <c r="BM321" s="223" t="str">
        <f t="shared" ca="1" si="514"/>
        <v>-1,79203266138549+2,98982586863259i</v>
      </c>
      <c r="BN321" s="223" t="str">
        <f t="shared" ca="1" si="515"/>
        <v>-3,43442966534547+0,595930078123261i</v>
      </c>
      <c r="BO321" s="223" t="str">
        <f t="shared" ca="1" si="516"/>
        <v>-2,69451971549351-2,21133518197349i</v>
      </c>
      <c r="BP321" s="223" t="str">
        <f t="shared" ca="1" si="517"/>
        <v>-0,0855445405804193-3,48469825319121i</v>
      </c>
      <c r="BQ321" s="223" t="str">
        <f t="shared" ca="1" si="518"/>
        <v>2,58276897395115-2,34088534777171i</v>
      </c>
      <c r="BR321" s="223" t="str">
        <f t="shared" ca="1" si="519"/>
        <v>3,45953364739878+0,426692777924165i</v>
      </c>
      <c r="BS321" s="223" t="str">
        <f t="shared" ca="1" si="520"/>
        <v>1,93657788157934+2,89829361742296i</v>
      </c>
      <c r="BT321" s="223" t="str">
        <f t="shared" ca="1" si="521"/>
        <v>-0,929693486372161+3,35948058568794i</v>
      </c>
      <c r="BU321" s="223" t="str">
        <f t="shared" ca="1" si="522"/>
        <v>-3,15107895671991+1,49034935257943i</v>
      </c>
      <c r="BV321" s="223" t="str">
        <f t="shared" ca="1" si="523"/>
        <v>-3,18670491469143-1,41256913844898i</v>
      </c>
      <c r="BW321" s="223" t="str">
        <f t="shared" ca="1" si="524"/>
        <v>-1,01185926084935-3,33565295263916i</v>
      </c>
      <c r="BX321" s="223" t="str">
        <f t="shared" ca="1" si="525"/>
        <v>1,86486693453757-2,94494670591599i</v>
      </c>
      <c r="BY321" s="223" t="str">
        <f t="shared" ca="1" si="526"/>
        <v>3,44802013557193-0,511465471862466i</v>
      </c>
      <c r="BZ321" s="223" t="str">
        <f t="shared" ca="1" si="527"/>
        <v>2,6394392944912+2,27679599325736i</v>
      </c>
      <c r="CA321" s="223" t="str">
        <f t="shared" ca="1" si="528"/>
        <v>-5,85887800624924E-13+3,48574809534725i</v>
      </c>
      <c r="CB321" s="223" t="str">
        <f t="shared" ca="1" si="529"/>
        <v>-2,63943929448951+2,27679599325932i</v>
      </c>
      <c r="CC321" s="223" t="str">
        <f t="shared" ca="1" si="530"/>
        <v>-3,44802013557176-0,511465471863623i</v>
      </c>
      <c r="CD321" s="223" t="str">
        <f t="shared" ca="1" si="531"/>
        <v>-1,86486693453658-2,94494670591662i</v>
      </c>
      <c r="CE321" s="223" t="str">
        <f t="shared" ca="1" si="532"/>
        <v>1,01185926084706-3,33565295263986i</v>
      </c>
      <c r="CF321" s="223" t="str">
        <f t="shared" ca="1" si="533"/>
        <v>3,1867049146919-1,41256913844791i</v>
      </c>
      <c r="CG321" s="223" t="str">
        <f t="shared" ca="1" si="534"/>
        <v>3,1510789567195+1,49034935258031i</v>
      </c>
      <c r="CH321" s="223" t="str">
        <f t="shared" ca="1" si="535"/>
        <v>0,929693486374472+3,3594805856873i</v>
      </c>
      <c r="CI321" s="223" t="str">
        <f t="shared" ca="1" si="536"/>
        <v>-1,93657788158015+2,89829361742242i</v>
      </c>
      <c r="CJ321" s="223" t="str">
        <f t="shared" ca="1" si="537"/>
        <v>-3,45953364739849+0,426692777926542i</v>
      </c>
      <c r="CK321" s="223" t="str">
        <f t="shared" ca="1" si="538"/>
        <v>-2,5827689739505-2,34088534777243i</v>
      </c>
      <c r="CL321" s="223" t="str">
        <f t="shared" ca="1" si="539"/>
        <v>0,0855445405813925-3,48469825319119i</v>
      </c>
      <c r="CM321" s="223" t="str">
        <f t="shared" ca="1" si="540"/>
        <v>2,69451971549199-2,21133518197535i</v>
      </c>
      <c r="CN321" s="223" t="str">
        <f t="shared" ca="1" si="541"/>
        <v>3,4344296653453+0,595930078124223i</v>
      </c>
      <c r="CO321" s="223" t="str">
        <f t="shared" ca="1" si="542"/>
        <v>1,79203266138449+2,98982586863319i</v>
      </c>
      <c r="CP321" s="223" t="str">
        <f t="shared" ca="1" si="543"/>
        <v>-1,09341552913928+3,30981604698117i</v>
      </c>
      <c r="CQ321" s="223" t="str">
        <f t="shared" ca="1" si="544"/>
        <v>-3,22041132078179+1,33393804548693i</v>
      </c>
      <c r="CR321" s="223" t="str">
        <f t="shared" ca="1" si="545"/>
        <v>-3,1135549066104-1,56723183598959i</v>
      </c>
      <c r="CS321" s="223" t="str">
        <f t="shared" ca="1" si="546"/>
        <v>-0,846967699303418-3,38128459325057i</v>
      </c>
      <c r="CT321" s="223" t="str">
        <f t="shared" ca="1" si="547"/>
        <v>2,00712230652036-2,84989470522779i</v>
      </c>
      <c r="CU321" s="223" t="str">
        <f t="shared" ca="1" si="548"/>
        <v>3,46896326551617-0,34166306021627i</v>
      </c>
      <c r="CV321" s="223" t="str">
        <f t="shared" ca="1" si="549"/>
        <v>2,52454288995805+2,4035646404828i</v>
      </c>
      <c r="CW321" s="223" t="str">
        <f t="shared" ca="1" si="550"/>
        <v>-0,17103755232967+3,48154935910868i</v>
      </c>
      <c r="CX321" s="223" t="str">
        <f t="shared" ca="1" si="551"/>
        <v>-2,74797705857233+2,14454234506505i</v>
      </c>
      <c r="CY321" s="223" t="str">
        <f t="shared" ca="1" si="552"/>
        <v>-3,41877042311002-0,680035718389216i</v>
      </c>
      <c r="CZ321" s="223" t="str">
        <f t="shared" ca="1" si="553"/>
        <v>-1,71811893476561-3,03290407204331i</v>
      </c>
      <c r="DA321" s="223" t="str">
        <f t="shared" ca="1" si="554"/>
        <v>1,17431316480536-3,28198543189665i</v>
      </c>
      <c r="DB321" s="223" t="str">
        <f t="shared" ca="1" si="555"/>
        <v>3,25217787151099-1,25450343812652i</v>
      </c>
      <c r="DC321" s="223" t="str">
        <f t="shared" ca="1" si="556"/>
        <v>3,07415536744898+1,64317027754327i</v>
      </c>
      <c r="DD321" s="223" t="str">
        <f t="shared" ca="1" si="557"/>
        <v>0,763731730563911+3,40105184140831i</v>
      </c>
      <c r="DE321" s="223" t="str">
        <f t="shared" ca="1" si="558"/>
        <v>-2,0764577160341+2,79977912302728i</v>
      </c>
      <c r="DF321" s="223" t="str">
        <f t="shared" ca="1" si="559"/>
        <v>-3,47630330987564+0,256427537453933i</v>
      </c>
      <c r="DG321" s="223" t="str">
        <f t="shared" ca="1" si="560"/>
        <v>-2,46479611572744-2,46479611572882i</v>
      </c>
      <c r="DH321" s="223" t="str">
        <f t="shared" ca="1" si="561"/>
        <v>0,256427537451931-3,47630330987578i</v>
      </c>
      <c r="DI321" s="223" t="str">
        <f t="shared" ca="1" si="562"/>
        <v>2,79977912302821-2,07645771603285i</v>
      </c>
      <c r="DJ321" s="223" t="str">
        <f t="shared" ca="1" si="563"/>
        <v>3,40105184140796+0,763731730565434i</v>
      </c>
      <c r="DK321" s="223" t="str">
        <f t="shared" ca="1" si="564"/>
        <v>1,64317027754486+3,07415536744813i</v>
      </c>
      <c r="DL321" s="223" t="str">
        <f t="shared" ca="1" si="565"/>
        <v>-1,25450343812778+3,2521778715105i</v>
      </c>
      <c r="DM321" s="223" t="str">
        <f t="shared" ca="1" si="566"/>
        <v>-3,28198543189717+1,17431316480389i</v>
      </c>
      <c r="DN321" s="223" t="str">
        <f t="shared" ca="1" si="567"/>
        <v>-3,0329040720443-1,71811893476386i</v>
      </c>
      <c r="DO321" s="223" t="str">
        <f t="shared" ca="1" si="568"/>
        <v>-0,68003571838749-3,41877042311036i</v>
      </c>
      <c r="DP321" s="223" t="str">
        <f t="shared" ca="1" si="569"/>
        <v>2,14454234506363-2,74797705857345i</v>
      </c>
      <c r="DQ321" s="223" t="str">
        <f t="shared" ca="1" si="570"/>
        <v>3,48154935910875-0,17103755232831i</v>
      </c>
      <c r="DR321" s="223" t="str">
        <f t="shared" ca="1" si="571"/>
        <v>2,40356464048167+2,52454288995913i</v>
      </c>
      <c r="DS321" s="223" t="str">
        <f t="shared" ca="1" si="572"/>
        <v>-0,341663060214273+3,46896326551637i</v>
      </c>
      <c r="DT321" s="223" t="str">
        <f t="shared" ca="1" si="573"/>
        <v>-2,8498947052288+2,00712230651892i</v>
      </c>
      <c r="DU321" s="223" t="str">
        <f t="shared" ca="1" si="574"/>
        <v>-3,38128459325014-0,846967699305123i</v>
      </c>
      <c r="DV321" s="223" t="str">
        <f t="shared" ca="1" si="575"/>
        <v>-1,56723183599138-3,1135549066095i</v>
      </c>
      <c r="DW321" s="223" t="str">
        <f t="shared" ca="1" si="576"/>
        <v>1,33393804548837-3,22041132078119i</v>
      </c>
      <c r="DX321" s="223" t="str">
        <f t="shared" ca="1" si="577"/>
        <v>3,3098160469806-1,093415529141i</v>
      </c>
      <c r="DY321" s="223" t="str">
        <f t="shared" ca="1" si="578"/>
        <v>2,98982586863229+1,79203266138599i</v>
      </c>
      <c r="DZ321" s="223" t="str">
        <f t="shared" ca="1" si="579"/>
        <v>0,59593007812249+3,4344296653456i</v>
      </c>
      <c r="EA321" s="223" t="str">
        <f t="shared" ca="1" si="580"/>
        <v>-2,21133518197379+2,69451971549327i</v>
      </c>
      <c r="EB321" s="223" t="str">
        <f t="shared" ca="1" si="581"/>
        <v>-3,48469825319122+0,0855445405798337i</v>
      </c>
      <c r="EC321" s="223" t="str">
        <f t="shared" ca="1" si="582"/>
        <v>-2,34088534777128-2,58276897395155i</v>
      </c>
      <c r="ED321" s="223" t="str">
        <f t="shared" ca="1" si="583"/>
        <v>0,426692777924747-3,45953364739871i</v>
      </c>
      <c r="EE321" s="223" t="str">
        <f t="shared" ca="1" si="584"/>
        <v>2,89829361742317-1,93657788157902i</v>
      </c>
      <c r="EF321" s="223" t="str">
        <f t="shared" ca="1" si="585"/>
        <v>3,35948058568783+0,929693486372538i</v>
      </c>
      <c r="EG321" s="223" t="str">
        <f t="shared" ca="1" si="586"/>
        <v>1,49034935258212+3,15107895671864i</v>
      </c>
      <c r="EH321" s="223" t="str">
        <f t="shared" ca="1" si="587"/>
        <v>-1,41256913844951+3,18670491469119i</v>
      </c>
      <c r="EI321" s="223" t="str">
        <f t="shared" ca="1" si="588"/>
        <v>-3,33565295263933+1,01185926084879i</v>
      </c>
      <c r="EJ321" s="223" t="str">
        <f t="shared" ca="1" si="589"/>
        <v>-2,94494670591578-1,86486693453789i</v>
      </c>
      <c r="EK321" s="223" t="str">
        <f t="shared" ca="1" si="590"/>
        <v>-0,511465471862082-3,44802013557199i</v>
      </c>
      <c r="EL321" s="223" t="str">
        <f t="shared" ca="1" si="591"/>
        <v>2,2767959932578-2,63943929449082i</v>
      </c>
      <c r="EM321" s="223" t="str">
        <f t="shared" ca="1" si="592"/>
        <v>3,48574809534725+1,17177560124985E-12i</v>
      </c>
      <c r="EN321" s="223"/>
      <c r="EO321" s="223"/>
      <c r="EP321" s="223"/>
    </row>
    <row r="322" spans="1:146">
      <c r="A322" s="249">
        <f t="shared" si="461"/>
        <v>4.3359374999999934E-3</v>
      </c>
      <c r="B322" s="248">
        <v>222</v>
      </c>
      <c r="C322" s="247">
        <f t="shared" si="462"/>
        <v>44400</v>
      </c>
      <c r="N322" s="246">
        <f t="shared" ca="1" si="463"/>
        <v>4.5138871481653666</v>
      </c>
      <c r="O322" s="223">
        <f t="shared" ca="1" si="464"/>
        <v>-3.4861128518346334</v>
      </c>
      <c r="P322" s="223" t="str">
        <f t="shared" ca="1" si="465"/>
        <v>-2,34113030325683-2,58303924068125i</v>
      </c>
      <c r="Q322" s="223" t="str">
        <f t="shared" ca="1" si="466"/>
        <v>0,341698812602942-3,46932626560148i</v>
      </c>
      <c r="R322" s="223" t="str">
        <f t="shared" ca="1" si="467"/>
        <v>2,80007209818503-2,07667500122004i</v>
      </c>
      <c r="S322" s="223" t="str">
        <f t="shared" ca="1" si="468"/>
        <v>3,41912817090394+0,680106878848946i</v>
      </c>
      <c r="T322" s="223" t="str">
        <f t="shared" ca="1" si="469"/>
        <v>1,79222018369548+2,99013873070818i</v>
      </c>
      <c r="U322" s="223" t="str">
        <f t="shared" ca="1" si="470"/>
        <v>-1,01196514406741+3,33600200283501i</v>
      </c>
      <c r="V322" s="223" t="str">
        <f t="shared" ca="1" si="471"/>
        <v>-3,15140869267852+1,49050530607472i</v>
      </c>
      <c r="W322" s="223" t="str">
        <f t="shared" ca="1" si="472"/>
        <v>-3,2207483118346-1,33407763175206i</v>
      </c>
      <c r="X322" s="223" t="str">
        <f t="shared" ca="1" si="473"/>
        <v>-1,17443604756336-3,28232886620313i</v>
      </c>
      <c r="Y322" s="223" t="str">
        <f t="shared" ca="1" si="474"/>
        <v>1,64334222256195-3,07447705395109i</v>
      </c>
      <c r="Z322" s="223" t="str">
        <f t="shared" ca="1" si="475"/>
        <v>3,38163841844273-0,847056327901951i</v>
      </c>
      <c r="AA322" s="223" t="str">
        <f t="shared" ca="1" si="476"/>
        <v>2,89859690135791+1,93678052942633i</v>
      </c>
      <c r="AB322" s="223" t="str">
        <f t="shared" ca="1" si="477"/>
        <v>0,511518992754728+3,44838094412114i</v>
      </c>
      <c r="AC322" s="223" t="str">
        <f t="shared" ca="1" si="478"/>
        <v>-2,21156658104038+2,69480167607043i</v>
      </c>
      <c r="AD322" s="223" t="str">
        <f t="shared" ca="1" si="479"/>
        <v>-3,48191367623088+0,171055450082579i</v>
      </c>
      <c r="AE322" s="223" t="str">
        <f t="shared" ca="1" si="480"/>
        <v>-2,46505403751395-2,46505403751374i</v>
      </c>
      <c r="AF322" s="223" t="str">
        <f t="shared" ca="1" si="481"/>
        <v>0,171055450082287-3,4819136762309i</v>
      </c>
      <c r="AG322" s="223" t="str">
        <f t="shared" ca="1" si="482"/>
        <v>2,69480167607027-2,21156658104056i</v>
      </c>
      <c r="AH322" s="223" t="str">
        <f t="shared" ca="1" si="483"/>
        <v>3,44838094412107+0,511518992755175i</v>
      </c>
      <c r="AI322" s="223" t="str">
        <f t="shared" ca="1" si="484"/>
        <v>1,93678052942653+2,89859690135778i</v>
      </c>
      <c r="AJ322" s="223" t="str">
        <f t="shared" ca="1" si="485"/>
        <v>-0,84705632790102+3,38163841844296i</v>
      </c>
      <c r="AK322" s="223" t="str">
        <f t="shared" ca="1" si="486"/>
        <v>-3,07447705395031+1,64334222256341i</v>
      </c>
      <c r="AL322" s="223" t="str">
        <f t="shared" ca="1" si="487"/>
        <v>-3,28232886620275-1,17443604756442i</v>
      </c>
      <c r="AM322" s="223" t="str">
        <f t="shared" ca="1" si="488"/>
        <v>-1,33407763175165-3,22074831183477i</v>
      </c>
      <c r="AN322" s="223" t="str">
        <f t="shared" ca="1" si="489"/>
        <v>1,4905053060745-3,15140869267862i</v>
      </c>
      <c r="AO322" s="223" t="str">
        <f t="shared" ca="1" si="490"/>
        <v>3,33600200283474-1,01196514406831i</v>
      </c>
      <c r="AP322" s="223" t="str">
        <f t="shared" ca="1" si="491"/>
        <v>2,99013873070903+1,79222018369407i</v>
      </c>
      <c r="AQ322" s="223" t="str">
        <f t="shared" ca="1" si="492"/>
        <v>0,680106878847848+3,41912817090416i</v>
      </c>
      <c r="AR322" s="223" t="str">
        <f t="shared" ca="1" si="493"/>
        <v>0,680106878847848+3,41912817090416i</v>
      </c>
      <c r="AS322" s="223" t="str">
        <f t="shared" ca="1" si="494"/>
        <v>-3,46932626560146+0,34169881260322i</v>
      </c>
      <c r="AT322" s="223" t="str">
        <f t="shared" ca="1" si="495"/>
        <v>-2,58303924068191-2,34113030325611i</v>
      </c>
      <c r="AU322" s="223" t="str">
        <f t="shared" ca="1" si="496"/>
        <v>-1,67925552995528E-12-3,48611285183463i</v>
      </c>
      <c r="AV322" s="223" t="str">
        <f t="shared" ca="1" si="497"/>
        <v>2,58303924068198-2,34113030325603i</v>
      </c>
      <c r="AW322" s="223" t="str">
        <f t="shared" ca="1" si="498"/>
        <v>3,46932626560144+0,341698812603329i</v>
      </c>
      <c r="AX322" s="223" t="str">
        <f t="shared" ca="1" si="499"/>
        <v>2,07667500122021+2,8000720981849i</v>
      </c>
      <c r="AY322" s="223" t="str">
        <f t="shared" ca="1" si="500"/>
        <v>-0,680106878848054+3,41912817090412i</v>
      </c>
      <c r="AZ322" s="223" t="str">
        <f t="shared" ca="1" si="501"/>
        <v>-2,99013873070735+1,79222018369686i</v>
      </c>
      <c r="BA322" s="223" t="str">
        <f t="shared" ca="1" si="502"/>
        <v>-3,33600200283468-1,0119651440685i</v>
      </c>
      <c r="BB322" s="223" t="str">
        <f t="shared" ca="1" si="503"/>
        <v>-1,49050530607431-3,15140869267871i</v>
      </c>
      <c r="BC322" s="223" t="str">
        <f t="shared" ca="1" si="504"/>
        <v>1,33407763175184-3,22074831183469i</v>
      </c>
      <c r="BD322" s="223" t="str">
        <f t="shared" ca="1" si="505"/>
        <v>3,28232886620281-1,17443604756427i</v>
      </c>
      <c r="BE322" s="223" t="str">
        <f t="shared" ca="1" si="506"/>
        <v>3,07447705395187+1,64334222256049i</v>
      </c>
      <c r="BF322" s="223" t="str">
        <f t="shared" ca="1" si="507"/>
        <v>0,847056327900866+3,381638418443i</v>
      </c>
      <c r="BG322" s="223" t="str">
        <f t="shared" ca="1" si="508"/>
        <v>-1,93678052942666+2,89859690135769i</v>
      </c>
      <c r="BH322" s="223" t="str">
        <f t="shared" ca="1" si="509"/>
        <v>-3,44838094412109+0,511518992755018i</v>
      </c>
      <c r="BI322" s="223" t="str">
        <f t="shared" ca="1" si="510"/>
        <v>-2,69480167607105-2,21156658103961i</v>
      </c>
      <c r="BJ322" s="223" t="str">
        <f t="shared" ca="1" si="511"/>
        <v>-0,171055450080693-3,48191367623097i</v>
      </c>
      <c r="BK322" s="223" t="str">
        <f t="shared" ca="1" si="512"/>
        <v>2,46505403751458-2,4650540375131i</v>
      </c>
      <c r="BL322" s="223" t="str">
        <f t="shared" ca="1" si="513"/>
        <v>3,48191367623087+0,171055450082787i</v>
      </c>
      <c r="BM322" s="223" t="str">
        <f t="shared" ca="1" si="514"/>
        <v>2,21156658104075+2,69480167607012i</v>
      </c>
      <c r="BN322" s="223" t="str">
        <f t="shared" ca="1" si="515"/>
        <v>-0,511518992753564+3,44838094412131i</v>
      </c>
      <c r="BO322" s="223" t="str">
        <f t="shared" ca="1" si="516"/>
        <v>-2,89859690135874+1,93678052942508i</v>
      </c>
      <c r="BP322" s="223" t="str">
        <f t="shared" ca="1" si="517"/>
        <v>-3,38163841844254-0,847056327902707i</v>
      </c>
      <c r="BQ322" s="223" t="str">
        <f t="shared" ca="1" si="518"/>
        <v>-1,64334222256187-3,07447705395113i</v>
      </c>
      <c r="BR322" s="223" t="str">
        <f t="shared" ca="1" si="519"/>
        <v>1,17443604756279-3,28232886620334i</v>
      </c>
      <c r="BS322" s="223" t="str">
        <f t="shared" ca="1" si="520"/>
        <v>3,22074831183409-1,33407763175329i</v>
      </c>
      <c r="BT322" s="223" t="str">
        <f t="shared" ca="1" si="521"/>
        <v>3,15140869267786+1,49050530607611i</v>
      </c>
      <c r="BU322" s="223" t="str">
        <f t="shared" ca="1" si="522"/>
        <v>1,01196514406659+3,33600200283526i</v>
      </c>
      <c r="BV322" s="223" t="str">
        <f t="shared" ca="1" si="523"/>
        <v>-1,7922201836956+2,99013873070811i</v>
      </c>
      <c r="BW322" s="223" t="str">
        <f t="shared" ca="1" si="524"/>
        <v>-3,41912817090383+0,680106878849493i</v>
      </c>
      <c r="BX322" s="223" t="str">
        <f t="shared" ca="1" si="525"/>
        <v>-2,80007209818578-2,07667500121903i</v>
      </c>
      <c r="BY322" s="223" t="str">
        <f t="shared" ca="1" si="526"/>
        <v>-0,341698812601342-3,46932626560164i</v>
      </c>
      <c r="BZ322" s="223" t="str">
        <f t="shared" ca="1" si="527"/>
        <v>2,3411303032575-2,58303924068064i</v>
      </c>
      <c r="CA322" s="223" t="str">
        <f t="shared" ca="1" si="528"/>
        <v>3,48611285183463+2,08415254681308E-13i</v>
      </c>
      <c r="CB322" s="223" t="str">
        <f t="shared" ca="1" si="529"/>
        <v>2,3411303032572+2,58303924068092i</v>
      </c>
      <c r="CC322" s="223" t="str">
        <f t="shared" ca="1" si="530"/>
        <v>-0,341698812601757+3,4693262656016i</v>
      </c>
      <c r="CD322" s="223" t="str">
        <f t="shared" ca="1" si="531"/>
        <v>-2,80007209818591+2,07667500121886i</v>
      </c>
      <c r="CE322" s="223" t="str">
        <f t="shared" ca="1" si="532"/>
        <v>-3,41912817090379-0,68010687884971i</v>
      </c>
      <c r="CF322" s="223" t="str">
        <f t="shared" ca="1" si="533"/>
        <v>-1,79222018369542-2,99013873070822i</v>
      </c>
      <c r="CG322" s="223" t="str">
        <f t="shared" ca="1" si="534"/>
        <v>1,01196514406699-3,33600200283514i</v>
      </c>
      <c r="CH322" s="223" t="str">
        <f t="shared" ca="1" si="535"/>
        <v>3,15140869267803-1,49050530607574i</v>
      </c>
      <c r="CI322" s="223" t="str">
        <f t="shared" ca="1" si="536"/>
        <v>3,22074831183401+1,33407763175349i</v>
      </c>
      <c r="CJ322" s="223" t="str">
        <f t="shared" ca="1" si="537"/>
        <v>1,17443604756259+3,28232886620341i</v>
      </c>
      <c r="CK322" s="223" t="str">
        <f t="shared" ca="1" si="538"/>
        <v>-1,64334222256207+3,07447705395103i</v>
      </c>
      <c r="CL322" s="223" t="str">
        <f t="shared" ca="1" si="539"/>
        <v>-3,38163841844259+0,847056327902494i</v>
      </c>
      <c r="CM322" s="223" t="str">
        <f t="shared" ca="1" si="540"/>
        <v>-2,89859690135862-1,93678052942526i</v>
      </c>
      <c r="CN322" s="223" t="str">
        <f t="shared" ca="1" si="541"/>
        <v>-0,511518992753149-3,44838094412137i</v>
      </c>
      <c r="CO322" s="223" t="str">
        <f t="shared" ca="1" si="542"/>
        <v>2,21156658104107-2,69480167606986i</v>
      </c>
      <c r="CP322" s="223" t="str">
        <f t="shared" ca="1" si="543"/>
        <v>3,48191367623089-0,171055450082371i</v>
      </c>
      <c r="CQ322" s="223" t="str">
        <f t="shared" ca="1" si="544"/>
        <v>2,46505403751429+2,4650540375134i</v>
      </c>
      <c r="CR322" s="223" t="str">
        <f t="shared" ca="1" si="545"/>
        <v>-0,17105545008111+3,48191367623095i</v>
      </c>
      <c r="CS322" s="223" t="str">
        <f t="shared" ca="1" si="546"/>
        <v>-2,69480167607132+2,21156658103929i</v>
      </c>
      <c r="CT322" s="223" t="str">
        <f t="shared" ca="1" si="547"/>
        <v>-3,44838094412103-0,511518992755429i</v>
      </c>
      <c r="CU322" s="223" t="str">
        <f t="shared" ca="1" si="548"/>
        <v>-1,93678052942631-2,89859690135792i</v>
      </c>
      <c r="CV322" s="223" t="str">
        <f t="shared" ca="1" si="549"/>
        <v>0,847056327901271-3,3816384184429i</v>
      </c>
      <c r="CW322" s="223" t="str">
        <f t="shared" ca="1" si="550"/>
        <v>3,07447705395043-1,64334222256318i</v>
      </c>
      <c r="CX322" s="223" t="str">
        <f t="shared" ca="1" si="551"/>
        <v>3,2823288662027+1,17443604756457i</v>
      </c>
      <c r="CY322" s="223" t="str">
        <f t="shared" ca="1" si="552"/>
        <v>1,33407763175154+3,22074831183481i</v>
      </c>
      <c r="CZ322" s="223" t="str">
        <f t="shared" ca="1" si="553"/>
        <v>-1,49050530607459+3,15140869267857i</v>
      </c>
      <c r="DA322" s="223" t="str">
        <f t="shared" ca="1" si="554"/>
        <v>-3,33600200283478+1,0119651440682i</v>
      </c>
      <c r="DB322" s="223" t="str">
        <f t="shared" ca="1" si="555"/>
        <v>-2,99013873070897-1,79222018369416i</v>
      </c>
      <c r="DC322" s="223" t="str">
        <f t="shared" ca="1" si="556"/>
        <v>-0,680106878847642-3,4191281709042i</v>
      </c>
      <c r="DD322" s="223" t="str">
        <f t="shared" ca="1" si="557"/>
        <v>2,07667500122055-2,80007209818466i</v>
      </c>
      <c r="DE322" s="223" t="str">
        <f t="shared" ca="1" si="558"/>
        <v>3,46932626560148-0,341698812603013i</v>
      </c>
      <c r="DF322" s="223" t="str">
        <f t="shared" ca="1" si="559"/>
        <v>2,58303924068177+2,34113030325626i</v>
      </c>
      <c r="DG322" s="223" t="str">
        <f t="shared" ca="1" si="560"/>
        <v>1,47084027527398E-12+3,48611285183463i</v>
      </c>
      <c r="DH322" s="223" t="str">
        <f t="shared" ca="1" si="561"/>
        <v>-2,58303924068219+2,3411303032558i</v>
      </c>
      <c r="DI322" s="223" t="str">
        <f t="shared" ca="1" si="562"/>
        <v>-3,46932626560142-0,341698812603635i</v>
      </c>
      <c r="DJ322" s="223" t="str">
        <f t="shared" ca="1" si="563"/>
        <v>-2,07667500122005-2,80007209818503i</v>
      </c>
      <c r="DK322" s="223" t="str">
        <f t="shared" ca="1" si="564"/>
        <v>0,680106878848256-3,41912817090408i</v>
      </c>
      <c r="DL322" s="223" t="str">
        <f t="shared" ca="1" si="565"/>
        <v>2,99013873070746-1,79222018369669i</v>
      </c>
      <c r="DM322" s="223" t="str">
        <f t="shared" ca="1" si="566"/>
        <v>3,33600200283459+1,0119651440688i</v>
      </c>
      <c r="DN322" s="223" t="str">
        <f t="shared" ca="1" si="567"/>
        <v>1,49050530607403+3,15140869267884i</v>
      </c>
      <c r="DO322" s="223" t="str">
        <f t="shared" ca="1" si="568"/>
        <v>-1,33407763175212+3,22074831183457i</v>
      </c>
      <c r="DP322" s="223" t="str">
        <f t="shared" ca="1" si="569"/>
        <v>-3,28232886620291+1,17443604756398i</v>
      </c>
      <c r="DQ322" s="223" t="str">
        <f t="shared" ca="1" si="570"/>
        <v>-3,07447705395172-1,64334222256076i</v>
      </c>
      <c r="DR322" s="223" t="str">
        <f t="shared" ca="1" si="571"/>
        <v>-0,847056327900856-3,38163841844301i</v>
      </c>
      <c r="DS322" s="223" t="str">
        <f t="shared" ca="1" si="572"/>
        <v>1,93678052942667-2,89859690135768i</v>
      </c>
      <c r="DT322" s="223" t="str">
        <f t="shared" ca="1" si="573"/>
        <v>3,4483809441211-0,511518992755007i</v>
      </c>
      <c r="DU322" s="223" t="str">
        <f t="shared" ca="1" si="574"/>
        <v>2,69480167607105+2,21156658103962i</v>
      </c>
      <c r="DV322" s="223" t="str">
        <f t="shared" ca="1" si="575"/>
        <v>0,171055450080683+3,48191367623097i</v>
      </c>
      <c r="DW322" s="223" t="str">
        <f t="shared" ca="1" si="576"/>
        <v>-2,46505403751459+2,4650540375131i</v>
      </c>
      <c r="DX322" s="223" t="str">
        <f t="shared" ca="1" si="577"/>
        <v>-3,48191367623087-0,171055450082797i</v>
      </c>
      <c r="DY322" s="223" t="str">
        <f t="shared" ca="1" si="578"/>
        <v>-2,21156658104074-2,69480167607012i</v>
      </c>
      <c r="DZ322" s="223" t="str">
        <f t="shared" ca="1" si="579"/>
        <v>0,511518992753574-3,44838094412131i</v>
      </c>
      <c r="EA322" s="223" t="str">
        <f t="shared" ca="1" si="580"/>
        <v>2,89859690135688-1,93678052942787i</v>
      </c>
      <c r="EB322" s="223" t="str">
        <f t="shared" ca="1" si="581"/>
        <v>3,38163841844249+0,847056327902909i</v>
      </c>
      <c r="EC322" s="223" t="str">
        <f t="shared" ca="1" si="582"/>
        <v>1,64334222256169+3,07447705395122i</v>
      </c>
      <c r="ED322" s="223" t="str">
        <f t="shared" ca="1" si="583"/>
        <v>-1,17443604756299+3,28232886620327i</v>
      </c>
      <c r="EE322" s="223" t="str">
        <f t="shared" ca="1" si="584"/>
        <v>-3,22074831183417+1,3340776317531i</v>
      </c>
      <c r="EF322" s="223" t="str">
        <f t="shared" ca="1" si="585"/>
        <v>-3,15140869267929-1,49050530607308i</v>
      </c>
      <c r="EG322" s="223" t="str">
        <f t="shared" ca="1" si="586"/>
        <v>-1,0119651440664-3,33600200283532i</v>
      </c>
      <c r="EH322" s="223" t="str">
        <f t="shared" ca="1" si="587"/>
        <v>1,79222018369578-2,990138730708i</v>
      </c>
      <c r="EI322" s="223" t="str">
        <f t="shared" ca="1" si="588"/>
        <v>3,41912817090388-0,680106878849291i</v>
      </c>
      <c r="EJ322" s="223" t="str">
        <f t="shared" ca="1" si="589"/>
        <v>2,80007209818566+2,0766750012192i</v>
      </c>
      <c r="EK322" s="223" t="str">
        <f t="shared" ca="1" si="590"/>
        <v>0,341698812604684+3,46932626560131i</v>
      </c>
      <c r="EL322" s="223" t="str">
        <f t="shared" ca="1" si="591"/>
        <v>-2,34113030325766+2,5830392406805i</v>
      </c>
      <c r="EM322" s="223" t="str">
        <f t="shared" ca="1" si="592"/>
        <v>-3,48611285183463-4,16830509362615E-13i</v>
      </c>
      <c r="EN322" s="223"/>
      <c r="EO322" s="223"/>
      <c r="EP322" s="223"/>
    </row>
    <row r="323" spans="1:146">
      <c r="A323" s="249">
        <f t="shared" si="461"/>
        <v>4.355468749999993E-3</v>
      </c>
      <c r="B323" s="248">
        <v>223</v>
      </c>
      <c r="C323" s="247">
        <f t="shared" si="462"/>
        <v>44600</v>
      </c>
      <c r="N323" s="246">
        <f t="shared" ca="1" si="463"/>
        <v>4.5135491636890333</v>
      </c>
      <c r="O323" s="223">
        <f t="shared" ca="1" si="464"/>
        <v>-3.4864508363109663</v>
      </c>
      <c r="P323" s="223" t="str">
        <f t="shared" ca="1" si="465"/>
        <v>-2,40404920886887-2,52505184805191i</v>
      </c>
      <c r="Q323" s="223" t="str">
        <f t="shared" ca="1" si="466"/>
        <v>0,171072034194785-3,48225125359011i</v>
      </c>
      <c r="R323" s="223" t="str">
        <f t="shared" ca="1" si="467"/>
        <v>2,6399714161646-2,2772550045718i</v>
      </c>
      <c r="S323" s="223" t="str">
        <f t="shared" ca="1" si="468"/>
        <v>3,46966262259019+0,341731940874709i</v>
      </c>
      <c r="T323" s="223" t="str">
        <f t="shared" ca="1" si="469"/>
        <v>2,14497469350464+2,74853106190163i</v>
      </c>
      <c r="U323" s="223" t="str">
        <f t="shared" ca="1" si="470"/>
        <v>-0,51156858537723+3,44871527042587i</v>
      </c>
      <c r="V323" s="223" t="str">
        <f t="shared" ca="1" si="471"/>
        <v>-2,85046925556743+2,00752695052353i</v>
      </c>
      <c r="W323" s="223" t="str">
        <f t="shared" ca="1" si="472"/>
        <v>-3,4194596611033-0,680172816349455i</v>
      </c>
      <c r="X323" s="223" t="str">
        <f t="shared" ca="1" si="473"/>
        <v>-1,86524289927972-2,94554041912516i</v>
      </c>
      <c r="Y323" s="223" t="str">
        <f t="shared" ca="1" si="474"/>
        <v>0,847138451430654-3,38196627394791i</v>
      </c>
      <c r="Z323" s="223" t="str">
        <f t="shared" ca="1" si="475"/>
        <v>3,03351551781433-1,71846531451556i</v>
      </c>
      <c r="AA323" s="223" t="str">
        <f t="shared" ca="1" si="476"/>
        <v>3,33632543381324+1,01206325578213i</v>
      </c>
      <c r="AB323" s="223" t="str">
        <f t="shared" ca="1" si="477"/>
        <v>1,56754779628925+3,11418261191635i</v>
      </c>
      <c r="AC323" s="223" t="str">
        <f t="shared" ca="1" si="478"/>
        <v>-1,17454991110413+3,28264709348092i</v>
      </c>
      <c r="AD323" s="223" t="str">
        <f t="shared" ca="1" si="479"/>
        <v>-3,18734736733625+1,41285391812038i</v>
      </c>
      <c r="AE323" s="223" t="str">
        <f t="shared" ca="1" si="480"/>
        <v>-3,22106056877458-1,33420697281158i</v>
      </c>
      <c r="AF323" s="223" t="str">
        <f t="shared" ca="1" si="481"/>
        <v>-1,25475635111173-3,25283352376943i</v>
      </c>
      <c r="AG323" s="223" t="str">
        <f t="shared" ca="1" si="482"/>
        <v>1,49064981305907-3,15171422702636i</v>
      </c>
      <c r="AH323" s="223" t="str">
        <f t="shared" ca="1" si="483"/>
        <v>3,31048331932985-1,09363596614789i</v>
      </c>
      <c r="AI323" s="223" t="str">
        <f t="shared" ca="1" si="484"/>
        <v>3,07477512964716+1,64350154734236i</v>
      </c>
      <c r="AJ323" s="223" t="str">
        <f t="shared" ca="1" si="485"/>
        <v>0,929880916352081+3,3601578706093i</v>
      </c>
      <c r="AK323" s="223" t="str">
        <f t="shared" ca="1" si="486"/>
        <v>-1,79239394244308+2,99042862966277i</v>
      </c>
      <c r="AL323" s="223" t="str">
        <f t="shared" ca="1" si="487"/>
        <v>-3,40173750726342+0,763885701980783i</v>
      </c>
      <c r="AM323" s="223" t="str">
        <f t="shared" ca="1" si="488"/>
        <v>-2,89887792517892-1,93696830354134i</v>
      </c>
      <c r="AN323" s="223" t="str">
        <f t="shared" ca="1" si="489"/>
        <v>-0,596050220044936-3,43512206030555i</v>
      </c>
      <c r="AO323" s="223" t="str">
        <f t="shared" ca="1" si="490"/>
        <v>2,07687633833795-2,80034356986163i</v>
      </c>
      <c r="AP323" s="223" t="str">
        <f t="shared" ca="1" si="491"/>
        <v>3,46023110342325-0,426778800921219i</v>
      </c>
      <c r="AQ323" s="223" t="str">
        <f t="shared" ca="1" si="492"/>
        <v>2,69506294160344+2,21178099612264i</v>
      </c>
      <c r="AR323" s="223" t="str">
        <f t="shared" ca="1" si="493"/>
        <v>2,69506294160344+2,21178099612264i</v>
      </c>
      <c r="AS323" s="223" t="str">
        <f t="shared" ca="1" si="494"/>
        <v>-2,34135727975863+2,58328967065924i</v>
      </c>
      <c r="AT323" s="223" t="str">
        <f t="shared" ca="1" si="495"/>
        <v>-3,48540078250247+0,0855617867078169i</v>
      </c>
      <c r="AU323" s="223" t="str">
        <f t="shared" ca="1" si="496"/>
        <v>-2,46529302862906-2,46529302862893i</v>
      </c>
      <c r="AV323" s="223" t="str">
        <f t="shared" ca="1" si="497"/>
        <v>0,0855617867076478-3,48540078250247i</v>
      </c>
      <c r="AW323" s="223" t="str">
        <f t="shared" ca="1" si="498"/>
        <v>2,58328967065913-2,34135727975875i</v>
      </c>
      <c r="AX323" s="223" t="str">
        <f t="shared" ca="1" si="499"/>
        <v>3,4770041467324+0,256479234284508i</v>
      </c>
      <c r="AY323" s="223" t="str">
        <f t="shared" ca="1" si="500"/>
        <v>2,21178099612285+2,69506294160327i</v>
      </c>
      <c r="AZ323" s="223" t="str">
        <f t="shared" ca="1" si="501"/>
        <v>-0,426778800921052+3,46023110342327i</v>
      </c>
      <c r="BA323" s="223" t="str">
        <f t="shared" ca="1" si="502"/>
        <v>-2,80034356986153+2,07687633833809i</v>
      </c>
      <c r="BB323" s="223" t="str">
        <f t="shared" ca="1" si="503"/>
        <v>-3,43512206030557-0,596050220044768i</v>
      </c>
      <c r="BC323" s="223" t="str">
        <f t="shared" ca="1" si="504"/>
        <v>-1,93696830354148-2,89887792517882i</v>
      </c>
      <c r="BD323" s="223" t="str">
        <f t="shared" ca="1" si="505"/>
        <v>0,76388570198057-3,40173750726347i</v>
      </c>
      <c r="BE323" s="223" t="str">
        <f t="shared" ca="1" si="506"/>
        <v>2,99042862966266-1,79239394244327i</v>
      </c>
      <c r="BF323" s="223" t="str">
        <f t="shared" ca="1" si="507"/>
        <v>3,36015787060935+0,929880916351917i</v>
      </c>
      <c r="BG323" s="223" t="str">
        <f t="shared" ca="1" si="508"/>
        <v>1,64350154734255+3,07477512964706i</v>
      </c>
      <c r="BH323" s="223" t="str">
        <f t="shared" ca="1" si="509"/>
        <v>-1,09363596614773+3,31048331932991i</v>
      </c>
      <c r="BI323" s="223" t="str">
        <f t="shared" ca="1" si="510"/>
        <v>-3,1517142270257+1,49064981306048i</v>
      </c>
      <c r="BJ323" s="223" t="str">
        <f t="shared" ca="1" si="511"/>
        <v>-3,25283352376884-1,25475635111324i</v>
      </c>
      <c r="BK323" s="223" t="str">
        <f t="shared" ca="1" si="512"/>
        <v>-1,33420697281013-3,22106056877517i</v>
      </c>
      <c r="BL323" s="223" t="str">
        <f t="shared" ca="1" si="513"/>
        <v>1,41285391812176-3,18734736733564i</v>
      </c>
      <c r="BM323" s="223" t="str">
        <f t="shared" ca="1" si="514"/>
        <v>3,28264709348146-1,17454991110261i</v>
      </c>
      <c r="BN323" s="223" t="str">
        <f t="shared" ca="1" si="515"/>
        <v>3,1141826119158+1,56754779629034i</v>
      </c>
      <c r="BO323" s="223" t="str">
        <f t="shared" ca="1" si="516"/>
        <v>1,01206325578101+3,33632543381358i</v>
      </c>
      <c r="BP323" s="223" t="str">
        <f t="shared" ca="1" si="517"/>
        <v>-1,71846531451668+3,0335155178137i</v>
      </c>
      <c r="BQ323" s="223" t="str">
        <f t="shared" ca="1" si="518"/>
        <v>-3,38196627394813+0,847138451429786i</v>
      </c>
      <c r="BR323" s="223" t="str">
        <f t="shared" ca="1" si="519"/>
        <v>-2,94554041912472-1,86524289928042i</v>
      </c>
      <c r="BS323" s="223" t="str">
        <f t="shared" ca="1" si="520"/>
        <v>-0,680172816348699-3,41945966110345i</v>
      </c>
      <c r="BT323" s="223" t="str">
        <f t="shared" ca="1" si="521"/>
        <v>2,00752695052398-2,85046925556711i</v>
      </c>
      <c r="BU323" s="223" t="str">
        <f t="shared" ca="1" si="522"/>
        <v>3,44871527042594-0,511568585376735i</v>
      </c>
      <c r="BV323" s="223" t="str">
        <f t="shared" ca="1" si="523"/>
        <v>2,74853106190136+2,14497469350499i</v>
      </c>
      <c r="BW323" s="223" t="str">
        <f t="shared" ca="1" si="524"/>
        <v>0,341731940874483+3,46966262259021i</v>
      </c>
      <c r="BX323" s="223" t="str">
        <f t="shared" ca="1" si="525"/>
        <v>-2,27725500457192+2,6399714161645i</v>
      </c>
      <c r="BY323" s="223" t="str">
        <f t="shared" ca="1" si="526"/>
        <v>-3,48225125359011+0,171072034194682i</v>
      </c>
      <c r="BZ323" s="223" t="str">
        <f t="shared" ca="1" si="527"/>
        <v>-2,52505184805192-2,40404920886887i</v>
      </c>
      <c r="CA323" s="223" t="str">
        <f t="shared" ca="1" si="528"/>
        <v>-1,69134996205263E-13-3,48645083631097i</v>
      </c>
      <c r="CB323" s="223" t="str">
        <f t="shared" ca="1" si="529"/>
        <v>2,52505184805168-2,40404920886911i</v>
      </c>
      <c r="CC323" s="223" t="str">
        <f t="shared" ca="1" si="530"/>
        <v>3,48225125359013+0,171072034194344i</v>
      </c>
      <c r="CD323" s="223" t="str">
        <f t="shared" ca="1" si="531"/>
        <v>2,27725500457218+2,63997141616428i</v>
      </c>
      <c r="CE323" s="223" t="str">
        <f t="shared" ca="1" si="532"/>
        <v>-0,341731940874146+3,46966262259024i</v>
      </c>
      <c r="CF323" s="223" t="str">
        <f t="shared" ca="1" si="533"/>
        <v>-2,74853106190103+2,14497469350541i</v>
      </c>
      <c r="CG323" s="223" t="str">
        <f t="shared" ca="1" si="534"/>
        <v>-3,44871527042599-0,5115685853764i</v>
      </c>
      <c r="CH323" s="223" t="str">
        <f t="shared" ca="1" si="535"/>
        <v>-2,00752695052426-2,85046925556692i</v>
      </c>
      <c r="CI323" s="223" t="str">
        <f t="shared" ca="1" si="536"/>
        <v>0,680172816348172-3,41945966110355i</v>
      </c>
      <c r="CJ323" s="223" t="str">
        <f t="shared" ca="1" si="537"/>
        <v>2,94554041912454-1,8652428992807i</v>
      </c>
      <c r="CK323" s="223" t="str">
        <f t="shared" ca="1" si="538"/>
        <v>3,38196627394821+0,847138451429458i</v>
      </c>
      <c r="CL323" s="223" t="str">
        <f t="shared" ca="1" si="539"/>
        <v>1,71846531451698+3,03351551781353i</v>
      </c>
      <c r="CM323" s="223" t="str">
        <f t="shared" ca="1" si="540"/>
        <v>-1,01206325578069+3,33632543381368i</v>
      </c>
      <c r="CN323" s="223" t="str">
        <f t="shared" ca="1" si="541"/>
        <v>-3,11418261191565+1,56754779629064i</v>
      </c>
      <c r="CO323" s="223" t="str">
        <f t="shared" ca="1" si="542"/>
        <v>-3,28264709348037-1,17454991110565i</v>
      </c>
      <c r="CP323" s="223" t="str">
        <f t="shared" ca="1" si="543"/>
        <v>-1,41285391811899-3,18734736733686i</v>
      </c>
      <c r="CQ323" s="223" t="str">
        <f t="shared" ca="1" si="544"/>
        <v>1,33420697281293-3,22106056877402i</v>
      </c>
      <c r="CR323" s="223" t="str">
        <f t="shared" ca="1" si="545"/>
        <v>3,25283352377-1,25475635111022i</v>
      </c>
      <c r="CS323" s="223" t="str">
        <f t="shared" ca="1" si="546"/>
        <v>3,15171422702584+1,49064981306017i</v>
      </c>
      <c r="CT323" s="223" t="str">
        <f t="shared" ca="1" si="547"/>
        <v>1,09363596614815+3,31048331932977i</v>
      </c>
      <c r="CU323" s="223" t="str">
        <f t="shared" ca="1" si="548"/>
        <v>-1,64350154734225+3,07477512964722i</v>
      </c>
      <c r="CV323" s="223" t="str">
        <f t="shared" ca="1" si="549"/>
        <v>-3,36015787060926+0,929880916352242i</v>
      </c>
      <c r="CW323" s="223" t="str">
        <f t="shared" ca="1" si="550"/>
        <v>-2,99042862966289-1,79239394244289i</v>
      </c>
      <c r="CX323" s="223" t="str">
        <f t="shared" ca="1" si="551"/>
        <v>-0,763885701980901-3,4017375072634i</v>
      </c>
      <c r="CY323" s="223" t="str">
        <f t="shared" ca="1" si="552"/>
        <v>1,9369683035412-2,89887792517901i</v>
      </c>
      <c r="CZ323" s="223" t="str">
        <f t="shared" ca="1" si="553"/>
        <v>3,4351220603055-0,596050220045201i</v>
      </c>
      <c r="DA323" s="223" t="str">
        <f t="shared" ca="1" si="554"/>
        <v>2,80034356986167+2,07687633833789i</v>
      </c>
      <c r="DB323" s="223" t="str">
        <f t="shared" ca="1" si="555"/>
        <v>0,426778800921386+3,46023110342323i</v>
      </c>
      <c r="DC323" s="223" t="str">
        <f t="shared" ca="1" si="556"/>
        <v>-2,21178099612251+2,69506294160354i</v>
      </c>
      <c r="DD323" s="223" t="str">
        <f t="shared" ca="1" si="557"/>
        <v>-3,47700414673236+0,256479234284944i</v>
      </c>
      <c r="DE323" s="223" t="str">
        <f t="shared" ca="1" si="558"/>
        <v>-2,58328967065935-2,3413572797585i</v>
      </c>
      <c r="DF323" s="223" t="str">
        <f t="shared" ca="1" si="559"/>
        <v>-0,085561786707986-3,48540078250246i</v>
      </c>
      <c r="DG323" s="223" t="str">
        <f t="shared" ca="1" si="560"/>
        <v>2,46529302862874-2,46529302862924i</v>
      </c>
      <c r="DH323" s="223" t="str">
        <f t="shared" ca="1" si="561"/>
        <v>3,48540078250248+0,0855617867072804i</v>
      </c>
      <c r="DI323" s="223" t="str">
        <f t="shared" ca="1" si="562"/>
        <v>2,34135727975902+2,58328967065888i</v>
      </c>
      <c r="DJ323" s="223" t="str">
        <f t="shared" ca="1" si="563"/>
        <v>-0,256479234284438+3,4770041467324i</v>
      </c>
      <c r="DK323" s="223" t="str">
        <f t="shared" ca="1" si="564"/>
        <v>-2,69506294160322+2,2117809961229i</v>
      </c>
      <c r="DL323" s="223" t="str">
        <f t="shared" ca="1" si="565"/>
        <v>-3,46023110342329-0,426778800920881i</v>
      </c>
      <c r="DM323" s="223" t="str">
        <f t="shared" ca="1" si="566"/>
        <v>-2,0768763383383-2,80034356986137i</v>
      </c>
      <c r="DN323" s="223" t="str">
        <f t="shared" ca="1" si="567"/>
        <v>0,596050220044503-3,43512206030562i</v>
      </c>
      <c r="DO323" s="223" t="str">
        <f t="shared" ca="1" si="568"/>
        <v>2,89887792517862-1,93696830354179i</v>
      </c>
      <c r="DP323" s="223" t="str">
        <f t="shared" ca="1" si="569"/>
        <v>3,40173750726346+0,763885701980598i</v>
      </c>
      <c r="DQ323" s="223" t="str">
        <f t="shared" ca="1" si="570"/>
        <v>1,79239394244333+2,99042862966263i</v>
      </c>
      <c r="DR323" s="223" t="str">
        <f t="shared" ca="1" si="571"/>
        <v>-0,929880916351754+3,36015787060939i</v>
      </c>
      <c r="DS323" s="223" t="str">
        <f t="shared" ca="1" si="572"/>
        <v>-3,07477512964866+1,64350154733956i</v>
      </c>
      <c r="DT323" s="223" t="str">
        <f t="shared" ca="1" si="573"/>
        <v>-3,31048331932887-1,09363596615086i</v>
      </c>
      <c r="DU323" s="223" t="str">
        <f t="shared" ca="1" si="574"/>
        <v>-1,49064981305759-3,15171422702707i</v>
      </c>
      <c r="DV323" s="223" t="str">
        <f t="shared" ca="1" si="575"/>
        <v>1,25475635111289-3,25283352376898i</v>
      </c>
      <c r="DW323" s="223" t="str">
        <f t="shared" ca="1" si="576"/>
        <v>3,22106056877504-1,33420697281047i</v>
      </c>
      <c r="DX323" s="223" t="str">
        <f t="shared" ca="1" si="577"/>
        <v>3,18734736733563+1,41285391812179i</v>
      </c>
      <c r="DY323" s="223" t="str">
        <f t="shared" ca="1" si="578"/>
        <v>1,17454991110277+3,2826470934814i</v>
      </c>
      <c r="DZ323" s="223" t="str">
        <f t="shared" ca="1" si="579"/>
        <v>-1,56754779629019+3,11418261191588i</v>
      </c>
      <c r="EA323" s="223" t="str">
        <f t="shared" ca="1" si="580"/>
        <v>-3,33632543381353+1,01206325578117i</v>
      </c>
      <c r="EB323" s="223" t="str">
        <f t="shared" ca="1" si="581"/>
        <v>-3,03351551781388-1,71846531451637i</v>
      </c>
      <c r="EC323" s="223" t="str">
        <f t="shared" ca="1" si="582"/>
        <v>-0,847138451430142-3,38196627394804i</v>
      </c>
      <c r="ED323" s="223" t="str">
        <f t="shared" ca="1" si="583"/>
        <v>1,86524289928044-2,9455404191247i</v>
      </c>
      <c r="EE323" s="223" t="str">
        <f t="shared" ca="1" si="584"/>
        <v>3,41945966110346-0,680172816348671i</v>
      </c>
      <c r="EF323" s="223" t="str">
        <f t="shared" ca="1" si="585"/>
        <v>2,85046925556721+2,00752695052384i</v>
      </c>
      <c r="EG323" s="223" t="str">
        <f t="shared" ca="1" si="586"/>
        <v>0,511568585376902+3,44871527042592i</v>
      </c>
      <c r="EH323" s="223" t="str">
        <f t="shared" ca="1" si="587"/>
        <v>-2,14497469350485+2,74853106190146i</v>
      </c>
      <c r="EI323" s="223" t="str">
        <f t="shared" ca="1" si="588"/>
        <v>-3,46966262259018+0,341731940874848i</v>
      </c>
      <c r="EJ323" s="223" t="str">
        <f t="shared" ca="1" si="589"/>
        <v>-2,63997141616474-2,27725500457164i</v>
      </c>
      <c r="EK323" s="223" t="str">
        <f t="shared" ca="1" si="590"/>
        <v>-0,171072034194653-3,48225125359012i</v>
      </c>
      <c r="EL323" s="223" t="str">
        <f t="shared" ca="1" si="591"/>
        <v>2,40404920886875-2,52505184805203i</v>
      </c>
      <c r="EM323" s="223" t="str">
        <f t="shared" ca="1" si="592"/>
        <v>3,48645083631097-3,38269992410526E-13i</v>
      </c>
      <c r="EN323" s="223"/>
      <c r="EO323" s="223"/>
      <c r="EP323" s="223"/>
    </row>
    <row r="324" spans="1:146">
      <c r="A324" s="249">
        <f t="shared" si="461"/>
        <v>4.3749999999999926E-3</v>
      </c>
      <c r="B324" s="248">
        <v>224</v>
      </c>
      <c r="C324" s="247">
        <f t="shared" si="462"/>
        <v>44800</v>
      </c>
      <c r="N324" s="246">
        <f t="shared" ca="1" si="463"/>
        <v>4.5132355179204451</v>
      </c>
      <c r="O324" s="223">
        <f t="shared" ca="1" si="464"/>
        <v>-3.4867644820795549</v>
      </c>
      <c r="P324" s="223" t="str">
        <f t="shared" ca="1" si="465"/>
        <v>-2,46551480967886-2,46551480967885i</v>
      </c>
      <c r="Q324" s="223" t="str">
        <f t="shared" ca="1" si="466"/>
        <v>-8,5217199650431E-14-3,48676448207955i</v>
      </c>
      <c r="R324" s="223" t="str">
        <f t="shared" ca="1" si="467"/>
        <v>2,46551480967889-2,46551480967882i</v>
      </c>
      <c r="S324" s="223" t="str">
        <f t="shared" ca="1" si="468"/>
        <v>3,48676448207955-1,70434399300862E-13i</v>
      </c>
      <c r="T324" s="223" t="str">
        <f t="shared" ca="1" si="469"/>
        <v>2,46551480967888+2,46551480967883i</v>
      </c>
      <c r="U324" s="223" t="str">
        <f t="shared" ca="1" si="470"/>
        <v>-9,73914633505408E-14+3,48676448207955i</v>
      </c>
      <c r="V324" s="223" t="str">
        <f t="shared" ca="1" si="471"/>
        <v>-2,46551480967878+2,46551480967893i</v>
      </c>
      <c r="W324" s="223" t="str">
        <f t="shared" ca="1" si="472"/>
        <v>-3,48676448207955-3,07554775054696E-14i</v>
      </c>
      <c r="X324" s="223" t="str">
        <f t="shared" ca="1" si="473"/>
        <v>-2,46551480967875-2,46551480967896i</v>
      </c>
      <c r="Y324" s="223" t="str">
        <f t="shared" ca="1" si="474"/>
        <v>-6,06554600800813E-14-3,48676448207955i</v>
      </c>
      <c r="Z324" s="223" t="str">
        <f t="shared" ca="1" si="475"/>
        <v>2,46551480967891-2,4655148096788i</v>
      </c>
      <c r="AA324" s="223" t="str">
        <f t="shared" ca="1" si="476"/>
        <v>3,48676448207955-1,52066397665632E-13i</v>
      </c>
      <c r="AB324" s="223" t="str">
        <f t="shared" ca="1" si="477"/>
        <v>2,46551480967888+2,46551480967883i</v>
      </c>
      <c r="AC324" s="223" t="str">
        <f t="shared" ca="1" si="478"/>
        <v>-1,28146940856011E-13+3,48676448207955i</v>
      </c>
      <c r="AD324" s="223" t="str">
        <f t="shared" ca="1" si="479"/>
        <v>-2,46551480967878+2,46551480967893i</v>
      </c>
      <c r="AE324" s="223" t="str">
        <f t="shared" ca="1" si="480"/>
        <v>-3,48676448207955-6,1510955010939E-14i</v>
      </c>
      <c r="AF324" s="223" t="str">
        <f t="shared" ca="1" si="481"/>
        <v>-2,46551480967897-2,46551480967873i</v>
      </c>
      <c r="AG324" s="223" t="str">
        <f t="shared" ca="1" si="482"/>
        <v>-5,46749343150912E-14-3,48676448207955i</v>
      </c>
      <c r="AH324" s="223" t="str">
        <f t="shared" ca="1" si="483"/>
        <v>2,46551480967791-2,46551480967979i</v>
      </c>
      <c r="AI324" s="223" t="str">
        <f t="shared" ca="1" si="484"/>
        <v>3,48676448207955-8,15009568893589E-13i</v>
      </c>
      <c r="AJ324" s="223" t="str">
        <f t="shared" ca="1" si="485"/>
        <v>2,4655148096791+2,4655148096786i</v>
      </c>
      <c r="AK324" s="223" t="str">
        <f t="shared" ca="1" si="486"/>
        <v>-1,5890241836148E-13+3,48676448207955i</v>
      </c>
      <c r="AL324" s="223" t="str">
        <f t="shared" ca="1" si="487"/>
        <v>-2,46551480967929+2,46551480967842i</v>
      </c>
      <c r="AM324" s="223" t="str">
        <f t="shared" ca="1" si="488"/>
        <v>-3,48676448207955-1,08326450213559E-12i</v>
      </c>
      <c r="AN324" s="223" t="str">
        <f t="shared" ca="1" si="489"/>
        <v>-2,46551480967776-2,46551480967995i</v>
      </c>
      <c r="AO324" s="223" t="str">
        <f t="shared" ca="1" si="490"/>
        <v>-1,46086665775744E-12-3,48676448207955i</v>
      </c>
      <c r="AP324" s="223" t="str">
        <f t="shared" ca="1" si="491"/>
        <v>2,46551480967822-2,46551480967949i</v>
      </c>
      <c r="AQ324" s="223" t="str">
        <f t="shared" ca="1" si="492"/>
        <v>3,48676448207955-4,37404767021406E-13i</v>
      </c>
      <c r="AR324" s="223" t="str">
        <f t="shared" ca="1" si="493"/>
        <v>3,48676448207955-4,37404767021406E-13i</v>
      </c>
      <c r="AS324" s="223" t="str">
        <f t="shared" ca="1" si="494"/>
        <v>-4,86957316752704E-13+3,48676448207955i</v>
      </c>
      <c r="AT324" s="223" t="str">
        <f t="shared" ca="1" si="495"/>
        <v>-2,46551480967952+2,46551480967818i</v>
      </c>
      <c r="AU324" s="223" t="str">
        <f t="shared" ca="1" si="496"/>
        <v>-3,48676448207955-1,51041920748873E-12i</v>
      </c>
      <c r="AV324" s="223" t="str">
        <f t="shared" ca="1" si="497"/>
        <v>-2,46551480967991-2,4655148096778i</v>
      </c>
      <c r="AW324" s="223" t="str">
        <f t="shared" ca="1" si="498"/>
        <v>-1,0337119524043E-12-3,48676448207955i</v>
      </c>
      <c r="AX324" s="223" t="str">
        <f t="shared" ca="1" si="499"/>
        <v>2,46551480967845-2,46551480967926i</v>
      </c>
      <c r="AY324" s="223" t="str">
        <f t="shared" ca="1" si="500"/>
        <v>3,48676448207955-1,09349868630182E-13i</v>
      </c>
      <c r="AZ324" s="223" t="str">
        <f t="shared" ca="1" si="501"/>
        <v>2,4655148096786+2,4655148096791i</v>
      </c>
      <c r="BA324" s="223" t="str">
        <f t="shared" ca="1" si="502"/>
        <v>-9,14112022105846E-13+3,48676448207955i</v>
      </c>
      <c r="BB324" s="223" t="str">
        <f t="shared" ca="1" si="503"/>
        <v>-2,46551480967983+2,46551480967788i</v>
      </c>
      <c r="BC324" s="223" t="str">
        <f t="shared" ca="1" si="504"/>
        <v>-3,48676448207955+1,63001913778718E-12i</v>
      </c>
      <c r="BD324" s="223" t="str">
        <f t="shared" ca="1" si="505"/>
        <v>-2,46551480967968-2,46551480967803i</v>
      </c>
      <c r="BE324" s="223" t="str">
        <f t="shared" ca="1" si="506"/>
        <v>-7,05657054013068E-13-3,48676448207955i</v>
      </c>
      <c r="BF324" s="223" t="str">
        <f t="shared" ca="1" si="507"/>
        <v>2,46551480967868-2,46551480967903i</v>
      </c>
      <c r="BG324" s="223" t="str">
        <f t="shared" ca="1" si="508"/>
        <v>3,48676448207955+3,1780483672296E-13i</v>
      </c>
      <c r="BH324" s="223" t="str">
        <f t="shared" ca="1" si="509"/>
        <v>2,4655148096783+2,46551480967941i</v>
      </c>
      <c r="BI324" s="223" t="str">
        <f t="shared" ca="1" si="510"/>
        <v>-1,24216692049707E-12+3,48676448207955i</v>
      </c>
      <c r="BJ324" s="223" t="str">
        <f t="shared" ca="1" si="511"/>
        <v>-2,46551480968013+2,46551480967758i</v>
      </c>
      <c r="BK324" s="223" t="str">
        <f t="shared" ca="1" si="512"/>
        <v>-3,48676448207955+1,20286443243404E-12i</v>
      </c>
      <c r="BL324" s="223" t="str">
        <f t="shared" ca="1" si="513"/>
        <v>-2,46551480967945-2,46551480967826i</v>
      </c>
      <c r="BM324" s="223" t="str">
        <f t="shared" ca="1" si="514"/>
        <v>-2,78502348659926E-13-3,48676448207955i</v>
      </c>
      <c r="BN324" s="223" t="str">
        <f t="shared" ca="1" si="515"/>
        <v>2,46551480967891-2,46551480967879i</v>
      </c>
      <c r="BO324" s="223" t="str">
        <f t="shared" ca="1" si="516"/>
        <v>3,48676448207955+6,45859735114184E-13i</v>
      </c>
      <c r="BP324" s="223" t="str">
        <f t="shared" ca="1" si="517"/>
        <v>2,465514809678+2,46551480967971i</v>
      </c>
      <c r="BQ324" s="223" t="str">
        <f t="shared" ca="1" si="518"/>
        <v>-1,57022181888829E-12+3,48676448207955i</v>
      </c>
      <c r="BR324" s="223" t="str">
        <f t="shared" ca="1" si="519"/>
        <v>-2,46551480967784+2,46551480967987i</v>
      </c>
      <c r="BS324" s="223" t="str">
        <f t="shared" ca="1" si="520"/>
        <v>-3,48676448207955+8,74809534042815E-13i</v>
      </c>
      <c r="BT324" s="223" t="str">
        <f t="shared" ca="1" si="521"/>
        <v>-2,46551480967921-2,46551480967849i</v>
      </c>
      <c r="BU324" s="223" t="str">
        <f t="shared" ca="1" si="522"/>
        <v>4,95525497312974E-14-3,48676448207955i</v>
      </c>
      <c r="BV324" s="223" t="str">
        <f t="shared" ca="1" si="523"/>
        <v>2,46551480967928-2,46551480967842i</v>
      </c>
      <c r="BW324" s="223" t="str">
        <f t="shared" ca="1" si="524"/>
        <v>3,48676448207955+9,73914633505408E-13i</v>
      </c>
      <c r="BX324" s="223" t="str">
        <f t="shared" ca="1" si="525"/>
        <v>2,46551480967777+2,46551480967994i</v>
      </c>
      <c r="BY324" s="223" t="str">
        <f t="shared" ca="1" si="526"/>
        <v>1,4711167194257E-12+3,48676448207955i</v>
      </c>
      <c r="BZ324" s="223" t="str">
        <f t="shared" ca="1" si="527"/>
        <v>-2,46551480967807+2,46551480967964i</v>
      </c>
      <c r="CA324" s="223" t="str">
        <f t="shared" ca="1" si="528"/>
        <v>-3,48676448207955+5,46754635651591E-13i</v>
      </c>
      <c r="CB324" s="223" t="str">
        <f t="shared" ca="1" si="529"/>
        <v>-2,46551480967884-2,46551480967886i</v>
      </c>
      <c r="CC324" s="223" t="str">
        <f t="shared" ca="1" si="530"/>
        <v>3,77607448122522E-13-3,48676448207955i</v>
      </c>
      <c r="CD324" s="223" t="str">
        <f t="shared" ca="1" si="531"/>
        <v>2,46551480967952-2,46551480967819i</v>
      </c>
      <c r="CE324" s="223" t="str">
        <f t="shared" ca="1" si="532"/>
        <v>3,48676448207955+1,30196953189663E-12i</v>
      </c>
      <c r="CF324" s="223" t="str">
        <f t="shared" ca="1" si="533"/>
        <v>2,46551480968006+2,46551480967765i</v>
      </c>
      <c r="CG324" s="223" t="str">
        <f t="shared" ca="1" si="534"/>
        <v>1,14306182103448E-12+3,48676448207955i</v>
      </c>
      <c r="CH324" s="223" t="str">
        <f t="shared" ca="1" si="535"/>
        <v>-2,46551480967844+2,46551480967926i</v>
      </c>
      <c r="CI324" s="223" t="str">
        <f t="shared" ca="1" si="536"/>
        <v>-3,48676448207955+2,18699737260365E-13i</v>
      </c>
      <c r="CJ324" s="223" t="str">
        <f t="shared" ca="1" si="537"/>
        <v>-2,46551480967861-2,4655148096791i</v>
      </c>
      <c r="CK324" s="223" t="str">
        <f t="shared" ca="1" si="538"/>
        <v>7,05662346513746E-13-3,48676448207955i</v>
      </c>
      <c r="CL324" s="223" t="str">
        <f t="shared" ca="1" si="539"/>
        <v>2,46551480967975-2,46551480967796i</v>
      </c>
      <c r="CM324" s="223" t="str">
        <f t="shared" ca="1" si="540"/>
        <v>3,48676448207955+1,82822404421169E-12i</v>
      </c>
      <c r="CN324" s="223" t="str">
        <f t="shared" ca="1" si="541"/>
        <v>2,46551480967969+2,46551480967802i</v>
      </c>
      <c r="CO324" s="223" t="str">
        <f t="shared" ca="1" si="542"/>
        <v>8,15006922643253E-13+3,48676448207955i</v>
      </c>
      <c r="CP324" s="223" t="str">
        <f t="shared" ca="1" si="543"/>
        <v>-2,46551480967867+2,46551480967903i</v>
      </c>
      <c r="CQ324" s="223" t="str">
        <f t="shared" ca="1" si="544"/>
        <v>-3,48676448207955-1,09355161130859E-13i</v>
      </c>
      <c r="CR324" s="223" t="str">
        <f t="shared" ca="1" si="545"/>
        <v>-2,46551480967838-2,46551480967933i</v>
      </c>
      <c r="CS324" s="223" t="str">
        <f t="shared" ca="1" si="546"/>
        <v>1,23191685882881E-12-3,48676448207955i</v>
      </c>
      <c r="CT324" s="223" t="str">
        <f t="shared" ca="1" si="547"/>
        <v>2,46551480967998-2,46551480967773i</v>
      </c>
      <c r="CU324" s="223" t="str">
        <f t="shared" ca="1" si="548"/>
        <v>3,48676448207955-1,41131410802614E-12i</v>
      </c>
      <c r="CV324" s="223" t="str">
        <f t="shared" ca="1" si="549"/>
        <v>2,46551480967945+2,46551480967825i</v>
      </c>
      <c r="CW324" s="223" t="str">
        <f t="shared" ca="1" si="550"/>
        <v>4,86952024252029E-13+3,48676448207955i</v>
      </c>
      <c r="CX324" s="223" t="str">
        <f t="shared" ca="1" si="551"/>
        <v>-2,46551480967891+2,4655148096788i</v>
      </c>
      <c r="CY324" s="223" t="str">
        <f t="shared" ca="1" si="552"/>
        <v>-3,48676448207955-6,35609673445921E-13i</v>
      </c>
      <c r="CZ324" s="223" t="str">
        <f t="shared" ca="1" si="553"/>
        <v>-2,46551480967815-2,46551480967956i</v>
      </c>
      <c r="DA324" s="223" t="str">
        <f t="shared" ca="1" si="554"/>
        <v>1,55997175722003E-12-3,48676448207955i</v>
      </c>
      <c r="DB324" s="223" t="str">
        <f t="shared" ca="1" si="555"/>
        <v>2,46551480967783-2,46551480967988i</v>
      </c>
      <c r="DC324" s="223" t="str">
        <f t="shared" ca="1" si="556"/>
        <v>3,48676448207955-1,08325920963491E-12i</v>
      </c>
      <c r="DD324" s="223" t="str">
        <f t="shared" ca="1" si="557"/>
        <v>2,46551480967922+2,46551480967849i</v>
      </c>
      <c r="DE324" s="223" t="str">
        <f t="shared" ca="1" si="558"/>
        <v>-3,93024880630332E-14+3,48676448207955i</v>
      </c>
      <c r="DF324" s="223" t="str">
        <f t="shared" ca="1" si="559"/>
        <v>-2,46551480967914+2,46551480967857i</v>
      </c>
      <c r="DG324" s="223" t="str">
        <f t="shared" ca="1" si="560"/>
        <v>-3,48676448207955-7,65464957913308E-13i</v>
      </c>
      <c r="DH324" s="223" t="str">
        <f t="shared" ca="1" si="561"/>
        <v>-2,46551480967777-2,46551480967993i</v>
      </c>
      <c r="DI324" s="223" t="str">
        <f t="shared" ca="1" si="562"/>
        <v>1,88802665561125E-12-3,48676448207955i</v>
      </c>
      <c r="DJ324" s="223" t="str">
        <f t="shared" ca="1" si="563"/>
        <v>2,46551480967792-2,46551480967978i</v>
      </c>
      <c r="DK324" s="223" t="str">
        <f t="shared" ca="1" si="564"/>
        <v>3,48676448207955-5,57004697319854E-13i</v>
      </c>
      <c r="DL324" s="223" t="str">
        <f t="shared" ca="1" si="565"/>
        <v>2,46551480967899+2,46551480967872i</v>
      </c>
      <c r="DM324" s="223" t="str">
        <f t="shared" ca="1" si="566"/>
        <v>-1,69157772530421E-13+3,48676448207955i</v>
      </c>
      <c r="DN324" s="223" t="str">
        <f t="shared" ca="1" si="567"/>
        <v>-2,46551480967951+2,4655148096782i</v>
      </c>
      <c r="DO324" s="223" t="str">
        <f t="shared" ca="1" si="568"/>
        <v>-3,48676448207955-1,29171947022837E-12i</v>
      </c>
      <c r="DP324" s="223" t="str">
        <f t="shared" ca="1" si="569"/>
        <v>-2,46551480967768-2,46551480968002i</v>
      </c>
      <c r="DQ324" s="223" t="str">
        <f t="shared" ca="1" si="570"/>
        <v>-1,15331188270274E-12-3,48676448207955i</v>
      </c>
      <c r="DR324" s="223" t="str">
        <f t="shared" ca="1" si="571"/>
        <v>2,46551480967829-2,46551480967941i</v>
      </c>
      <c r="DS324" s="223" t="str">
        <f t="shared" ca="1" si="572"/>
        <v>3,48676448207955-4,27149412852467E-13i</v>
      </c>
      <c r="DT324" s="223" t="str">
        <f t="shared" ca="1" si="573"/>
        <v>2,46551480967862+2,46551480967909i</v>
      </c>
      <c r="DU324" s="223" t="str">
        <f t="shared" ca="1" si="574"/>
        <v>-6,95412284845483E-13+3,48676448207955i</v>
      </c>
      <c r="DV324" s="223" t="str">
        <f t="shared" ca="1" si="575"/>
        <v>-2,4655148096796+2,46551480967811i</v>
      </c>
      <c r="DW324" s="223" t="str">
        <f t="shared" ca="1" si="576"/>
        <v>-3,48676448207955-1,81797398254343E-12i</v>
      </c>
      <c r="DX324" s="223" t="str">
        <f t="shared" ca="1" si="577"/>
        <v>-2,46551480967983-2,46551480967787i</v>
      </c>
      <c r="DY324" s="223" t="str">
        <f t="shared" ca="1" si="578"/>
        <v>-1,02345659823535E-12-3,48676448207955i</v>
      </c>
      <c r="DZ324" s="223" t="str">
        <f t="shared" ca="1" si="579"/>
        <v>2,46551480967867-2,46551480967904i</v>
      </c>
      <c r="EA324" s="223" t="str">
        <f t="shared" ca="1" si="580"/>
        <v>3,48676448207955+9,91050994625953E-14i</v>
      </c>
      <c r="EB324" s="223" t="str">
        <f t="shared" ca="1" si="581"/>
        <v>2,46551480967853+2,46551480967918i</v>
      </c>
      <c r="EC324" s="223" t="str">
        <f t="shared" ca="1" si="582"/>
        <v>-1,22166679716054E-12+3,48676448207955i</v>
      </c>
      <c r="ED324" s="223" t="str">
        <f t="shared" ca="1" si="583"/>
        <v>-2,46551480967997+2,46551480967773i</v>
      </c>
      <c r="EE324" s="223" t="str">
        <f t="shared" ca="1" si="584"/>
        <v>-3,48676448207955-1,94782926701082E-12i</v>
      </c>
      <c r="EF324" s="223" t="str">
        <f t="shared" ca="1" si="585"/>
        <v>-2,46551480967946-2,46551480967825i</v>
      </c>
      <c r="EG324" s="223" t="str">
        <f t="shared" ca="1" si="586"/>
        <v>-4,97202085920292E-13-3,48676448207955i</v>
      </c>
      <c r="EH324" s="223" t="str">
        <f t="shared" ca="1" si="587"/>
        <v>2,46551480967876-2,46551480967895i</v>
      </c>
      <c r="EI324" s="223" t="str">
        <f t="shared" ca="1" si="588"/>
        <v>3,48676448207955+6,25359611777657E-13i</v>
      </c>
      <c r="EJ324" s="223" t="str">
        <f t="shared" ca="1" si="589"/>
        <v>2,46551480967815+2,46551480967955i</v>
      </c>
      <c r="EK324" s="223" t="str">
        <f t="shared" ca="1" si="590"/>
        <v>-1,35152208162793E-12+3,48676448207955i</v>
      </c>
      <c r="EL324" s="223" t="str">
        <f t="shared" ca="1" si="591"/>
        <v>-2,46551480967782+2,46551480967988i</v>
      </c>
      <c r="EM324" s="223" t="str">
        <f t="shared" ca="1" si="592"/>
        <v>-3,48676448207955+1,09350927130318E-12i</v>
      </c>
      <c r="EN324" s="223"/>
      <c r="EO324" s="223"/>
      <c r="EP324" s="223"/>
    </row>
    <row r="325" spans="1:146">
      <c r="A325" s="249">
        <f t="shared" si="461"/>
        <v>4.3945312499999922E-3</v>
      </c>
      <c r="B325" s="248">
        <v>225</v>
      </c>
      <c r="C325" s="247">
        <f t="shared" si="462"/>
        <v>45000</v>
      </c>
      <c r="N325" s="246">
        <f t="shared" ca="1" si="463"/>
        <v>4.5129440764093154</v>
      </c>
      <c r="O325" s="223">
        <f t="shared" ca="1" si="464"/>
        <v>-3.4870559235906842</v>
      </c>
      <c r="P325" s="223" t="str">
        <f t="shared" ca="1" si="465"/>
        <v>-2,52549008074919-2,40446644108133i</v>
      </c>
      <c r="Q325" s="223" t="str">
        <f t="shared" ca="1" si="466"/>
        <v>-0,171101724420184-3,48285561201571i</v>
      </c>
      <c r="R325" s="223" t="str">
        <f t="shared" ca="1" si="467"/>
        <v>2,2776502311506-2,64042959360565i</v>
      </c>
      <c r="S325" s="223" t="str">
        <f t="shared" ca="1" si="468"/>
        <v>3,47026479620927-0,341791249799499i</v>
      </c>
      <c r="T325" s="223" t="str">
        <f t="shared" ca="1" si="469"/>
        <v>2,74900808029682+2,14534696231441i</v>
      </c>
      <c r="U325" s="223" t="str">
        <f t="shared" ca="1" si="470"/>
        <v>0,51165737012102+3,44931380854942i</v>
      </c>
      <c r="V325" s="223" t="str">
        <f t="shared" ca="1" si="471"/>
        <v>-2,00787536473552+2,8509639657381i</v>
      </c>
      <c r="W325" s="223" t="str">
        <f t="shared" ca="1" si="472"/>
        <v>-3,42005312180061+0,680290863021668i</v>
      </c>
      <c r="X325" s="223" t="str">
        <f t="shared" ca="1" si="473"/>
        <v>-2,94605162927074-1,86556661953415i</v>
      </c>
      <c r="Y325" s="223" t="str">
        <f t="shared" ca="1" si="474"/>
        <v>-0,847285475646856-3,38255322752012i</v>
      </c>
      <c r="Z325" s="223" t="str">
        <f t="shared" ca="1" si="475"/>
        <v>1,71876356094199-3,03404199638484i</v>
      </c>
      <c r="AA325" s="223" t="str">
        <f t="shared" ca="1" si="476"/>
        <v>3,33690446623785-1,0122389033478i</v>
      </c>
      <c r="AB325" s="223" t="str">
        <f t="shared" ca="1" si="477"/>
        <v>3,11472309057895+1,56781985038562i</v>
      </c>
      <c r="AC325" s="223" t="str">
        <f t="shared" ca="1" si="478"/>
        <v>1,17475375886889+3,28321680981812i</v>
      </c>
      <c r="AD325" s="223" t="str">
        <f t="shared" ca="1" si="479"/>
        <v>-1,41309912448487+3,18790054403034i</v>
      </c>
      <c r="AE325" s="223" t="str">
        <f t="shared" ca="1" si="480"/>
        <v>-3,22161959652772+1,33443852968859i</v>
      </c>
      <c r="AF325" s="223" t="str">
        <f t="shared" ca="1" si="481"/>
        <v>-3,25339806584419-1,25497411902005i</v>
      </c>
      <c r="AG325" s="223" t="str">
        <f t="shared" ca="1" si="482"/>
        <v>-1,49090852120727-3,15226121944873i</v>
      </c>
      <c r="AH325" s="223" t="str">
        <f t="shared" ca="1" si="483"/>
        <v>1,09382577097971-3,31105786675339i</v>
      </c>
      <c r="AI325" s="223" t="str">
        <f t="shared" ca="1" si="484"/>
        <v>3,0753087689868-1,64378678350989i</v>
      </c>
      <c r="AJ325" s="223" t="str">
        <f t="shared" ca="1" si="485"/>
        <v>3,36074103924647+0,930042300851628i</v>
      </c>
      <c r="AK325" s="223" t="str">
        <f t="shared" ca="1" si="486"/>
        <v>1,79270501947383+2,99094763033428i</v>
      </c>
      <c r="AL325" s="223" t="str">
        <f t="shared" ca="1" si="487"/>
        <v>-0,764018277355386+3,40232789221083i</v>
      </c>
      <c r="AM325" s="223" t="str">
        <f t="shared" ca="1" si="488"/>
        <v>-2,899381036866+1,93730447202053i</v>
      </c>
      <c r="AN325" s="223" t="str">
        <f t="shared" ca="1" si="489"/>
        <v>-3,43571823927399-0,596153666908865i</v>
      </c>
      <c r="AO325" s="223" t="str">
        <f t="shared" ca="1" si="490"/>
        <v>-2,07723678840912-2,80082958052229i</v>
      </c>
      <c r="AP325" s="223" t="str">
        <f t="shared" ca="1" si="491"/>
        <v>0,42685287006534-3,46083164016481i</v>
      </c>
      <c r="AQ325" s="223" t="str">
        <f t="shared" ca="1" si="492"/>
        <v>2,69553068039524-2,21216485942998i</v>
      </c>
      <c r="AR325" s="223" t="str">
        <f t="shared" ca="1" si="493"/>
        <v>2,69553068039524-2,21216485942998i</v>
      </c>
      <c r="AS325" s="223" t="str">
        <f t="shared" ca="1" si="494"/>
        <v>2,34176363153899+2,58373801076081i</v>
      </c>
      <c r="AT325" s="223" t="str">
        <f t="shared" ca="1" si="495"/>
        <v>-0,0855766362914549+3,48600568754125i</v>
      </c>
      <c r="AU325" s="223" t="str">
        <f t="shared" ca="1" si="496"/>
        <v>-2,46572088994737+2,46572088994802i</v>
      </c>
      <c r="AV325" s="223" t="str">
        <f t="shared" ca="1" si="497"/>
        <v>-3,48600568754122+0,085576636292379i</v>
      </c>
      <c r="AW325" s="223" t="str">
        <f t="shared" ca="1" si="498"/>
        <v>-2,58373801076142-2,3417636315383i</v>
      </c>
      <c r="AX325" s="223" t="str">
        <f t="shared" ca="1" si="499"/>
        <v>-0,25652374726732-3,47760759450183i</v>
      </c>
      <c r="AY325" s="223" t="str">
        <f t="shared" ca="1" si="500"/>
        <v>2,21216485942927-2,69553068039582i</v>
      </c>
      <c r="AZ325" s="223" t="str">
        <f t="shared" ca="1" si="501"/>
        <v>3,46083164016513-0,426852870062714i</v>
      </c>
      <c r="BA325" s="223" t="str">
        <f t="shared" ca="1" si="502"/>
        <v>2,80082958052284+2,07723678840838i</v>
      </c>
      <c r="BB325" s="223" t="str">
        <f t="shared" ca="1" si="503"/>
        <v>0,596153666909775+3,43571823927383i</v>
      </c>
      <c r="BC325" s="223" t="str">
        <f t="shared" ca="1" si="504"/>
        <v>-1,93730447202264+2,89938103686458i</v>
      </c>
      <c r="BD325" s="223" t="str">
        <f t="shared" ca="1" si="505"/>
        <v>-3,40232789221064+0,76401827735624i</v>
      </c>
      <c r="BE325" s="223" t="str">
        <f t="shared" ca="1" si="506"/>
        <v>-2,99094763033475-1,79270501947304i</v>
      </c>
      <c r="BF325" s="223" t="str">
        <f t="shared" ca="1" si="507"/>
        <v>-0,930042300849177-3,36074103924715i</v>
      </c>
      <c r="BG325" s="223" t="str">
        <f t="shared" ca="1" si="508"/>
        <v>1,64378678350912-3,07530876898721i</v>
      </c>
      <c r="BH325" s="223" t="str">
        <f t="shared" ca="1" si="509"/>
        <v>3,31105786675309-1,09382577098063i</v>
      </c>
      <c r="BI325" s="223" t="str">
        <f t="shared" ca="1" si="510"/>
        <v>3,15226121944839+1,490908521208i</v>
      </c>
      <c r="BJ325" s="223" t="str">
        <f t="shared" ca="1" si="511"/>
        <v>1,25497411901851+3,25339806584478i</v>
      </c>
      <c r="BK325" s="223" t="str">
        <f t="shared" ca="1" si="512"/>
        <v>-1,33443852968811+3,22161959652792i</v>
      </c>
      <c r="BL325" s="223" t="str">
        <f t="shared" ca="1" si="513"/>
        <v>-3,18790054403057+1,41309912448436i</v>
      </c>
      <c r="BM325" s="223" t="str">
        <f t="shared" ca="1" si="514"/>
        <v>-3,28321680981758-1,1747537588704i</v>
      </c>
      <c r="BN325" s="223" t="str">
        <f t="shared" ca="1" si="515"/>
        <v>-1,5678198503864-3,11472309057856i</v>
      </c>
      <c r="BO325" s="223" t="str">
        <f t="shared" ca="1" si="516"/>
        <v>1,01223890334795-3,3369044662378i</v>
      </c>
      <c r="BP325" s="223" t="str">
        <f t="shared" ca="1" si="517"/>
        <v>3,03404199638546-1,7187635609409i</v>
      </c>
      <c r="BQ325" s="223" t="str">
        <f t="shared" ca="1" si="518"/>
        <v>3,38255322752042+0,847285475645646i</v>
      </c>
      <c r="BR325" s="223" t="str">
        <f t="shared" ca="1" si="519"/>
        <v>1,8655666195343+2,94605162927065i</v>
      </c>
      <c r="BS325" s="223" t="str">
        <f t="shared" ca="1" si="520"/>
        <v>-0,680290863022533+3,42005312180044i</v>
      </c>
      <c r="BT325" s="223" t="str">
        <f t="shared" ca="1" si="521"/>
        <v>-2,85096396573717+2,00787536473684i</v>
      </c>
      <c r="BU325" s="223" t="str">
        <f t="shared" ca="1" si="522"/>
        <v>-3,4493138085495-0,511657370120472i</v>
      </c>
      <c r="BV325" s="223" t="str">
        <f t="shared" ca="1" si="523"/>
        <v>-2,14534696231372-2,74900808029736i</v>
      </c>
      <c r="BW325" s="223" t="str">
        <f t="shared" ca="1" si="524"/>
        <v>0,341791249801427-3,47026479620908i</v>
      </c>
      <c r="BX325" s="223" t="str">
        <f t="shared" ca="1" si="525"/>
        <v>2,64042959360528-2,27765023115103i</v>
      </c>
      <c r="BY325" s="223" t="str">
        <f t="shared" ca="1" si="526"/>
        <v>3,48285561201568+0,17110172442069i</v>
      </c>
      <c r="BZ325" s="223" t="str">
        <f t="shared" ca="1" si="527"/>
        <v>2,40446644108022+2,52549008075025i</v>
      </c>
      <c r="CA325" s="223" t="str">
        <f t="shared" ca="1" si="528"/>
        <v>9,2443632212003E-13+3,48705592359068i</v>
      </c>
      <c r="CB325" s="223" t="str">
        <f t="shared" ca="1" si="529"/>
        <v>-2,40446644108146+2,52549008074907i</v>
      </c>
      <c r="CC325" s="223" t="str">
        <f t="shared" ca="1" si="530"/>
        <v>-3,48285561201577+0,171101724418973i</v>
      </c>
      <c r="CD325" s="223" t="str">
        <f t="shared" ca="1" si="531"/>
        <v>-2,64042959360649-2,27765023114963i</v>
      </c>
      <c r="CE325" s="223" t="str">
        <f t="shared" ca="1" si="532"/>
        <v>-0,341791249799716-3,47026479620925i</v>
      </c>
      <c r="CF325" s="223" t="str">
        <f t="shared" ca="1" si="533"/>
        <v>2,14534696231508-2,7490080802963i</v>
      </c>
      <c r="CG325" s="223" t="str">
        <f t="shared" ca="1" si="534"/>
        <v>3,44931380854923-0,511657370122299i</v>
      </c>
      <c r="CH325" s="223" t="str">
        <f t="shared" ca="1" si="535"/>
        <v>2,85096396573823+2,00787536473533i</v>
      </c>
      <c r="CI325" s="223" t="str">
        <f t="shared" ca="1" si="536"/>
        <v>0,680290863020849+3,42005312180078i</v>
      </c>
      <c r="CJ325" s="223" t="str">
        <f t="shared" ca="1" si="537"/>
        <v>-1,86556661953274+2,94605162927164i</v>
      </c>
      <c r="CK325" s="223" t="str">
        <f t="shared" ca="1" si="538"/>
        <v>-3,38255322751997+0,847285475647441i</v>
      </c>
      <c r="CL325" s="223" t="str">
        <f t="shared" ca="1" si="539"/>
        <v>-3,03404199638461-1,7187635609424i</v>
      </c>
      <c r="CM325" s="223" t="str">
        <f t="shared" ca="1" si="540"/>
        <v>-1,01223890334631-3,3369044662383i</v>
      </c>
      <c r="CN325" s="223" t="str">
        <f t="shared" ca="1" si="541"/>
        <v>1,56781985038475-3,11472309057939i</v>
      </c>
      <c r="CO325" s="223" t="str">
        <f t="shared" ca="1" si="542"/>
        <v>3,28321680981816-1,17475375886878i</v>
      </c>
      <c r="CP325" s="223" t="str">
        <f t="shared" ca="1" si="543"/>
        <v>3,18790054402988+1,41309912448593i</v>
      </c>
      <c r="CQ325" s="223" t="str">
        <f t="shared" ca="1" si="544"/>
        <v>1,33443852968981+3,22161959652721i</v>
      </c>
      <c r="CR325" s="223" t="str">
        <f t="shared" ca="1" si="545"/>
        <v>-1,25497411902011+3,25339806584417i</v>
      </c>
      <c r="CS325" s="223" t="str">
        <f t="shared" ca="1" si="546"/>
        <v>-3,15226121944908+1,49090852120654i</v>
      </c>
      <c r="CT325" s="223" t="str">
        <f t="shared" ca="1" si="547"/>
        <v>-3,3110578667537-1,09382577097878i</v>
      </c>
      <c r="CU325" s="223" t="str">
        <f t="shared" ca="1" si="548"/>
        <v>-1,64378678351075-3,07530876898634i</v>
      </c>
      <c r="CV325" s="223" t="str">
        <f t="shared" ca="1" si="549"/>
        <v>0,930042300850739-3,36074103924672i</v>
      </c>
      <c r="CW325" s="223" t="str">
        <f t="shared" ca="1" si="550"/>
        <v>2,99094763033375-1,79270501947471i</v>
      </c>
      <c r="CX325" s="223" t="str">
        <f t="shared" ca="1" si="551"/>
        <v>3,40232789221104+0,764018277354434i</v>
      </c>
      <c r="CY325" s="223" t="str">
        <f t="shared" ca="1" si="552"/>
        <v>1,9373044720213+2,89938103686548i</v>
      </c>
      <c r="CZ325" s="223" t="str">
        <f t="shared" ca="1" si="553"/>
        <v>-0,596153666911373+3,43571823927356i</v>
      </c>
      <c r="DA325" s="223" t="str">
        <f t="shared" ca="1" si="554"/>
        <v>-2,80082958052168+2,07723678840994i</v>
      </c>
      <c r="DB325" s="223" t="str">
        <f t="shared" ca="1" si="555"/>
        <v>-3,46083164016494-0,426852870064325i</v>
      </c>
      <c r="DC325" s="223" t="str">
        <f t="shared" ca="1" si="556"/>
        <v>-2,21216485942801-2,69553068039685i</v>
      </c>
      <c r="DD325" s="223" t="str">
        <f t="shared" ca="1" si="557"/>
        <v>0,256523747265377-3,47760759450198i</v>
      </c>
      <c r="DE325" s="223" t="str">
        <f t="shared" ca="1" si="558"/>
        <v>2,58373801076025-2,3417636315396i</v>
      </c>
      <c r="DF325" s="223" t="str">
        <f t="shared" ca="1" si="559"/>
        <v>3,48600568754118+0,0855766362939984i</v>
      </c>
      <c r="DG325" s="223" t="str">
        <f t="shared" ca="1" si="560"/>
        <v>2,4657208899486+2,46572088994678i</v>
      </c>
      <c r="DH325" s="223" t="str">
        <f t="shared" ca="1" si="561"/>
        <v>0,0855766362934021+3,4860056875412i</v>
      </c>
      <c r="DI325" s="223" t="str">
        <f t="shared" ca="1" si="562"/>
        <v>-2,34176363154034+2,58373801075958i</v>
      </c>
      <c r="DJ325" s="223" t="str">
        <f t="shared" ca="1" si="563"/>
        <v>-3,47760759450176+0,256523747268341i</v>
      </c>
      <c r="DK325" s="223" t="str">
        <f t="shared" ca="1" si="564"/>
        <v>-2,69553068039635-2,21216485942863i</v>
      </c>
      <c r="DL325" s="223" t="str">
        <f t="shared" ca="1" si="565"/>
        <v>-0,426852870063733-3,46083164016501i</v>
      </c>
      <c r="DM325" s="223" t="str">
        <f t="shared" ca="1" si="566"/>
        <v>2,07723678841058-2,80082958052121i</v>
      </c>
      <c r="DN325" s="223" t="str">
        <f t="shared" ca="1" si="567"/>
        <v>3,43571823927366-0,596153666910787i</v>
      </c>
      <c r="DO325" s="223" t="str">
        <f t="shared" ca="1" si="568"/>
        <v>2,89938103686504+1,93730447202196i</v>
      </c>
      <c r="DP325" s="223" t="str">
        <f t="shared" ca="1" si="569"/>
        <v>0,764018277353855+3,40232789221117i</v>
      </c>
      <c r="DQ325" s="223" t="str">
        <f t="shared" ca="1" si="570"/>
        <v>-1,79270501947233+2,99094763033518i</v>
      </c>
      <c r="DR325" s="223" t="str">
        <f t="shared" ca="1" si="571"/>
        <v>-3,36074103924688+0,930042300850164i</v>
      </c>
      <c r="DS325" s="223" t="str">
        <f t="shared" ca="1" si="572"/>
        <v>-3,07530876898596-1,64378678351145i</v>
      </c>
      <c r="DT325" s="223" t="str">
        <f t="shared" ca="1" si="573"/>
        <v>-1,0938257709816-3,31105786675277i</v>
      </c>
      <c r="DU325" s="223" t="str">
        <f t="shared" ca="1" si="574"/>
        <v>1,49090852120726-3,15226121944874i</v>
      </c>
      <c r="DV325" s="223" t="str">
        <f t="shared" ca="1" si="575"/>
        <v>3,25339806584438-1,25497411901956i</v>
      </c>
      <c r="DW325" s="223" t="str">
        <f t="shared" ca="1" si="576"/>
        <v>3,22161959652828+1,33443852968725i</v>
      </c>
      <c r="DX325" s="223" t="str">
        <f t="shared" ca="1" si="577"/>
        <v>1,41309912448538+3,18790054403012i</v>
      </c>
      <c r="DY325" s="223" t="str">
        <f t="shared" ca="1" si="578"/>
        <v>-1,17475375886953+3,28321680981789i</v>
      </c>
      <c r="DZ325" s="223" t="str">
        <f t="shared" ca="1" si="579"/>
        <v>-3,11472309057966+1,56781985038422i</v>
      </c>
      <c r="EA325" s="223" t="str">
        <f t="shared" ca="1" si="580"/>
        <v>-3,33690446623807-1,01223890334707i</v>
      </c>
      <c r="EB325" s="223" t="str">
        <f t="shared" ca="1" si="581"/>
        <v>-1,71876356094188-3,0340419963849i</v>
      </c>
      <c r="EC325" s="223" t="str">
        <f t="shared" ca="1" si="582"/>
        <v>0,847285475648212-3,38255322751978i</v>
      </c>
      <c r="ED325" s="223" t="str">
        <f t="shared" ca="1" si="583"/>
        <v>2,94605162927005-1,86556661953525i</v>
      </c>
      <c r="EE325" s="223" t="str">
        <f t="shared" ca="1" si="584"/>
        <v>3,42005312180062+0,680290863021626i</v>
      </c>
      <c r="EF325" s="223" t="str">
        <f t="shared" ca="1" si="585"/>
        <v>2,00787536473484+2,85096396573858i</v>
      </c>
      <c r="EG325" s="223" t="str">
        <f t="shared" ca="1" si="586"/>
        <v>-0,511657370119558+3,44931380854964i</v>
      </c>
      <c r="EH325" s="223" t="str">
        <f t="shared" ca="1" si="587"/>
        <v>-2,74900808029667+2,14534696231461i</v>
      </c>
      <c r="EI325" s="223" t="str">
        <f t="shared" ca="1" si="588"/>
        <v>-3,47026479620917-0,341791249800507i</v>
      </c>
      <c r="EJ325" s="223" t="str">
        <f t="shared" ca="1" si="589"/>
        <v>-2,27765023114918-2,64042959360688i</v>
      </c>
      <c r="EK325" s="223" t="str">
        <f t="shared" ca="1" si="590"/>
        <v>0,171101724419766-3,48285561201573i</v>
      </c>
      <c r="EL325" s="223" t="str">
        <f t="shared" ca="1" si="591"/>
        <v>2,52549008074948-2,40446644108103i</v>
      </c>
      <c r="EM325" s="223" t="str">
        <f t="shared" ca="1" si="592"/>
        <v>3,48705592359068+1,71901860396303E-12i</v>
      </c>
      <c r="EN325" s="223"/>
      <c r="EO325" s="223"/>
      <c r="EP325" s="223"/>
    </row>
    <row r="326" spans="1:146">
      <c r="A326" s="249">
        <f t="shared" si="461"/>
        <v>4.4140624999999918E-3</v>
      </c>
      <c r="B326" s="248">
        <v>226</v>
      </c>
      <c r="C326" s="247">
        <f t="shared" si="462"/>
        <v>45200</v>
      </c>
      <c r="N326" s="246">
        <f t="shared" ca="1" si="463"/>
        <v>4.5126729598060598</v>
      </c>
      <c r="O326" s="223">
        <f t="shared" ca="1" si="464"/>
        <v>-3.4873270401939402</v>
      </c>
      <c r="P326" s="223" t="str">
        <f t="shared" ca="1" si="465"/>
        <v>-2,58393889491248-2,34194570232238i</v>
      </c>
      <c r="Q326" s="223" t="str">
        <f t="shared" ca="1" si="466"/>
        <v>-0,341817823873906-3,47053460731195i</v>
      </c>
      <c r="R326" s="223" t="str">
        <f t="shared" ca="1" si="467"/>
        <v>2,07739829238129-2,8010473434198i</v>
      </c>
      <c r="S326" s="223" t="str">
        <f t="shared" ca="1" si="468"/>
        <v>3,42031902897439-0,680343755246934i</v>
      </c>
      <c r="T326" s="223" t="str">
        <f t="shared" ca="1" si="469"/>
        <v>2,99118017480192+1,79284440126291i</v>
      </c>
      <c r="U326" s="223" t="str">
        <f t="shared" ca="1" si="470"/>
        <v>1,01231760434354+3,33716390865118i</v>
      </c>
      <c r="V326" s="223" t="str">
        <f t="shared" ca="1" si="471"/>
        <v>-1,49102443849224+3,15250630595511i</v>
      </c>
      <c r="W326" s="223" t="str">
        <f t="shared" ca="1" si="472"/>
        <v>-3,22187007560839+1,33454228152091i</v>
      </c>
      <c r="X326" s="223" t="str">
        <f t="shared" ca="1" si="473"/>
        <v>-3,28347207804686-1,17484509530169i</v>
      </c>
      <c r="Y326" s="223" t="str">
        <f t="shared" ca="1" si="474"/>
        <v>-1,64391458699252-3,07554787248403i</v>
      </c>
      <c r="Z326" s="223" t="str">
        <f t="shared" ca="1" si="475"/>
        <v>0,847351351607726-3,38281621909858i</v>
      </c>
      <c r="AA326" s="223" t="str">
        <f t="shared" ca="1" si="476"/>
        <v>2,89960646208233-1,93745509633596i</v>
      </c>
      <c r="AB326" s="223" t="str">
        <f t="shared" ca="1" si="477"/>
        <v>3,44958199072484+0,511697151188743i</v>
      </c>
      <c r="AC326" s="223" t="str">
        <f t="shared" ca="1" si="478"/>
        <v>2,2123368539813+2,69574025636446i</v>
      </c>
      <c r="AD326" s="223" t="str">
        <f t="shared" ca="1" si="479"/>
        <v>-0,171115027481359+3,48312640204715i</v>
      </c>
      <c r="AE326" s="223" t="str">
        <f t="shared" ca="1" si="480"/>
        <v>-2,46591259833626+2,46591259833644i</v>
      </c>
      <c r="AF326" s="223" t="str">
        <f t="shared" ca="1" si="481"/>
        <v>-3,48312640204715+0,171115027481316i</v>
      </c>
      <c r="AG326" s="223" t="str">
        <f t="shared" ca="1" si="482"/>
        <v>-2,69574025636441-2,21233685398137i</v>
      </c>
      <c r="AH326" s="223" t="str">
        <f t="shared" ca="1" si="483"/>
        <v>-0,51169715118836-3,4495819907249i</v>
      </c>
      <c r="AI326" s="223" t="str">
        <f t="shared" ca="1" si="484"/>
        <v>1,93745509633488-2,89960646208306i</v>
      </c>
      <c r="AJ326" s="223" t="str">
        <f t="shared" ca="1" si="485"/>
        <v>3,38281621909859-0,847351351607684i</v>
      </c>
      <c r="AK326" s="223" t="str">
        <f t="shared" ca="1" si="486"/>
        <v>3,07554787248481+1,64391458699106i</v>
      </c>
      <c r="AL326" s="223" t="str">
        <f t="shared" ca="1" si="487"/>
        <v>1,17484509530161+3,28347207804689i</v>
      </c>
      <c r="AM326" s="223" t="str">
        <f t="shared" ca="1" si="488"/>
        <v>-1,33454228152261+3,22187007560768i</v>
      </c>
      <c r="AN326" s="223" t="str">
        <f t="shared" ca="1" si="489"/>
        <v>-3,15250630595515+1,49102443849215i</v>
      </c>
      <c r="AO326" s="223" t="str">
        <f t="shared" ca="1" si="490"/>
        <v>-3,33716390865075-1,01231760434493i</v>
      </c>
      <c r="AP326" s="223" t="str">
        <f t="shared" ca="1" si="491"/>
        <v>-1,79284440126318-2,99118017480176i</v>
      </c>
      <c r="AQ326" s="223" t="str">
        <f t="shared" ca="1" si="492"/>
        <v>0,680343755248399-3,4203190289741i</v>
      </c>
      <c r="AR326" s="223" t="str">
        <f t="shared" ca="1" si="493"/>
        <v>0,680343755248399-3,4203190289741i</v>
      </c>
      <c r="AS326" s="223" t="str">
        <f t="shared" ca="1" si="494"/>
        <v>3,47053460731185+0,34181782387499i</v>
      </c>
      <c r="AT326" s="223" t="str">
        <f t="shared" ca="1" si="495"/>
        <v>2,34194570232283+2,58393889491208i</v>
      </c>
      <c r="AU326" s="223" t="str">
        <f t="shared" ca="1" si="496"/>
        <v>-1,1329975531373E-12+3,48732704019394i</v>
      </c>
      <c r="AV326" s="223" t="str">
        <f t="shared" ca="1" si="497"/>
        <v>-2,34194570232187+2,58393889491295i</v>
      </c>
      <c r="AW326" s="223" t="str">
        <f t="shared" ca="1" si="498"/>
        <v>-3,47053460731206+0,341817823872834i</v>
      </c>
      <c r="AX326" s="223" t="str">
        <f t="shared" ca="1" si="499"/>
        <v>-2,80104734342042-2,07739829238046i</v>
      </c>
      <c r="AY326" s="223" t="str">
        <f t="shared" ca="1" si="500"/>
        <v>-0,680343755246174-3,42031902897454i</v>
      </c>
      <c r="AZ326" s="223" t="str">
        <f t="shared" ca="1" si="501"/>
        <v>1,79284440126207-2,99118017480243i</v>
      </c>
      <c r="BA326" s="223" t="str">
        <f t="shared" ca="1" si="502"/>
        <v>3,33716390865138-1,01231760434286i</v>
      </c>
      <c r="BB326" s="223" t="str">
        <f t="shared" ca="1" si="503"/>
        <v>3,15250630595566+1,49102443849106i</v>
      </c>
      <c r="BC326" s="223" t="str">
        <f t="shared" ca="1" si="504"/>
        <v>1,33454228152052+3,22187007560855i</v>
      </c>
      <c r="BD326" s="223" t="str">
        <f t="shared" ca="1" si="505"/>
        <v>-1,17484509530043+3,28347207804731i</v>
      </c>
      <c r="BE326" s="223" t="str">
        <f t="shared" ca="1" si="506"/>
        <v>-3,0755478724842+1,6439145869922i</v>
      </c>
      <c r="BF326" s="223" t="str">
        <f t="shared" ca="1" si="507"/>
        <v>-3,38281621909889-0,84735135160647i</v>
      </c>
      <c r="BG326" s="223" t="str">
        <f t="shared" ca="1" si="508"/>
        <v>-1,93745509633592-2,89960646208236i</v>
      </c>
      <c r="BH326" s="223" t="str">
        <f t="shared" ca="1" si="509"/>
        <v>0,511697151187073-3,44958199072509i</v>
      </c>
      <c r="BI326" s="223" t="str">
        <f t="shared" ca="1" si="510"/>
        <v>2,69574025636452-2,21233685398123i</v>
      </c>
      <c r="BJ326" s="223" t="str">
        <f t="shared" ca="1" si="511"/>
        <v>3,48312640204706+0,171115027483085i</v>
      </c>
      <c r="BK326" s="223" t="str">
        <f t="shared" ca="1" si="512"/>
        <v>2,46591259833641+2,46591259833629i</v>
      </c>
      <c r="BL326" s="223" t="str">
        <f t="shared" ca="1" si="513"/>
        <v>0,171115027479887+3,48312640204722i</v>
      </c>
      <c r="BM326" s="223" t="str">
        <f t="shared" ca="1" si="514"/>
        <v>-2,21233685398117+2,69574025636457i</v>
      </c>
      <c r="BN326" s="223" t="str">
        <f t="shared" ca="1" si="515"/>
        <v>-3,44958199072506+0,511697151187237i</v>
      </c>
      <c r="BO326" s="223" t="str">
        <f t="shared" ca="1" si="516"/>
        <v>-2,8996064620824-1,93745509633587i</v>
      </c>
      <c r="BP326" s="223" t="str">
        <f t="shared" ca="1" si="517"/>
        <v>-0,847351351606537-3,38281621909888i</v>
      </c>
      <c r="BQ326" s="223" t="str">
        <f t="shared" ca="1" si="518"/>
        <v>1,64391458699197-3,07554787248433i</v>
      </c>
      <c r="BR326" s="223" t="str">
        <f t="shared" ca="1" si="519"/>
        <v>3,28347207804729-1,17484509530049i</v>
      </c>
      <c r="BS326" s="223" t="str">
        <f t="shared" ca="1" si="520"/>
        <v>3,22187007560861+1,33454228152037i</v>
      </c>
      <c r="BT326" s="223" t="str">
        <f t="shared" ca="1" si="521"/>
        <v>1,49102443849122+3,15250630595559i</v>
      </c>
      <c r="BU326" s="223" t="str">
        <f t="shared" ca="1" si="522"/>
        <v>-1,0123176043427+3,33716390865143i</v>
      </c>
      <c r="BV326" s="223" t="str">
        <f t="shared" ca="1" si="523"/>
        <v>-2,99118017480234+1,79284440126221i</v>
      </c>
      <c r="BW326" s="223" t="str">
        <f t="shared" ca="1" si="524"/>
        <v>-3,42031902897456-0,680343755246108i</v>
      </c>
      <c r="BX326" s="223" t="str">
        <f t="shared" ca="1" si="525"/>
        <v>-2,0773982923806-2,80104734342032i</v>
      </c>
      <c r="BY326" s="223" t="str">
        <f t="shared" ca="1" si="526"/>
        <v>0,341817823872567-3,47053460731209i</v>
      </c>
      <c r="BZ326" s="223" t="str">
        <f t="shared" ca="1" si="527"/>
        <v>2,5839388949129-2,34194570232192i</v>
      </c>
      <c r="CA326" s="223" t="str">
        <f t="shared" ca="1" si="528"/>
        <v>3,48732704019394-1,302173543432E-12i</v>
      </c>
      <c r="CB326" s="223" t="str">
        <f t="shared" ca="1" si="529"/>
        <v>2,58393889491226+2,34194570232264i</v>
      </c>
      <c r="CC326" s="223" t="str">
        <f t="shared" ca="1" si="530"/>
        <v>0,341817823875159+3,47053460731183i</v>
      </c>
      <c r="CD326" s="223" t="str">
        <f t="shared" ca="1" si="531"/>
        <v>-2,07739829238137+2,80104734341974i</v>
      </c>
      <c r="CE326" s="223" t="str">
        <f t="shared" ca="1" si="532"/>
        <v>-3,42031902897409+0,680343755248465i</v>
      </c>
      <c r="CF326" s="223" t="str">
        <f t="shared" ca="1" si="533"/>
        <v>-2,99118017480184-1,79284440126304i</v>
      </c>
      <c r="CG326" s="223" t="str">
        <f t="shared" ca="1" si="534"/>
        <v>-1,01231760434177-3,33716390865171i</v>
      </c>
      <c r="CH326" s="223" t="str">
        <f t="shared" ca="1" si="535"/>
        <v>1,49102443849209-3,15250630595518i</v>
      </c>
      <c r="CI326" s="223" t="str">
        <f t="shared" ca="1" si="536"/>
        <v>3,22187007560898-1,33454228151948i</v>
      </c>
      <c r="CJ326" s="223" t="str">
        <f t="shared" ca="1" si="537"/>
        <v>3,28347207804697+1,1748450953014i</v>
      </c>
      <c r="CK326" s="223" t="str">
        <f t="shared" ca="1" si="538"/>
        <v>1,64391458699112+3,07554787248478i</v>
      </c>
      <c r="CL326" s="223" t="str">
        <f t="shared" ca="1" si="539"/>
        <v>-0,847351351607471+3,38281621909864i</v>
      </c>
      <c r="CM326" s="223" t="str">
        <f t="shared" ca="1" si="540"/>
        <v>-2,89960646208293+1,93745509633506i</v>
      </c>
      <c r="CN326" s="223" t="str">
        <f t="shared" ca="1" si="541"/>
        <v>-3,44958199072492-0,511697151188192i</v>
      </c>
      <c r="CO326" s="223" t="str">
        <f t="shared" ca="1" si="542"/>
        <v>-2,21233685398043-2,69574025636518i</v>
      </c>
      <c r="CP326" s="223" t="str">
        <f t="shared" ca="1" si="543"/>
        <v>0,17111502748085-3,48312640204717i</v>
      </c>
      <c r="CQ326" s="223" t="str">
        <f t="shared" ca="1" si="544"/>
        <v>2,46591259833709-2,46591259833561i</v>
      </c>
      <c r="CR326" s="223" t="str">
        <f t="shared" ca="1" si="545"/>
        <v>3,4831264020471-0,17111502748232i</v>
      </c>
      <c r="CS326" s="223" t="str">
        <f t="shared" ca="1" si="546"/>
        <v>2,69574025636385+2,21233685398205i</v>
      </c>
      <c r="CT326" s="223" t="str">
        <f t="shared" ca="1" si="547"/>
        <v>0,511697151189647+3,44958199072471i</v>
      </c>
      <c r="CU326" s="223" t="str">
        <f t="shared" ca="1" si="548"/>
        <v>-1,93745509633664+2,89960646208188i</v>
      </c>
      <c r="CV326" s="223" t="str">
        <f t="shared" ca="1" si="549"/>
        <v>-3,38281621909828+0,847351351608897i</v>
      </c>
      <c r="CW326" s="223" t="str">
        <f t="shared" ca="1" si="550"/>
        <v>-3,07554787248379-1,64391458699297i</v>
      </c>
      <c r="CX326" s="223" t="str">
        <f t="shared" ca="1" si="551"/>
        <v>-1,17484509530278-3,28347207804647i</v>
      </c>
      <c r="CY326" s="223" t="str">
        <f t="shared" ca="1" si="552"/>
        <v>1,33454228152141-3,22187007560818i</v>
      </c>
      <c r="CZ326" s="223" t="str">
        <f t="shared" ca="1" si="553"/>
        <v>3,15250630595463-1,49102443849324i</v>
      </c>
      <c r="DA326" s="223" t="str">
        <f t="shared" ca="1" si="554"/>
        <v>3,3371639086511+1,01231760434378i</v>
      </c>
      <c r="DB326" s="223" t="str">
        <f t="shared" ca="1" si="555"/>
        <v>1,7928444012643+2,99118017480109i</v>
      </c>
      <c r="DC326" s="223" t="str">
        <f t="shared" ca="1" si="556"/>
        <v>-0,680343755247217+3,42031902897433i</v>
      </c>
      <c r="DD326" s="223" t="str">
        <f t="shared" ca="1" si="557"/>
        <v>-2,80104734342099+2,07739829237969i</v>
      </c>
      <c r="DE326" s="223" t="str">
        <f t="shared" ca="1" si="558"/>
        <v>-3,47053460731195-0,341817823873892i</v>
      </c>
      <c r="DF326" s="223" t="str">
        <f t="shared" ca="1" si="559"/>
        <v>-2,34194570232123-2,58393889491353i</v>
      </c>
      <c r="DG326" s="223" t="str">
        <f t="shared" ca="1" si="560"/>
        <v>-1,69175990294707E-13-3,48732704019394i</v>
      </c>
      <c r="DH326" s="223" t="str">
        <f t="shared" ca="1" si="561"/>
        <v>2,34194570232362-2,58393889491136i</v>
      </c>
      <c r="DI326" s="223" t="str">
        <f t="shared" ca="1" si="562"/>
        <v>3,47053460731192-0,341817823874228i</v>
      </c>
      <c r="DJ326" s="223" t="str">
        <f t="shared" ca="1" si="563"/>
        <v>2,80104734341907+2,07739829238228i</v>
      </c>
      <c r="DK326" s="223" t="str">
        <f t="shared" ca="1" si="564"/>
        <v>0,680343755247356+3,42031902897431i</v>
      </c>
      <c r="DL326" s="223" t="str">
        <f t="shared" ca="1" si="565"/>
        <v>-1,79284440126384+2,99118017480137i</v>
      </c>
      <c r="DM326" s="223" t="str">
        <f t="shared" ca="1" si="566"/>
        <v>-3,337163908651+1,0123176043441i</v>
      </c>
      <c r="DN326" s="223" t="str">
        <f t="shared" ca="1" si="567"/>
        <v>-3,1525063059547-1,49102443849312i</v>
      </c>
      <c r="DO326" s="223" t="str">
        <f t="shared" ca="1" si="568"/>
        <v>-1,33454228152154-3,22187007560812i</v>
      </c>
      <c r="DP326" s="223" t="str">
        <f t="shared" ca="1" si="569"/>
        <v>1,17484509530247-3,28347207804659i</v>
      </c>
      <c r="DQ326" s="223" t="str">
        <f t="shared" ca="1" si="570"/>
        <v>3,07554787248363-1,64391458699326i</v>
      </c>
      <c r="DR326" s="223" t="str">
        <f t="shared" ca="1" si="571"/>
        <v>3,38281621909832+0,847351351608761i</v>
      </c>
      <c r="DS326" s="223" t="str">
        <f t="shared" ca="1" si="572"/>
        <v>1,93745509633709+2,89960646208158i</v>
      </c>
      <c r="DT326" s="223" t="str">
        <f t="shared" ca="1" si="573"/>
        <v>-0,511697151189312+3,44958199072476i</v>
      </c>
      <c r="DU326" s="223" t="str">
        <f t="shared" ca="1" si="574"/>
        <v>-2,69574025636376+2,21233685398216i</v>
      </c>
      <c r="DV326" s="223" t="str">
        <f t="shared" ca="1" si="575"/>
        <v>-3,48312640204712-0,171115027481784i</v>
      </c>
      <c r="DW326" s="223" t="str">
        <f t="shared" ca="1" si="576"/>
        <v>-2,46591259833733-2,46591259833537i</v>
      </c>
      <c r="DX326" s="223" t="str">
        <f t="shared" ca="1" si="577"/>
        <v>-0,17111502748099-3,48312640204716i</v>
      </c>
      <c r="DY326" s="223" t="str">
        <f t="shared" ca="1" si="578"/>
        <v>2,21233685398277-2,69574025636326i</v>
      </c>
      <c r="DZ326" s="223" t="str">
        <f t="shared" ca="1" si="579"/>
        <v>3,44958199072487-0,511697151188527i</v>
      </c>
      <c r="EA326" s="223" t="str">
        <f t="shared" ca="1" si="580"/>
        <v>2,89960646208312+1,93745509633478i</v>
      </c>
      <c r="EB326" s="223" t="str">
        <f t="shared" ca="1" si="581"/>
        <v>0,847351351607991+3,38281621909851i</v>
      </c>
      <c r="EC326" s="223" t="str">
        <f t="shared" ca="1" si="582"/>
        <v>-1,64391458699396+3,07554787248326i</v>
      </c>
      <c r="ED326" s="223" t="str">
        <f t="shared" ca="1" si="583"/>
        <v>-3,28347207804685+1,17484509530172i</v>
      </c>
      <c r="EE326" s="223" t="str">
        <f t="shared" ca="1" si="584"/>
        <v>-3,22187007560782-1,33454228152228i</v>
      </c>
      <c r="EF326" s="223" t="str">
        <f t="shared" ca="1" si="585"/>
        <v>-1,4910244384924-3,15250630595504i</v>
      </c>
      <c r="EG326" s="223" t="str">
        <f t="shared" ca="1" si="586"/>
        <v>1,01231760434487-3,33716390865077i</v>
      </c>
      <c r="EH326" s="223" t="str">
        <f t="shared" ca="1" si="587"/>
        <v>2,99118017480178-1,79284440126316i</v>
      </c>
      <c r="EI326" s="223" t="str">
        <f t="shared" ca="1" si="588"/>
        <v>3,42031902897415+0,680343755248134i</v>
      </c>
      <c r="EJ326" s="223" t="str">
        <f t="shared" ca="1" si="589"/>
        <v>2,07739829238164+2,80104734341954i</v>
      </c>
      <c r="EK326" s="223" t="str">
        <f t="shared" ca="1" si="590"/>
        <v>-0,341817823875019+3,47053460731184i</v>
      </c>
      <c r="EL326" s="223" t="str">
        <f t="shared" ca="1" si="591"/>
        <v>-2,5839388949119+2,34194570232303i</v>
      </c>
      <c r="EM326" s="223" t="str">
        <f t="shared" ca="1" si="592"/>
        <v>-3,48732704019394-9,63821562842587E-13i</v>
      </c>
      <c r="EN326" s="223"/>
      <c r="EO326" s="223"/>
      <c r="EP326" s="223"/>
    </row>
    <row r="327" spans="1:146">
      <c r="A327" s="249">
        <f t="shared" si="461"/>
        <v>4.4335937499999914E-3</v>
      </c>
      <c r="B327" s="248">
        <v>227</v>
      </c>
      <c r="C327" s="247">
        <f t="shared" si="462"/>
        <v>45400</v>
      </c>
      <c r="N327" s="246">
        <f t="shared" ca="1" si="463"/>
        <v>4.5124205076200763</v>
      </c>
      <c r="O327" s="223">
        <f t="shared" ca="1" si="464"/>
        <v>-3.4875794923799237</v>
      </c>
      <c r="P327" s="223" t="str">
        <f t="shared" ca="1" si="465"/>
        <v>-2,64082604452467-2,27799221206508i</v>
      </c>
      <c r="Q327" s="223" t="str">
        <f t="shared" ca="1" si="466"/>
        <v>-0,511734193617704-3,44983171049712i</v>
      </c>
      <c r="R327" s="223" t="str">
        <f t="shared" ca="1" si="467"/>
        <v>1,86584672759045-2,94649396822885i</v>
      </c>
      <c r="S327" s="223" t="str">
        <f t="shared" ca="1" si="468"/>
        <v>3,3374054903308-1,0123908873448i</v>
      </c>
      <c r="T327" s="223" t="str">
        <f t="shared" ca="1" si="469"/>
        <v>3,18837919572523+1,41331129618904i</v>
      </c>
      <c r="U327" s="223" t="str">
        <f t="shared" ca="1" si="470"/>
        <v>1,49113237571005+3,15273452002834i</v>
      </c>
      <c r="V327" s="223" t="str">
        <f t="shared" ca="1" si="471"/>
        <v>-0,930181943325697+3,36124564231474i</v>
      </c>
      <c r="W327" s="223" t="str">
        <f t="shared" ca="1" si="472"/>
        <v>-2,89981636840342+1,93759535125593i</v>
      </c>
      <c r="X327" s="223" t="str">
        <f t="shared" ca="1" si="473"/>
        <v>-3,46135127147321-0,426916960473315i</v>
      </c>
      <c r="Y327" s="223" t="str">
        <f t="shared" ca="1" si="474"/>
        <v>-2,34211523884858-2,58412594964376i</v>
      </c>
      <c r="Z327" s="223" t="str">
        <f t="shared" ca="1" si="475"/>
        <v>-0,0855894853141888-3,48652909864132i</v>
      </c>
      <c r="AA327" s="223" t="str">
        <f t="shared" ca="1" si="476"/>
        <v>2,21249700795266-2,69593540454321i</v>
      </c>
      <c r="AB327" s="223" t="str">
        <f t="shared" ca="1" si="477"/>
        <v>3,43623409989613-0,596243177218859i</v>
      </c>
      <c r="AC327" s="223" t="str">
        <f t="shared" ca="1" si="478"/>
        <v>2,99139671026451+1,79297418762448i</v>
      </c>
      <c r="AD327" s="223" t="str">
        <f t="shared" ca="1" si="479"/>
        <v>1,09399000494909+3,31155501007314i</v>
      </c>
      <c r="AE327" s="223" t="str">
        <f t="shared" ca="1" si="480"/>
        <v>-1,33463889078998+3,22210331101594i</v>
      </c>
      <c r="AF327" s="223" t="str">
        <f t="shared" ca="1" si="481"/>
        <v>-3,11519075494492+1,56805525284497i</v>
      </c>
      <c r="AG327" s="223" t="str">
        <f t="shared" ca="1" si="482"/>
        <v>-3,38306110560916-0,847412692484306i</v>
      </c>
      <c r="AH327" s="223" t="str">
        <f t="shared" ca="1" si="483"/>
        <v>-2,00817683993233-2,85139202762939i</v>
      </c>
      <c r="AI327" s="223" t="str">
        <f t="shared" ca="1" si="484"/>
        <v>0,341842568515034-3,47078584387168i</v>
      </c>
      <c r="AJ327" s="223" t="str">
        <f t="shared" ca="1" si="485"/>
        <v>2,52586927391661-2,40482746299043i</v>
      </c>
      <c r="AK327" s="223" t="str">
        <f t="shared" ca="1" si="486"/>
        <v>3,48337855014346-0,171127414722128i</v>
      </c>
      <c r="AL327" s="223" t="str">
        <f t="shared" ca="1" si="487"/>
        <v>2,74942083388168+2,14566907837308i</v>
      </c>
      <c r="AM327" s="223" t="str">
        <f t="shared" ca="1" si="488"/>
        <v>0,680393006226663+3,42056663036212i</v>
      </c>
      <c r="AN327" s="223" t="str">
        <f t="shared" ca="1" si="489"/>
        <v>-1,71902162705245+3,03449754677689i</v>
      </c>
      <c r="AO327" s="223" t="str">
        <f t="shared" ca="1" si="490"/>
        <v>-3,28370977290417+1,17493014388204i</v>
      </c>
      <c r="AP327" s="223" t="str">
        <f t="shared" ca="1" si="491"/>
        <v>-3,25388655175479-1,25516254882718i</v>
      </c>
      <c r="AQ327" s="223" t="str">
        <f t="shared" ca="1" si="492"/>
        <v>-1,64403359212864-3,07577051543538i</v>
      </c>
      <c r="AR327" s="223" t="str">
        <f t="shared" ca="1" si="493"/>
        <v>-1,64403359212864-3,07577051543538i</v>
      </c>
      <c r="AS327" s="223" t="str">
        <f t="shared" ca="1" si="494"/>
        <v>2,80125011491799-2,07754867797146i</v>
      </c>
      <c r="AT327" s="223" t="str">
        <f t="shared" ca="1" si="495"/>
        <v>3,47812974465878+0,256562263376438i</v>
      </c>
      <c r="AU327" s="223" t="str">
        <f t="shared" ca="1" si="496"/>
        <v>2,46609110898958+2,46609110898839i</v>
      </c>
      <c r="AV327" s="223" t="str">
        <f t="shared" ca="1" si="497"/>
        <v>0,256562263374654+3,47812974465891i</v>
      </c>
      <c r="AW327" s="223" t="str">
        <f t="shared" ca="1" si="498"/>
        <v>-2,07754867797298+2,80125011491686i</v>
      </c>
      <c r="AX327" s="223" t="str">
        <f t="shared" ca="1" si="499"/>
        <v>-3,40283873939357+0,764132991927057i</v>
      </c>
      <c r="AY327" s="223" t="str">
        <f t="shared" ca="1" si="500"/>
        <v>-3,07577051543449-1,64403359213031i</v>
      </c>
      <c r="AZ327" s="223" t="str">
        <f t="shared" ca="1" si="501"/>
        <v>-1,25516254882875-3,25388655175418i</v>
      </c>
      <c r="BA327" s="223" t="str">
        <f t="shared" ca="1" si="502"/>
        <v>1,17493014388046-3,28370977290473i</v>
      </c>
      <c r="BB327" s="223" t="str">
        <f t="shared" ca="1" si="503"/>
        <v>3,03449754677782-1,7190216270508i</v>
      </c>
      <c r="BC327" s="223" t="str">
        <f t="shared" ca="1" si="504"/>
        <v>3,42056663036243+0,680393006225114i</v>
      </c>
      <c r="BD327" s="223" t="str">
        <f t="shared" ca="1" si="505"/>
        <v>2,14566907837433+2,74942083388071i</v>
      </c>
      <c r="BE327" s="223" t="str">
        <f t="shared" ca="1" si="506"/>
        <v>-0,171127414724015+3,48337855014336i</v>
      </c>
      <c r="BF327" s="223" t="str">
        <f t="shared" ca="1" si="507"/>
        <v>-2,40482746298921+2,52586927391777i</v>
      </c>
      <c r="BG327" s="223" t="str">
        <f t="shared" ca="1" si="508"/>
        <v>-3,47078584387152+0,341842568516657i</v>
      </c>
      <c r="BH327" s="223" t="str">
        <f t="shared" ca="1" si="509"/>
        <v>-2,85139202762833-2,00817683993383i</v>
      </c>
      <c r="BI327" s="223" t="str">
        <f t="shared" ca="1" si="510"/>
        <v>-0,847412692485889-3,38306110560877i</v>
      </c>
      <c r="BJ327" s="223" t="str">
        <f t="shared" ca="1" si="511"/>
        <v>1,56805525284356-3,11519075494563i</v>
      </c>
      <c r="BK327" s="223" t="str">
        <f t="shared" ca="1" si="512"/>
        <v>3,2221033110161-1,33463889078961i</v>
      </c>
      <c r="BL327" s="223" t="str">
        <f t="shared" ca="1" si="513"/>
        <v>3,31155501007332+1,09399000494853i</v>
      </c>
      <c r="BM327" s="223" t="str">
        <f t="shared" ca="1" si="514"/>
        <v>1,79297418762311+2,99139671026533i</v>
      </c>
      <c r="BN327" s="223" t="str">
        <f t="shared" ca="1" si="515"/>
        <v>-0,596243177219204+3,43623409989607i</v>
      </c>
      <c r="BO327" s="223" t="str">
        <f t="shared" ca="1" si="516"/>
        <v>-2,69593540454258+2,21249700795342i</v>
      </c>
      <c r="BP327" s="223" t="str">
        <f t="shared" ca="1" si="517"/>
        <v>-3,48652909864128-0,0855894853157299i</v>
      </c>
      <c r="BQ327" s="223" t="str">
        <f t="shared" ca="1" si="518"/>
        <v>-2,58412594964364-2,34211523884871i</v>
      </c>
      <c r="BR327" s="223" t="str">
        <f t="shared" ca="1" si="519"/>
        <v>-0,426916960474145-3,46135127147311i</v>
      </c>
      <c r="BS327" s="223" t="str">
        <f t="shared" ca="1" si="520"/>
        <v>1,93759535125688-2,89981636840279i</v>
      </c>
      <c r="BT327" s="223" t="str">
        <f t="shared" ca="1" si="521"/>
        <v>3,36124564231477-0,930181943325575i</v>
      </c>
      <c r="BU327" s="223" t="str">
        <f t="shared" ca="1" si="522"/>
        <v>3,15273452002887+1,49113237570893i</v>
      </c>
      <c r="BV327" s="223" t="str">
        <f t="shared" ca="1" si="523"/>
        <v>1,41331129618803+3,18837919572568i</v>
      </c>
      <c r="BW327" s="223" t="str">
        <f t="shared" ca="1" si="524"/>
        <v>-1,01239088734455+3,33740549033088i</v>
      </c>
      <c r="BX327" s="223" t="str">
        <f t="shared" ca="1" si="525"/>
        <v>-2,94649396822817+1,86584672759153i</v>
      </c>
      <c r="BY327" s="223" t="str">
        <f t="shared" ca="1" si="526"/>
        <v>-3,44983171049701-0,511734193618408i</v>
      </c>
      <c r="BZ327" s="223" t="str">
        <f t="shared" ca="1" si="527"/>
        <v>-2,27799221206545-2,64082604452436i</v>
      </c>
      <c r="CA327" s="223" t="str">
        <f t="shared" ca="1" si="528"/>
        <v>-1,67996049609295E-12-3,48757949237992i</v>
      </c>
      <c r="CB327" s="223" t="str">
        <f t="shared" ca="1" si="529"/>
        <v>2,2779922120656-2,64082604452422i</v>
      </c>
      <c r="CC327" s="223" t="str">
        <f t="shared" ca="1" si="530"/>
        <v>3,44983171049704-0,511734193618202i</v>
      </c>
      <c r="CD327" s="223" t="str">
        <f t="shared" ca="1" si="531"/>
        <v>2,94649396822806+1,86584672759171i</v>
      </c>
      <c r="CE327" s="223" t="str">
        <f t="shared" ca="1" si="532"/>
        <v>1,01239088734435+3,33740549033094i</v>
      </c>
      <c r="CF327" s="223" t="str">
        <f t="shared" ca="1" si="533"/>
        <v>-1,41331129618822+3,18837919572559i</v>
      </c>
      <c r="CG327" s="223" t="str">
        <f t="shared" ca="1" si="534"/>
        <v>-3,15273452002895+1,49113237570874i</v>
      </c>
      <c r="CH327" s="223" t="str">
        <f t="shared" ca="1" si="535"/>
        <v>-3,36124564231472-0,930181943325774i</v>
      </c>
      <c r="CI327" s="223" t="str">
        <f t="shared" ca="1" si="536"/>
        <v>-1,93759535125671-2,8998163684029i</v>
      </c>
      <c r="CJ327" s="223" t="str">
        <f t="shared" ca="1" si="537"/>
        <v>0,42691696047455-3,46135127147306i</v>
      </c>
      <c r="CK327" s="223" t="str">
        <f t="shared" ca="1" si="538"/>
        <v>2,58412594964378-2,34211523884856i</v>
      </c>
      <c r="CL327" s="223" t="str">
        <f t="shared" ca="1" si="539"/>
        <v>3,48652909864129-0,0855894853155214i</v>
      </c>
      <c r="CM327" s="223" t="str">
        <f t="shared" ca="1" si="540"/>
        <v>2,69593540454245+2,21249700795358i</v>
      </c>
      <c r="CN327" s="223" t="str">
        <f t="shared" ca="1" si="541"/>
        <v>0,596243177218998+3,4362340998961i</v>
      </c>
      <c r="CO327" s="223" t="str">
        <f t="shared" ca="1" si="542"/>
        <v>-1,79297418762346+2,99139671026512i</v>
      </c>
      <c r="CP327" s="223" t="str">
        <f t="shared" ca="1" si="543"/>
        <v>-3,31155501007339+1,09399000494833i</v>
      </c>
      <c r="CQ327" s="223" t="str">
        <f t="shared" ca="1" si="544"/>
        <v>-3,22210331101602-1,3346388907898i</v>
      </c>
      <c r="CR327" s="223" t="str">
        <f t="shared" ca="1" si="545"/>
        <v>-1,56805525284638-3,11519075494421i</v>
      </c>
      <c r="CS327" s="223" t="str">
        <f t="shared" ca="1" si="546"/>
        <v>0,847412692486092-3,38306110560872i</v>
      </c>
      <c r="CT327" s="223" t="str">
        <f t="shared" ca="1" si="547"/>
        <v>2,85139202762845-2,00817683993366i</v>
      </c>
      <c r="CU327" s="223" t="str">
        <f t="shared" ca="1" si="548"/>
        <v>3,47078584387184+0,341842568513412i</v>
      </c>
      <c r="CV327" s="223" t="str">
        <f t="shared" ca="1" si="549"/>
        <v>2,40482746298913+2,52586927391784i</v>
      </c>
      <c r="CW327" s="223" t="str">
        <f t="shared" ca="1" si="550"/>
        <v>0,171127414723806+3,48337855014337i</v>
      </c>
      <c r="CX327" s="223" t="str">
        <f t="shared" ca="1" si="551"/>
        <v>-2,14566907837457+2,74942083388052i</v>
      </c>
      <c r="CY327" s="223" t="str">
        <f t="shared" ca="1" si="552"/>
        <v>-3,42056663036248+0,680393006224811i</v>
      </c>
      <c r="CZ327" s="223" t="str">
        <f t="shared" ca="1" si="553"/>
        <v>-3,03449754677767-1,71902162705107i</v>
      </c>
      <c r="DA327" s="223" t="str">
        <f t="shared" ca="1" si="554"/>
        <v>-1,17493014388026-3,2837097729048i</v>
      </c>
      <c r="DB327" s="223" t="str">
        <f t="shared" ca="1" si="555"/>
        <v>1,25516254882894-3,25388655175411i</v>
      </c>
      <c r="DC327" s="223" t="str">
        <f t="shared" ca="1" si="556"/>
        <v>3,07577051543463-1,64403359213004i</v>
      </c>
      <c r="DD327" s="223" t="str">
        <f t="shared" ca="1" si="557"/>
        <v>3,40283873939348+0,764132991927451i</v>
      </c>
      <c r="DE327" s="223" t="str">
        <f t="shared" ca="1" si="558"/>
        <v>2,07754867797265+2,8012501149171i</v>
      </c>
      <c r="DF327" s="223" t="str">
        <f t="shared" ca="1" si="559"/>
        <v>-0,256562263374664+3,47812974465891i</v>
      </c>
      <c r="DG327" s="223" t="str">
        <f t="shared" ca="1" si="560"/>
        <v>-2,46609110898965+2,46609110898831i</v>
      </c>
      <c r="DH327" s="223" t="str">
        <f t="shared" ca="1" si="561"/>
        <v>-3,47812974465879+0,256562263376329i</v>
      </c>
      <c r="DI327" s="223" t="str">
        <f t="shared" ca="1" si="562"/>
        <v>-2,80125011491786-2,07754867797163i</v>
      </c>
      <c r="DJ327" s="223" t="str">
        <f t="shared" ca="1" si="563"/>
        <v>-0,764132991925212-3,40283873939398i</v>
      </c>
      <c r="DK327" s="223" t="str">
        <f t="shared" ca="1" si="564"/>
        <v>1,64403359212892-3,07577051543523i</v>
      </c>
      <c r="DL327" s="223" t="str">
        <f t="shared" ca="1" si="565"/>
        <v>3,25388655175365-1,25516254883013i</v>
      </c>
      <c r="DM327" s="223" t="str">
        <f t="shared" ca="1" si="566"/>
        <v>3,28370977290417+1,17493014388205i</v>
      </c>
      <c r="DN327" s="223" t="str">
        <f t="shared" ca="1" si="567"/>
        <v>1,71902162705235+3,03449754677694i</v>
      </c>
      <c r="DO327" s="223" t="str">
        <f t="shared" ca="1" si="568"/>
        <v>-0,680393006226869+3,42056663036208i</v>
      </c>
      <c r="DP327" s="223" t="str">
        <f t="shared" ca="1" si="569"/>
        <v>-2,74942083388181+2,14566907837292i</v>
      </c>
      <c r="DQ327" s="223" t="str">
        <f t="shared" ca="1" si="570"/>
        <v>-3,48337855014345-0,171127414722337i</v>
      </c>
      <c r="DR327" s="223" t="str">
        <f t="shared" ca="1" si="571"/>
        <v>-2,5258692739164-2,40482746299065i</v>
      </c>
      <c r="DS327" s="223" t="str">
        <f t="shared" ca="1" si="572"/>
        <v>-0,341842568514679-3,47078584387172i</v>
      </c>
      <c r="DT327" s="223" t="str">
        <f t="shared" ca="1" si="573"/>
        <v>2,00817683993262-2,85139202762918i</v>
      </c>
      <c r="DU327" s="223" t="str">
        <f t="shared" ca="1" si="574"/>
        <v>3,38306110560918-0,847412692484247i</v>
      </c>
      <c r="DV327" s="223" t="str">
        <f t="shared" ca="1" si="575"/>
        <v>3,11519075494487+1,56805525284507i</v>
      </c>
      <c r="DW327" s="223" t="str">
        <f t="shared" ca="1" si="576"/>
        <v>1,33463889079116+3,22210331101545i</v>
      </c>
      <c r="DX327" s="223" t="str">
        <f t="shared" ca="1" si="577"/>
        <v>-1,09399000495032+3,31155501007273i</v>
      </c>
      <c r="DY327" s="223" t="str">
        <f t="shared" ca="1" si="578"/>
        <v>-2,99139671026447+1,79297418762455i</v>
      </c>
      <c r="DZ327" s="223" t="str">
        <f t="shared" ca="1" si="579"/>
        <v>-3,43623409989632-0,596243177217746i</v>
      </c>
      <c r="EA327" s="223" t="str">
        <f t="shared" ca="1" si="580"/>
        <v>-2,21249700795181-2,69593540454391i</v>
      </c>
      <c r="EB327" s="223" t="str">
        <f t="shared" ca="1" si="581"/>
        <v>0,0855894853142484-3,48652909864132i</v>
      </c>
      <c r="EC327" s="223" t="str">
        <f t="shared" ca="1" si="582"/>
        <v>2,34211523884997-2,5841259496425i</v>
      </c>
      <c r="ED327" s="223" t="str">
        <f t="shared" ca="1" si="583"/>
        <v>3,46135127147332-0,426916960472468i</v>
      </c>
      <c r="EE327" s="223" t="str">
        <f t="shared" ca="1" si="584"/>
        <v>2,89981636840372+1,93759535125548i</v>
      </c>
      <c r="EF327" s="223" t="str">
        <f t="shared" ca="1" si="585"/>
        <v>0,930181943327194+3,36124564231433i</v>
      </c>
      <c r="EG327" s="223" t="str">
        <f t="shared" ca="1" si="586"/>
        <v>-1,49113237571064+3,15273452002806i</v>
      </c>
      <c r="EH327" s="223" t="str">
        <f t="shared" ca="1" si="587"/>
        <v>-3,18837919572508+1,41331129618938i</v>
      </c>
      <c r="EI327" s="223" t="str">
        <f t="shared" ca="1" si="588"/>
        <v>-3,33740549033039-1,01239088734617i</v>
      </c>
      <c r="EJ327" s="223" t="str">
        <f t="shared" ca="1" si="589"/>
        <v>-1,86584672759011-2,94649396822907i</v>
      </c>
      <c r="EK327" s="223" t="str">
        <f t="shared" ca="1" si="590"/>
        <v>0,511734193616748-3,44983171049725i</v>
      </c>
      <c r="EL327" s="223" t="str">
        <f t="shared" ca="1" si="591"/>
        <v>2,64082604452559-2,27799221206402i</v>
      </c>
      <c r="EM327" s="223" t="str">
        <f t="shared" ca="1" si="592"/>
        <v>3,48757949237992+2,08505961936988E-13i</v>
      </c>
      <c r="EN327" s="223"/>
      <c r="EO327" s="223"/>
      <c r="EP327" s="223"/>
    </row>
    <row r="328" spans="1:146">
      <c r="A328" s="249">
        <f t="shared" si="461"/>
        <v>4.4531249999999909E-3</v>
      </c>
      <c r="B328" s="248">
        <v>228</v>
      </c>
      <c r="C328" s="247">
        <f t="shared" si="462"/>
        <v>45600</v>
      </c>
      <c r="N328" s="246">
        <f t="shared" ca="1" si="463"/>
        <v>4.5121852480298248</v>
      </c>
      <c r="O328" s="223">
        <f t="shared" ca="1" si="464"/>
        <v>-3.4878147519701748</v>
      </c>
      <c r="P328" s="223" t="str">
        <f t="shared" ca="1" si="465"/>
        <v>-2,69611726266571-2,21264625505677i</v>
      </c>
      <c r="Q328" s="223" t="str">
        <f t="shared" ca="1" si="466"/>
        <v>-0,680438903094334-3,42079736950562i</v>
      </c>
      <c r="R328" s="223" t="str">
        <f t="shared" ca="1" si="467"/>
        <v>1,64414449273219-3,07597799587045i</v>
      </c>
      <c r="S328" s="223" t="str">
        <f t="shared" ca="1" si="468"/>
        <v>3,22232066253614-1,33472892073761i</v>
      </c>
      <c r="T328" s="223" t="str">
        <f t="shared" ca="1" si="469"/>
        <v>3,33763061972209+1,012459179599i</v>
      </c>
      <c r="U328" s="223" t="str">
        <f t="shared" ca="1" si="470"/>
        <v>1,93772605448123+2,90001197960377i</v>
      </c>
      <c r="V328" s="223" t="str">
        <f t="shared" ca="1" si="471"/>
        <v>-0,341865627987481+3,47101997062268i</v>
      </c>
      <c r="W328" s="223" t="str">
        <f t="shared" ca="1" si="472"/>
        <v>-2,46625746264072+2,46625746264045i</v>
      </c>
      <c r="X328" s="223" t="str">
        <f t="shared" ca="1" si="473"/>
        <v>-3,47101997062268+0,341865627987475i</v>
      </c>
      <c r="Y328" s="223" t="str">
        <f t="shared" ca="1" si="474"/>
        <v>-2,90001197960375-1,93772605448126i</v>
      </c>
      <c r="Z328" s="223" t="str">
        <f t="shared" ca="1" si="475"/>
        <v>-1,01245917959899-3,3376306197221i</v>
      </c>
      <c r="AA328" s="223" t="str">
        <f t="shared" ca="1" si="476"/>
        <v>1,33472892073764-3,22232066253613i</v>
      </c>
      <c r="AB328" s="223" t="str">
        <f t="shared" ca="1" si="477"/>
        <v>3,07597799587031-1,64414449273246i</v>
      </c>
      <c r="AC328" s="223" t="str">
        <f t="shared" ca="1" si="478"/>
        <v>3,42079736950562+0,680438903094337i</v>
      </c>
      <c r="AD328" s="223" t="str">
        <f t="shared" ca="1" si="479"/>
        <v>2,21264625505681+2,69611726266568i</v>
      </c>
      <c r="AE328" s="223" t="str">
        <f t="shared" ca="1" si="480"/>
        <v>-3,07651197026636E-14+3,48781475197017i</v>
      </c>
      <c r="AF328" s="223" t="str">
        <f t="shared" ca="1" si="481"/>
        <v>-2,21264625505686+2,69611726266564i</v>
      </c>
      <c r="AG328" s="223" t="str">
        <f t="shared" ca="1" si="482"/>
        <v>-3,42079736950542+0,680438903095349i</v>
      </c>
      <c r="AH328" s="223" t="str">
        <f t="shared" ca="1" si="483"/>
        <v>-3,0759779958711-1,64414449273098i</v>
      </c>
      <c r="AI328" s="223" t="str">
        <f t="shared" ca="1" si="484"/>
        <v>-1,3347289207363-3,22232066253669i</v>
      </c>
      <c r="AJ328" s="223" t="str">
        <f t="shared" ca="1" si="485"/>
        <v>1,01245917959971-3,33763061972188i</v>
      </c>
      <c r="AK328" s="223" t="str">
        <f t="shared" ca="1" si="486"/>
        <v>2,90001197960377-1,93772605448123i</v>
      </c>
      <c r="AL328" s="223" t="str">
        <f t="shared" ca="1" si="487"/>
        <v>3,47101997062274+0,341865627986871i</v>
      </c>
      <c r="AM328" s="223" t="str">
        <f t="shared" ca="1" si="488"/>
        <v>2,46625746264141+2,46625746263976i</v>
      </c>
      <c r="AN328" s="223" t="str">
        <f t="shared" ca="1" si="489"/>
        <v>0,341865627985743+3,47101997062286i</v>
      </c>
      <c r="AO328" s="223" t="str">
        <f t="shared" ca="1" si="490"/>
        <v>-1,93772605448217+2,90001197960314i</v>
      </c>
      <c r="AP328" s="223" t="str">
        <f t="shared" ca="1" si="491"/>
        <v>-3,33763061972221+1,01245917959862i</v>
      </c>
      <c r="AQ328" s="223" t="str">
        <f t="shared" ca="1" si="492"/>
        <v>-3,22232066253627-1,3347289207373i</v>
      </c>
      <c r="AR328" s="223" t="str">
        <f t="shared" ca="1" si="493"/>
        <v>-3,22232066253627-1,3347289207373i</v>
      </c>
      <c r="AS328" s="223" t="str">
        <f t="shared" ca="1" si="494"/>
        <v>0,680438903093009-3,42079736950588i</v>
      </c>
      <c r="AT328" s="223" t="str">
        <f t="shared" ca="1" si="495"/>
        <v>2,69611726266661-2,21264625505567i</v>
      </c>
      <c r="AU328" s="223" t="str">
        <f t="shared" ca="1" si="496"/>
        <v>3,48781475197017+7,55437841398339E-13i</v>
      </c>
      <c r="AV328" s="223" t="str">
        <f t="shared" ca="1" si="497"/>
        <v>2,69611726266565+2,21264625505684i</v>
      </c>
      <c r="AW328" s="223" t="str">
        <f t="shared" ca="1" si="498"/>
        <v>0,680438903094927+3,4207973695055i</v>
      </c>
      <c r="AX328" s="223" t="str">
        <f t="shared" ca="1" si="499"/>
        <v>-1,64414449273131+3,07597799587092i</v>
      </c>
      <c r="AY328" s="223" t="str">
        <f t="shared" ca="1" si="500"/>
        <v>-3,22232066253681+1,334728920736i</v>
      </c>
      <c r="AZ328" s="223" t="str">
        <f t="shared" ca="1" si="501"/>
        <v>-3,33763061972177-1,01245917960007i</v>
      </c>
      <c r="BA328" s="223" t="str">
        <f t="shared" ca="1" si="502"/>
        <v>-1,93772605448091-2,90001197960398i</v>
      </c>
      <c r="BB328" s="223" t="str">
        <f t="shared" ca="1" si="503"/>
        <v>0,341865627987148-3,47101997062272i</v>
      </c>
      <c r="BC328" s="223" t="str">
        <f t="shared" ca="1" si="504"/>
        <v>2,46625746264003-2,46625746264115i</v>
      </c>
      <c r="BD328" s="223" t="str">
        <f t="shared" ca="1" si="505"/>
        <v>3,47101997062255-0,34186562798882i</v>
      </c>
      <c r="BE328" s="223" t="str">
        <f t="shared" ca="1" si="506"/>
        <v>2,90001197960293+1,93772605448248i</v>
      </c>
      <c r="BF328" s="223" t="str">
        <f t="shared" ca="1" si="507"/>
        <v>1,01245917959826+3,33763061972232i</v>
      </c>
      <c r="BG328" s="223" t="str">
        <f t="shared" ca="1" si="508"/>
        <v>-1,33472892073765+3,22232066253613i</v>
      </c>
      <c r="BH328" s="223" t="str">
        <f t="shared" ca="1" si="509"/>
        <v>-3,07597799587017+1,64414449273271i</v>
      </c>
      <c r="BI328" s="223" t="str">
        <f t="shared" ca="1" si="510"/>
        <v>-3,42079736950579-0,680438903093476i</v>
      </c>
      <c r="BJ328" s="223" t="str">
        <f t="shared" ca="1" si="511"/>
        <v>-2,21264625505806-2,69611726266465i</v>
      </c>
      <c r="BK328" s="223" t="str">
        <f t="shared" ca="1" si="512"/>
        <v>1,03402710466993E-12-3,48781475197017i</v>
      </c>
      <c r="BL328" s="223" t="str">
        <f t="shared" ca="1" si="513"/>
        <v>2,21264625505721-2,69611726266535i</v>
      </c>
      <c r="BM328" s="223" t="str">
        <f t="shared" ca="1" si="514"/>
        <v>3,42079736950557-0,680438903094557i</v>
      </c>
      <c r="BN328" s="223" t="str">
        <f t="shared" ca="1" si="515"/>
        <v>3,07597799587074+1,64414449273164i</v>
      </c>
      <c r="BO328" s="223" t="str">
        <f t="shared" ca="1" si="516"/>
        <v>1,33472892073886+3,22232066253563i</v>
      </c>
      <c r="BP328" s="223" t="str">
        <f t="shared" ca="1" si="517"/>
        <v>-1,01245917960043+3,33763061972166i</v>
      </c>
      <c r="BQ328" s="223" t="str">
        <f t="shared" ca="1" si="518"/>
        <v>-2,90001197960419+1,9377260544806i</v>
      </c>
      <c r="BR328" s="223" t="str">
        <f t="shared" ca="1" si="519"/>
        <v>-3,47101997062268-0,341865627987524i</v>
      </c>
      <c r="BS328" s="223" t="str">
        <f t="shared" ca="1" si="520"/>
        <v>-2,46625746264095-2,46625746264023i</v>
      </c>
      <c r="BT328" s="223" t="str">
        <f t="shared" ca="1" si="521"/>
        <v>-0,341865627988345-3,4710199706226i</v>
      </c>
      <c r="BU328" s="223" t="str">
        <f t="shared" ca="1" si="522"/>
        <v>1,93772605447991-2,90001197960465i</v>
      </c>
      <c r="BV328" s="223" t="str">
        <f t="shared" ca="1" si="523"/>
        <v>3,3376306197224-1,012459179598i</v>
      </c>
      <c r="BW328" s="223" t="str">
        <f t="shared" ca="1" si="524"/>
        <v>3,22232066253595+1,33472892073809i</v>
      </c>
      <c r="BX328" s="223" t="str">
        <f t="shared" ca="1" si="525"/>
        <v>1,64414449273237+3,07597799587035i</v>
      </c>
      <c r="BY328" s="223" t="str">
        <f t="shared" ca="1" si="526"/>
        <v>-0,680438903093748+3,42079736950573i</v>
      </c>
      <c r="BZ328" s="223" t="str">
        <f t="shared" ca="1" si="527"/>
        <v>-2,69611726266482+2,21264625505785i</v>
      </c>
      <c r="CA328" s="223" t="str">
        <f t="shared" ca="1" si="528"/>
        <v>-3,48781475197017-1,51087568279667E-12i</v>
      </c>
      <c r="CB328" s="223" t="str">
        <f t="shared" ca="1" si="529"/>
        <v>-2,69611726266517-2,21264625505742i</v>
      </c>
      <c r="CC328" s="223" t="str">
        <f t="shared" ca="1" si="530"/>
        <v>-0,680438903094285-3,42079736950563i</v>
      </c>
      <c r="CD328" s="223" t="str">
        <f t="shared" ca="1" si="531"/>
        <v>1,64414449273189-3,07597799587061i</v>
      </c>
      <c r="CE328" s="223" t="str">
        <f t="shared" ca="1" si="532"/>
        <v>3,22232066253581-1,33472892073842i</v>
      </c>
      <c r="CF328" s="223" t="str">
        <f t="shared" ca="1" si="533"/>
        <v>3,33763061972256+1,01245917959747i</v>
      </c>
      <c r="CG328" s="223" t="str">
        <f t="shared" ca="1" si="534"/>
        <v>1,9377260544802+2,90001197960446i</v>
      </c>
      <c r="CH328" s="223" t="str">
        <f t="shared" ca="1" si="535"/>
        <v>-0,341865627987998+3,47101997062263i</v>
      </c>
      <c r="CI328" s="223" t="str">
        <f t="shared" ca="1" si="536"/>
        <v>-2,46625746264056+2,46625746264061i</v>
      </c>
      <c r="CJ328" s="223" t="str">
        <f t="shared" ca="1" si="537"/>
        <v>-3,47101997062263+0,341865627988068i</v>
      </c>
      <c r="CK328" s="223" t="str">
        <f t="shared" ca="1" si="538"/>
        <v>-2,90001197960449-1,93772605448014i</v>
      </c>
      <c r="CL328" s="223" t="str">
        <f t="shared" ca="1" si="539"/>
        <v>-1,01245917959754-3,33763061972254i</v>
      </c>
      <c r="CM328" s="223" t="str">
        <f t="shared" ca="1" si="540"/>
        <v>1,33472892073835-3,22232066253584i</v>
      </c>
      <c r="CN328" s="223" t="str">
        <f t="shared" ca="1" si="541"/>
        <v>3,07597799587048-1,64414449273213i</v>
      </c>
      <c r="CO328" s="223" t="str">
        <f t="shared" ca="1" si="542"/>
        <v>3,42079736950568+0,68043890309402i</v>
      </c>
      <c r="CP328" s="223" t="str">
        <f t="shared" ca="1" si="543"/>
        <v>2,21264625505748+2,69611726266512i</v>
      </c>
      <c r="CQ328" s="223" t="str">
        <f t="shared" ca="1" si="544"/>
        <v>1,58094340646921E-12+3,48781475197017i</v>
      </c>
      <c r="CR328" s="223" t="str">
        <f t="shared" ca="1" si="545"/>
        <v>-2,21264625505779+2,69611726266487i</v>
      </c>
      <c r="CS328" s="223" t="str">
        <f t="shared" ca="1" si="546"/>
        <v>-3,42079736950572+0,680438903093818i</v>
      </c>
      <c r="CT328" s="223" t="str">
        <f t="shared" ca="1" si="547"/>
        <v>-3,07597799587038-1,64414449273231i</v>
      </c>
      <c r="CU328" s="223" t="str">
        <f t="shared" ca="1" si="548"/>
        <v>-1,33472892073816-3,22232066253592i</v>
      </c>
      <c r="CV328" s="223" t="str">
        <f t="shared" ca="1" si="549"/>
        <v>1,01245917959774-3,33763061972248i</v>
      </c>
      <c r="CW328" s="223" t="str">
        <f t="shared" ca="1" si="550"/>
        <v>2,90001197960461-1,93772605447997i</v>
      </c>
      <c r="CX328" s="223" t="str">
        <f t="shared" ca="1" si="551"/>
        <v>3,4710199706226+0,341865627988276i</v>
      </c>
      <c r="CY328" s="223" t="str">
        <f t="shared" ca="1" si="552"/>
        <v>2,46625746264041+2,46625746264076i</v>
      </c>
      <c r="CZ328" s="223" t="str">
        <f t="shared" ca="1" si="553"/>
        <v>0,341865627987593+3,47101997062267i</v>
      </c>
      <c r="DA328" s="223" t="str">
        <f t="shared" ca="1" si="554"/>
        <v>-1,93772605448054+2,90001197960423i</v>
      </c>
      <c r="DB328" s="223" t="str">
        <f t="shared" ca="1" si="555"/>
        <v>-3,33763061972164+1,0124591796005i</v>
      </c>
      <c r="DC328" s="223" t="str">
        <f t="shared" ca="1" si="556"/>
        <v>-3,22232066253573-1,33472892073861i</v>
      </c>
      <c r="DD328" s="223" t="str">
        <f t="shared" ca="1" si="557"/>
        <v>-1,64414449273188-3,07597799587061i</v>
      </c>
      <c r="DE328" s="223" t="str">
        <f t="shared" ca="1" si="558"/>
        <v>0,680438903094296-3,42079736950562i</v>
      </c>
      <c r="DF328" s="223" t="str">
        <f t="shared" ca="1" si="559"/>
        <v>2,69611726266543-2,21264625505711i</v>
      </c>
      <c r="DG328" s="223" t="str">
        <f t="shared" ca="1" si="560"/>
        <v>3,48781475197017-1,10409482834247E-12i</v>
      </c>
      <c r="DH328" s="223" t="str">
        <f t="shared" ca="1" si="561"/>
        <v>2,69611726266456+2,21264625505816i</v>
      </c>
      <c r="DI328" s="223" t="str">
        <f t="shared" ca="1" si="562"/>
        <v>0,68043890309335+3,42079736950581i</v>
      </c>
      <c r="DJ328" s="223" t="str">
        <f t="shared" ca="1" si="563"/>
        <v>-1,64414449273273+3,07597799587016i</v>
      </c>
      <c r="DK328" s="223" t="str">
        <f t="shared" ca="1" si="564"/>
        <v>-3,2223206625361+1,33472892073772i</v>
      </c>
      <c r="DL328" s="223" t="str">
        <f t="shared" ca="1" si="565"/>
        <v>-3,33763061972234-1,0124591795982i</v>
      </c>
      <c r="DM328" s="223" t="str">
        <f t="shared" ca="1" si="566"/>
        <v>-1,93772605448254-2,90001197960289i</v>
      </c>
      <c r="DN328" s="223" t="str">
        <f t="shared" ca="1" si="567"/>
        <v>0,34186562798875-3,47101997062256i</v>
      </c>
      <c r="DO328" s="223" t="str">
        <f t="shared" ca="1" si="568"/>
        <v>2,4662574626411-2,46625746264008i</v>
      </c>
      <c r="DP328" s="223" t="str">
        <f t="shared" ca="1" si="569"/>
        <v>3,4710199706227-0,341865627987316i</v>
      </c>
      <c r="DQ328" s="223" t="str">
        <f t="shared" ca="1" si="570"/>
        <v>2,90001197960408+1,93772605448077i</v>
      </c>
      <c r="DR328" s="223" t="str">
        <f t="shared" ca="1" si="571"/>
        <v>1,01245917960023+3,33763061972172i</v>
      </c>
      <c r="DS328" s="223" t="str">
        <f t="shared" ca="1" si="572"/>
        <v>-1,33472892073905+3,22232066253555i</v>
      </c>
      <c r="DT328" s="223" t="str">
        <f t="shared" ca="1" si="573"/>
        <v>-3,07597799587084+1,64414449273146i</v>
      </c>
      <c r="DU328" s="223" t="str">
        <f t="shared" ca="1" si="574"/>
        <v>-3,42079736950553-0,680438903094763i</v>
      </c>
      <c r="DV328" s="223" t="str">
        <f t="shared" ca="1" si="575"/>
        <v>-2,21264625505705-2,69611726266548i</v>
      </c>
      <c r="DW328" s="223" t="str">
        <f t="shared" ca="1" si="576"/>
        <v>-1,02376487992602E-12-3,48781475197017i</v>
      </c>
      <c r="DX328" s="223" t="str">
        <f t="shared" ca="1" si="577"/>
        <v>2,21264625505822-2,69611726266451i</v>
      </c>
      <c r="DY328" s="223" t="str">
        <f t="shared" ca="1" si="578"/>
        <v>3,42079736950583-0,68043890309327i</v>
      </c>
      <c r="DZ328" s="223" t="str">
        <f t="shared" ca="1" si="579"/>
        <v>3,07597799587012+1,6441444927328i</v>
      </c>
      <c r="EA328" s="223" t="str">
        <f t="shared" ca="1" si="580"/>
        <v>1,33472892073728+3,22232066253628i</v>
      </c>
      <c r="EB328" s="223" t="str">
        <f t="shared" ca="1" si="581"/>
        <v>-1,01245917959865+3,3376306197222i</v>
      </c>
      <c r="EC328" s="223" t="str">
        <f t="shared" ca="1" si="582"/>
        <v>-2,90001197960316+1,93772605448214i</v>
      </c>
      <c r="ED328" s="223" t="str">
        <f t="shared" ca="1" si="583"/>
        <v>-3,47101997062251-0,341865627989225i</v>
      </c>
      <c r="EE328" s="223" t="str">
        <f t="shared" ca="1" si="584"/>
        <v>-2,46625746263974-2,46625746264143i</v>
      </c>
      <c r="EF328" s="223" t="str">
        <f t="shared" ca="1" si="585"/>
        <v>-0,341865627986842-3,47101997062275i</v>
      </c>
      <c r="EG328" s="223" t="str">
        <f t="shared" ca="1" si="586"/>
        <v>1,93772605448117-2,90001197960381i</v>
      </c>
      <c r="EH328" s="223" t="str">
        <f t="shared" ca="1" si="587"/>
        <v>3,33763061972186-1,01245917959977i</v>
      </c>
      <c r="EI328" s="223" t="str">
        <f t="shared" ca="1" si="588"/>
        <v>3,22232066253673+1,33472892073619i</v>
      </c>
      <c r="EJ328" s="223" t="str">
        <f t="shared" ca="1" si="589"/>
        <v>1,64414449273104+3,07597799587106i</v>
      </c>
      <c r="EK328" s="223" t="str">
        <f t="shared" ca="1" si="590"/>
        <v>-0,68043890309523+3,42079736950544i</v>
      </c>
      <c r="EL328" s="223" t="str">
        <f t="shared" ca="1" si="591"/>
        <v>-2,69611726266578+2,21264625505668i</v>
      </c>
      <c r="EM328" s="223" t="str">
        <f t="shared" ca="1" si="592"/>
        <v>-3,48781475197017+5,46916301799276E-13i</v>
      </c>
      <c r="EN328" s="223"/>
      <c r="EO328" s="223"/>
      <c r="EP328" s="223"/>
    </row>
    <row r="329" spans="1:146">
      <c r="A329" s="249">
        <f t="shared" si="461"/>
        <v>4.4726562499999905E-3</v>
      </c>
      <c r="B329" s="248">
        <v>229</v>
      </c>
      <c r="C329" s="247">
        <f t="shared" si="462"/>
        <v>45800</v>
      </c>
      <c r="N329" s="246">
        <f t="shared" ca="1" si="463"/>
        <v>4.5119658726002596</v>
      </c>
      <c r="O329" s="223">
        <f t="shared" ca="1" si="464"/>
        <v>-3.4880341273997404</v>
      </c>
      <c r="P329" s="223" t="str">
        <f t="shared" ca="1" si="465"/>
        <v>-2,74977924377527-2,14594878419965i</v>
      </c>
      <c r="Q329" s="223" t="str">
        <f t="shared" ca="1" si="466"/>
        <v>-0,847523159784387-3,38350211578689i</v>
      </c>
      <c r="R329" s="223" t="str">
        <f t="shared" ca="1" si="467"/>
        <v>1,41349553308162-3,18879482749574i</v>
      </c>
      <c r="S329" s="223" t="str">
        <f t="shared" ca="1" si="468"/>
        <v>3,07617146772652-1,64424790559409i</v>
      </c>
      <c r="T329" s="223" t="str">
        <f t="shared" ca="1" si="469"/>
        <v>3,43668204161656+0,596320902480812i</v>
      </c>
      <c r="U329" s="223" t="str">
        <f t="shared" ca="1" si="470"/>
        <v>2,34242055306721+2,58446281197342i</v>
      </c>
      <c r="V329" s="223" t="str">
        <f t="shared" ca="1" si="471"/>
        <v>0,256595708402813+3,47858314782535i</v>
      </c>
      <c r="W329" s="223" t="str">
        <f t="shared" ca="1" si="472"/>
        <v>-1,93784793293983+2,90019438360708i</v>
      </c>
      <c r="X329" s="223" t="str">
        <f t="shared" ca="1" si="473"/>
        <v>-3,3119866988363+1,09413261565347i</v>
      </c>
      <c r="Y329" s="223" t="str">
        <f t="shared" ca="1" si="474"/>
        <v>-3,28413783180907-1,17508330580674i</v>
      </c>
      <c r="Z329" s="223" t="str">
        <f t="shared" ca="1" si="475"/>
        <v>-1,86608995624387-2,9468780682463i</v>
      </c>
      <c r="AA329" s="223" t="str">
        <f t="shared" ca="1" si="476"/>
        <v>0,34188713053954-3,47123828969962i</v>
      </c>
      <c r="AB329" s="223" t="str">
        <f t="shared" ca="1" si="477"/>
        <v>2,40514095226861-2,52619854200451i</v>
      </c>
      <c r="AC329" s="223" t="str">
        <f t="shared" ca="1" si="478"/>
        <v>3,4502814247793-0,511800902430012i</v>
      </c>
      <c r="AD329" s="223" t="str">
        <f t="shared" ca="1" si="479"/>
        <v>3,03489311879366+1,71924571583127i</v>
      </c>
      <c r="AE329" s="223" t="str">
        <f t="shared" ca="1" si="480"/>
        <v>1,33481287207982+3,22252333900552i</v>
      </c>
      <c r="AF329" s="223" t="str">
        <f t="shared" ca="1" si="481"/>
        <v>-0,93030320028539+3,36168380866554i</v>
      </c>
      <c r="AG329" s="223" t="str">
        <f t="shared" ca="1" si="482"/>
        <v>-2,80161528118859+2,07781950373843i</v>
      </c>
      <c r="AH329" s="223" t="str">
        <f t="shared" ca="1" si="483"/>
        <v>-3,48698359673358-0,0856006426155389i</v>
      </c>
      <c r="AI329" s="223" t="str">
        <f t="shared" ca="1" si="484"/>
        <v>-2,69628684216643-2,21278542535544i</v>
      </c>
      <c r="AJ329" s="223" t="str">
        <f t="shared" ca="1" si="485"/>
        <v>-0,764232603023501-3,40328232775084i</v>
      </c>
      <c r="AK329" s="223" t="str">
        <f t="shared" ca="1" si="486"/>
        <v>1,49132675722766-3,15314550521889i</v>
      </c>
      <c r="AL329" s="223" t="str">
        <f t="shared" ca="1" si="487"/>
        <v>3,11559684599236-1,56825966190161i</v>
      </c>
      <c r="AM329" s="223" t="str">
        <f t="shared" ca="1" si="488"/>
        <v>3,42101252969796+0,680481701116787i</v>
      </c>
      <c r="AN329" s="223" t="str">
        <f t="shared" ca="1" si="489"/>
        <v>2,27828916731418+2,64117029818301i</v>
      </c>
      <c r="AO329" s="223" t="str">
        <f t="shared" ca="1" si="490"/>
        <v>0,171149722607115+3,48383263753539i</v>
      </c>
      <c r="AP329" s="223" t="str">
        <f t="shared" ca="1" si="491"/>
        <v>-2,00843862250097+2,85176373031703i</v>
      </c>
      <c r="AQ329" s="223" t="str">
        <f t="shared" ca="1" si="492"/>
        <v>-3,33784054891902+1,01252286092575i</v>
      </c>
      <c r="AR329" s="223" t="str">
        <f t="shared" ca="1" si="493"/>
        <v>-3,33784054891902+1,01252286092575i</v>
      </c>
      <c r="AS329" s="223" t="str">
        <f t="shared" ca="1" si="494"/>
        <v>-1,79320791673673-2,99178666372755i</v>
      </c>
      <c r="AT329" s="223" t="str">
        <f t="shared" ca="1" si="495"/>
        <v>0,426972612651829-3,46180248742624i</v>
      </c>
      <c r="AU329" s="223" t="str">
        <f t="shared" ca="1" si="496"/>
        <v>2,4664125844936-2,46641258449532i</v>
      </c>
      <c r="AV329" s="223" t="str">
        <f t="shared" ca="1" si="497"/>
        <v>3,46180248742596-0,426972612654149i</v>
      </c>
      <c r="AW329" s="223" t="str">
        <f t="shared" ca="1" si="498"/>
        <v>2,99178666372875+1,79320791673472i</v>
      </c>
      <c r="AX329" s="223" t="str">
        <f t="shared" ca="1" si="499"/>
        <v>1,25532616971703+3,2543107229533i</v>
      </c>
      <c r="AY329" s="223" t="str">
        <f t="shared" ca="1" si="500"/>
        <v>-1,01252286092351+3,3378405489197i</v>
      </c>
      <c r="AZ329" s="223" t="str">
        <f t="shared" ca="1" si="501"/>
        <v>-2,85176373031568+2,00843862250288i</v>
      </c>
      <c r="BA329" s="223" t="str">
        <f t="shared" ca="1" si="502"/>
        <v>-3,4838326375355-0,171149722604782i</v>
      </c>
      <c r="BB329" s="223" t="str">
        <f t="shared" ca="1" si="503"/>
        <v>-2,64117029818454-2,27828916731241i</v>
      </c>
      <c r="BC329" s="223" t="str">
        <f t="shared" ca="1" si="504"/>
        <v>-0,680481701119079-3,42101252969751i</v>
      </c>
      <c r="BD329" s="223" t="str">
        <f t="shared" ca="1" si="505"/>
        <v>1,56825966189952-3,11559684599341i</v>
      </c>
      <c r="BE329" s="223" t="str">
        <f t="shared" ca="1" si="506"/>
        <v>3,15314550521789-1,49132675722977i</v>
      </c>
      <c r="BF329" s="223" t="str">
        <f t="shared" ca="1" si="507"/>
        <v>3,40328232775134+0,764232603021273i</v>
      </c>
      <c r="BG329" s="223" t="str">
        <f t="shared" ca="1" si="508"/>
        <v>2,21278542535728+2,69628684216492i</v>
      </c>
      <c r="BH329" s="223" t="str">
        <f t="shared" ca="1" si="509"/>
        <v>0,0856006426179243+3,48698359673352i</v>
      </c>
      <c r="BI329" s="223" t="str">
        <f t="shared" ca="1" si="510"/>
        <v>-2,07781950373938+2,80161528118789i</v>
      </c>
      <c r="BJ329" s="223" t="str">
        <f t="shared" ca="1" si="511"/>
        <v>-3,36168380866511+0,930303200286925i</v>
      </c>
      <c r="BK329" s="223" t="str">
        <f t="shared" ca="1" si="512"/>
        <v>-3,2225233390048-1,33481287208156i</v>
      </c>
      <c r="BL329" s="223" t="str">
        <f t="shared" ca="1" si="513"/>
        <v>-1,71924571582968-3,03489311879456i</v>
      </c>
      <c r="BM329" s="223" t="str">
        <f t="shared" ca="1" si="514"/>
        <v>0,511800902431575-3,45028142477907i</v>
      </c>
      <c r="BN329" s="223" t="str">
        <f t="shared" ca="1" si="515"/>
        <v>2,52619854200553-2,40514095226753i</v>
      </c>
      <c r="BO329" s="223" t="str">
        <f t="shared" ca="1" si="516"/>
        <v>3,47123828969975-0,341887130538166i</v>
      </c>
      <c r="BP329" s="223" t="str">
        <f t="shared" ca="1" si="517"/>
        <v>2,94687806824549+1,86608995624514i</v>
      </c>
      <c r="BQ329" s="223" t="str">
        <f t="shared" ca="1" si="518"/>
        <v>1,17508330580542+3,28413783180954i</v>
      </c>
      <c r="BR329" s="223" t="str">
        <f t="shared" ca="1" si="519"/>
        <v>-1,09413261565489+3,31198669883583i</v>
      </c>
      <c r="BS329" s="223" t="str">
        <f t="shared" ca="1" si="520"/>
        <v>-2,90019438360786+1,93784793293866i</v>
      </c>
      <c r="BT329" s="223" t="str">
        <f t="shared" ca="1" si="521"/>
        <v>-3,47858314782524-0,256595708404338i</v>
      </c>
      <c r="BU329" s="223" t="str">
        <f t="shared" ca="1" si="522"/>
        <v>-2,58446281197246-2,34242055306827i</v>
      </c>
      <c r="BV329" s="223" t="str">
        <f t="shared" ca="1" si="523"/>
        <v>-0,596320902479295-3,43668204161682i</v>
      </c>
      <c r="BW329" s="223" t="str">
        <f t="shared" ca="1" si="524"/>
        <v>1,64424790559505-3,076171467726i</v>
      </c>
      <c r="BX329" s="223" t="str">
        <f t="shared" ca="1" si="525"/>
        <v>3,18879482749623-1,41349553308051i</v>
      </c>
      <c r="BY329" s="223" t="str">
        <f t="shared" ca="1" si="526"/>
        <v>3,38350211578662+0,847523159785468i</v>
      </c>
      <c r="BZ329" s="223" t="str">
        <f t="shared" ca="1" si="527"/>
        <v>2,14594878419866+2,74977924377605i</v>
      </c>
      <c r="CA329" s="223" t="str">
        <f t="shared" ca="1" si="528"/>
        <v>-1,13322879136711E-12+3,48803412739974i</v>
      </c>
      <c r="CB329" s="223" t="str">
        <f t="shared" ca="1" si="529"/>
        <v>-2,14594878420044+2,74977924377465i</v>
      </c>
      <c r="CC329" s="223" t="str">
        <f t="shared" ca="1" si="530"/>
        <v>-3,38350211578717+0,84752315978327i</v>
      </c>
      <c r="CD329" s="223" t="str">
        <f t="shared" ca="1" si="531"/>
        <v>-3,18879482749531-1,41349553308258i</v>
      </c>
      <c r="CE329" s="223" t="str">
        <f t="shared" ca="1" si="532"/>
        <v>-1,64424790559306-3,07617146772707i</v>
      </c>
      <c r="CF329" s="223" t="str">
        <f t="shared" ca="1" si="533"/>
        <v>0,596320902481527-3,43668204161643i</v>
      </c>
      <c r="CG329" s="223" t="str">
        <f t="shared" ca="1" si="534"/>
        <v>2,58446281197399-2,34242055306659i</v>
      </c>
      <c r="CH329" s="223" t="str">
        <f t="shared" ca="1" si="535"/>
        <v>3,47858314782541-0,256595708402078i</v>
      </c>
      <c r="CI329" s="223" t="str">
        <f t="shared" ca="1" si="536"/>
        <v>2,90019438360661+1,93784793294055i</v>
      </c>
      <c r="CJ329" s="223" t="str">
        <f t="shared" ca="1" si="537"/>
        <v>1,09413261565274+3,31198669883654i</v>
      </c>
      <c r="CK329" s="223" t="str">
        <f t="shared" ca="1" si="538"/>
        <v>-1,17508330580755+3,28413783180878i</v>
      </c>
      <c r="CL329" s="223" t="str">
        <f t="shared" ca="1" si="539"/>
        <v>-2,94687806824671+1,86608995624322i</v>
      </c>
      <c r="CM329" s="223" t="str">
        <f t="shared" ca="1" si="540"/>
        <v>-3,47123828969953-0,341887130540421i</v>
      </c>
      <c r="CN329" s="223" t="str">
        <f t="shared" ca="1" si="541"/>
        <v>-2,52619854200397-2,40514095226918i</v>
      </c>
      <c r="CO329" s="223" t="str">
        <f t="shared" ca="1" si="542"/>
        <v>-0,511800902429332-3,4502814247794i</v>
      </c>
      <c r="CP329" s="223" t="str">
        <f t="shared" ca="1" si="543"/>
        <v>1,71924571583165-3,03489311879344i</v>
      </c>
      <c r="CQ329" s="223" t="str">
        <f t="shared" ca="1" si="544"/>
        <v>3,22252333900567-1,33481287207946i</v>
      </c>
      <c r="CR329" s="223" t="str">
        <f t="shared" ca="1" si="545"/>
        <v>3,36168380866541+0,930303200285861i</v>
      </c>
      <c r="CS329" s="223" t="str">
        <f t="shared" ca="1" si="546"/>
        <v>2,07781950373756+2,80161528118924i</v>
      </c>
      <c r="CT329" s="223" t="str">
        <f t="shared" ca="1" si="547"/>
        <v>-0,0856006426167213+3,48698359673355i</v>
      </c>
      <c r="CU329" s="223" t="str">
        <f t="shared" ca="1" si="548"/>
        <v>-2,21278542535627+2,69628684216574i</v>
      </c>
      <c r="CV329" s="223" t="str">
        <f t="shared" ca="1" si="549"/>
        <v>-3,4032823277511+0,76423260302235i</v>
      </c>
      <c r="CW329" s="223" t="str">
        <f t="shared" ca="1" si="550"/>
        <v>-3,15314550521841-1,49132675722868i</v>
      </c>
      <c r="CX329" s="223" t="str">
        <f t="shared" ca="1" si="551"/>
        <v>-1,56825966190051-3,11559684599291i</v>
      </c>
      <c r="CY329" s="223" t="str">
        <f t="shared" ca="1" si="552"/>
        <v>0,6804817011179-3,42101252969774i</v>
      </c>
      <c r="CZ329" s="223" t="str">
        <f t="shared" ca="1" si="553"/>
        <v>2,64117029818382-2,27828916731324i</v>
      </c>
      <c r="DA329" s="223" t="str">
        <f t="shared" ca="1" si="554"/>
        <v>3,48383263753544-0,171149722605983i</v>
      </c>
      <c r="DB329" s="223" t="str">
        <f t="shared" ca="1" si="555"/>
        <v>2,85176373031643+2,00843862250181i</v>
      </c>
      <c r="DC329" s="223" t="str">
        <f t="shared" ca="1" si="556"/>
        <v>1,01252286092466+3,33784054891935i</v>
      </c>
      <c r="DD329" s="223" t="str">
        <f t="shared" ca="1" si="557"/>
        <v>-1,25532616971582+3,25431072295377i</v>
      </c>
      <c r="DE329" s="223" t="str">
        <f t="shared" ca="1" si="558"/>
        <v>-2,99178666372802+1,79320791673593i</v>
      </c>
      <c r="DF329" s="223" t="str">
        <f t="shared" ca="1" si="559"/>
        <v>-3,46180248742609-0,426972612653053i</v>
      </c>
      <c r="DG329" s="223" t="str">
        <f t="shared" ca="1" si="560"/>
        <v>-2,46641258449445-2,46641258449447i</v>
      </c>
      <c r="DH329" s="223" t="str">
        <f t="shared" ca="1" si="561"/>
        <v>-0,426972612653022-3,4618024874261i</v>
      </c>
      <c r="DI329" s="223" t="str">
        <f t="shared" ca="1" si="562"/>
        <v>1,79320791673561-2,99178666372822i</v>
      </c>
      <c r="DJ329" s="223" t="str">
        <f t="shared" ca="1" si="563"/>
        <v>3,25431072295378-1,25532616971579i</v>
      </c>
      <c r="DK329" s="223" t="str">
        <f t="shared" ca="1" si="564"/>
        <v>3,33784054891934+1,01252286092469i</v>
      </c>
      <c r="DL329" s="223" t="str">
        <f t="shared" ca="1" si="565"/>
        <v>2,00843862250195+2,85176373031633i</v>
      </c>
      <c r="DM329" s="223" t="str">
        <f t="shared" ca="1" si="566"/>
        <v>-0,171149722605814+3,48383263753545i</v>
      </c>
      <c r="DN329" s="223" t="str">
        <f t="shared" ca="1" si="567"/>
        <v>-2,27828916731312+2,64117029818393i</v>
      </c>
      <c r="DO329" s="223" t="str">
        <f t="shared" ca="1" si="568"/>
        <v>-3,42101252969775+0,680481701117872i</v>
      </c>
      <c r="DP329" s="223" t="str">
        <f t="shared" ca="1" si="569"/>
        <v>-3,1155968459929-1,56825966190054i</v>
      </c>
      <c r="DQ329" s="223" t="str">
        <f t="shared" ca="1" si="570"/>
        <v>-1,49132675722883-3,15314550521834i</v>
      </c>
      <c r="DR329" s="223" t="str">
        <f t="shared" ca="1" si="571"/>
        <v>0,764232603022183-3,40328232775114i</v>
      </c>
      <c r="DS329" s="223" t="str">
        <f t="shared" ca="1" si="572"/>
        <v>2,69628684216576-2,21278542535625i</v>
      </c>
      <c r="DT329" s="223" t="str">
        <f t="shared" ca="1" si="573"/>
        <v>3,48698359673355-0,0856006426166924i</v>
      </c>
      <c r="DU329" s="223" t="str">
        <f t="shared" ca="1" si="574"/>
        <v>2,80161528118934+2,07781950373742i</v>
      </c>
      <c r="DV329" s="223" t="str">
        <f t="shared" ca="1" si="575"/>
        <v>0,930303200286025+3,36168380866536i</v>
      </c>
      <c r="DW329" s="223" t="str">
        <f t="shared" ca="1" si="576"/>
        <v>-1,33481287207949+3,22252333900566i</v>
      </c>
      <c r="DX329" s="223" t="str">
        <f t="shared" ca="1" si="577"/>
        <v>-3,03489311879346+1,71924571583162i</v>
      </c>
      <c r="DY329" s="223" t="str">
        <f t="shared" ca="1" si="578"/>
        <v>-3,45028142477943-0,511800902429164i</v>
      </c>
      <c r="DZ329" s="223" t="str">
        <f t="shared" ca="1" si="579"/>
        <v>-2,4051409522693-2,52619854200386i</v>
      </c>
      <c r="EA329" s="223" t="str">
        <f t="shared" ca="1" si="580"/>
        <v>-0,341887130540589-3,47123828969951i</v>
      </c>
      <c r="EB329" s="223" t="str">
        <f t="shared" ca="1" si="581"/>
        <v>1,86608995624325-2,94687806824669i</v>
      </c>
      <c r="EC329" s="223" t="str">
        <f t="shared" ca="1" si="582"/>
        <v>3,28413783180879-1,17508330580753i</v>
      </c>
      <c r="ED329" s="223" t="str">
        <f t="shared" ca="1" si="583"/>
        <v>3,31198669883659+1,09413261565258i</v>
      </c>
      <c r="EE329" s="223" t="str">
        <f t="shared" ca="1" si="584"/>
        <v>1,93784793294069+2,90019438360651i</v>
      </c>
      <c r="EF329" s="223" t="str">
        <f t="shared" ca="1" si="585"/>
        <v>-0,256595708402107+3,4785831478254i</v>
      </c>
      <c r="EG329" s="223" t="str">
        <f t="shared" ca="1" si="586"/>
        <v>-2,34242055306661+2,58446281197396i</v>
      </c>
      <c r="EH329" s="223" t="str">
        <f t="shared" ca="1" si="587"/>
        <v>-3,4366820416164+0,596320902481694i</v>
      </c>
      <c r="EI329" s="223" t="str">
        <f t="shared" ca="1" si="588"/>
        <v>-3,07617146772715-1,64424790559291i</v>
      </c>
      <c r="EJ329" s="223" t="str">
        <f t="shared" ca="1" si="589"/>
        <v>-1,41349553308256-3,18879482749532i</v>
      </c>
      <c r="EK329" s="223" t="str">
        <f t="shared" ca="1" si="590"/>
        <v>0,847523159783298-3,38350211578716i</v>
      </c>
      <c r="EL329" s="223" t="str">
        <f t="shared" ca="1" si="591"/>
        <v>2,74977924377455-2,14594878420058i</v>
      </c>
      <c r="EM329" s="223" t="str">
        <f t="shared" ca="1" si="592"/>
        <v>3,48803412739974-1,30243454554815E-12i</v>
      </c>
      <c r="EN329" s="223"/>
      <c r="EO329" s="223"/>
      <c r="EP329" s="223"/>
    </row>
    <row r="330" spans="1:146">
      <c r="A330" s="249">
        <f t="shared" si="461"/>
        <v>4.4921874999999901E-3</v>
      </c>
      <c r="B330" s="248">
        <v>230</v>
      </c>
      <c r="C330" s="247">
        <f t="shared" si="462"/>
        <v>46000</v>
      </c>
      <c r="N330" s="246">
        <f t="shared" ca="1" si="463"/>
        <v>4.5117612150061737</v>
      </c>
      <c r="O330" s="223">
        <f t="shared" ca="1" si="464"/>
        <v>-3.4882387849938263</v>
      </c>
      <c r="P330" s="223" t="str">
        <f t="shared" ca="1" si="465"/>
        <v>-2,80177966370994-2,07794141812435i</v>
      </c>
      <c r="Q330" s="223" t="str">
        <f t="shared" ca="1" si="466"/>
        <v>-1,01258226988837-3,33803639402612i</v>
      </c>
      <c r="R330" s="223" t="str">
        <f t="shared" ca="1" si="467"/>
        <v>1,17515225287356-3,28433052595219i</v>
      </c>
      <c r="S330" s="223" t="str">
        <f t="shared" ca="1" si="468"/>
        <v>2,90036455017759-1,93796163460692i</v>
      </c>
      <c r="T330" s="223" t="str">
        <f t="shared" ca="1" si="469"/>
        <v>3,48403704861048+0,171159764678343i</v>
      </c>
      <c r="U330" s="223" t="str">
        <f t="shared" ca="1" si="470"/>
        <v>2,69644504462566+2,21291525875912i</v>
      </c>
      <c r="V330" s="223" t="str">
        <f t="shared" ca="1" si="471"/>
        <v>0,847572887523287+3,38370064004939i</v>
      </c>
      <c r="W330" s="223" t="str">
        <f t="shared" ca="1" si="472"/>
        <v>-1,3348911911504+3,22271241796786i</v>
      </c>
      <c r="X330" s="223" t="str">
        <f t="shared" ca="1" si="473"/>
        <v>-2,99196220440186+1,79331313176644i</v>
      </c>
      <c r="Y330" s="223" t="str">
        <f t="shared" ca="1" si="474"/>
        <v>-3,47144196181144-0,34190719049175i</v>
      </c>
      <c r="Z330" s="223" t="str">
        <f t="shared" ca="1" si="475"/>
        <v>-2,58461445324785-2,34255799270744i</v>
      </c>
      <c r="AA330" s="223" t="str">
        <f t="shared" ca="1" si="476"/>
        <v>-0,680521627833551-3,4212132548536i</v>
      </c>
      <c r="AB330" s="223" t="str">
        <f t="shared" ca="1" si="477"/>
        <v>1,49141425962509-3,15333051349239i</v>
      </c>
      <c r="AC330" s="223" t="str">
        <f t="shared" ca="1" si="478"/>
        <v>3,07635195961078-1,64434438051587i</v>
      </c>
      <c r="AD330" s="223" t="str">
        <f t="shared" ca="1" si="479"/>
        <v>3,45048386726398+0,511830931935719i</v>
      </c>
      <c r="AE330" s="223" t="str">
        <f t="shared" ca="1" si="480"/>
        <v>2,46655729926717+2,46655729926694i</v>
      </c>
      <c r="AF330" s="223" t="str">
        <f t="shared" ca="1" si="481"/>
        <v>0,511830931935687+3,45048386726399i</v>
      </c>
      <c r="AG330" s="223" t="str">
        <f t="shared" ca="1" si="482"/>
        <v>-1,64434438051559+3,07635195961093i</v>
      </c>
      <c r="AH330" s="223" t="str">
        <f t="shared" ca="1" si="483"/>
        <v>-3,1533305134924+1,49141425962506i</v>
      </c>
      <c r="AI330" s="223" t="str">
        <f t="shared" ca="1" si="484"/>
        <v>-3,42121325485346-0,680521627834262i</v>
      </c>
      <c r="AJ330" s="223" t="str">
        <f t="shared" ca="1" si="485"/>
        <v>-2,34255799270637-2,58461445324882i</v>
      </c>
      <c r="AK330" s="223" t="str">
        <f t="shared" ca="1" si="486"/>
        <v>-0,341907190489968-3,47144196181161i</v>
      </c>
      <c r="AL330" s="223" t="str">
        <f t="shared" ca="1" si="487"/>
        <v>1,7933131317656-2,99196220440237i</v>
      </c>
      <c r="AM330" s="223" t="str">
        <f t="shared" ca="1" si="488"/>
        <v>3,2227124179676-1,33489119115103i</v>
      </c>
      <c r="AN330" s="223" t="str">
        <f t="shared" ca="1" si="489"/>
        <v>3,38370064004937+0,847572887523339i</v>
      </c>
      <c r="AO330" s="223" t="str">
        <f t="shared" ca="1" si="490"/>
        <v>2,21291525875885+2,69644504462588i</v>
      </c>
      <c r="AP330" s="223" t="str">
        <f t="shared" ca="1" si="491"/>
        <v>0,171159764677235+3,48403704861054i</v>
      </c>
      <c r="AQ330" s="223" t="str">
        <f t="shared" ca="1" si="492"/>
        <v>-1,93796163460838+2,90036455017662i</v>
      </c>
      <c r="AR330" s="223" t="str">
        <f t="shared" ca="1" si="493"/>
        <v>-1,93796163460838+2,90036455017662i</v>
      </c>
      <c r="AS330" s="223" t="str">
        <f t="shared" ca="1" si="494"/>
        <v>-3,33803639402632-1,01258226988772i</v>
      </c>
      <c r="AT330" s="223" t="str">
        <f t="shared" ca="1" si="495"/>
        <v>-2,07794141812446-2,80177966370986i</v>
      </c>
      <c r="AU330" s="223" t="str">
        <f t="shared" ca="1" si="496"/>
        <v>3,77765598478824E-13-3,48823878499383i</v>
      </c>
      <c r="AV330" s="223" t="str">
        <f t="shared" ca="1" si="497"/>
        <v>2,07794141812514-2,80177966370935i</v>
      </c>
      <c r="AW330" s="223" t="str">
        <f t="shared" ca="1" si="498"/>
        <v>3,33803639402654-1,012582269887i</v>
      </c>
      <c r="AX330" s="223" t="str">
        <f t="shared" ca="1" si="499"/>
        <v>3,28433052595266+1,17515225287224i</v>
      </c>
      <c r="AY330" s="223" t="str">
        <f t="shared" ca="1" si="500"/>
        <v>1,93796163460775+2,90036455017704i</v>
      </c>
      <c r="AZ330" s="223" t="str">
        <f t="shared" ca="1" si="501"/>
        <v>-0,17115976467799+3,4840370486105i</v>
      </c>
      <c r="BA330" s="223" t="str">
        <f t="shared" ca="1" si="502"/>
        <v>-2,21291525875943+2,6964450446254i</v>
      </c>
      <c r="BB330" s="223" t="str">
        <f t="shared" ca="1" si="503"/>
        <v>-3,38370064004956+0,847572887522607i</v>
      </c>
      <c r="BC330" s="223" t="str">
        <f t="shared" ca="1" si="504"/>
        <v>-3,22271241796731-1,33489119115173i</v>
      </c>
      <c r="BD330" s="223" t="str">
        <f t="shared" ca="1" si="505"/>
        <v>-1,79331313176793-2,99196220440097i</v>
      </c>
      <c r="BE330" s="223" t="str">
        <f t="shared" ca="1" si="506"/>
        <v>0,341907190490769-3,47144196181154i</v>
      </c>
      <c r="BF330" s="223" t="str">
        <f t="shared" ca="1" si="507"/>
        <v>2,34255799270693-2,58461445324832i</v>
      </c>
      <c r="BG330" s="223" t="str">
        <f t="shared" ca="1" si="508"/>
        <v>3,42121325485362-0,680521627833474i</v>
      </c>
      <c r="BH330" s="223" t="str">
        <f t="shared" ca="1" si="509"/>
        <v>3,15333051349208+1,49141425962574i</v>
      </c>
      <c r="BI330" s="223" t="str">
        <f t="shared" ca="1" si="510"/>
        <v>1,64434438051497+3,07635195961126i</v>
      </c>
      <c r="BJ330" s="223" t="str">
        <f t="shared" ca="1" si="511"/>
        <v>-0,511830931934132+3,45048386726422i</v>
      </c>
      <c r="BK330" s="223" t="str">
        <f t="shared" ca="1" si="512"/>
        <v>-2,4665572992662+2,46655729926792i</v>
      </c>
      <c r="BL330" s="223" t="str">
        <f t="shared" ca="1" si="513"/>
        <v>-3,45048386726389+0,511830931936343i</v>
      </c>
      <c r="BM330" s="223" t="str">
        <f t="shared" ca="1" si="514"/>
        <v>-3,07635195961073-1,64434438051597i</v>
      </c>
      <c r="BN330" s="223" t="str">
        <f t="shared" ca="1" si="515"/>
        <v>-1,49141425962462-3,1533305134926i</v>
      </c>
      <c r="BO330" s="223" t="str">
        <f t="shared" ca="1" si="516"/>
        <v>0,680521627834583-3,4212132548534i</v>
      </c>
      <c r="BP330" s="223" t="str">
        <f t="shared" ca="1" si="517"/>
        <v>2,58461445324908-2,34255799270609i</v>
      </c>
      <c r="BQ330" s="223" t="str">
        <f t="shared" ca="1" si="518"/>
        <v>3,4714419618113-0,341907190493095i</v>
      </c>
      <c r="BR330" s="223" t="str">
        <f t="shared" ca="1" si="519"/>
        <v>2,99196220440217+1,79331313176592i</v>
      </c>
      <c r="BS330" s="223" t="str">
        <f t="shared" ca="1" si="520"/>
        <v>1,33489119115059+3,22271241796778i</v>
      </c>
      <c r="BT330" s="223" t="str">
        <f t="shared" ca="1" si="521"/>
        <v>-0,847572887523612+3,38370064004931i</v>
      </c>
      <c r="BU330" s="223" t="str">
        <f t="shared" ca="1" si="522"/>
        <v>-2,69644504462612+2,21291525875856i</v>
      </c>
      <c r="BV330" s="223" t="str">
        <f t="shared" ca="1" si="523"/>
        <v>-3,48403704861056+0,171159764676858i</v>
      </c>
      <c r="BW330" s="223" t="str">
        <f t="shared" ca="1" si="524"/>
        <v>-2,90036455017834-1,93796163460581i</v>
      </c>
      <c r="BX330" s="223" t="str">
        <f t="shared" ca="1" si="525"/>
        <v>-1,17515225287444-3,28433052595188i</v>
      </c>
      <c r="BY330" s="223" t="str">
        <f t="shared" ca="1" si="526"/>
        <v>1,01258226988818-3,33803639402618i</v>
      </c>
      <c r="BZ330" s="223" t="str">
        <f t="shared" ca="1" si="527"/>
        <v>2,80177966371002-2,07794141812423i</v>
      </c>
      <c r="CA330" s="223" t="str">
        <f t="shared" ca="1" si="528"/>
        <v>3,48823878499383+7,55531196957648E-13i</v>
      </c>
      <c r="CB330" s="223" t="str">
        <f t="shared" ca="1" si="529"/>
        <v>2,80177966370912+2,07794141812545i</v>
      </c>
      <c r="CC330" s="223" t="str">
        <f t="shared" ca="1" si="530"/>
        <v>1,01258226988996+3,33803639402564i</v>
      </c>
      <c r="CD330" s="223" t="str">
        <f t="shared" ca="1" si="531"/>
        <v>-1,17515225287269+3,2843305259525i</v>
      </c>
      <c r="CE330" s="223" t="str">
        <f t="shared" ca="1" si="532"/>
        <v>-2,9003645501773+1,93796163460735i</v>
      </c>
      <c r="CF330" s="223" t="str">
        <f t="shared" ca="1" si="533"/>
        <v>-3,48403704861048-0,171159764678367i</v>
      </c>
      <c r="CG330" s="223" t="str">
        <f t="shared" ca="1" si="534"/>
        <v>-2,69644504462516-2,21291525875972i</v>
      </c>
      <c r="CH330" s="223" t="str">
        <f t="shared" ca="1" si="535"/>
        <v>-0,847572887522147-3,38370064004967i</v>
      </c>
      <c r="CI330" s="223" t="str">
        <f t="shared" ca="1" si="536"/>
        <v>1,33489119115217-3,22271241796713i</v>
      </c>
      <c r="CJ330" s="223" t="str">
        <f t="shared" ca="1" si="537"/>
        <v>2,99196220440122-1,79331313176752i</v>
      </c>
      <c r="CK330" s="223" t="str">
        <f t="shared" ca="1" si="538"/>
        <v>3,47144196181151+0,341907190491047i</v>
      </c>
      <c r="CL330" s="223" t="str">
        <f t="shared" ca="1" si="539"/>
        <v>2,58461445324806+2,34255799270721i</v>
      </c>
      <c r="CM330" s="223" t="str">
        <f t="shared" ca="1" si="540"/>
        <v>0,680521627833101+3,42121325485369i</v>
      </c>
      <c r="CN330" s="223" t="str">
        <f t="shared" ca="1" si="541"/>
        <v>-1,49141425962617+3,15333051349188i</v>
      </c>
      <c r="CO330" s="223" t="str">
        <f t="shared" ca="1" si="542"/>
        <v>-3,07635195961144+1,64434438051463i</v>
      </c>
      <c r="CP330" s="223" t="str">
        <f t="shared" ca="1" si="543"/>
        <v>-3,45048386726417-0,511830931934505i</v>
      </c>
      <c r="CQ330" s="223" t="str">
        <f t="shared" ca="1" si="544"/>
        <v>-2,46655729926765-2,46655729926646i</v>
      </c>
      <c r="CR330" s="223" t="str">
        <f t="shared" ca="1" si="545"/>
        <v>-0,51183093193597-3,45048386726395i</v>
      </c>
      <c r="CS330" s="223" t="str">
        <f t="shared" ca="1" si="546"/>
        <v>1,6443443805163-3,07635195961055i</v>
      </c>
      <c r="CT330" s="223" t="str">
        <f t="shared" ca="1" si="547"/>
        <v>3,15333051349277-1,49141425962428i</v>
      </c>
      <c r="CU330" s="223" t="str">
        <f t="shared" ca="1" si="548"/>
        <v>3,42121325485332+0,680521627834957i</v>
      </c>
      <c r="CV330" s="223" t="str">
        <f t="shared" ca="1" si="549"/>
        <v>2,34255799270845+2,58461445324693i</v>
      </c>
      <c r="CW330" s="223" t="str">
        <f t="shared" ca="1" si="550"/>
        <v>0,341907190492719+3,47144196181134i</v>
      </c>
      <c r="CX330" s="223" t="str">
        <f t="shared" ca="1" si="551"/>
        <v>-1,79331313176625+2,99196220440198i</v>
      </c>
      <c r="CY330" s="223" t="str">
        <f t="shared" ca="1" si="552"/>
        <v>-3,22271241796793+1,33489119115024i</v>
      </c>
      <c r="CZ330" s="223" t="str">
        <f t="shared" ca="1" si="553"/>
        <v>-3,38370064004921-0,847572887523978i</v>
      </c>
      <c r="DA330" s="223" t="str">
        <f t="shared" ca="1" si="554"/>
        <v>-2,21291525875826-2,69644504462636i</v>
      </c>
      <c r="DB330" s="223" t="str">
        <f t="shared" ca="1" si="555"/>
        <v>-0,17115976467648-3,48403704861058i</v>
      </c>
      <c r="DC330" s="223" t="str">
        <f t="shared" ca="1" si="556"/>
        <v>1,93796163460629-2,90036455017802i</v>
      </c>
      <c r="DD330" s="223" t="str">
        <f t="shared" ca="1" si="557"/>
        <v>3,28433052595201-1,17515225287409i</v>
      </c>
      <c r="DE330" s="223" t="str">
        <f t="shared" ca="1" si="558"/>
        <v>3,33803639402613+1,01258226988835i</v>
      </c>
      <c r="DF330" s="223" t="str">
        <f t="shared" ca="1" si="559"/>
        <v>2,07794141812377+2,80177966371037i</v>
      </c>
      <c r="DG330" s="223" t="str">
        <f t="shared" ca="1" si="560"/>
        <v>-1,13329679543647E-12+3,48823878499383i</v>
      </c>
      <c r="DH330" s="223" t="str">
        <f t="shared" ca="1" si="561"/>
        <v>-2,07794141812304+2,80177966371091i</v>
      </c>
      <c r="DI330" s="223" t="str">
        <f t="shared" ca="1" si="562"/>
        <v>-3,33803639402575+1,0125822698896i</v>
      </c>
      <c r="DJ330" s="223" t="str">
        <f t="shared" ca="1" si="563"/>
        <v>-3,28433052595244-1,17515225287286i</v>
      </c>
      <c r="DK330" s="223" t="str">
        <f t="shared" ca="1" si="564"/>
        <v>-1,93796163460704-2,90036455017751i</v>
      </c>
      <c r="DL330" s="223" t="str">
        <f t="shared" ca="1" si="565"/>
        <v>0,171159764678744-3,48403704861047i</v>
      </c>
      <c r="DM330" s="223" t="str">
        <f t="shared" ca="1" si="566"/>
        <v>2,21291525876017-2,6964450446248i</v>
      </c>
      <c r="DN330" s="223" t="str">
        <f t="shared" ca="1" si="567"/>
        <v>3,38370064004977-0,847572887521777i</v>
      </c>
      <c r="DO330" s="223" t="str">
        <f t="shared" ca="1" si="568"/>
        <v>3,22271241796843+1,33489119114904i</v>
      </c>
      <c r="DP330" s="223" t="str">
        <f t="shared" ca="1" si="569"/>
        <v>1,79331313176719+2,99196220440141i</v>
      </c>
      <c r="DQ330" s="223" t="str">
        <f t="shared" ca="1" si="570"/>
        <v>-0,341907190491423+3,47144196181147i</v>
      </c>
      <c r="DR330" s="223" t="str">
        <f t="shared" ca="1" si="571"/>
        <v>-2,34255799270763+2,58461445324768i</v>
      </c>
      <c r="DS330" s="223" t="str">
        <f t="shared" ca="1" si="572"/>
        <v>-3,42121325485377+0,680521627832731i</v>
      </c>
      <c r="DT330" s="223" t="str">
        <f t="shared" ca="1" si="573"/>
        <v>-3,1533305134918-1,49141425962633i</v>
      </c>
      <c r="DU330" s="223" t="str">
        <f t="shared" ca="1" si="574"/>
        <v>-1,64434438051727-3,07635195961003i</v>
      </c>
      <c r="DV330" s="223" t="str">
        <f t="shared" ca="1" si="575"/>
        <v>0,511830931934683-3,45048386726414i</v>
      </c>
      <c r="DW330" s="223" t="str">
        <f t="shared" ca="1" si="576"/>
        <v>2,46655729926687-2,46655729926724i</v>
      </c>
      <c r="DX330" s="223" t="str">
        <f t="shared" ca="1" si="577"/>
        <v>3,450483867264-0,511830931935597i</v>
      </c>
      <c r="DY330" s="223" t="str">
        <f t="shared" ca="1" si="578"/>
        <v>3,07635195961046+1,64434438051646i</v>
      </c>
      <c r="DZ330" s="223" t="str">
        <f t="shared" ca="1" si="579"/>
        <v>1,49141425962394+3,15333051349293i</v>
      </c>
      <c r="EA330" s="223" t="str">
        <f t="shared" ca="1" si="580"/>
        <v>-0,680521627835326+3,42121325485325i</v>
      </c>
      <c r="EB330" s="223" t="str">
        <f t="shared" ca="1" si="581"/>
        <v>-2,58461445324732+2,34255799270803i</v>
      </c>
      <c r="EC330" s="223" t="str">
        <f t="shared" ca="1" si="582"/>
        <v>-3,47144196181138+0,341907190492343i</v>
      </c>
      <c r="ED330" s="223" t="str">
        <f t="shared" ca="1" si="583"/>
        <v>-2,99196220440168-1,79331313176674i</v>
      </c>
      <c r="EE330" s="223" t="str">
        <f t="shared" ca="1" si="584"/>
        <v>-1,33489119114989-3,22271241796807i</v>
      </c>
      <c r="EF330" s="223" t="str">
        <f t="shared" ca="1" si="585"/>
        <v>0,847572887524344-3,38370064004912i</v>
      </c>
      <c r="EG330" s="223" t="str">
        <f t="shared" ca="1" si="586"/>
        <v>2,69644504462446-2,21291525876058i</v>
      </c>
      <c r="EH330" s="223" t="str">
        <f t="shared" ca="1" si="587"/>
        <v>3,48403704861042-0,171159764679668i</v>
      </c>
      <c r="EI330" s="223" t="str">
        <f t="shared" ca="1" si="588"/>
        <v>2,90036455017781+1,9379616346066i</v>
      </c>
      <c r="EJ330" s="223" t="str">
        <f t="shared" ca="1" si="589"/>
        <v>1,17515225287373+3,28433052595213i</v>
      </c>
      <c r="EK330" s="223" t="str">
        <f t="shared" ca="1" si="590"/>
        <v>-1,01258226988872+3,33803639402602i</v>
      </c>
      <c r="EL330" s="223" t="str">
        <f t="shared" ca="1" si="591"/>
        <v>-2,80177966371059+2,07794141812347i</v>
      </c>
      <c r="EM330" s="223" t="str">
        <f t="shared" ca="1" si="592"/>
        <v>-3,48823878499383-1,51106239391529E-12i</v>
      </c>
      <c r="EN330" s="223"/>
      <c r="EO330" s="223"/>
      <c r="EP330" s="223"/>
    </row>
    <row r="331" spans="1:146">
      <c r="A331" s="249">
        <f t="shared" si="461"/>
        <v>4.5117187499999897E-3</v>
      </c>
      <c r="B331" s="248">
        <v>231</v>
      </c>
      <c r="C331" s="247">
        <f t="shared" si="462"/>
        <v>46200</v>
      </c>
      <c r="N331" s="246">
        <f t="shared" ca="1" si="463"/>
        <v>4.511570233042379</v>
      </c>
      <c r="O331" s="223">
        <f t="shared" ca="1" si="464"/>
        <v>-3.488429766957621</v>
      </c>
      <c r="P331" s="223" t="str">
        <f t="shared" ca="1" si="465"/>
        <v>-2,85208719921047-2,00866643500004i</v>
      </c>
      <c r="Q331" s="223" t="str">
        <f t="shared" ca="1" si="466"/>
        <v>-1,17521659275954-3,28451034388669i</v>
      </c>
      <c r="R331" s="223" t="str">
        <f t="shared" ca="1" si="467"/>
        <v>0,930408722402745-3,36206511660213i</v>
      </c>
      <c r="S331" s="223" t="str">
        <f t="shared" ca="1" si="468"/>
        <v>2,69659267568002-2,21303641643441i</v>
      </c>
      <c r="T331" s="223" t="str">
        <f t="shared" ca="1" si="469"/>
        <v>3,47897771538072-0,256624813454152i</v>
      </c>
      <c r="U331" s="223" t="str">
        <f t="shared" ca="1" si="470"/>
        <v>2,99212601509617+1,79341131611816i</v>
      </c>
      <c r="V331" s="223" t="str">
        <f t="shared" ca="1" si="471"/>
        <v>1,41365586257599+3,18915652503927i</v>
      </c>
      <c r="W331" s="223" t="str">
        <f t="shared" ca="1" si="472"/>
        <v>-0,680558886566552+3,42140056715248i</v>
      </c>
      <c r="X331" s="223" t="str">
        <f t="shared" ca="1" si="473"/>
        <v>-2,52648508280005+2,40541376178503i</v>
      </c>
      <c r="Y331" s="223" t="str">
        <f t="shared" ca="1" si="474"/>
        <v>-3,45067278213639+0,511858954809896i</v>
      </c>
      <c r="Z331" s="223" t="str">
        <f t="shared" ca="1" si="475"/>
        <v>-3,11595024086031-1,56843754592862i</v>
      </c>
      <c r="AA331" s="223" t="str">
        <f t="shared" ca="1" si="476"/>
        <v>-1,64443440879064-3,07652039066563i</v>
      </c>
      <c r="AB331" s="223" t="str">
        <f t="shared" ca="1" si="477"/>
        <v>0,427021043158312-3,46219515159039i</v>
      </c>
      <c r="AC331" s="223" t="str">
        <f t="shared" ca="1" si="478"/>
        <v>2,34268624835535-2,58475596154893i</v>
      </c>
      <c r="AD331" s="223" t="str">
        <f t="shared" ca="1" si="479"/>
        <v>3,4036683541104-0,764319288140367i</v>
      </c>
      <c r="AE331" s="223" t="str">
        <f t="shared" ca="1" si="480"/>
        <v>3,22288886229529+1,33496427678384i</v>
      </c>
      <c r="AF331" s="223" t="str">
        <f t="shared" ca="1" si="481"/>
        <v>1,86630162246559+2,94721232573738i</v>
      </c>
      <c r="AG331" s="223" t="str">
        <f t="shared" ca="1" si="482"/>
        <v>-0,17116913571895+3,48422780052815i</v>
      </c>
      <c r="AH331" s="223" t="str">
        <f t="shared" ca="1" si="483"/>
        <v>-2,14619219415489+2,75009114480677i</v>
      </c>
      <c r="AI331" s="223" t="str">
        <f t="shared" ca="1" si="484"/>
        <v>-3,33821915237026+1,01263770902747i</v>
      </c>
      <c r="AJ331" s="223" t="str">
        <f t="shared" ca="1" si="485"/>
        <v>-3,31236236974594-1,09425672055834i</v>
      </c>
      <c r="AK331" s="223" t="str">
        <f t="shared" ca="1" si="486"/>
        <v>-2,07805518594663-2,80193306186217i</v>
      </c>
      <c r="AL331" s="223" t="str">
        <f t="shared" ca="1" si="487"/>
        <v>-0,0856103520985085-3,48737911713217i</v>
      </c>
      <c r="AM331" s="223" t="str">
        <f t="shared" ca="1" si="488"/>
        <v>1,93806773850089-2,9005233458771i</v>
      </c>
      <c r="AN331" s="223" t="str">
        <f t="shared" ca="1" si="489"/>
        <v>3,25467985181254-1,2554685584281i</v>
      </c>
      <c r="AO331" s="223" t="str">
        <f t="shared" ca="1" si="490"/>
        <v>3,38388589852342+0,847619292353796i</v>
      </c>
      <c r="AP331" s="223" t="str">
        <f t="shared" ca="1" si="491"/>
        <v>2,2785475883285+2,64146987995669i</v>
      </c>
      <c r="AQ331" s="223" t="str">
        <f t="shared" ca="1" si="492"/>
        <v>0,341925909996834+3,47163202414496i</v>
      </c>
      <c r="AR331" s="223" t="str">
        <f t="shared" ca="1" si="493"/>
        <v>0,341925909996834+3,47163202414496i</v>
      </c>
      <c r="AS331" s="223" t="str">
        <f t="shared" ca="1" si="494"/>
        <v>-3,15350315914266+1,49149591493683i</v>
      </c>
      <c r="AT331" s="223" t="str">
        <f t="shared" ca="1" si="495"/>
        <v>-3,43707185642727-0,596388541767551i</v>
      </c>
      <c r="AU331" s="223" t="str">
        <f t="shared" ca="1" si="496"/>
        <v>-2,4666923439098-2,46669234390768i</v>
      </c>
      <c r="AV331" s="223" t="str">
        <f t="shared" ca="1" si="497"/>
        <v>-0,59638854176708-3,43707185642735i</v>
      </c>
      <c r="AW331" s="223" t="str">
        <f t="shared" ca="1" si="498"/>
        <v>1,49149591493726-3,15350315914246i</v>
      </c>
      <c r="AX331" s="223" t="str">
        <f t="shared" ca="1" si="499"/>
        <v>3,03523735962546-1,71944072585532i</v>
      </c>
      <c r="AY331" s="223" t="str">
        <f t="shared" ca="1" si="500"/>
        <v>3,47163202414491+0,341925909997309i</v>
      </c>
      <c r="AZ331" s="223" t="str">
        <f t="shared" ca="1" si="501"/>
        <v>2,64146987995637+2,27854758832886i</v>
      </c>
      <c r="BA331" s="223" t="str">
        <f t="shared" ca="1" si="502"/>
        <v>0,847619292356795+3,38388589852267i</v>
      </c>
      <c r="BB331" s="223" t="str">
        <f t="shared" ca="1" si="503"/>
        <v>-1,25546855842855+3,25467985181236i</v>
      </c>
      <c r="BC331" s="223" t="str">
        <f t="shared" ca="1" si="504"/>
        <v>-2,9005233458773+1,93806773850058i</v>
      </c>
      <c r="BD331" s="223" t="str">
        <f t="shared" ca="1" si="505"/>
        <v>-3,48737911713225-0,085610352095417i</v>
      </c>
      <c r="BE331" s="223" t="str">
        <f t="shared" ca="1" si="506"/>
        <v>-2,80193306186192-2,07805518594697i</v>
      </c>
      <c r="BF331" s="223" t="str">
        <f t="shared" ca="1" si="507"/>
        <v>-1,09425672055793-3,31236236974607i</v>
      </c>
      <c r="BG331" s="223" t="str">
        <f t="shared" ca="1" si="508"/>
        <v>1,01263770902788-3,33821915237013i</v>
      </c>
      <c r="BH331" s="223" t="str">
        <f t="shared" ca="1" si="509"/>
        <v>2,75009114480704-2,14619219415455i</v>
      </c>
      <c r="BI331" s="223" t="str">
        <f t="shared" ca="1" si="510"/>
        <v>3,48422780052817-0,171169135718523i</v>
      </c>
      <c r="BJ331" s="223" t="str">
        <f t="shared" ca="1" si="511"/>
        <v>2,94721232573831+1,86630162246411i</v>
      </c>
      <c r="BK331" s="223" t="str">
        <f t="shared" ca="1" si="512"/>
        <v>1,3349642767845+3,22288886229501i</v>
      </c>
      <c r="BL331" s="223" t="str">
        <f t="shared" ca="1" si="513"/>
        <v>-0,764319288141222+3,40366835411021i</v>
      </c>
      <c r="BM331" s="223" t="str">
        <f t="shared" ca="1" si="514"/>
        <v>-2,58475596155021+2,34268624835394i</v>
      </c>
      <c r="BN331" s="223" t="str">
        <f t="shared" ca="1" si="515"/>
        <v>-3,46219515159031+0,427021043158923i</v>
      </c>
      <c r="BO331" s="223" t="str">
        <f t="shared" ca="1" si="516"/>
        <v>-3,07652039066545-1,64443440879098i</v>
      </c>
      <c r="BP331" s="223" t="str">
        <f t="shared" ca="1" si="517"/>
        <v>-1,56843754592702-3,11595024086111i</v>
      </c>
      <c r="BQ331" s="223" t="str">
        <f t="shared" ca="1" si="518"/>
        <v>0,511858954809362-3,45067278213647i</v>
      </c>
      <c r="BR331" s="223" t="str">
        <f t="shared" ca="1" si="519"/>
        <v>2,40541376178539-2,52648508279971i</v>
      </c>
      <c r="BS331" s="223" t="str">
        <f t="shared" ca="1" si="520"/>
        <v>3,42140056715285-0,680558886564699i</v>
      </c>
      <c r="BT331" s="223" t="str">
        <f t="shared" ca="1" si="521"/>
        <v>3,18915652503953+1,4136558625754i</v>
      </c>
      <c r="BU331" s="223" t="str">
        <f t="shared" ca="1" si="522"/>
        <v>1,79341131611784+2,99212601509637i</v>
      </c>
      <c r="BV331" s="223" t="str">
        <f t="shared" ca="1" si="523"/>
        <v>-0,256624813455926+3,47897771538058i</v>
      </c>
      <c r="BW331" s="223" t="str">
        <f t="shared" ca="1" si="524"/>
        <v>-2,21303641643398+2,69659267568038i</v>
      </c>
      <c r="BX331" s="223" t="str">
        <f t="shared" ca="1" si="525"/>
        <v>-3,36206511660226+0,930408722402284i</v>
      </c>
      <c r="BY331" s="223" t="str">
        <f t="shared" ca="1" si="526"/>
        <v>-3,28451034388618-1,17521659276097i</v>
      </c>
      <c r="BZ331" s="223" t="str">
        <f t="shared" ca="1" si="527"/>
        <v>-2,00866643500067-2,85208719921003i</v>
      </c>
      <c r="CA331" s="223" t="str">
        <f t="shared" ca="1" si="528"/>
        <v>3,77787794107012E-13-3,48842976695762i</v>
      </c>
      <c r="CB331" s="223" t="str">
        <f t="shared" ca="1" si="529"/>
        <v>2,00866643500129-2,85208719920959i</v>
      </c>
      <c r="CC331" s="223" t="str">
        <f t="shared" ca="1" si="530"/>
        <v>3,2845103438865-1,17521659276008i</v>
      </c>
      <c r="CD331" s="223" t="str">
        <f t="shared" ca="1" si="531"/>
        <v>3,362065116602+0,930408722403205i</v>
      </c>
      <c r="CE331" s="223" t="str">
        <f t="shared" ca="1" si="532"/>
        <v>2,21303641643325+2,69659267568098i</v>
      </c>
      <c r="CF331" s="223" t="str">
        <f t="shared" ca="1" si="533"/>
        <v>0,256624813455172+3,47897771538064i</v>
      </c>
      <c r="CG331" s="223" t="str">
        <f t="shared" ca="1" si="534"/>
        <v>-1,79341131611849+2,99212601509598i</v>
      </c>
      <c r="CH331" s="223" t="str">
        <f t="shared" ca="1" si="535"/>
        <v>-3,18915652503983+1,41365586257471i</v>
      </c>
      <c r="CI331" s="223" t="str">
        <f t="shared" ca="1" si="536"/>
        <v>-3,42140056715266-0,680558886565634i</v>
      </c>
      <c r="CJ331" s="223" t="str">
        <f t="shared" ca="1" si="537"/>
        <v>-2,4054137617847-2,52648508280037i</v>
      </c>
      <c r="CK331" s="223" t="str">
        <f t="shared" ca="1" si="538"/>
        <v>-0,511858954808417-3,45067278213661i</v>
      </c>
      <c r="CL331" s="223" t="str">
        <f t="shared" ca="1" si="539"/>
        <v>1,5684375459277-3,11595024086077i</v>
      </c>
      <c r="CM331" s="223" t="str">
        <f t="shared" ca="1" si="540"/>
        <v>3,0765203906658-1,64443440879031i</v>
      </c>
      <c r="CN331" s="223" t="str">
        <f t="shared" ca="1" si="541"/>
        <v>3,46219515159022+0,427021043159673i</v>
      </c>
      <c r="CO331" s="223" t="str">
        <f t="shared" ca="1" si="542"/>
        <v>2,58475596154957+2,34268624835464i</v>
      </c>
      <c r="CP331" s="223" t="str">
        <f t="shared" ca="1" si="543"/>
        <v>0,764319288140291+3,40366835411042i</v>
      </c>
      <c r="CQ331" s="223" t="str">
        <f t="shared" ca="1" si="544"/>
        <v>-1,3349642767852+3,22288886229472i</v>
      </c>
      <c r="CR331" s="223" t="str">
        <f t="shared" ca="1" si="545"/>
        <v>-2,94721232573681+1,86630162246648i</v>
      </c>
      <c r="CS331" s="223" t="str">
        <f t="shared" ca="1" si="546"/>
        <v>-3,48422780052814-0,171169135719278i</v>
      </c>
      <c r="CT331" s="223" t="str">
        <f t="shared" ca="1" si="547"/>
        <v>-2,75009114480657-2,14619219415515i</v>
      </c>
      <c r="CU331" s="223" t="str">
        <f t="shared" ca="1" si="548"/>
        <v>-1,01263770902707-3,33821915237038i</v>
      </c>
      <c r="CV331" s="223" t="str">
        <f t="shared" ca="1" si="549"/>
        <v>1,09425672055875-3,3123623697458i</v>
      </c>
      <c r="CW331" s="223" t="str">
        <f t="shared" ca="1" si="550"/>
        <v>2,80193306186242-2,07805518594629i</v>
      </c>
      <c r="CX331" s="223" t="str">
        <f t="shared" ca="1" si="551"/>
        <v>3,48737911713218-0,0856103520981306i</v>
      </c>
      <c r="CY331" s="223" t="str">
        <f t="shared" ca="1" si="552"/>
        <v>2,90052334587688+1,9380677385012i</v>
      </c>
      <c r="CZ331" s="223" t="str">
        <f t="shared" ca="1" si="553"/>
        <v>1,25546855842784+3,25467985181264i</v>
      </c>
      <c r="DA331" s="223" t="str">
        <f t="shared" ca="1" si="554"/>
        <v>-0,847619292354259+3,3838858985233i</v>
      </c>
      <c r="DB331" s="223" t="str">
        <f t="shared" ca="1" si="555"/>
        <v>-2,6414698799568+2,27854758832836i</v>
      </c>
      <c r="DC331" s="223" t="str">
        <f t="shared" ca="1" si="556"/>
        <v>-3,471632024145+0,341925909996458i</v>
      </c>
      <c r="DD331" s="223" t="str">
        <f t="shared" ca="1" si="557"/>
        <v>-3,0352373596267-1,71944072585313i</v>
      </c>
      <c r="DE331" s="223" t="str">
        <f t="shared" ca="1" si="558"/>
        <v>-1,49149591493657-3,15350315914278i</v>
      </c>
      <c r="DF331" s="223" t="str">
        <f t="shared" ca="1" si="559"/>
        <v>0,596388541768022-3,43707185642718i</v>
      </c>
      <c r="DG331" s="223" t="str">
        <f t="shared" ca="1" si="560"/>
        <v>2,46669234390781-2,46669234390967i</v>
      </c>
      <c r="DH331" s="223" t="str">
        <f t="shared" ca="1" si="561"/>
        <v>3,43707185642741-0,596388541766707i</v>
      </c>
      <c r="DI331" s="223" t="str">
        <f t="shared" ca="1" si="562"/>
        <v>3,15350315914221+1,49149591493778i</v>
      </c>
      <c r="DJ331" s="223" t="str">
        <f t="shared" ca="1" si="563"/>
        <v>1,71944072585507+3,0352373596256i</v>
      </c>
      <c r="DK331" s="223" t="str">
        <f t="shared" ca="1" si="564"/>
        <v>-0,341925909997783+3,47163202414487i</v>
      </c>
      <c r="DL331" s="223" t="str">
        <f t="shared" ca="1" si="565"/>
        <v>-2,27854758832907+2,64146987995619i</v>
      </c>
      <c r="DM331" s="223" t="str">
        <f t="shared" ca="1" si="566"/>
        <v>-3,38388589852276+0,847619292356429i</v>
      </c>
      <c r="DN331" s="223" t="str">
        <f t="shared" ca="1" si="567"/>
        <v>-3,25467985181215-1,25546855842909i</v>
      </c>
      <c r="DO331" s="223" t="str">
        <f t="shared" ca="1" si="568"/>
        <v>-1,93806773850026-2,90052334587751i</v>
      </c>
      <c r="DP331" s="223" t="str">
        <f t="shared" ca="1" si="569"/>
        <v>0,0856103520958939-3,48737911713224i</v>
      </c>
      <c r="DQ331" s="223" t="str">
        <f t="shared" ca="1" si="570"/>
        <v>2,0780551859472-2,80193306186175i</v>
      </c>
      <c r="DR331" s="223" t="str">
        <f t="shared" ca="1" si="571"/>
        <v>3,31236236974622-1,09425672055748i</v>
      </c>
      <c r="DS331" s="223" t="str">
        <f t="shared" ca="1" si="572"/>
        <v>3,33821915237097+1,01263770902512i</v>
      </c>
      <c r="DT331" s="223" t="str">
        <f t="shared" ca="1" si="573"/>
        <v>2,14619219415425+2,75009114480727i</v>
      </c>
      <c r="DU331" s="223" t="str">
        <f t="shared" ca="1" si="574"/>
        <v>0,171169135717948+3,4842278005282i</v>
      </c>
      <c r="DV331" s="223" t="str">
        <f t="shared" ca="1" si="575"/>
        <v>-1,86630162246442+2,94721232573811i</v>
      </c>
      <c r="DW331" s="223" t="str">
        <f t="shared" ca="1" si="576"/>
        <v>-3,22288886229523+1,33496427678397i</v>
      </c>
      <c r="DX331" s="223" t="str">
        <f t="shared" ca="1" si="577"/>
        <v>-3,40366835411017-0,764319288141396i</v>
      </c>
      <c r="DY331" s="223" t="str">
        <f t="shared" ca="1" si="578"/>
        <v>-2,3426862483563-2,58475596154807i</v>
      </c>
      <c r="DZ331" s="223" t="str">
        <f t="shared" ca="1" si="579"/>
        <v>-0,42702104315835-3,46219515159038i</v>
      </c>
      <c r="EA331" s="223" t="str">
        <f t="shared" ca="1" si="580"/>
        <v>1,64443440879131-3,07652039066527i</v>
      </c>
      <c r="EB331" s="223" t="str">
        <f t="shared" ca="1" si="581"/>
        <v>3,11595024085977-1,56843754592969i</v>
      </c>
      <c r="EC331" s="223" t="str">
        <f t="shared" ca="1" si="582"/>
        <v>3,45067278213645+0,51185895480954i</v>
      </c>
      <c r="ED331" s="223" t="str">
        <f t="shared" ca="1" si="583"/>
        <v>2,52648508279945+2,40541376178567i</v>
      </c>
      <c r="EE331" s="223" t="str">
        <f t="shared" ca="1" si="584"/>
        <v>0,680558886567637+3,42140056715226i</v>
      </c>
      <c r="EF331" s="223" t="str">
        <f t="shared" ca="1" si="585"/>
        <v>-1,41365586257575+3,18915652503937i</v>
      </c>
      <c r="EG331" s="223" t="str">
        <f t="shared" ca="1" si="586"/>
        <v>-2,99212601509667+1,79341131611735i</v>
      </c>
      <c r="EH331" s="223" t="str">
        <f t="shared" ca="1" si="587"/>
        <v>-3,47897771538082-0,256624813452743i</v>
      </c>
      <c r="EI331" s="223" t="str">
        <f t="shared" ca="1" si="588"/>
        <v>-2,69659267568013-2,21303641643428i</v>
      </c>
      <c r="EJ331" s="223" t="str">
        <f t="shared" ca="1" si="589"/>
        <v>-0,930408722402113-3,3620651166023i</v>
      </c>
      <c r="EK331" s="223" t="str">
        <f t="shared" ca="1" si="590"/>
        <v>1,17521659275797-3,28451034388725i</v>
      </c>
      <c r="EL331" s="223" t="str">
        <f t="shared" ca="1" si="591"/>
        <v>2,85208719921036-2,0086664350002i</v>
      </c>
      <c r="EM331" s="223" t="str">
        <f t="shared" ca="1" si="592"/>
        <v>3,48842976695762+7,55575588214024E-13i</v>
      </c>
      <c r="EN331" s="223"/>
      <c r="EO331" s="223"/>
      <c r="EP331" s="223"/>
    </row>
    <row r="332" spans="1:146">
      <c r="A332" s="249">
        <f t="shared" si="461"/>
        <v>4.5312499999999893E-3</v>
      </c>
      <c r="B332" s="248">
        <v>232</v>
      </c>
      <c r="C332" s="247">
        <f t="shared" si="462"/>
        <v>46400</v>
      </c>
      <c r="N332" s="246">
        <f t="shared" ca="1" si="463"/>
        <v>4.5113919933480684</v>
      </c>
      <c r="O332" s="223">
        <f t="shared" ca="1" si="464"/>
        <v>-3.4886080066519312</v>
      </c>
      <c r="P332" s="223" t="str">
        <f t="shared" ca="1" si="465"/>
        <v>-2,90067154676644-1,93816676316966i</v>
      </c>
      <c r="Q332" s="223" t="str">
        <f t="shared" ca="1" si="466"/>
        <v>-1,3350324861619-3,22305353430072i</v>
      </c>
      <c r="R332" s="223" t="str">
        <f t="shared" ca="1" si="467"/>
        <v>0,680593659405775-3,42157538202107i</v>
      </c>
      <c r="S332" s="223" t="str">
        <f t="shared" ca="1" si="468"/>
        <v>2,46681837840527-2,46681837840527i</v>
      </c>
      <c r="T332" s="223" t="str">
        <f t="shared" ca="1" si="469"/>
        <v>3,42157538202107-0,680593659405764i</v>
      </c>
      <c r="U332" s="223" t="str">
        <f t="shared" ca="1" si="470"/>
        <v>3,22305353430071+1,33503248616191i</v>
      </c>
      <c r="V332" s="223" t="str">
        <f t="shared" ca="1" si="471"/>
        <v>1,93816676316966+2,90067154676644i</v>
      </c>
      <c r="W332" s="223" t="str">
        <f t="shared" ca="1" si="472"/>
        <v>-3,78235637976233E-19+3,48860800665193i</v>
      </c>
      <c r="X332" s="223" t="str">
        <f t="shared" ca="1" si="473"/>
        <v>-1,93816676316968+2,90067154676643i</v>
      </c>
      <c r="Y332" s="223" t="str">
        <f t="shared" ca="1" si="474"/>
        <v>-3,22305353430072+1,33503248616189i</v>
      </c>
      <c r="Z332" s="223" t="str">
        <f t="shared" ca="1" si="475"/>
        <v>-3,42157538202107-0,680593659405775i</v>
      </c>
      <c r="AA332" s="223" t="str">
        <f t="shared" ca="1" si="476"/>
        <v>-2,46681837840525-2,46681837840528i</v>
      </c>
      <c r="AB332" s="223" t="str">
        <f t="shared" ca="1" si="477"/>
        <v>-0,68059365940575-3,42157538202107i</v>
      </c>
      <c r="AC332" s="223" t="str">
        <f t="shared" ca="1" si="478"/>
        <v>1,33503248616191-3,22305353430071i</v>
      </c>
      <c r="AD332" s="223" t="str">
        <f t="shared" ca="1" si="479"/>
        <v>2,90067154676644-1,93816676316966i</v>
      </c>
      <c r="AE332" s="223" t="str">
        <f t="shared" ca="1" si="480"/>
        <v>3,48860800665193+7,5647127595247E-19i</v>
      </c>
      <c r="AF332" s="223" t="str">
        <f t="shared" ca="1" si="481"/>
        <v>2,90067154676644+1,93816676316966i</v>
      </c>
      <c r="AG332" s="223" t="str">
        <f t="shared" ca="1" si="482"/>
        <v>1,33503248616186+3,22305353430073i</v>
      </c>
      <c r="AH332" s="223" t="str">
        <f t="shared" ca="1" si="483"/>
        <v>-0,680593659407501+3,42157538202073i</v>
      </c>
      <c r="AI332" s="223" t="str">
        <f t="shared" ca="1" si="484"/>
        <v>-2,46681837840528+2,46681837840525i</v>
      </c>
      <c r="AJ332" s="223" t="str">
        <f t="shared" ca="1" si="485"/>
        <v>-3,42157538202074+0,680593659407453i</v>
      </c>
      <c r="AK332" s="223" t="str">
        <f t="shared" ca="1" si="486"/>
        <v>-3,22305353430071-1,33503248616191i</v>
      </c>
      <c r="AL332" s="223" t="str">
        <f t="shared" ca="1" si="487"/>
        <v>-1,93816676316821-2,90067154676741i</v>
      </c>
      <c r="AM332" s="223" t="str">
        <f t="shared" ca="1" si="488"/>
        <v>4,95772362477348E-14-3,48860800665193i</v>
      </c>
      <c r="AN332" s="223" t="str">
        <f t="shared" ca="1" si="489"/>
        <v>1,9381667631711-2,90067154676548i</v>
      </c>
      <c r="AO332" s="223" t="str">
        <f t="shared" ca="1" si="490"/>
        <v>3,22305353430073-1,33503248616186i</v>
      </c>
      <c r="AP332" s="223" t="str">
        <f t="shared" ca="1" si="491"/>
        <v>3,42157538202071+0,68059365940755i</v>
      </c>
      <c r="AQ332" s="223" t="str">
        <f t="shared" ca="1" si="492"/>
        <v>2,46681837840525+2,46681837840528i</v>
      </c>
      <c r="AR332" s="223" t="str">
        <f t="shared" ca="1" si="493"/>
        <v>2,46681837840525+2,46681837840528i</v>
      </c>
      <c r="AS332" s="223" t="str">
        <f t="shared" ca="1" si="494"/>
        <v>-1,33503248616191+3,22305353430071i</v>
      </c>
      <c r="AT332" s="223" t="str">
        <f t="shared" ca="1" si="495"/>
        <v>-2,9006715467655+1,93816676317106i</v>
      </c>
      <c r="AU332" s="223" t="str">
        <f t="shared" ca="1" si="496"/>
        <v>-3,48860800665193-1,51294255190494E-18i</v>
      </c>
      <c r="AV332" s="223" t="str">
        <f t="shared" ca="1" si="497"/>
        <v>-2,90067154676738-1,93816676316826i</v>
      </c>
      <c r="AW332" s="223" t="str">
        <f t="shared" ca="1" si="498"/>
        <v>-1,33503248616191-3,22305353430071i</v>
      </c>
      <c r="AX332" s="223" t="str">
        <f t="shared" ca="1" si="499"/>
        <v>0,680593659407501-3,42157538202073i</v>
      </c>
      <c r="AY332" s="223" t="str">
        <f t="shared" ca="1" si="500"/>
        <v>2,46681837840532-2,46681837840521i</v>
      </c>
      <c r="AZ332" s="223" t="str">
        <f t="shared" ca="1" si="501"/>
        <v>3,42157538202074-0,680593659407453i</v>
      </c>
      <c r="BA332" s="223" t="str">
        <f t="shared" ca="1" si="502"/>
        <v>3,22305353430069+1,33503248616195i</v>
      </c>
      <c r="BB332" s="223" t="str">
        <f t="shared" ca="1" si="503"/>
        <v>1,93816676316821+2,90067154676741i</v>
      </c>
      <c r="BC332" s="223" t="str">
        <f t="shared" ca="1" si="504"/>
        <v>-4,95779927190108E-14+3,48860800665193i</v>
      </c>
      <c r="BD332" s="223" t="str">
        <f t="shared" ca="1" si="505"/>
        <v>-1,93816676317118+2,90067154676542i</v>
      </c>
      <c r="BE332" s="223" t="str">
        <f t="shared" ca="1" si="506"/>
        <v>-3,22305353430073+1,33503248616186i</v>
      </c>
      <c r="BF332" s="223" t="str">
        <f t="shared" ca="1" si="507"/>
        <v>-3,42157538202141-0,680593659404048i</v>
      </c>
      <c r="BG332" s="223" t="str">
        <f t="shared" ca="1" si="508"/>
        <v>-2,46681837840525-2,46681837840528i</v>
      </c>
      <c r="BH332" s="223" t="str">
        <f t="shared" ca="1" si="509"/>
        <v>-0,680593659407501-3,42157538202073i</v>
      </c>
      <c r="BI332" s="223" t="str">
        <f t="shared" ca="1" si="510"/>
        <v>1,335032486162-3,22305353430068i</v>
      </c>
      <c r="BJ332" s="223" t="str">
        <f t="shared" ca="1" si="511"/>
        <v>2,90067154676545-1,93816676317114i</v>
      </c>
      <c r="BK332" s="223" t="str">
        <f t="shared" ca="1" si="512"/>
        <v>3,48860800665193+9,915447249547E-14i</v>
      </c>
      <c r="BL332" s="223" t="str">
        <f t="shared" ca="1" si="513"/>
        <v>2,90067154676545+1,93816676317114i</v>
      </c>
      <c r="BM332" s="223" t="str">
        <f t="shared" ca="1" si="514"/>
        <v>1,33503248616182+3,22305353430075i</v>
      </c>
      <c r="BN332" s="223" t="str">
        <f t="shared" ca="1" si="515"/>
        <v>-0,680593659404194+3,42157538202138i</v>
      </c>
      <c r="BO332" s="223" t="str">
        <f t="shared" ca="1" si="516"/>
        <v>-2,46681837840532+2,46681837840521i</v>
      </c>
      <c r="BP332" s="223" t="str">
        <f t="shared" ca="1" si="517"/>
        <v>-3,42157538202075+0,680593659407355i</v>
      </c>
      <c r="BQ332" s="223" t="str">
        <f t="shared" ca="1" si="518"/>
        <v>-3,22305353430069-1,33503248616195i</v>
      </c>
      <c r="BR332" s="223" t="str">
        <f t="shared" ca="1" si="519"/>
        <v>-1,93816676317102-2,90067154676553i</v>
      </c>
      <c r="BS332" s="223" t="str">
        <f t="shared" ca="1" si="520"/>
        <v>4,95787491902867E-14-3,48860800665193i</v>
      </c>
      <c r="BT332" s="223" t="str">
        <f t="shared" ca="1" si="521"/>
        <v>1,9381667631711-2,90067154676548i</v>
      </c>
      <c r="BU332" s="223" t="str">
        <f t="shared" ca="1" si="522"/>
        <v>3,22305353430073-1,33503248616186i</v>
      </c>
      <c r="BV332" s="223" t="str">
        <f t="shared" ca="1" si="523"/>
        <v>3,42157538202074+0,680593659407453i</v>
      </c>
      <c r="BW332" s="223" t="str">
        <f t="shared" ca="1" si="524"/>
        <v>2,46681837840525+2,46681837840528i</v>
      </c>
      <c r="BX332" s="223" t="str">
        <f t="shared" ca="1" si="525"/>
        <v>0,680593659404097+3,4215753820214i</v>
      </c>
      <c r="BY332" s="223" t="str">
        <f t="shared" ca="1" si="526"/>
        <v>-1,33503248616191+3,22305353430071i</v>
      </c>
      <c r="BZ332" s="223" t="str">
        <f t="shared" ca="1" si="527"/>
        <v>-2,9006715467655+1,93816676317106i</v>
      </c>
      <c r="CA332" s="223" t="str">
        <f t="shared" ca="1" si="528"/>
        <v>-3,48860800665193-3,02588510380988E-18i</v>
      </c>
      <c r="CB332" s="223" t="str">
        <f t="shared" ca="1" si="529"/>
        <v>-2,90067154676539-1,93816676317123i</v>
      </c>
      <c r="CC332" s="223" t="str">
        <f t="shared" ca="1" si="530"/>
        <v>-1,33503248616191-3,22305353430071i</v>
      </c>
      <c r="CD332" s="223" t="str">
        <f t="shared" ca="1" si="531"/>
        <v>0,680593659407599-3,4215753820207i</v>
      </c>
      <c r="CE332" s="223" t="str">
        <f t="shared" ca="1" si="532"/>
        <v>2,46681837840525-2,46681837840528i</v>
      </c>
      <c r="CF332" s="223" t="str">
        <f t="shared" ca="1" si="533"/>
        <v>3,42157538202143-0,68059365940395i</v>
      </c>
      <c r="CG332" s="223" t="str">
        <f t="shared" ca="1" si="534"/>
        <v>3,22305353430073+1,33503248616186i</v>
      </c>
      <c r="CH332" s="223" t="str">
        <f t="shared" ca="1" si="535"/>
        <v>1,9381667631711+2,90067154676548i</v>
      </c>
      <c r="CI332" s="223" t="str">
        <f t="shared" ca="1" si="536"/>
        <v>-1,48731708743205E-13+3,48860800665193i</v>
      </c>
      <c r="CJ332" s="223" t="str">
        <f t="shared" ca="1" si="537"/>
        <v>-1,93816676316821+2,90067154676741i</v>
      </c>
      <c r="CK332" s="223" t="str">
        <f t="shared" ca="1" si="538"/>
        <v>-3,22305353430077+1,33503248616177i</v>
      </c>
      <c r="CL332" s="223" t="str">
        <f t="shared" ca="1" si="539"/>
        <v>-3,42157538202141-0,680593659404048i</v>
      </c>
      <c r="CM332" s="223" t="str">
        <f t="shared" ca="1" si="540"/>
        <v>-2,46681837840518-2,46681837840535i</v>
      </c>
      <c r="CN332" s="223" t="str">
        <f t="shared" ca="1" si="541"/>
        <v>-0,680593659407501-3,42157538202073i</v>
      </c>
      <c r="CO332" s="223" t="str">
        <f t="shared" ca="1" si="542"/>
        <v>1,335032486162-3,22305353430068i</v>
      </c>
      <c r="CP332" s="223" t="str">
        <f t="shared" ca="1" si="543"/>
        <v>2,90067154676556-1,93816676317098i</v>
      </c>
      <c r="CQ332" s="223" t="str">
        <f t="shared" ca="1" si="544"/>
        <v>3,48860800665193+9,91559854380219E-14i</v>
      </c>
      <c r="CR332" s="223" t="str">
        <f t="shared" ca="1" si="545"/>
        <v>2,90067154676545+1,93816676317114i</v>
      </c>
      <c r="CS332" s="223" t="str">
        <f t="shared" ca="1" si="546"/>
        <v>1,33503248616182+3,22305353430075i</v>
      </c>
      <c r="CT332" s="223" t="str">
        <f t="shared" ca="1" si="547"/>
        <v>-0,680593659404194+3,42157538202138i</v>
      </c>
      <c r="CU332" s="223" t="str">
        <f t="shared" ca="1" si="548"/>
        <v>-2,46681837840532+2,46681837840521i</v>
      </c>
      <c r="CV332" s="223" t="str">
        <f t="shared" ca="1" si="549"/>
        <v>-3,42157538202075+0,680593659407355i</v>
      </c>
      <c r="CW332" s="223" t="str">
        <f t="shared" ca="1" si="550"/>
        <v>-3,22305353430069-1,33503248616195i</v>
      </c>
      <c r="CX332" s="223" t="str">
        <f t="shared" ca="1" si="551"/>
        <v>-1,93816676316821-2,90067154676741i</v>
      </c>
      <c r="CY332" s="223" t="str">
        <f t="shared" ca="1" si="552"/>
        <v>4,95802621328387E-14-3,48860800665193i</v>
      </c>
      <c r="CZ332" s="223" t="str">
        <f t="shared" ca="1" si="553"/>
        <v>1,9381667631683-2,90067154676735i</v>
      </c>
      <c r="DA332" s="223" t="str">
        <f t="shared" ca="1" si="554"/>
        <v>3,22305353430073-1,33503248616186i</v>
      </c>
      <c r="DB332" s="223" t="str">
        <f t="shared" ca="1" si="555"/>
        <v>3,42157538202139+0,680593659404146i</v>
      </c>
      <c r="DC332" s="223" t="str">
        <f t="shared" ca="1" si="556"/>
        <v>2,46681837840511+2,46681837840542i</v>
      </c>
      <c r="DD332" s="223" t="str">
        <f t="shared" ca="1" si="557"/>
        <v>0,680593659404097+3,4215753820214i</v>
      </c>
      <c r="DE332" s="223" t="str">
        <f t="shared" ca="1" si="558"/>
        <v>-1,33503248616191+3,22305353430071i</v>
      </c>
      <c r="DF332" s="223" t="str">
        <f t="shared" ca="1" si="559"/>
        <v>-2,9006715467655+1,93816676317106i</v>
      </c>
      <c r="DG332" s="223" t="str">
        <f t="shared" ca="1" si="560"/>
        <v>-3,48860800665193-1,9830894499094E-13i</v>
      </c>
      <c r="DH332" s="223" t="str">
        <f t="shared" ca="1" si="561"/>
        <v>-2,9006715467655-1,93816676317106i</v>
      </c>
      <c r="DI332" s="223" t="str">
        <f t="shared" ca="1" si="562"/>
        <v>-1,33503248616191-3,22305353430071i</v>
      </c>
      <c r="DJ332" s="223" t="str">
        <f t="shared" ca="1" si="563"/>
        <v>0,680593659404097-3,4215753820214i</v>
      </c>
      <c r="DK332" s="223" t="str">
        <f t="shared" ca="1" si="564"/>
        <v>2,46681837840539-2,46681837840514i</v>
      </c>
      <c r="DL332" s="223" t="str">
        <f t="shared" ca="1" si="565"/>
        <v>3,42157538202077-0,680593659407257i</v>
      </c>
      <c r="DM332" s="223" t="str">
        <f t="shared" ca="1" si="566"/>
        <v>3,22305353430073+1,33503248616186i</v>
      </c>
      <c r="DN332" s="223" t="str">
        <f t="shared" ca="1" si="567"/>
        <v>1,93816676316813+2,90067154676746i</v>
      </c>
      <c r="DO332" s="223" t="str">
        <f t="shared" ca="1" si="568"/>
        <v>-1,48733221685757E-13+3,48860800665193i</v>
      </c>
      <c r="DP332" s="223" t="str">
        <f t="shared" ca="1" si="569"/>
        <v>-1,93816676316838+2,90067154676729i</v>
      </c>
      <c r="DQ332" s="223" t="str">
        <f t="shared" ca="1" si="570"/>
        <v>-3,22305353430069+1,33503248616195i</v>
      </c>
      <c r="DR332" s="223" t="str">
        <f t="shared" ca="1" si="571"/>
        <v>-3,42157538202071-0,68059365940755i</v>
      </c>
      <c r="DS332" s="223" t="str">
        <f t="shared" ca="1" si="572"/>
        <v>-2,46681837840518-2,46681837840535i</v>
      </c>
      <c r="DT332" s="223" t="str">
        <f t="shared" ca="1" si="573"/>
        <v>-0,680593659403807-3,42157538202146i</v>
      </c>
      <c r="DU332" s="223" t="str">
        <f t="shared" ca="1" si="574"/>
        <v>1,33503248616182-3,22305353430075i</v>
      </c>
      <c r="DV332" s="223" t="str">
        <f t="shared" ca="1" si="575"/>
        <v>2,90067154676743-1,93816676316817i</v>
      </c>
      <c r="DW332" s="223" t="str">
        <f t="shared" ca="1" si="576"/>
        <v>3,48860800665193+9,91574983805738E-14i</v>
      </c>
      <c r="DX332" s="223" t="str">
        <f t="shared" ca="1" si="577"/>
        <v>2,90067154676732+1,93816676316834i</v>
      </c>
      <c r="DY332" s="223" t="str">
        <f t="shared" ca="1" si="578"/>
        <v>1,33503248616163+3,22305353430083i</v>
      </c>
      <c r="DZ332" s="223" t="str">
        <f t="shared" ca="1" si="579"/>
        <v>-0,680593659403999+3,42157538202142i</v>
      </c>
      <c r="EA332" s="223" t="str">
        <f t="shared" ca="1" si="580"/>
        <v>-2,46681837840532+2,46681837840521i</v>
      </c>
      <c r="EB332" s="223" t="str">
        <f t="shared" ca="1" si="581"/>
        <v>-3,42157538202075+0,680593659407355i</v>
      </c>
      <c r="EC332" s="223" t="str">
        <f t="shared" ca="1" si="582"/>
        <v>-3,22305353430062-1,33503248616214i</v>
      </c>
      <c r="ED332" s="223" t="str">
        <f t="shared" ca="1" si="583"/>
        <v>-1,93816676316821-2,90067154676741i</v>
      </c>
      <c r="EE332" s="223" t="str">
        <f t="shared" ca="1" si="584"/>
        <v>4,95817750753906E-14-3,48860800665193i</v>
      </c>
      <c r="EF332" s="223" t="str">
        <f t="shared" ca="1" si="585"/>
        <v>1,9381667631683-2,90067154676735i</v>
      </c>
      <c r="EG332" s="223" t="str">
        <f t="shared" ca="1" si="586"/>
        <v>3,22305353430081-1,33503248616168i</v>
      </c>
      <c r="EH332" s="223" t="str">
        <f t="shared" ca="1" si="587"/>
        <v>3,42157538202074+0,680593659407453i</v>
      </c>
      <c r="EI332" s="223" t="str">
        <f t="shared" ca="1" si="588"/>
        <v>2,46681837840525+2,46681837840528i</v>
      </c>
      <c r="EJ332" s="223" t="str">
        <f t="shared" ca="1" si="589"/>
        <v>0,680593659403901+3,42157538202144i</v>
      </c>
      <c r="EK332" s="223" t="str">
        <f t="shared" ca="1" si="590"/>
        <v>-1,33503248616209+3,22305353430064i</v>
      </c>
      <c r="EL332" s="223" t="str">
        <f t="shared" ca="1" si="591"/>
        <v>-2,90067154676561+1,93816676317089i</v>
      </c>
      <c r="EM332" s="223" t="str">
        <f t="shared" ca="1" si="592"/>
        <v>-3,48860800665193-6,05177020761977E-18i</v>
      </c>
      <c r="EN332" s="223"/>
      <c r="EO332" s="223"/>
      <c r="EP332" s="223"/>
    </row>
    <row r="333" spans="1:146">
      <c r="A333" s="249">
        <f t="shared" si="461"/>
        <v>4.5507812499999889E-3</v>
      </c>
      <c r="B333" s="248">
        <v>233</v>
      </c>
      <c r="C333" s="247">
        <f t="shared" si="462"/>
        <v>46600</v>
      </c>
      <c r="N333" s="246">
        <f t="shared" ca="1" si="463"/>
        <v>4.5112256583824015</v>
      </c>
      <c r="O333" s="223">
        <f t="shared" ca="1" si="464"/>
        <v>-3.4887743416175985</v>
      </c>
      <c r="P333" s="223" t="str">
        <f t="shared" ca="1" si="465"/>
        <v>-2,94750344086733-1,86648596908859i</v>
      </c>
      <c r="Q333" s="223" t="str">
        <f t="shared" ca="1" si="466"/>
        <v>-1,49164323958735-3,15381465094616i</v>
      </c>
      <c r="R333" s="223" t="str">
        <f t="shared" ca="1" si="467"/>
        <v>0,427063222775152-3,46253713488855i</v>
      </c>
      <c r="S333" s="223" t="str">
        <f t="shared" ca="1" si="468"/>
        <v>2,2132550122846-2,69685903549414i</v>
      </c>
      <c r="T333" s="223" t="str">
        <f t="shared" ca="1" si="469"/>
        <v>3,31268955309578-1,09436480733776i</v>
      </c>
      <c r="U333" s="223" t="str">
        <f t="shared" ca="1" si="470"/>
        <v>3,38422014671227+0,847703017168216i</v>
      </c>
      <c r="V333" s="223" t="str">
        <f t="shared" ca="1" si="471"/>
        <v>2,40565135998373+2,52673463999245i</v>
      </c>
      <c r="W333" s="223" t="str">
        <f t="shared" ca="1" si="472"/>
        <v>0,680626109747901+3,42173852090699i</v>
      </c>
      <c r="X333" s="223" t="str">
        <f t="shared" ca="1" si="473"/>
        <v>-1,2555925691389+3,25500133748859i</v>
      </c>
      <c r="Y333" s="223" t="str">
        <f t="shared" ca="1" si="474"/>
        <v>-2,8022098268237+2,07826044883263i</v>
      </c>
      <c r="Z333" s="223" t="str">
        <f t="shared" ca="1" si="475"/>
        <v>-3,4793213564007+0,256650161938908i</v>
      </c>
      <c r="AA333" s="223" t="str">
        <f t="shared" ca="1" si="476"/>
        <v>-3,07682427838542-1,64459684016095i</v>
      </c>
      <c r="AB333" s="223" t="str">
        <f t="shared" ca="1" si="477"/>
        <v>-1,71961056608092-3,03553716955536i</v>
      </c>
      <c r="AC333" s="223" t="str">
        <f t="shared" ca="1" si="478"/>
        <v>0,171186043196281-3,48457196013285i</v>
      </c>
      <c r="AD333" s="223" t="str">
        <f t="shared" ca="1" si="479"/>
        <v>2,00886484391171-2,85236891821954i</v>
      </c>
      <c r="AE333" s="223" t="str">
        <f t="shared" ca="1" si="480"/>
        <v>3,22320720777108-1,33509613979738i</v>
      </c>
      <c r="AF333" s="223" t="str">
        <f t="shared" ca="1" si="481"/>
        <v>3,43741135813602+0,59644745090141i</v>
      </c>
      <c r="AG333" s="223" t="str">
        <f t="shared" ca="1" si="482"/>
        <v>2,58501127453092+2,34291765055398i</v>
      </c>
      <c r="AH333" s="223" t="str">
        <f t="shared" ca="1" si="483"/>
        <v>0,930500624861402+3,36239720941204i</v>
      </c>
      <c r="AI333" s="223" t="str">
        <f t="shared" ca="1" si="484"/>
        <v>-1,01273773377148+3,33854888976105i</v>
      </c>
      <c r="AJ333" s="223" t="str">
        <f t="shared" ca="1" si="485"/>
        <v>-2,64173079493786+2,27877265513835i</v>
      </c>
      <c r="AK333" s="223" t="str">
        <f t="shared" ca="1" si="486"/>
        <v>-3,45101362729584+0,511909514414112i</v>
      </c>
      <c r="AL333" s="223" t="str">
        <f t="shared" ca="1" si="487"/>
        <v>-3,18947153855437-1,41379549846537i</v>
      </c>
      <c r="AM333" s="223" t="str">
        <f t="shared" ca="1" si="488"/>
        <v>-1,93825917392503-2,90080984923604i</v>
      </c>
      <c r="AN333" s="223" t="str">
        <f t="shared" ca="1" si="489"/>
        <v>-0,0856188083833362-3,48772358801272i</v>
      </c>
      <c r="AO333" s="223" t="str">
        <f t="shared" ca="1" si="490"/>
        <v>1,79358846289779-2,99242156663951i</v>
      </c>
      <c r="AP333" s="223" t="str">
        <f t="shared" ca="1" si="491"/>
        <v>3,11625802332037-1,56859247059926i</v>
      </c>
      <c r="AQ333" s="223" t="str">
        <f t="shared" ca="1" si="492"/>
        <v>3,47197493958376+0,341959684219684i</v>
      </c>
      <c r="AR333" s="223" t="str">
        <f t="shared" ca="1" si="493"/>
        <v>3,47197493958376+0,341959684219684i</v>
      </c>
      <c r="AS333" s="223" t="str">
        <f t="shared" ca="1" si="494"/>
        <v>1,17533267646568+3,284834776113i</v>
      </c>
      <c r="AT333" s="223" t="str">
        <f t="shared" ca="1" si="495"/>
        <v>-0,764394784875182+3,40400455634021i</v>
      </c>
      <c r="AU333" s="223" t="str">
        <f t="shared" ca="1" si="496"/>
        <v>-2,46693599498857+2,46693599498631i</v>
      </c>
      <c r="AV333" s="223" t="str">
        <f t="shared" ca="1" si="497"/>
        <v>-3,40400455634015+0,764394784875454i</v>
      </c>
      <c r="AW333" s="223" t="str">
        <f t="shared" ca="1" si="498"/>
        <v>-3,28483477611309-1,17533267646542i</v>
      </c>
      <c r="AX333" s="223" t="str">
        <f t="shared" ca="1" si="499"/>
        <v>-2,14640418736901-2,75036278901058i</v>
      </c>
      <c r="AY333" s="223" t="str">
        <f t="shared" ca="1" si="500"/>
        <v>-0,34195968422006-3,47197493958373i</v>
      </c>
      <c r="AZ333" s="223" t="str">
        <f t="shared" ca="1" si="501"/>
        <v>1,56859247059893-3,11625802332054i</v>
      </c>
      <c r="BA333" s="223" t="str">
        <f t="shared" ca="1" si="502"/>
        <v>2,99242156664115-1,79358846289505i</v>
      </c>
      <c r="BB333" s="223" t="str">
        <f t="shared" ca="1" si="503"/>
        <v>3,48772358801273+0,0856188083830578i</v>
      </c>
      <c r="BC333" s="223" t="str">
        <f t="shared" ca="1" si="504"/>
        <v>2,90080984923619+1,93825917392479i</v>
      </c>
      <c r="BD333" s="223" t="str">
        <f t="shared" ca="1" si="505"/>
        <v>1,41379549846245+3,18947153855566i</v>
      </c>
      <c r="BE333" s="223" t="str">
        <f t="shared" ca="1" si="506"/>
        <v>-0,511909514413788+3,45101362729589i</v>
      </c>
      <c r="BF333" s="223" t="str">
        <f t="shared" ca="1" si="507"/>
        <v>-2,2787726551381+2,64173079493808i</v>
      </c>
      <c r="BG333" s="223" t="str">
        <f t="shared" ca="1" si="508"/>
        <v>-3,33854888976196+1,01273773376848i</v>
      </c>
      <c r="BH333" s="223" t="str">
        <f t="shared" ca="1" si="509"/>
        <v>-3,36239720941214-0,930500624861039i</v>
      </c>
      <c r="BI333" s="223" t="str">
        <f t="shared" ca="1" si="510"/>
        <v>-2,34291765055425-2,58501127453066i</v>
      </c>
      <c r="BJ333" s="223" t="str">
        <f t="shared" ca="1" si="511"/>
        <v>-0,596447450903151-3,43741135813572i</v>
      </c>
      <c r="BK333" s="223" t="str">
        <f t="shared" ca="1" si="512"/>
        <v>1,33509613979809-3,22320720777079i</v>
      </c>
      <c r="BL333" s="223" t="str">
        <f t="shared" ca="1" si="513"/>
        <v>2,85236891821918-2,00886484391222i</v>
      </c>
      <c r="BM333" s="223" t="str">
        <f t="shared" ca="1" si="514"/>
        <v>3,48457196013277-0,171186043197995i</v>
      </c>
      <c r="BN333" s="223" t="str">
        <f t="shared" ca="1" si="515"/>
        <v>3,03553716955496+1,71961056608163i</v>
      </c>
      <c r="BO333" s="223" t="str">
        <f t="shared" ca="1" si="516"/>
        <v>1,64459684016115+3,07682427838531i</v>
      </c>
      <c r="BP333" s="223" t="str">
        <f t="shared" ca="1" si="517"/>
        <v>-0,256650161937271+3,47932135640083i</v>
      </c>
      <c r="BQ333" s="223" t="str">
        <f t="shared" ca="1" si="518"/>
        <v>-2,07826044883319+2,80220982682329i</v>
      </c>
      <c r="BR333" s="223" t="str">
        <f t="shared" ca="1" si="519"/>
        <v>-3,25500133748845+1,25559256913925i</v>
      </c>
      <c r="BS333" s="223" t="str">
        <f t="shared" ca="1" si="520"/>
        <v>-3,42173852090733-0,68062610974617i</v>
      </c>
      <c r="BT333" s="223" t="str">
        <f t="shared" ca="1" si="521"/>
        <v>-2,52673463999194-2,40565135998426i</v>
      </c>
      <c r="BU333" s="223" t="str">
        <f t="shared" ca="1" si="522"/>
        <v>-0,847703017168509-3,38422014671219i</v>
      </c>
      <c r="BV333" s="223" t="str">
        <f t="shared" ca="1" si="523"/>
        <v>1,09436480733614-3,31268955309631i</v>
      </c>
      <c r="BW333" s="223" t="str">
        <f t="shared" ca="1" si="524"/>
        <v>2,69685903549466-2,21325501228397i</v>
      </c>
      <c r="BX333" s="223" t="str">
        <f t="shared" ca="1" si="525"/>
        <v>3,46253713488852-0,427063222775393i</v>
      </c>
      <c r="BY333" s="223" t="str">
        <f t="shared" ca="1" si="526"/>
        <v>3,15381465094672+1,49164323958618i</v>
      </c>
      <c r="BZ333" s="223" t="str">
        <f t="shared" ca="1" si="527"/>
        <v>1,86648596908793+2,94750344086774i</v>
      </c>
      <c r="CA333" s="223" t="str">
        <f t="shared" ca="1" si="528"/>
        <v>3,77819058580164E-13+3,4887743416176i</v>
      </c>
      <c r="CB333" s="223" t="str">
        <f t="shared" ca="1" si="529"/>
        <v>-1,86648596908729+2,94750344086815i</v>
      </c>
      <c r="CC333" s="223" t="str">
        <f t="shared" ca="1" si="530"/>
        <v>-3,15381465094648+1,49164323958669i</v>
      </c>
      <c r="CD333" s="223" t="str">
        <f t="shared" ca="1" si="531"/>
        <v>-3,46253713488859-0,427063222774838i</v>
      </c>
      <c r="CE333" s="223" t="str">
        <f t="shared" ca="1" si="532"/>
        <v>-2,69685903549501-2,21325501228354i</v>
      </c>
      <c r="CF333" s="223" t="str">
        <f t="shared" ca="1" si="533"/>
        <v>-1,09436480733667-3,31268955309614i</v>
      </c>
      <c r="CG333" s="223" t="str">
        <f t="shared" ca="1" si="534"/>
        <v>0,847703017167968-3,38422014671233i</v>
      </c>
      <c r="CH333" s="223" t="str">
        <f t="shared" ca="1" si="535"/>
        <v>2,52673463999156-2,40565135998466i</v>
      </c>
      <c r="CI333" s="223" t="str">
        <f t="shared" ca="1" si="536"/>
        <v>3,42173852090718-0,68062610974691i</v>
      </c>
      <c r="CJ333" s="223" t="str">
        <f t="shared" ca="1" si="537"/>
        <v>3,25500133748872+1,25559256913855i</v>
      </c>
      <c r="CK333" s="223" t="str">
        <f t="shared" ca="1" si="538"/>
        <v>2,07826044883379+2,80220982682284i</v>
      </c>
      <c r="CL333" s="223" t="str">
        <f t="shared" ca="1" si="539"/>
        <v>0,256650161937827+3,47932135640078i</v>
      </c>
      <c r="CM333" s="223" t="str">
        <f t="shared" ca="1" si="540"/>
        <v>-1,64459684016066+3,07682427838557i</v>
      </c>
      <c r="CN333" s="223" t="str">
        <f t="shared" ca="1" si="541"/>
        <v>-3,03553716955468+1,71961056608212i</v>
      </c>
      <c r="CO333" s="223" t="str">
        <f t="shared" ca="1" si="542"/>
        <v>-3,4845719601328-0,171186043197438i</v>
      </c>
      <c r="CP333" s="223" t="str">
        <f t="shared" ca="1" si="543"/>
        <v>-2,8523689182195-2,00886484391176i</v>
      </c>
      <c r="CQ333" s="223" t="str">
        <f t="shared" ca="1" si="544"/>
        <v>-1,3350961397986-3,22320720777057i</v>
      </c>
      <c r="CR333" s="223" t="str">
        <f t="shared" ca="1" si="545"/>
        <v>0,596447450902407-3,43741135813585i</v>
      </c>
      <c r="CS333" s="223" t="str">
        <f t="shared" ca="1" si="546"/>
        <v>2,34291765055369-2,58501127453117i</v>
      </c>
      <c r="CT333" s="223" t="str">
        <f t="shared" ca="1" si="547"/>
        <v>3,36239720941194-0,930500624861768i</v>
      </c>
      <c r="CU333" s="223" t="str">
        <f t="shared" ca="1" si="548"/>
        <v>3,33854888976114+1,01273773377117i</v>
      </c>
      <c r="CV333" s="223" t="str">
        <f t="shared" ca="1" si="549"/>
        <v>2,2787726551386+2,64173079493765i</v>
      </c>
      <c r="CW333" s="223" t="str">
        <f t="shared" ca="1" si="550"/>
        <v>0,511909514414437+3,45101362729579i</v>
      </c>
      <c r="CX333" s="223" t="str">
        <f t="shared" ca="1" si="551"/>
        <v>-1,41379549846511+3,18947153855448i</v>
      </c>
      <c r="CY333" s="223" t="str">
        <f t="shared" ca="1" si="552"/>
        <v>-2,90080984923588+1,93825917392526i</v>
      </c>
      <c r="CZ333" s="223" t="str">
        <f t="shared" ca="1" si="553"/>
        <v>-3,48772358801271+0,0856188083836149i</v>
      </c>
      <c r="DA333" s="223" t="str">
        <f t="shared" ca="1" si="554"/>
        <v>-2,9924215666397-1,79358846289746i</v>
      </c>
      <c r="DB333" s="223" t="str">
        <f t="shared" ca="1" si="555"/>
        <v>-1,5685924705996-3,11625802332021i</v>
      </c>
      <c r="DC333" s="223" t="str">
        <f t="shared" ca="1" si="556"/>
        <v>0,341959684219308-3,4719749395838i</v>
      </c>
      <c r="DD333" s="223" t="str">
        <f t="shared" ca="1" si="557"/>
        <v>2,14640418737123-2,75036278900885i</v>
      </c>
      <c r="DE333" s="223" t="str">
        <f t="shared" ca="1" si="558"/>
        <v>3,28483477611287-1,17533267646604i</v>
      </c>
      <c r="DF333" s="223" t="str">
        <f t="shared" ca="1" si="559"/>
        <v>3,40400455634029+0,764394784874812i</v>
      </c>
      <c r="DG333" s="223" t="str">
        <f t="shared" ca="1" si="560"/>
        <v>2,46693599498651+2,46693599498837i</v>
      </c>
      <c r="DH333" s="223" t="str">
        <f t="shared" ca="1" si="561"/>
        <v>0,764394784875726+3,40400455634009i</v>
      </c>
      <c r="DI333" s="223" t="str">
        <f t="shared" ca="1" si="562"/>
        <v>-1,17533267646516+3,28483477611319i</v>
      </c>
      <c r="DJ333" s="223" t="str">
        <f t="shared" ca="1" si="563"/>
        <v>-2,75036278901047+2,14640418736915i</v>
      </c>
      <c r="DK333" s="223" t="str">
        <f t="shared" ca="1" si="564"/>
        <v>-3,47197493958371+0,341959684220239i</v>
      </c>
      <c r="DL333" s="223" t="str">
        <f t="shared" ca="1" si="565"/>
        <v>-3,11625802332062-1,56859247059877i</v>
      </c>
      <c r="DM333" s="223" t="str">
        <f t="shared" ca="1" si="566"/>
        <v>-1,7935884628952-2,99242156664106i</v>
      </c>
      <c r="DN333" s="223" t="str">
        <f t="shared" ca="1" si="567"/>
        <v>0,0856188083828781-3,48772358801273i</v>
      </c>
      <c r="DO333" s="223" t="str">
        <f t="shared" ca="1" si="568"/>
        <v>1,93825917392465-2,90080984923629i</v>
      </c>
      <c r="DP333" s="223" t="str">
        <f t="shared" ca="1" si="569"/>
        <v>3,18947153855547-1,41379549846289i</v>
      </c>
      <c r="DQ333" s="223" t="str">
        <f t="shared" ca="1" si="570"/>
        <v>3,45101362729596+0,511909514413317i</v>
      </c>
      <c r="DR333" s="223" t="str">
        <f t="shared" ca="1" si="571"/>
        <v>2,64173079493839+2,27877265513774i</v>
      </c>
      <c r="DS333" s="223" t="str">
        <f t="shared" ca="1" si="572"/>
        <v>1,01273773376884+3,33854888976185i</v>
      </c>
      <c r="DT333" s="223" t="str">
        <f t="shared" ca="1" si="573"/>
        <v>-0,930500624860672+3,36239720941224i</v>
      </c>
      <c r="DU333" s="223" t="str">
        <f t="shared" ca="1" si="574"/>
        <v>-2,58501127453041+2,34291765055453i</v>
      </c>
      <c r="DV333" s="223" t="str">
        <f t="shared" ca="1" si="575"/>
        <v>-3,43741135813627+0,596447450900007i</v>
      </c>
      <c r="DW333" s="223" t="str">
        <f t="shared" ca="1" si="576"/>
        <v>-3,22320720777093-1,33509613979774i</v>
      </c>
      <c r="DX333" s="223" t="str">
        <f t="shared" ca="1" si="577"/>
        <v>-2,00886484391253-2,85236891821896i</v>
      </c>
      <c r="DY333" s="223" t="str">
        <f t="shared" ca="1" si="578"/>
        <v>-0,171186043194807-3,48457196013292i</v>
      </c>
      <c r="DZ333" s="223" t="str">
        <f t="shared" ca="1" si="579"/>
        <v>1,7196105660813-3,03553716955514i</v>
      </c>
      <c r="EA333" s="223" t="str">
        <f t="shared" ca="1" si="580"/>
        <v>3,07682427838513-1,64459684016149i</v>
      </c>
      <c r="EB333" s="223" t="str">
        <f t="shared" ca="1" si="581"/>
        <v>3,47932135640059+0,256650161940454i</v>
      </c>
      <c r="EC333" s="223" t="str">
        <f t="shared" ca="1" si="582"/>
        <v>2,80220982682339+2,07826044883304i</v>
      </c>
      <c r="ED333" s="223" t="str">
        <f t="shared" ca="1" si="583"/>
        <v>1,25559256913942+3,25500133748839i</v>
      </c>
      <c r="EE333" s="223" t="str">
        <f t="shared" ca="1" si="584"/>
        <v>-0,680626109749495+3,42173852090667i</v>
      </c>
      <c r="EF333" s="223" t="str">
        <f t="shared" ca="1" si="585"/>
        <v>-2,40565135998413+2,52673463999206i</v>
      </c>
      <c r="EG333" s="223" t="str">
        <f t="shared" ca="1" si="586"/>
        <v>-3,38422014671215+0,847703017168683i</v>
      </c>
      <c r="EH333" s="223" t="str">
        <f t="shared" ca="1" si="587"/>
        <v>-3,31268955309537-1,09436480733898i</v>
      </c>
      <c r="EI333" s="223" t="str">
        <f t="shared" ca="1" si="588"/>
        <v>-2,21325501228411-2,69685903549454i</v>
      </c>
      <c r="EJ333" s="223" t="str">
        <f t="shared" ca="1" si="589"/>
        <v>-0,427063222775571-3,4625371348885i</v>
      </c>
      <c r="EK333" s="223" t="str">
        <f t="shared" ca="1" si="590"/>
        <v>1,49164323958889-3,15381465094544i</v>
      </c>
      <c r="EL333" s="223" t="str">
        <f t="shared" ca="1" si="591"/>
        <v>2,94750344086754-1,86648596908825i</v>
      </c>
      <c r="EM333" s="223" t="str">
        <f t="shared" ca="1" si="592"/>
        <v>3,4887743416176-7,55638117160329E-13i</v>
      </c>
      <c r="EN333" s="223"/>
      <c r="EO333" s="223"/>
      <c r="EP333" s="223"/>
    </row>
    <row r="334" spans="1:146">
      <c r="A334" s="249">
        <f t="shared" si="461"/>
        <v>4.5703124999999884E-3</v>
      </c>
      <c r="B334" s="248">
        <v>234</v>
      </c>
      <c r="C334" s="247">
        <f t="shared" si="462"/>
        <v>46800</v>
      </c>
      <c r="N334" s="246">
        <f t="shared" ca="1" si="463"/>
        <v>4.5110704752777098</v>
      </c>
      <c r="O334" s="223">
        <f t="shared" ca="1" si="464"/>
        <v>-3.4889295247222902</v>
      </c>
      <c r="P334" s="223" t="str">
        <f t="shared" ca="1" si="465"/>
        <v>-2,99255467162896-1,79366824295649i</v>
      </c>
      <c r="Q334" s="223" t="str">
        <f t="shared" ca="1" si="466"/>
        <v>-1,64466999297003-3,07696113766536i</v>
      </c>
      <c r="R334" s="223" t="str">
        <f t="shared" ca="1" si="467"/>
        <v>0,171193657670463-3,48472695631269i</v>
      </c>
      <c r="S334" s="223" t="str">
        <f t="shared" ca="1" si="468"/>
        <v>1,93834538903882-2,90093887927182i</v>
      </c>
      <c r="T334" s="223" t="str">
        <f t="shared" ca="1" si="469"/>
        <v>3,15395493481122-1,49170958891429i</v>
      </c>
      <c r="U334" s="223" t="str">
        <f t="shared" ca="1" si="470"/>
        <v>3,4721293754393+0,341974894824803i</v>
      </c>
      <c r="V334" s="223" t="str">
        <f t="shared" ca="1" si="471"/>
        <v>2,80233447106216+2,07835289130015i</v>
      </c>
      <c r="W334" s="223" t="str">
        <f t="shared" ca="1" si="472"/>
        <v>1,33515552580055+3,22335057826528i</v>
      </c>
      <c r="X334" s="223" t="str">
        <f t="shared" ca="1" si="473"/>
        <v>-0,511932284503704+3,45116713077789i</v>
      </c>
      <c r="Y334" s="223" t="str">
        <f t="shared" ca="1" si="474"/>
        <v>-2,2133534594041+2,6969789936562i</v>
      </c>
      <c r="Z334" s="223" t="str">
        <f t="shared" ca="1" si="475"/>
        <v>-3,28498088784415+1,17538495607931i</v>
      </c>
      <c r="AA334" s="223" t="str">
        <f t="shared" ca="1" si="476"/>
        <v>-3,42189072221187-0,680656384469606i</v>
      </c>
      <c r="AB334" s="223" t="str">
        <f t="shared" ca="1" si="477"/>
        <v>-2,58512625762707-2,34302186515747i</v>
      </c>
      <c r="AC334" s="223" t="str">
        <f t="shared" ca="1" si="478"/>
        <v>-1,01278278104766-3,33869739073374i</v>
      </c>
      <c r="AD334" s="223" t="str">
        <f t="shared" ca="1" si="479"/>
        <v>0,847740723586863-3,3843706791738i</v>
      </c>
      <c r="AE334" s="223" t="str">
        <f t="shared" ca="1" si="480"/>
        <v>2,4670457260132-2,46704572601298i</v>
      </c>
      <c r="AF334" s="223" t="str">
        <f t="shared" ca="1" si="481"/>
        <v>3,3843706791738-0,847740723586845i</v>
      </c>
      <c r="AG334" s="223" t="str">
        <f t="shared" ca="1" si="482"/>
        <v>3,33869739073363+1,01278278104801i</v>
      </c>
      <c r="AH334" s="223" t="str">
        <f t="shared" ca="1" si="483"/>
        <v>2,34302186515749+2,58512625762705i</v>
      </c>
      <c r="AI334" s="223" t="str">
        <f t="shared" ca="1" si="484"/>
        <v>0,680656384470269+3,42189072221174i</v>
      </c>
      <c r="AJ334" s="223" t="str">
        <f t="shared" ca="1" si="485"/>
        <v>-1,17538495607835+3,2849808878445i</v>
      </c>
      <c r="AK334" s="223" t="str">
        <f t="shared" ca="1" si="486"/>
        <v>-2,69697899365733+2,21335345940273i</v>
      </c>
      <c r="AL334" s="223" t="str">
        <f t="shared" ca="1" si="487"/>
        <v>-3,45116713077804+0,511932284502706i</v>
      </c>
      <c r="AM334" s="223" t="str">
        <f t="shared" ca="1" si="488"/>
        <v>-3,22335057826502-1,33515552580119i</v>
      </c>
      <c r="AN334" s="223" t="str">
        <f t="shared" ca="1" si="489"/>
        <v>-2,07835289130011-2,80233447106218i</v>
      </c>
      <c r="AO334" s="223" t="str">
        <f t="shared" ca="1" si="490"/>
        <v>-0,341974894825179-3,47212937543926i</v>
      </c>
      <c r="AP334" s="223" t="str">
        <f t="shared" ca="1" si="491"/>
        <v>1,49170958891336-3,15395493481166i</v>
      </c>
      <c r="AQ334" s="223" t="str">
        <f t="shared" ca="1" si="492"/>
        <v>2,90093887927087-1,93834538904024i</v>
      </c>
      <c r="AR334" s="223" t="str">
        <f t="shared" ca="1" si="493"/>
        <v>2,90093887927087-1,93834538904024i</v>
      </c>
      <c r="AS334" s="223" t="str">
        <f t="shared" ca="1" si="494"/>
        <v>3,07696113766503+1,64466999297064i</v>
      </c>
      <c r="AT334" s="223" t="str">
        <f t="shared" ca="1" si="495"/>
        <v>1,79366824295627+2,99255467162908i</v>
      </c>
      <c r="AU334" s="223" t="str">
        <f t="shared" ca="1" si="496"/>
        <v>3,77837377316168E-13+3,48892952472229i</v>
      </c>
      <c r="AV334" s="223" t="str">
        <f t="shared" ca="1" si="497"/>
        <v>-1,79366824295571+2,99255467162942i</v>
      </c>
      <c r="AW334" s="223" t="str">
        <f t="shared" ca="1" si="498"/>
        <v>-3,07696113766472+1,64466999297122i</v>
      </c>
      <c r="AX334" s="223" t="str">
        <f t="shared" ca="1" si="499"/>
        <v>-3,48472695631262-0,171193657671918i</v>
      </c>
      <c r="AY334" s="223" t="str">
        <f t="shared" ca="1" si="500"/>
        <v>-2,90093887927124-1,93834538903969i</v>
      </c>
      <c r="AZ334" s="223" t="str">
        <f t="shared" ca="1" si="501"/>
        <v>-1,49170958891395-3,15395493481138i</v>
      </c>
      <c r="BA334" s="223" t="str">
        <f t="shared" ca="1" si="502"/>
        <v>0,341974894824428-3,47212937543933i</v>
      </c>
      <c r="BB334" s="223" t="str">
        <f t="shared" ca="1" si="503"/>
        <v>2,07835289129959-2,80233447106257i</v>
      </c>
      <c r="BC334" s="223" t="str">
        <f t="shared" ca="1" si="504"/>
        <v>3,22335057826477-1,3351555258018i</v>
      </c>
      <c r="BD334" s="223" t="str">
        <f t="shared" ca="1" si="505"/>
        <v>3,45116713077763+0,51193228450549i</v>
      </c>
      <c r="BE334" s="223" t="str">
        <f t="shared" ca="1" si="506"/>
        <v>2,69697899365554+2,21335345940491i</v>
      </c>
      <c r="BF334" s="223" t="str">
        <f t="shared" ca="1" si="507"/>
        <v>1,17538495607897+3,28498088784428i</v>
      </c>
      <c r="BG334" s="223" t="str">
        <f t="shared" ca="1" si="508"/>
        <v>-0,680656384469676+3,42189072221186i</v>
      </c>
      <c r="BH334" s="223" t="str">
        <f t="shared" ca="1" si="509"/>
        <v>-2,34302186515704+2,58512625762745i</v>
      </c>
      <c r="BI334" s="223" t="str">
        <f t="shared" ca="1" si="510"/>
        <v>-3,33869739073344+1,01278278104864i</v>
      </c>
      <c r="BJ334" s="223" t="str">
        <f t="shared" ca="1" si="511"/>
        <v>-3,38437067917423-0,84774072358515i</v>
      </c>
      <c r="BK334" s="223" t="str">
        <f t="shared" ca="1" si="512"/>
        <v>-2,46704572601223-2,46704572601395i</v>
      </c>
      <c r="BL334" s="223" t="str">
        <f t="shared" ca="1" si="513"/>
        <v>-0,847740723586249-3,38437067917395i</v>
      </c>
      <c r="BM334" s="223" t="str">
        <f t="shared" ca="1" si="514"/>
        <v>1,01278278104774-3,33869739073371i</v>
      </c>
      <c r="BN334" s="223" t="str">
        <f t="shared" ca="1" si="515"/>
        <v>2,58512625762683-2,34302186515773i</v>
      </c>
      <c r="BO334" s="223" t="str">
        <f t="shared" ca="1" si="516"/>
        <v>3,42189072221165-0,680656384470688i</v>
      </c>
      <c r="BP334" s="223" t="str">
        <f t="shared" ca="1" si="517"/>
        <v>3,28498088784459+1,17538495607808i</v>
      </c>
      <c r="BQ334" s="223" t="str">
        <f t="shared" ca="1" si="518"/>
        <v>2,21335345940294+2,69697899365715i</v>
      </c>
      <c r="BR334" s="223" t="str">
        <f t="shared" ca="1" si="519"/>
        <v>0,511932284502981+3,451167130778i</v>
      </c>
      <c r="BS334" s="223" t="str">
        <f t="shared" ca="1" si="520"/>
        <v>-1,33515552580084+3,22335057826517i</v>
      </c>
      <c r="BT334" s="223" t="str">
        <f t="shared" ca="1" si="521"/>
        <v>-2,80233447106202+2,07835289130034i</v>
      </c>
      <c r="BU334" s="223" t="str">
        <f t="shared" ca="1" si="522"/>
        <v>-3,47212937543923+0,341974894825457i</v>
      </c>
      <c r="BV334" s="223" t="str">
        <f t="shared" ca="1" si="523"/>
        <v>-3,15395493481182-1,49170958891302i</v>
      </c>
      <c r="BW334" s="223" t="str">
        <f t="shared" ca="1" si="524"/>
        <v>-1,93834538903767-2,90093887927259i</v>
      </c>
      <c r="BX334" s="223" t="str">
        <f t="shared" ca="1" si="525"/>
        <v>-0,171193657669484-3,48472695631274i</v>
      </c>
      <c r="BY334" s="223" t="str">
        <f t="shared" ca="1" si="526"/>
        <v>1,64466999297039-3,07696113766516i</v>
      </c>
      <c r="BZ334" s="223" t="str">
        <f t="shared" ca="1" si="527"/>
        <v>2,99255467162889-1,7936682429566i</v>
      </c>
      <c r="CA334" s="223" t="str">
        <f t="shared" ca="1" si="528"/>
        <v>3,48892952472229-7,55674754632335E-13i</v>
      </c>
      <c r="CB334" s="223" t="str">
        <f t="shared" ca="1" si="529"/>
        <v>2,99255467162956+1,79366824295547i</v>
      </c>
      <c r="CC334" s="223" t="str">
        <f t="shared" ca="1" si="530"/>
        <v>1,6446699929684+3,07696113766622i</v>
      </c>
      <c r="CD334" s="223" t="str">
        <f t="shared" ca="1" si="531"/>
        <v>-0,17119365767154+3,48472695631264i</v>
      </c>
      <c r="CE334" s="223" t="str">
        <f t="shared" ca="1" si="532"/>
        <v>-1,93834538903938+2,90093887927145i</v>
      </c>
      <c r="CF334" s="223" t="str">
        <f t="shared" ca="1" si="533"/>
        <v>-3,15395493481126+1,4917095889142i</v>
      </c>
      <c r="CG334" s="223" t="str">
        <f t="shared" ca="1" si="534"/>
        <v>-3,47212937543936-0,34197489482415i</v>
      </c>
      <c r="CH334" s="223" t="str">
        <f t="shared" ca="1" si="535"/>
        <v>-2,8023344710628-2,07835289129928i</v>
      </c>
      <c r="CI334" s="223" t="str">
        <f t="shared" ca="1" si="536"/>
        <v>-1,33515552580206-3,22335057826466i</v>
      </c>
      <c r="CJ334" s="223" t="str">
        <f t="shared" ca="1" si="537"/>
        <v>0,511932284505211-3,45116713077767i</v>
      </c>
      <c r="CK334" s="223" t="str">
        <f t="shared" ca="1" si="538"/>
        <v>2,21335345940469-2,69697899365572i</v>
      </c>
      <c r="CL334" s="223" t="str">
        <f t="shared" ca="1" si="539"/>
        <v>3,28498088784415-1,17538495607932i</v>
      </c>
      <c r="CM334" s="223" t="str">
        <f t="shared" ca="1" si="540"/>
        <v>3,42189072221195+0,680656384469205i</v>
      </c>
      <c r="CN334" s="223" t="str">
        <f t="shared" ca="1" si="541"/>
        <v>2,58512625762771+2,34302186515676i</v>
      </c>
      <c r="CO334" s="223" t="str">
        <f t="shared" ca="1" si="542"/>
        <v>1,012782781049+3,33869739073333i</v>
      </c>
      <c r="CP334" s="223" t="str">
        <f t="shared" ca="1" si="543"/>
        <v>-0,847740723588248+3,38437067917345i</v>
      </c>
      <c r="CQ334" s="223" t="str">
        <f t="shared" ca="1" si="544"/>
        <v>-2,46704572601368+2,46704572601249i</v>
      </c>
      <c r="CR334" s="223" t="str">
        <f t="shared" ca="1" si="545"/>
        <v>-3,38437067917391+0,847740723586423i</v>
      </c>
      <c r="CS334" s="223" t="str">
        <f t="shared" ca="1" si="546"/>
        <v>-3,33869739073382-1,01278278104739i</v>
      </c>
      <c r="CT334" s="223" t="str">
        <f t="shared" ca="1" si="547"/>
        <v>-2,34302186515801-2,58512625762657i</v>
      </c>
      <c r="CU334" s="223" t="str">
        <f t="shared" ca="1" si="548"/>
        <v>-0,680656384470866-3,42189072221162i</v>
      </c>
      <c r="CV334" s="223" t="str">
        <f t="shared" ca="1" si="549"/>
        <v>1,17538495608109-3,28498088784352i</v>
      </c>
      <c r="CW334" s="223" t="str">
        <f t="shared" ca="1" si="550"/>
        <v>2,69697899365691-2,21335345940324i</v>
      </c>
      <c r="CX334" s="223" t="str">
        <f t="shared" ca="1" si="551"/>
        <v>3,45116713077795-0,511932284503355i</v>
      </c>
      <c r="CY334" s="223" t="str">
        <f t="shared" ca="1" si="552"/>
        <v>3,22335057826524+1,33515552580067i</v>
      </c>
      <c r="CZ334" s="223" t="str">
        <f t="shared" ca="1" si="553"/>
        <v>2,07835289130064+2,80233447106179i</v>
      </c>
      <c r="DA334" s="223" t="str">
        <f t="shared" ca="1" si="554"/>
        <v>0,341974894825635+3,47212937543921i</v>
      </c>
      <c r="DB334" s="223" t="str">
        <f t="shared" ca="1" si="555"/>
        <v>-1,49170958891286+3,1539549348119i</v>
      </c>
      <c r="DC334" s="223" t="str">
        <f t="shared" ca="1" si="556"/>
        <v>-2,90093887927249+1,93834538903782i</v>
      </c>
      <c r="DD334" s="223" t="str">
        <f t="shared" ca="1" si="557"/>
        <v>-3,48472695631273+0,171193657669664i</v>
      </c>
      <c r="DE334" s="223" t="str">
        <f t="shared" ca="1" si="558"/>
        <v>-3,07696113766534-1,64466999297006i</v>
      </c>
      <c r="DF334" s="223" t="str">
        <f t="shared" ca="1" si="559"/>
        <v>-1,79366824295692-2,99255467162869i</v>
      </c>
      <c r="DG334" s="223" t="str">
        <f t="shared" ca="1" si="560"/>
        <v>-1,1335121319485E-12-3,48892952472229i</v>
      </c>
      <c r="DH334" s="223" t="str">
        <f t="shared" ca="1" si="561"/>
        <v>1,79366824295804-2,99255467162802i</v>
      </c>
      <c r="DI334" s="223" t="str">
        <f t="shared" ca="1" si="562"/>
        <v>3,07696113766595-1,64466999296891i</v>
      </c>
      <c r="DJ334" s="223" t="str">
        <f t="shared" ca="1" si="563"/>
        <v>3,48472695631265+0,171193657671361i</v>
      </c>
      <c r="DK334" s="223" t="str">
        <f t="shared" ca="1" si="564"/>
        <v>2,90093887927155+1,93834538903923i</v>
      </c>
      <c r="DL334" s="223" t="str">
        <f t="shared" ca="1" si="565"/>
        <v>1,49170958891455+3,1539549348111i</v>
      </c>
      <c r="DM334" s="223" t="str">
        <f t="shared" ca="1" si="566"/>
        <v>-0,341974894823774+3,4721293754394i</v>
      </c>
      <c r="DN334" s="223" t="str">
        <f t="shared" ca="1" si="567"/>
        <v>-2,07835289129898+2,80233447106302i</v>
      </c>
      <c r="DO334" s="223" t="str">
        <f t="shared" ca="1" si="568"/>
        <v>-3,22335057826581+1,33515552579929i</v>
      </c>
      <c r="DP334" s="223" t="str">
        <f t="shared" ca="1" si="569"/>
        <v>-3,45116713077776-0,511932284504642i</v>
      </c>
      <c r="DQ334" s="223" t="str">
        <f t="shared" ca="1" si="570"/>
        <v>-2,69697899365583-2,21335345940455i</v>
      </c>
      <c r="DR334" s="223" t="str">
        <f t="shared" ca="1" si="571"/>
        <v>-1,17538495607949-3,28498088784409i</v>
      </c>
      <c r="DS334" s="223" t="str">
        <f t="shared" ca="1" si="572"/>
        <v>0,68065638446903-3,42189072221198i</v>
      </c>
      <c r="DT334" s="223" t="str">
        <f t="shared" ca="1" si="573"/>
        <v>2,34302186515648-2,58512625762796i</v>
      </c>
      <c r="DU334" s="223" t="str">
        <f t="shared" ca="1" si="574"/>
        <v>3,33869739073426-1,01278278104595i</v>
      </c>
      <c r="DV334" s="223" t="str">
        <f t="shared" ca="1" si="575"/>
        <v>3,38437067917355+0,847740723587882i</v>
      </c>
      <c r="DW334" s="223" t="str">
        <f t="shared" ca="1" si="576"/>
        <v>2,46704572601276+2,46704572601342i</v>
      </c>
      <c r="DX334" s="223" t="str">
        <f t="shared" ca="1" si="577"/>
        <v>0,847740723586981+3,38437067917377i</v>
      </c>
      <c r="DY334" s="223" t="str">
        <f t="shared" ca="1" si="578"/>
        <v>-1,01278278104721+3,33869739073387i</v>
      </c>
      <c r="DZ334" s="223" t="str">
        <f t="shared" ca="1" si="579"/>
        <v>-2,58512625762645+2,34302186515814i</v>
      </c>
      <c r="EA334" s="223" t="str">
        <f t="shared" ca="1" si="580"/>
        <v>-3,42189072221155+0,680656384471235i</v>
      </c>
      <c r="EB334" s="223" t="str">
        <f t="shared" ca="1" si="581"/>
        <v>-3,28498088784364-1,17538495608074i</v>
      </c>
      <c r="EC334" s="223" t="str">
        <f t="shared" ca="1" si="582"/>
        <v>-2,21335345940353-2,69697899365667i</v>
      </c>
      <c r="ED334" s="223" t="str">
        <f t="shared" ca="1" si="583"/>
        <v>-0,511932284503728-3,45116713077789i</v>
      </c>
      <c r="EE334" s="223" t="str">
        <f t="shared" ca="1" si="584"/>
        <v>1,33515552580014-3,22335057826546i</v>
      </c>
      <c r="EF334" s="223" t="str">
        <f t="shared" ca="1" si="585"/>
        <v>2,80233447106168-2,07835289130078i</v>
      </c>
      <c r="EG334" s="223" t="str">
        <f t="shared" ca="1" si="586"/>
        <v>3,47212937543918-0,341974894826012i</v>
      </c>
      <c r="EH334" s="223" t="str">
        <f t="shared" ca="1" si="587"/>
        <v>3,15395493481054+1,49170958891574i</v>
      </c>
      <c r="EI334" s="223" t="str">
        <f t="shared" ca="1" si="588"/>
        <v>1,93834538903813+2,90093887927228i</v>
      </c>
      <c r="EJ334" s="223" t="str">
        <f t="shared" ca="1" si="589"/>
        <v>0,171193657670041+3,48472695631271i</v>
      </c>
      <c r="EK334" s="223" t="str">
        <f t="shared" ca="1" si="590"/>
        <v>-1,64466999296973+3,07696113766552i</v>
      </c>
      <c r="EL334" s="223" t="str">
        <f t="shared" ca="1" si="591"/>
        <v>-2,9925546716285+1,79366824295725i</v>
      </c>
      <c r="EM334" s="223" t="str">
        <f t="shared" ca="1" si="592"/>
        <v>-3,48892952472229+1,51134950926467E-12i</v>
      </c>
      <c r="EN334" s="223"/>
      <c r="EO334" s="223"/>
      <c r="EP334" s="223"/>
    </row>
    <row r="335" spans="1:146">
      <c r="A335" s="249">
        <f t="shared" si="461"/>
        <v>4.589843749999988E-3</v>
      </c>
      <c r="B335" s="248">
        <v>235</v>
      </c>
      <c r="C335" s="247">
        <f t="shared" si="462"/>
        <v>47000</v>
      </c>
      <c r="N335" s="246">
        <f t="shared" ca="1" si="463"/>
        <v>4.5109257662665687</v>
      </c>
      <c r="O335" s="223">
        <f t="shared" ca="1" si="464"/>
        <v>-3.4890742337334317</v>
      </c>
      <c r="P335" s="223" t="str">
        <f t="shared" ca="1" si="465"/>
        <v>-3,03579810178405-1,71975838236273i</v>
      </c>
      <c r="Q335" s="223" t="str">
        <f t="shared" ca="1" si="466"/>
        <v>-1,79374263825615-2,99267879268798i</v>
      </c>
      <c r="R335" s="223" t="str">
        <f t="shared" ca="1" si="467"/>
        <v>-0,0856261681033463-3,48802338980668i</v>
      </c>
      <c r="S335" s="223" t="str">
        <f t="shared" ca="1" si="468"/>
        <v>1,64473820832574-3,07708875961939i</v>
      </c>
      <c r="T335" s="223" t="str">
        <f t="shared" ca="1" si="469"/>
        <v>2,9477568057905-1,86664641065691i</v>
      </c>
      <c r="U335" s="223" t="str">
        <f t="shared" ca="1" si="470"/>
        <v>3,48487149101549-0,171200758205142i</v>
      </c>
      <c r="V335" s="223" t="str">
        <f t="shared" ca="1" si="471"/>
        <v>3,11652589424586+1,56872730549244i</v>
      </c>
      <c r="W335" s="223" t="str">
        <f t="shared" ca="1" si="472"/>
        <v>1,93842578505801+2,90105920041711i</v>
      </c>
      <c r="X335" s="223" t="str">
        <f t="shared" ca="1" si="473"/>
        <v>0,256672223371445+3,47962043594586i</v>
      </c>
      <c r="Y335" s="223" t="str">
        <f t="shared" ca="1" si="474"/>
        <v>-1,49177145998912+3,15408575020789i</v>
      </c>
      <c r="Z335" s="223" t="str">
        <f t="shared" ca="1" si="475"/>
        <v>-2,852614105459+2,00903752424858i</v>
      </c>
      <c r="AA335" s="223" t="str">
        <f t="shared" ca="1" si="476"/>
        <v>-3,47227338763702+0,341989078788007i</v>
      </c>
      <c r="AB335" s="223" t="str">
        <f t="shared" ca="1" si="477"/>
        <v>-3,189745702853-1,41391702713892i</v>
      </c>
      <c r="AC335" s="223" t="str">
        <f t="shared" ca="1" si="478"/>
        <v>-2,07843909435733-2,80245070242986i</v>
      </c>
      <c r="AD335" s="223" t="str">
        <f t="shared" ca="1" si="479"/>
        <v>-0,427099932771598-3,46283477167609i</v>
      </c>
      <c r="AE335" s="223" t="str">
        <f t="shared" ca="1" si="480"/>
        <v>1,33521090354163-3,22348427195885i</v>
      </c>
      <c r="AF335" s="223" t="str">
        <f t="shared" ca="1" si="481"/>
        <v>2,75059920788775-2,14658869047375i</v>
      </c>
      <c r="AG335" s="223" t="str">
        <f t="shared" ca="1" si="482"/>
        <v>3,45131027353258-0,511953517725001i</v>
      </c>
      <c r="AH335" s="223" t="str">
        <f t="shared" ca="1" si="483"/>
        <v>3,25528113467287+1,25570049882344i</v>
      </c>
      <c r="AI335" s="223" t="str">
        <f t="shared" ca="1" si="484"/>
        <v>2,21344526182831+2,69709085523502i</v>
      </c>
      <c r="AJ335" s="223" t="str">
        <f t="shared" ca="1" si="485"/>
        <v>0,596498721023189+3,43770683513301i</v>
      </c>
      <c r="AK335" s="223" t="str">
        <f t="shared" ca="1" si="486"/>
        <v>-1,17543370707783+3,28511713775442i</v>
      </c>
      <c r="AL335" s="223" t="str">
        <f t="shared" ca="1" si="487"/>
        <v>-2,64195787590136+2,27896853652377i</v>
      </c>
      <c r="AM335" s="223" t="str">
        <f t="shared" ca="1" si="488"/>
        <v>-3,4220326506801+0,680684615796358i</v>
      </c>
      <c r="AN335" s="223" t="str">
        <f t="shared" ca="1" si="489"/>
        <v>-3,31297430911063-1,09445887801939i</v>
      </c>
      <c r="AO335" s="223" t="str">
        <f t="shared" ca="1" si="490"/>
        <v>-2,34311904578893-2,58523347993246i</v>
      </c>
      <c r="AP335" s="223" t="str">
        <f t="shared" ca="1" si="491"/>
        <v>-0,764460491609364-3,40429716171648i</v>
      </c>
      <c r="AQ335" s="223" t="str">
        <f t="shared" ca="1" si="492"/>
        <v>1,01282478785718-3,33883586862316i</v>
      </c>
      <c r="AR335" s="223" t="str">
        <f t="shared" ca="1" si="493"/>
        <v>1,01282478785718-3,33883586862316i</v>
      </c>
      <c r="AS335" s="223" t="str">
        <f t="shared" ca="1" si="494"/>
        <v>3,38451105143752-0,847775885007241i</v>
      </c>
      <c r="AT335" s="223" t="str">
        <f t="shared" ca="1" si="495"/>
        <v>3,36268623825553+0,930580609914819i</v>
      </c>
      <c r="AU335" s="223" t="str">
        <f t="shared" ca="1" si="496"/>
        <v>2,46714805073531+2,46714805073703i</v>
      </c>
      <c r="AV335" s="223" t="str">
        <f t="shared" ca="1" si="497"/>
        <v>0,930580609912471+3,36268623825617i</v>
      </c>
      <c r="AW335" s="223" t="str">
        <f t="shared" ca="1" si="498"/>
        <v>-0,847775885009701+3,38451105143691i</v>
      </c>
      <c r="AX335" s="223" t="str">
        <f t="shared" ca="1" si="499"/>
        <v>-2,40585814775761+2,52695183598162i</v>
      </c>
      <c r="AY335" s="223" t="str">
        <f t="shared" ca="1" si="500"/>
        <v>-3,33883586862387+1,01282478785485i</v>
      </c>
      <c r="AZ335" s="223" t="str">
        <f t="shared" ca="1" si="501"/>
        <v>-3,40429716171595-0,76446049161174i</v>
      </c>
      <c r="BA335" s="223" t="str">
        <f t="shared" ca="1" si="502"/>
        <v>-2,58523347993083-2,34311904579073i</v>
      </c>
      <c r="BB335" s="223" t="str">
        <f t="shared" ca="1" si="503"/>
        <v>-1,09445887801698-3,31297430911143i</v>
      </c>
      <c r="BC335" s="223" t="str">
        <f t="shared" ca="1" si="504"/>
        <v>0,680684615798748-3,42203265067963i</v>
      </c>
      <c r="BD335" s="223" t="str">
        <f t="shared" ca="1" si="505"/>
        <v>2,27896853652562-2,64195787589977i</v>
      </c>
      <c r="BE335" s="223" t="str">
        <f t="shared" ca="1" si="506"/>
        <v>3,28511713775524-1,17543370707554i</v>
      </c>
      <c r="BF335" s="223" t="str">
        <f t="shared" ca="1" si="507"/>
        <v>3,43770683513259+0,596498721025639i</v>
      </c>
      <c r="BG335" s="223" t="str">
        <f t="shared" ca="1" si="508"/>
        <v>2,69709085523344+2,21344526183023i</v>
      </c>
      <c r="BH335" s="223" t="str">
        <f t="shared" ca="1" si="509"/>
        <v>1,25570049882107+3,25528113467378i</v>
      </c>
      <c r="BI335" s="223" t="str">
        <f t="shared" ca="1" si="510"/>
        <v>-0,511953517727409+3,45131027353222i</v>
      </c>
      <c r="BJ335" s="223" t="str">
        <f t="shared" ca="1" si="511"/>
        <v>-2,14658869047235+2,75059920788884i</v>
      </c>
      <c r="BK335" s="223" t="str">
        <f t="shared" ca="1" si="512"/>
        <v>-3,22348427195821+1,33521090354318i</v>
      </c>
      <c r="BL335" s="223" t="str">
        <f t="shared" ca="1" si="513"/>
        <v>-3,46283477167631-0,427099932769832i</v>
      </c>
      <c r="BM335" s="223" t="str">
        <f t="shared" ca="1" si="514"/>
        <v>-2,80245070243068-2,07843909435622i</v>
      </c>
      <c r="BN335" s="223" t="str">
        <f t="shared" ca="1" si="515"/>
        <v>-1,41391702714041-3,18974570285234i</v>
      </c>
      <c r="BO335" s="223" t="str">
        <f t="shared" ca="1" si="516"/>
        <v>0,341989078786583-3,47227338763716i</v>
      </c>
      <c r="BP335" s="223" t="str">
        <f t="shared" ca="1" si="517"/>
        <v>2,0090375242475-2,85261410545977i</v>
      </c>
      <c r="BQ335" s="223" t="str">
        <f t="shared" ca="1" si="518"/>
        <v>3,15408575020727-1,49177145999044i</v>
      </c>
      <c r="BR335" s="223" t="str">
        <f t="shared" ca="1" si="519"/>
        <v>3,47962043594597+0,256672223370067i</v>
      </c>
      <c r="BS335" s="223" t="str">
        <f t="shared" ca="1" si="520"/>
        <v>2,90105920041784+1,93842578505692i</v>
      </c>
      <c r="BT335" s="223" t="str">
        <f t="shared" ca="1" si="521"/>
        <v>1,56872730549372+3,11652589424522i</v>
      </c>
      <c r="BU335" s="223" t="str">
        <f t="shared" ca="1" si="522"/>
        <v>-0,171200758203787+3,48487149101556i</v>
      </c>
      <c r="BV335" s="223" t="str">
        <f t="shared" ca="1" si="523"/>
        <v>-1,86664641065567+2,94775680579128i</v>
      </c>
      <c r="BW335" s="223" t="str">
        <f t="shared" ca="1" si="524"/>
        <v>-3,07708875961889+1,64473820832667i</v>
      </c>
      <c r="BX335" s="223" t="str">
        <f t="shared" ca="1" si="525"/>
        <v>-3,4880233898067-0,0856261681023739i</v>
      </c>
      <c r="BY335" s="223" t="str">
        <f t="shared" ca="1" si="526"/>
        <v>-2,99267879268854-1,79374263825522i</v>
      </c>
      <c r="BZ335" s="223" t="str">
        <f t="shared" ca="1" si="527"/>
        <v>-1,71975838236364-3,03579810178354i</v>
      </c>
      <c r="CA335" s="223" t="str">
        <f t="shared" ca="1" si="528"/>
        <v>-9,35229751242935E-13-3,48907423373343i</v>
      </c>
      <c r="CB335" s="223" t="str">
        <f t="shared" ca="1" si="529"/>
        <v>1,71975838236184-3,03579810178456i</v>
      </c>
      <c r="CC335" s="223" t="str">
        <f t="shared" ca="1" si="530"/>
        <v>2,99267879268748-1,793742638257i</v>
      </c>
      <c r="CD335" s="223" t="str">
        <f t="shared" ca="1" si="531"/>
        <v>3,48802338980665-0,0856261681044422i</v>
      </c>
      <c r="CE335" s="223" t="str">
        <f t="shared" ca="1" si="532"/>
        <v>3,07708875961987+1,64473820832484i</v>
      </c>
      <c r="CF335" s="223" t="str">
        <f t="shared" ca="1" si="533"/>
        <v>1,86664641065742+2,94775680579017i</v>
      </c>
      <c r="CG335" s="223" t="str">
        <f t="shared" ca="1" si="534"/>
        <v>0,171200758205854+3,48487149101546i</v>
      </c>
      <c r="CH335" s="223" t="str">
        <f t="shared" ca="1" si="535"/>
        <v>-1,56872730549187+3,11652589424615i</v>
      </c>
      <c r="CI335" s="223" t="str">
        <f t="shared" ca="1" si="536"/>
        <v>-2,90105920041669+1,93842578505864i</v>
      </c>
      <c r="CJ335" s="223" t="str">
        <f t="shared" ca="1" si="537"/>
        <v>-3,47962043594582+0,256672223372131i</v>
      </c>
      <c r="CK335" s="223" t="str">
        <f t="shared" ca="1" si="538"/>
        <v>-3,15408575020815-1,49177145998857i</v>
      </c>
      <c r="CL335" s="223" t="str">
        <f t="shared" ca="1" si="539"/>
        <v>-2,00903752424919-2,85261410545857i</v>
      </c>
      <c r="CM335" s="223" t="str">
        <f t="shared" ca="1" si="540"/>
        <v>-0,341989078788642-3,47227338763696i</v>
      </c>
      <c r="CN335" s="223" t="str">
        <f t="shared" ca="1" si="541"/>
        <v>1,41391702713852-3,18974570285318i</v>
      </c>
      <c r="CO335" s="223" t="str">
        <f t="shared" ca="1" si="542"/>
        <v>2,80245070242945-2,07843909435788i</v>
      </c>
      <c r="CP335" s="223" t="str">
        <f t="shared" ca="1" si="543"/>
        <v>3,46283477167606-0,427099932771887i</v>
      </c>
      <c r="CQ335" s="223" t="str">
        <f t="shared" ca="1" si="544"/>
        <v>3,223484271959+1,33521090354127i</v>
      </c>
      <c r="CR335" s="223" t="str">
        <f t="shared" ca="1" si="545"/>
        <v>2,14658869047398+2,75059920788757i</v>
      </c>
      <c r="CS335" s="223" t="str">
        <f t="shared" ca="1" si="546"/>
        <v>0,511953517725926+3,45131027353244i</v>
      </c>
      <c r="CT335" s="223" t="str">
        <f t="shared" ca="1" si="547"/>
        <v>-1,25570049882248+3,25528113467325i</v>
      </c>
      <c r="CU335" s="223" t="str">
        <f t="shared" ca="1" si="548"/>
        <v>-2,69709085523439+2,21344526182907i</v>
      </c>
      <c r="CV335" s="223" t="str">
        <f t="shared" ca="1" si="549"/>
        <v>-3,43770683513283+0,596498721024257i</v>
      </c>
      <c r="CW335" s="223" t="str">
        <f t="shared" ca="1" si="550"/>
        <v>-3,28511713775477-1,17543370707686i</v>
      </c>
      <c r="CX335" s="223" t="str">
        <f t="shared" ca="1" si="551"/>
        <v>-2,27896853652448-2,64195787590075i</v>
      </c>
      <c r="CY335" s="223" t="str">
        <f t="shared" ca="1" si="552"/>
        <v>-0,680684615797373-3,4220326506799i</v>
      </c>
      <c r="CZ335" s="223" t="str">
        <f t="shared" ca="1" si="553"/>
        <v>1,09445887801821-3,31297430911102i</v>
      </c>
      <c r="DA335" s="223" t="str">
        <f t="shared" ca="1" si="554"/>
        <v>2,58523347993184-2,34311904578962i</v>
      </c>
      <c r="DB335" s="223" t="str">
        <f t="shared" ca="1" si="555"/>
        <v>3,40429716171626-0,764460491610372i</v>
      </c>
      <c r="DC335" s="223" t="str">
        <f t="shared" ca="1" si="556"/>
        <v>3,33883586862349+1,01282478785609i</v>
      </c>
      <c r="DD335" s="223" t="str">
        <f t="shared" ca="1" si="557"/>
        <v>2,40585814775644+2,52695183598272i</v>
      </c>
      <c r="DE335" s="223" t="str">
        <f t="shared" ca="1" si="558"/>
        <v>0,847775885008246+3,38451105143727i</v>
      </c>
      <c r="DF335" s="223" t="str">
        <f t="shared" ca="1" si="559"/>
        <v>-0,930580609913727+3,36268623825583i</v>
      </c>
      <c r="DG335" s="223" t="str">
        <f t="shared" ca="1" si="560"/>
        <v>-2,46714805073644+2,4671480507359i</v>
      </c>
      <c r="DH335" s="223" t="str">
        <f t="shared" ca="1" si="561"/>
        <v>-3,36268623825593+0,930580609913374i</v>
      </c>
      <c r="DI335" s="223" t="str">
        <f t="shared" ca="1" si="562"/>
        <v>-3,38451105143718-0,847775885008602i</v>
      </c>
      <c r="DJ335" s="223" t="str">
        <f t="shared" ca="1" si="563"/>
        <v>-2,52695183598247-2,40585814775671i</v>
      </c>
      <c r="DK335" s="223" t="str">
        <f t="shared" ca="1" si="564"/>
        <v>-1,01282478785574-3,3388358686236i</v>
      </c>
      <c r="DL335" s="223" t="str">
        <f t="shared" ca="1" si="565"/>
        <v>0,764460491610732-3,40429716171618i</v>
      </c>
      <c r="DM335" s="223" t="str">
        <f t="shared" ca="1" si="566"/>
        <v>2,34311904578989-2,58523347993159i</v>
      </c>
      <c r="DN335" s="223" t="str">
        <f t="shared" ca="1" si="567"/>
        <v>3,31297430911113-1,09445887801786i</v>
      </c>
      <c r="DO335" s="223" t="str">
        <f t="shared" ca="1" si="568"/>
        <v>3,42203265067983+0,680684615797736i</v>
      </c>
      <c r="DP335" s="223" t="str">
        <f t="shared" ca="1" si="569"/>
        <v>2,64195787590051+2,27896853652476i</v>
      </c>
      <c r="DQ335" s="223" t="str">
        <f t="shared" ca="1" si="570"/>
        <v>1,17543370707633+3,28511713775496i</v>
      </c>
      <c r="DR335" s="223" t="str">
        <f t="shared" ca="1" si="571"/>
        <v>-0,59649872102462+3,43770683513277i</v>
      </c>
      <c r="DS335" s="223" t="str">
        <f t="shared" ca="1" si="572"/>
        <v>-2,21344526182936+2,69709085523416i</v>
      </c>
      <c r="DT335" s="223" t="str">
        <f t="shared" ca="1" si="573"/>
        <v>-3,25528113467345+1,25570049882194i</v>
      </c>
      <c r="DU335" s="223" t="str">
        <f t="shared" ca="1" si="574"/>
        <v>-3,45131027353236-0,511953517726484i</v>
      </c>
      <c r="DV335" s="223" t="str">
        <f t="shared" ca="1" si="575"/>
        <v>-2,75059920788734-2,14658869047427i</v>
      </c>
      <c r="DW335" s="223" t="str">
        <f t="shared" ca="1" si="576"/>
        <v>-1,33521090354111-3,22348427195906i</v>
      </c>
      <c r="DX335" s="223" t="str">
        <f t="shared" ca="1" si="577"/>
        <v>0,427099932772449-3,46283477167599i</v>
      </c>
      <c r="DY335" s="223" t="str">
        <f t="shared" ca="1" si="578"/>
        <v>2,07843909435818-2,80245070242923i</v>
      </c>
      <c r="DZ335" s="223" t="str">
        <f t="shared" ca="1" si="579"/>
        <v>3,18974570285325-1,41391702713836i</v>
      </c>
      <c r="EA335" s="223" t="str">
        <f t="shared" ca="1" si="580"/>
        <v>3,4722733876369+0,341989078789205i</v>
      </c>
      <c r="EB335" s="223" t="str">
        <f t="shared" ca="1" si="581"/>
        <v>2,85261410545836+2,00903752424949i</v>
      </c>
      <c r="EC335" s="223" t="str">
        <f t="shared" ca="1" si="582"/>
        <v>1,49177145998824+3,15408575020831i</v>
      </c>
      <c r="ED335" s="223" t="str">
        <f t="shared" ca="1" si="583"/>
        <v>-0,256672223372695+3,47962043594577i</v>
      </c>
      <c r="EE335" s="223" t="str">
        <f t="shared" ca="1" si="584"/>
        <v>-1,93842578505895+2,90105920041649i</v>
      </c>
      <c r="EF335" s="223" t="str">
        <f t="shared" ca="1" si="585"/>
        <v>-3,11652589424631+1,56872730549154i</v>
      </c>
      <c r="EG335" s="223" t="str">
        <f t="shared" ca="1" si="586"/>
        <v>-3,48487149101544-0,171200758206023i</v>
      </c>
      <c r="EH335" s="223" t="str">
        <f t="shared" ca="1" si="587"/>
        <v>-2,94775680578987-1,8666464106579i</v>
      </c>
      <c r="EI335" s="223" t="str">
        <f t="shared" ca="1" si="588"/>
        <v>-1,64473820832452-3,07708875962004i</v>
      </c>
      <c r="EJ335" s="223" t="str">
        <f t="shared" ca="1" si="589"/>
        <v>0,0856261681046115-3,48802338980665i</v>
      </c>
      <c r="EK335" s="223" t="str">
        <f t="shared" ca="1" si="590"/>
        <v>1,79374263825748-2,99267879268719i</v>
      </c>
      <c r="EL335" s="223" t="str">
        <f t="shared" ca="1" si="591"/>
        <v>3,03579810178474-1,71975838236152i</v>
      </c>
      <c r="EM335" s="223" t="str">
        <f t="shared" ca="1" si="592"/>
        <v>3,48907423373343+1,30283502718713E-12i</v>
      </c>
      <c r="EN335" s="223"/>
      <c r="EO335" s="223"/>
      <c r="EP335" s="223"/>
    </row>
    <row r="336" spans="1:146">
      <c r="A336" s="249">
        <f t="shared" si="461"/>
        <v>4.6093749999999876E-3</v>
      </c>
      <c r="B336" s="248">
        <v>236</v>
      </c>
      <c r="C336" s="247">
        <f t="shared" si="462"/>
        <v>47200</v>
      </c>
      <c r="N336" s="246">
        <f t="shared" ca="1" si="463"/>
        <v>4.5107909204334113</v>
      </c>
      <c r="O336" s="223">
        <f t="shared" ca="1" si="464"/>
        <v>-3.4892090795665882</v>
      </c>
      <c r="P336" s="223" t="str">
        <f t="shared" ca="1" si="465"/>
        <v>-3,07720768302712-1,64480177421134i</v>
      </c>
      <c r="Q336" s="223" t="str">
        <f t="shared" ca="1" si="466"/>
        <v>-1,93850070138903-2,90117132062968i</v>
      </c>
      <c r="R336" s="223" t="str">
        <f t="shared" ca="1" si="467"/>
        <v>-0,342002295990898-3,47240758415064i</v>
      </c>
      <c r="S336" s="223" t="str">
        <f t="shared" ca="1" si="468"/>
        <v>1,33526250680806-3,22360885326408i</v>
      </c>
      <c r="T336" s="223" t="str">
        <f t="shared" ca="1" si="469"/>
        <v>2,69719509247316-2,21353080711984i</v>
      </c>
      <c r="U336" s="223" t="str">
        <f t="shared" ca="1" si="470"/>
        <v>3,4221649054882-0,680710922914299i</v>
      </c>
      <c r="V336" s="223" t="str">
        <f t="shared" ca="1" si="471"/>
        <v>3,33896490804035+1,01286393153523i</v>
      </c>
      <c r="W336" s="223" t="str">
        <f t="shared" ca="1" si="472"/>
        <v>2,46724340113908+2,46724340113934i</v>
      </c>
      <c r="X336" s="223" t="str">
        <f t="shared" ca="1" si="473"/>
        <v>1,01286393153522+3,33896490804035i</v>
      </c>
      <c r="Y336" s="223" t="str">
        <f t="shared" ca="1" si="474"/>
        <v>-0,680710922914292+3,42216490548821i</v>
      </c>
      <c r="Z336" s="223" t="str">
        <f t="shared" ca="1" si="475"/>
        <v>-2,21353080711984+2,69719509247316i</v>
      </c>
      <c r="AA336" s="223" t="str">
        <f t="shared" ca="1" si="476"/>
        <v>-3,22360885326408+1,33526250680808i</v>
      </c>
      <c r="AB336" s="223" t="str">
        <f t="shared" ca="1" si="477"/>
        <v>-3,47240758415064-0,342002295990904i</v>
      </c>
      <c r="AC336" s="223" t="str">
        <f t="shared" ca="1" si="478"/>
        <v>-2,90117132062967-1,93850070138905i</v>
      </c>
      <c r="AD336" s="223" t="str">
        <f t="shared" ca="1" si="479"/>
        <v>-1,64480177421128-3,07720768302715i</v>
      </c>
      <c r="AE336" s="223" t="str">
        <f t="shared" ca="1" si="480"/>
        <v>1,88087377950038E-14-3,48920907956659i</v>
      </c>
      <c r="AF336" s="223" t="str">
        <f t="shared" ca="1" si="481"/>
        <v>1,64480177421127-3,07720768302716i</v>
      </c>
      <c r="AG336" s="223" t="str">
        <f t="shared" ca="1" si="482"/>
        <v>2,90117132063027-1,93850070138815i</v>
      </c>
      <c r="AH336" s="223" t="str">
        <f t="shared" ca="1" si="483"/>
        <v>3,47240758415077-0,342002295989534i</v>
      </c>
      <c r="AI336" s="223" t="str">
        <f t="shared" ca="1" si="484"/>
        <v>3,22360885326461+1,33526250680679i</v>
      </c>
      <c r="AJ336" s="223" t="str">
        <f t="shared" ca="1" si="485"/>
        <v>2,21353080712039+2,69719509247271i</v>
      </c>
      <c r="AK336" s="223" t="str">
        <f t="shared" ca="1" si="486"/>
        <v>0,680710922914278+3,42216490548821i</v>
      </c>
      <c r="AL336" s="223" t="str">
        <f t="shared" ca="1" si="487"/>
        <v>-1,01286393153592+3,33896490804014i</v>
      </c>
      <c r="AM336" s="223" t="str">
        <f t="shared" ca="1" si="488"/>
        <v>-2,4672434011401+2,46724340113831i</v>
      </c>
      <c r="AN336" s="223" t="str">
        <f t="shared" ca="1" si="489"/>
        <v>-3,33896490803984+1,01286393153691i</v>
      </c>
      <c r="AO336" s="223" t="str">
        <f t="shared" ca="1" si="490"/>
        <v>-3,42216490548841-0,680710922913266i</v>
      </c>
      <c r="AP336" s="223" t="str">
        <f t="shared" ca="1" si="491"/>
        <v>-2,69719509247337-2,21353080711959i</v>
      </c>
      <c r="AQ336" s="223" t="str">
        <f t="shared" ca="1" si="492"/>
        <v>-1,3352625068077-3,22360885326423i</v>
      </c>
      <c r="AR336" s="223" t="str">
        <f t="shared" ca="1" si="493"/>
        <v>-1,3352625068077-3,22360885326423i</v>
      </c>
      <c r="AS336" s="223" t="str">
        <f t="shared" ca="1" si="494"/>
        <v>1,93850070139018-2,90117132062891i</v>
      </c>
      <c r="AT336" s="223" t="str">
        <f t="shared" ca="1" si="495"/>
        <v>3,07720768302651-1,64480177421249i</v>
      </c>
      <c r="AU336" s="223" t="str">
        <f t="shared" ca="1" si="496"/>
        <v>3,48920907956659-6,56567530619576E-13i</v>
      </c>
      <c r="AV336" s="223" t="str">
        <f t="shared" ca="1" si="497"/>
        <v>3,07720768302717+1,64480177421124i</v>
      </c>
      <c r="AW336" s="223" t="str">
        <f t="shared" ca="1" si="498"/>
        <v>1,93850070138847+2,90117132063005i</v>
      </c>
      <c r="AX336" s="223" t="str">
        <f t="shared" ca="1" si="499"/>
        <v>0,342002295989861+3,47240758415074i</v>
      </c>
      <c r="AY336" s="223" t="str">
        <f t="shared" ca="1" si="500"/>
        <v>-1,33526250680648+3,22360885326474i</v>
      </c>
      <c r="AZ336" s="223" t="str">
        <f t="shared" ca="1" si="501"/>
        <v>-2,69719509247247+2,21353080712068i</v>
      </c>
      <c r="BA336" s="223" t="str">
        <f t="shared" ca="1" si="502"/>
        <v>-3,42216490548813+0,680710922914652i</v>
      </c>
      <c r="BB336" s="223" t="str">
        <f t="shared" ca="1" si="503"/>
        <v>-3,33896490804025-1,01286393153556i</v>
      </c>
      <c r="BC336" s="223" t="str">
        <f t="shared" ca="1" si="504"/>
        <v>-2,46724340113858-2,46724340113984i</v>
      </c>
      <c r="BD336" s="223" t="str">
        <f t="shared" ca="1" si="505"/>
        <v>-1,01286393153385-3,33896490804077i</v>
      </c>
      <c r="BE336" s="223" t="str">
        <f t="shared" ca="1" si="506"/>
        <v>0,680710922912893-3,42216490548848i</v>
      </c>
      <c r="BF336" s="223" t="str">
        <f t="shared" ca="1" si="507"/>
        <v>2,2135308071193-2,69719509247361i</v>
      </c>
      <c r="BG336" s="223" t="str">
        <f t="shared" ca="1" si="508"/>
        <v>3,22360885326409-1,33526250680804i</v>
      </c>
      <c r="BH336" s="223" t="str">
        <f t="shared" ca="1" si="509"/>
        <v>3,47240758415057+0,342002295991632i</v>
      </c>
      <c r="BI336" s="223" t="str">
        <f t="shared" ca="1" si="510"/>
        <v>2,90117132062907+1,93850070138995i</v>
      </c>
      <c r="BJ336" s="223" t="str">
        <f t="shared" ca="1" si="511"/>
        <v>1,64480177421282+3,07720768302633i</v>
      </c>
      <c r="BK336" s="223" t="str">
        <f t="shared" ca="1" si="512"/>
        <v>1,03443593923005E-12+3,48920907956659i</v>
      </c>
      <c r="BL336" s="223" t="str">
        <f t="shared" ca="1" si="513"/>
        <v>-1,644801774211+3,07720768302731i</v>
      </c>
      <c r="BM336" s="223" t="str">
        <f t="shared" ca="1" si="514"/>
        <v>-2,9011713206299+1,9385007013887i</v>
      </c>
      <c r="BN336" s="223" t="str">
        <f t="shared" ca="1" si="515"/>
        <v>-3,47240758415071+0,342002295990138i</v>
      </c>
      <c r="BO336" s="223" t="str">
        <f t="shared" ca="1" si="516"/>
        <v>-3,22360885326351-1,33526250680943i</v>
      </c>
      <c r="BP336" s="223" t="str">
        <f t="shared" ca="1" si="517"/>
        <v>-2,2135308071209-2,69719509247229i</v>
      </c>
      <c r="BQ336" s="223" t="str">
        <f t="shared" ca="1" si="518"/>
        <v>-0,680710922914924-3,42216490548808i</v>
      </c>
      <c r="BR336" s="223" t="str">
        <f t="shared" ca="1" si="519"/>
        <v>1,01286393153529-3,33896490804033i</v>
      </c>
      <c r="BS336" s="223" t="str">
        <f t="shared" ca="1" si="520"/>
        <v>2,46724340113964-2,46724340113878i</v>
      </c>
      <c r="BT336" s="223" t="str">
        <f t="shared" ca="1" si="521"/>
        <v>3,33896490804063-1,01286393153431i</v>
      </c>
      <c r="BU336" s="223" t="str">
        <f t="shared" ca="1" si="522"/>
        <v>3,42216490548854+0,680710922912621i</v>
      </c>
      <c r="BV336" s="223" t="str">
        <f t="shared" ca="1" si="523"/>
        <v>2,69719509247378+2,21353080711908i</v>
      </c>
      <c r="BW336" s="223" t="str">
        <f t="shared" ca="1" si="524"/>
        <v>1,3352625068083+3,22360885326398i</v>
      </c>
      <c r="BX336" s="223" t="str">
        <f t="shared" ca="1" si="525"/>
        <v>-0,342002295991355+3,47240758415059i</v>
      </c>
      <c r="BY336" s="223" t="str">
        <f t="shared" ca="1" si="526"/>
        <v>-1,93850070138955+2,90117132062933i</v>
      </c>
      <c r="BZ336" s="223" t="str">
        <f t="shared" ca="1" si="527"/>
        <v>-3,07720768302779+1,64480177421009i</v>
      </c>
      <c r="CA336" s="223" t="str">
        <f t="shared" ca="1" si="528"/>
        <v>-3,48920907956659+1,31313506123915E-12i</v>
      </c>
      <c r="CB336" s="223" t="str">
        <f t="shared" ca="1" si="529"/>
        <v>-3,07720768302744-1,64480177421075i</v>
      </c>
      <c r="CC336" s="223" t="str">
        <f t="shared" ca="1" si="530"/>
        <v>-1,93850070138909-2,90117132062964i</v>
      </c>
      <c r="CD336" s="223" t="str">
        <f t="shared" ca="1" si="531"/>
        <v>-0,342002295990613-3,47240758415067i</v>
      </c>
      <c r="CE336" s="223" t="str">
        <f t="shared" ca="1" si="532"/>
        <v>1,33526250680899-3,2236088532637i</v>
      </c>
      <c r="CF336" s="223" t="str">
        <f t="shared" ca="1" si="533"/>
        <v>2,69719509247212-2,21353080712111i</v>
      </c>
      <c r="CG336" s="223" t="str">
        <f t="shared" ca="1" si="534"/>
        <v>3,42216490548799-0,680710922915391i</v>
      </c>
      <c r="CH336" s="223" t="str">
        <f t="shared" ca="1" si="535"/>
        <v>3,33896490804047+1,01286393153483i</v>
      </c>
      <c r="CI336" s="223" t="str">
        <f t="shared" ca="1" si="536"/>
        <v>2,46724340113911+2,4672434011393i</v>
      </c>
      <c r="CJ336" s="223" t="str">
        <f t="shared" ca="1" si="537"/>
        <v>1,01286393153458+3,33896490804055i</v>
      </c>
      <c r="CK336" s="223" t="str">
        <f t="shared" ca="1" si="538"/>
        <v>-0,680710922915656+3,42216490548793i</v>
      </c>
      <c r="CL336" s="223" t="str">
        <f t="shared" ca="1" si="539"/>
        <v>-2,21353080711872+2,69719509247409i</v>
      </c>
      <c r="CM336" s="223" t="str">
        <f t="shared" ca="1" si="540"/>
        <v>-3,2236088532638+1,33526250680874i</v>
      </c>
      <c r="CN336" s="223" t="str">
        <f t="shared" ca="1" si="541"/>
        <v>-3,47240758415064-0,34200229599088i</v>
      </c>
      <c r="CO336" s="223" t="str">
        <f t="shared" ca="1" si="542"/>
        <v>-2,90117132062949-1,93850070138932i</v>
      </c>
      <c r="CP336" s="223" t="str">
        <f t="shared" ca="1" si="543"/>
        <v>-1,64480177421034-3,07720768302766i</v>
      </c>
      <c r="CQ336" s="223" t="str">
        <f t="shared" ca="1" si="544"/>
        <v>-1,79017275645099E-12-3,48920907956659i</v>
      </c>
      <c r="CR336" s="223" t="str">
        <f t="shared" ca="1" si="545"/>
        <v>1,64480177421033-3,07720768302766i</v>
      </c>
      <c r="CS336" s="223" t="str">
        <f t="shared" ca="1" si="546"/>
        <v>2,90117132062948-1,93850070138933i</v>
      </c>
      <c r="CT336" s="223" t="str">
        <f t="shared" ca="1" si="547"/>
        <v>3,47240758415064-0,34200229599089i</v>
      </c>
      <c r="CU336" s="223" t="str">
        <f t="shared" ca="1" si="548"/>
        <v>3,2236088532638+1,33526250680873i</v>
      </c>
      <c r="CV336" s="223" t="str">
        <f t="shared" ca="1" si="549"/>
        <v>2,21353080711872+2,69719509247408i</v>
      </c>
      <c r="CW336" s="223" t="str">
        <f t="shared" ca="1" si="550"/>
        <v>0,680710922915663+3,42216490548793i</v>
      </c>
      <c r="CX336" s="223" t="str">
        <f t="shared" ca="1" si="551"/>
        <v>-1,01286393153456+3,33896490804055i</v>
      </c>
      <c r="CY336" s="223" t="str">
        <f t="shared" ca="1" si="552"/>
        <v>-2,4672434011391+2,46724340113931i</v>
      </c>
      <c r="CZ336" s="223" t="str">
        <f t="shared" ca="1" si="553"/>
        <v>-3,33896490804041+1,01286393153503i</v>
      </c>
      <c r="DA336" s="223" t="str">
        <f t="shared" ca="1" si="554"/>
        <v>-3,42216490548799-0,680710922915381i</v>
      </c>
      <c r="DB336" s="223" t="str">
        <f t="shared" ca="1" si="555"/>
        <v>-2,69719509247212-2,21353080712111i</v>
      </c>
      <c r="DC336" s="223" t="str">
        <f t="shared" ca="1" si="556"/>
        <v>-1,335262506809-3,22360885326369i</v>
      </c>
      <c r="DD336" s="223" t="str">
        <f t="shared" ca="1" si="557"/>
        <v>0,342002295990405-3,47240758415069i</v>
      </c>
      <c r="DE336" s="223" t="str">
        <f t="shared" ca="1" si="558"/>
        <v>1,93850070138908-2,90117132062964i</v>
      </c>
      <c r="DF336" s="223" t="str">
        <f t="shared" ca="1" si="559"/>
        <v>3,07720768302743-1,64480177421076i</v>
      </c>
      <c r="DG336" s="223" t="str">
        <f t="shared" ca="1" si="560"/>
        <v>3,48920907956659+1,50122243918919E-12i</v>
      </c>
      <c r="DH336" s="223" t="str">
        <f t="shared" ca="1" si="561"/>
        <v>3,07720768302789+1,64480177420991i</v>
      </c>
      <c r="DI336" s="223" t="str">
        <f t="shared" ca="1" si="562"/>
        <v>1,93850070138956+2,90117132062933i</v>
      </c>
      <c r="DJ336" s="223" t="str">
        <f t="shared" ca="1" si="563"/>
        <v>0,342002295991365+3,47240758415059i</v>
      </c>
      <c r="DK336" s="223" t="str">
        <f t="shared" ca="1" si="564"/>
        <v>-1,33526250680848+3,22360885326391i</v>
      </c>
      <c r="DL336" s="223" t="str">
        <f t="shared" ca="1" si="565"/>
        <v>-2,69719509247377+2,21353080711909i</v>
      </c>
      <c r="DM336" s="223" t="str">
        <f t="shared" ca="1" si="566"/>
        <v>-3,42216490548857+0,680710922912436i</v>
      </c>
      <c r="DN336" s="223" t="str">
        <f t="shared" ca="1" si="567"/>
        <v>-3,33896490804069-1,01286393153411i</v>
      </c>
      <c r="DO336" s="223" t="str">
        <f t="shared" ca="1" si="568"/>
        <v>-2,4672434011395-2,46724340113891i</v>
      </c>
      <c r="DP336" s="223" t="str">
        <f t="shared" ca="1" si="569"/>
        <v>-1,0128639315353-3,33896490804033i</v>
      </c>
      <c r="DQ336" s="223" t="str">
        <f t="shared" ca="1" si="570"/>
        <v>0,680710922915109-3,42216490548804i</v>
      </c>
      <c r="DR336" s="223" t="str">
        <f t="shared" ca="1" si="571"/>
        <v>2,21353080712089-2,6971950924723i</v>
      </c>
      <c r="DS336" s="223" t="str">
        <f t="shared" ca="1" si="572"/>
        <v>3,22360885326359-1,33526250680926i</v>
      </c>
      <c r="DT336" s="223" t="str">
        <f t="shared" ca="1" si="573"/>
        <v>3,47240758415071+0,342002295990128i</v>
      </c>
      <c r="DU336" s="223" t="str">
        <f t="shared" ca="1" si="574"/>
        <v>2,9011713206298+1,93850070138885i</v>
      </c>
      <c r="DV336" s="223" t="str">
        <f t="shared" ca="1" si="575"/>
        <v>1,64480177421101+3,0772076830273i</v>
      </c>
      <c r="DW336" s="223" t="str">
        <f t="shared" ca="1" si="576"/>
        <v>-1,22252331718009E-12+3,48920907956659i</v>
      </c>
      <c r="DX336" s="223" t="str">
        <f t="shared" ca="1" si="577"/>
        <v>-1,64480177421281+3,07720768302634i</v>
      </c>
      <c r="DY336" s="223" t="str">
        <f t="shared" ca="1" si="578"/>
        <v>-2,90117132062917+1,93850070138979i</v>
      </c>
      <c r="DZ336" s="223" t="str">
        <f t="shared" ca="1" si="579"/>
        <v>-3,47240758415056+0,342002295991643i</v>
      </c>
      <c r="EA336" s="223" t="str">
        <f t="shared" ca="1" si="580"/>
        <v>-3,22360885326402-1,33526250680822i</v>
      </c>
      <c r="EB336" s="223" t="str">
        <f t="shared" ca="1" si="581"/>
        <v>-2,21353080711931-2,6971950924736i</v>
      </c>
      <c r="EC336" s="223" t="str">
        <f t="shared" ca="1" si="582"/>
        <v>-0,680710922913099-3,42216490548844i</v>
      </c>
      <c r="ED336" s="223" t="str">
        <f t="shared" ca="1" si="583"/>
        <v>1,01286393153384-3,33896490804077i</v>
      </c>
      <c r="EE336" s="223" t="str">
        <f t="shared" ca="1" si="584"/>
        <v>2,46724340113871-2,4672434011397i</v>
      </c>
      <c r="EF336" s="223" t="str">
        <f t="shared" ca="1" si="585"/>
        <v>3,33896490804025-1,01286393153556i</v>
      </c>
      <c r="EG336" s="223" t="str">
        <f t="shared" ca="1" si="586"/>
        <v>3,4221649054881+0,680710922914836i</v>
      </c>
      <c r="EH336" s="223" t="str">
        <f t="shared" ca="1" si="587"/>
        <v>2,69719509247248+2,21353080712067i</v>
      </c>
      <c r="EI336" s="223" t="str">
        <f t="shared" ca="1" si="588"/>
        <v>1,33526250680658+3,22360885326469i</v>
      </c>
      <c r="EJ336" s="223" t="str">
        <f t="shared" ca="1" si="589"/>
        <v>-0,342002295989851+3,47240758415074i</v>
      </c>
      <c r="EK336" s="223" t="str">
        <f t="shared" ca="1" si="590"/>
        <v>-1,93850070138862+2,90117132062995i</v>
      </c>
      <c r="EL336" s="223" t="str">
        <f t="shared" ca="1" si="591"/>
        <v>-3,07720768302717+1,64480177421125i</v>
      </c>
      <c r="EM336" s="223" t="str">
        <f t="shared" ca="1" si="592"/>
        <v>-3,48920907956659-5,47147048765504E-13i</v>
      </c>
      <c r="EN336" s="223"/>
      <c r="EO336" s="223"/>
      <c r="EP336" s="223"/>
    </row>
    <row r="337" spans="1:146">
      <c r="A337" s="249">
        <f t="shared" si="461"/>
        <v>4.6289062499999872E-3</v>
      </c>
      <c r="B337" s="248">
        <v>237</v>
      </c>
      <c r="C337" s="247">
        <f t="shared" si="462"/>
        <v>47400</v>
      </c>
      <c r="N337" s="246">
        <f t="shared" ca="1" si="463"/>
        <v>4.5106653865861279</v>
      </c>
      <c r="O337" s="223">
        <f t="shared" ca="1" si="464"/>
        <v>-3.4893346134138716</v>
      </c>
      <c r="P337" s="223" t="str">
        <f t="shared" ca="1" si="465"/>
        <v>-3,11675847170393-1,56884437514686i</v>
      </c>
      <c r="Q337" s="223" t="str">
        <f t="shared" ca="1" si="466"/>
        <v>-2,07859420235201-2,80265984135013i</v>
      </c>
      <c r="R337" s="223" t="str">
        <f t="shared" ca="1" si="467"/>
        <v>-0,596543236026084-3,43796338141052i</v>
      </c>
      <c r="S337" s="223" t="str">
        <f t="shared" ca="1" si="468"/>
        <v>1,01290037208769-3,33908503644228i</v>
      </c>
      <c r="T337" s="223" t="str">
        <f t="shared" ca="1" si="469"/>
        <v>2,4060376901032-2,52714041520668i</v>
      </c>
      <c r="U337" s="223" t="str">
        <f t="shared" ca="1" si="470"/>
        <v>3,28536229669754-1,17552142634936i</v>
      </c>
      <c r="V337" s="223" t="str">
        <f t="shared" ca="1" si="471"/>
        <v>3,46309319318019+0,427131806023855i</v>
      </c>
      <c r="W337" s="223" t="str">
        <f t="shared" ca="1" si="472"/>
        <v>2,90127569820906+1,93857044425774i</v>
      </c>
      <c r="X337" s="223" t="str">
        <f t="shared" ca="1" si="473"/>
        <v>1,71988672303661+3,0360246547567i</v>
      </c>
      <c r="Y337" s="223" t="str">
        <f t="shared" ca="1" si="474"/>
        <v>0,171213534430321+3,48513155705721i</v>
      </c>
      <c r="Z337" s="223" t="str">
        <f t="shared" ca="1" si="475"/>
        <v>-1,41402254374282+3,18998374449702i</v>
      </c>
      <c r="AA337" s="223" t="str">
        <f t="shared" ca="1" si="476"/>
        <v>-2,6972921314494+2,21361044494945i</v>
      </c>
      <c r="AB337" s="223" t="str">
        <f t="shared" ca="1" si="477"/>
        <v>-3,40455121472505+0,764517541121387i</v>
      </c>
      <c r="AC337" s="223" t="str">
        <f t="shared" ca="1" si="478"/>
        <v>-3,38476362786494-0,847839152110062i</v>
      </c>
      <c r="AD337" s="223" t="str">
        <f t="shared" ca="1" si="479"/>
        <v>-2,64215503769831-2,2791386094605i</v>
      </c>
      <c r="AE337" s="223" t="str">
        <f t="shared" ca="1" si="480"/>
        <v>-1,33531054653147-3,22372483141629i</v>
      </c>
      <c r="AF337" s="223" t="str">
        <f t="shared" ca="1" si="481"/>
        <v>0,256691378088929-3,47988011011629i</v>
      </c>
      <c r="AG337" s="223" t="str">
        <f t="shared" ca="1" si="482"/>
        <v>1,79387650016546-2,99290212778872i</v>
      </c>
      <c r="AH337" s="223" t="str">
        <f t="shared" ca="1" si="483"/>
        <v>2,94797678849132-1,86678571316703i</v>
      </c>
      <c r="AI337" s="223" t="str">
        <f t="shared" ca="1" si="484"/>
        <v>3,47253251351813-0,342014600459665i</v>
      </c>
      <c r="AJ337" s="223" t="str">
        <f t="shared" ca="1" si="485"/>
        <v>3,25552406703945+1,25579420817865i</v>
      </c>
      <c r="AK337" s="223" t="str">
        <f t="shared" ca="1" si="486"/>
        <v>2,34329390609643+2,58542640854839i</v>
      </c>
      <c r="AL337" s="223" t="str">
        <f t="shared" ca="1" si="487"/>
        <v>0,930650056495973+3,36293718595994i</v>
      </c>
      <c r="AM337" s="223" t="str">
        <f t="shared" ca="1" si="488"/>
        <v>-0,680735413354452+3,42228802723752i</v>
      </c>
      <c r="AN337" s="223" t="str">
        <f t="shared" ca="1" si="489"/>
        <v>-2,14674888427807+2,75080447727914i</v>
      </c>
      <c r="AO337" s="223" t="str">
        <f t="shared" ca="1" si="490"/>
        <v>-3,15432113065136+1,49188278664728i</v>
      </c>
      <c r="AP337" s="223" t="str">
        <f t="shared" ca="1" si="491"/>
        <v>-3,48828369106558-0,0856325581424382i</v>
      </c>
      <c r="AQ337" s="223" t="str">
        <f t="shared" ca="1" si="492"/>
        <v>-3,07731839399669-1,64486095045683i</v>
      </c>
      <c r="AR337" s="223" t="str">
        <f t="shared" ca="1" si="493"/>
        <v>-3,07731839399669-1,64486095045683i</v>
      </c>
      <c r="AS337" s="223" t="str">
        <f t="shared" ca="1" si="494"/>
        <v>-0,511991723361252-3,45156783499581i</v>
      </c>
      <c r="AT337" s="223" t="str">
        <f t="shared" ca="1" si="495"/>
        <v>1,09454055436943-3,31322154695529i</v>
      </c>
      <c r="AU337" s="223" t="str">
        <f t="shared" ca="1" si="496"/>
        <v>2,46733216697448-2,46733216697329i</v>
      </c>
      <c r="AV337" s="223" t="str">
        <f t="shared" ca="1" si="497"/>
        <v>3,31322154695476-1,09454055437103i</v>
      </c>
      <c r="AW337" s="223" t="str">
        <f t="shared" ca="1" si="498"/>
        <v>3,45156783499606+0,511991723359581i</v>
      </c>
      <c r="AX337" s="223" t="str">
        <f t="shared" ca="1" si="499"/>
        <v>2,85282698793074+2,00918745300238i</v>
      </c>
      <c r="AY337" s="223" t="str">
        <f t="shared" ca="1" si="500"/>
        <v>1,6448609504584+3,07731839399585i</v>
      </c>
      <c r="AZ337" s="223" t="str">
        <f t="shared" ca="1" si="501"/>
        <v>0,0856325581406589+3,48828369106562i</v>
      </c>
      <c r="BA337" s="223" t="str">
        <f t="shared" ca="1" si="502"/>
        <v>-1,49188278664879+3,15432113065064i</v>
      </c>
      <c r="BB337" s="223" t="str">
        <f t="shared" ca="1" si="503"/>
        <v>-2,75080447727804+2,14674888427948i</v>
      </c>
      <c r="BC337" s="223" t="str">
        <f t="shared" ca="1" si="504"/>
        <v>-3,42228802723787+0,680735413352707i</v>
      </c>
      <c r="BD337" s="223" t="str">
        <f t="shared" ca="1" si="505"/>
        <v>-3,36293718595949-0,930650056497592i</v>
      </c>
      <c r="BE337" s="223" t="str">
        <f t="shared" ca="1" si="506"/>
        <v>-2,5854264085496-2,3432939060951i</v>
      </c>
      <c r="BF337" s="223" t="str">
        <f t="shared" ca="1" si="507"/>
        <v>-1,25579420817699-3,25552406704009i</v>
      </c>
      <c r="BG337" s="223" t="str">
        <f t="shared" ca="1" si="508"/>
        <v>0,342014600461387-3,47253251351796i</v>
      </c>
      <c r="BH337" s="223" t="str">
        <f t="shared" ca="1" si="509"/>
        <v>1,86678571316552-2,94797678849228i</v>
      </c>
      <c r="BI337" s="223" t="str">
        <f t="shared" ca="1" si="510"/>
        <v>2,99290212778959-1,79387650016402i</v>
      </c>
      <c r="BJ337" s="223" t="str">
        <f t="shared" ca="1" si="511"/>
        <v>3,47988011011616-0,256691378090664i</v>
      </c>
      <c r="BK337" s="223" t="str">
        <f t="shared" ca="1" si="512"/>
        <v>3,22372483141644+1,3353105465311i</v>
      </c>
      <c r="BL337" s="223" t="str">
        <f t="shared" ca="1" si="513"/>
        <v>2,27913860946002+2,64215503769873i</v>
      </c>
      <c r="BM337" s="223" t="str">
        <f t="shared" ca="1" si="514"/>
        <v>0,847839152111416+3,3847636278646i</v>
      </c>
      <c r="BN337" s="223" t="str">
        <f t="shared" ca="1" si="515"/>
        <v>-0,764517541120996+3,40455121472514i</v>
      </c>
      <c r="BO337" s="223" t="str">
        <f t="shared" ca="1" si="516"/>
        <v>-2,21361044495021+2,69729213144877i</v>
      </c>
      <c r="BP337" s="223" t="str">
        <f t="shared" ca="1" si="517"/>
        <v>-3,18998374449645+1,4140225437441i</v>
      </c>
      <c r="BQ337" s="223" t="str">
        <f t="shared" ca="1" si="518"/>
        <v>-3,48513155705721-0,171213534430291i</v>
      </c>
      <c r="BR337" s="223" t="str">
        <f t="shared" ca="1" si="519"/>
        <v>-3,03602465475621-1,71988672303747i</v>
      </c>
      <c r="BS337" s="223" t="str">
        <f t="shared" ca="1" si="520"/>
        <v>-1,93857044425861-2,90127569820848i</v>
      </c>
      <c r="BT337" s="223" t="str">
        <f t="shared" ca="1" si="521"/>
        <v>-0,427131806023883-3,46309319318018i</v>
      </c>
      <c r="BU337" s="223" t="str">
        <f t="shared" ca="1" si="522"/>
        <v>1,17552142635062-3,28536229669709i</v>
      </c>
      <c r="BV337" s="223" t="str">
        <f t="shared" ca="1" si="523"/>
        <v>2,52714041520597-2,40603769010395i</v>
      </c>
      <c r="BW337" s="223" t="str">
        <f t="shared" ca="1" si="524"/>
        <v>3,33908503644238-1,01290037208738i</v>
      </c>
      <c r="BX337" s="223" t="str">
        <f t="shared" ca="1" si="525"/>
        <v>3,43796338141029+0,596543236027396i</v>
      </c>
      <c r="BY337" s="223" t="str">
        <f t="shared" ca="1" si="526"/>
        <v>2,80265984135054+2,07859420235146i</v>
      </c>
      <c r="BZ337" s="223" t="str">
        <f t="shared" ca="1" si="527"/>
        <v>1,56884437514642+3,11675847170415i</v>
      </c>
      <c r="CA337" s="223" t="str">
        <f t="shared" ca="1" si="528"/>
        <v>-1,68081198763171E-12+3,48933461341387i</v>
      </c>
      <c r="CB337" s="223" t="str">
        <f t="shared" ca="1" si="529"/>
        <v>-1,5688443751464+3,11675847170415i</v>
      </c>
      <c r="CC337" s="223" t="str">
        <f t="shared" ca="1" si="530"/>
        <v>-2,80265984135053+2,07859420235146i</v>
      </c>
      <c r="CD337" s="223" t="str">
        <f t="shared" ca="1" si="531"/>
        <v>-3,43796338141029+0,596543236027406i</v>
      </c>
      <c r="CE337" s="223" t="str">
        <f t="shared" ca="1" si="532"/>
        <v>-3,33908503644238-1,01290037208738i</v>
      </c>
      <c r="CF337" s="223" t="str">
        <f t="shared" ca="1" si="533"/>
        <v>-2,52714041520597-2,40603769010394i</v>
      </c>
      <c r="CG337" s="223" t="str">
        <f t="shared" ca="1" si="534"/>
        <v>-1,17552142635063-3,28536229669708i</v>
      </c>
      <c r="CH337" s="223" t="str">
        <f t="shared" ca="1" si="535"/>
        <v>0,427131806023872-3,46309319318018i</v>
      </c>
      <c r="CI337" s="223" t="str">
        <f t="shared" ca="1" si="536"/>
        <v>1,9385704442586-2,90127569820849i</v>
      </c>
      <c r="CJ337" s="223" t="str">
        <f t="shared" ca="1" si="537"/>
        <v>3,03602465475621-1,71988672303748i</v>
      </c>
      <c r="CK337" s="223" t="str">
        <f t="shared" ca="1" si="538"/>
        <v>3,48513155705721-0,171213534430301i</v>
      </c>
      <c r="CL337" s="223" t="str">
        <f t="shared" ca="1" si="539"/>
        <v>3,18998374449646+1,41402254374409i</v>
      </c>
      <c r="CM337" s="223" t="str">
        <f t="shared" ca="1" si="540"/>
        <v>2,21361044495022+2,69729213144876i</v>
      </c>
      <c r="CN337" s="223" t="str">
        <f t="shared" ca="1" si="541"/>
        <v>0,764517541121007+3,40455121472514i</v>
      </c>
      <c r="CO337" s="223" t="str">
        <f t="shared" ca="1" si="542"/>
        <v>-0,847839152111405+3,3847636278646i</v>
      </c>
      <c r="CP337" s="223" t="str">
        <f t="shared" ca="1" si="543"/>
        <v>-2,27913860946001+2,64215503769874i</v>
      </c>
      <c r="CQ337" s="223" t="str">
        <f t="shared" ca="1" si="544"/>
        <v>-3,22372483141644+1,33531054653111i</v>
      </c>
      <c r="CR337" s="223" t="str">
        <f t="shared" ca="1" si="545"/>
        <v>-3,47988011011616-0,256691378090654i</v>
      </c>
      <c r="CS337" s="223" t="str">
        <f t="shared" ca="1" si="546"/>
        <v>-2,99290212778959-1,79387650016401i</v>
      </c>
      <c r="CT337" s="223" t="str">
        <f t="shared" ca="1" si="547"/>
        <v>-1,86678571316553-2,94797678849227i</v>
      </c>
      <c r="CU337" s="223" t="str">
        <f t="shared" ca="1" si="548"/>
        <v>-0,342014600461496-3,47253251351795i</v>
      </c>
      <c r="CV337" s="223" t="str">
        <f t="shared" ca="1" si="549"/>
        <v>1,25579420817707-3,25552406704006i</v>
      </c>
      <c r="CW337" s="223" t="str">
        <f t="shared" ca="1" si="550"/>
        <v>2,58542640854959-2,34329390609512i</v>
      </c>
      <c r="CX337" s="223" t="str">
        <f t="shared" ca="1" si="551"/>
        <v>3,36293718595947-0,930650056497697i</v>
      </c>
      <c r="CY337" s="223" t="str">
        <f t="shared" ca="1" si="552"/>
        <v>3,42228802723785+0,680735413352794i</v>
      </c>
      <c r="CZ337" s="223" t="str">
        <f t="shared" ca="1" si="553"/>
        <v>2,75080447727817+2,14674888427932i</v>
      </c>
      <c r="DA337" s="223" t="str">
        <f t="shared" ca="1" si="554"/>
        <v>1,49188278664889+3,1543211306506i</v>
      </c>
      <c r="DB337" s="223" t="str">
        <f t="shared" ca="1" si="555"/>
        <v>-0,0856325581407476+3,48828369106562i</v>
      </c>
      <c r="DC337" s="223" t="str">
        <f t="shared" ca="1" si="556"/>
        <v>-1,64486095045822+3,07731839399595i</v>
      </c>
      <c r="DD337" s="223" t="str">
        <f t="shared" ca="1" si="557"/>
        <v>-2,85282698793068+2,00918745300246i</v>
      </c>
      <c r="DE337" s="223" t="str">
        <f t="shared" ca="1" si="558"/>
        <v>-3,45156783499608+0,511991723359494i</v>
      </c>
      <c r="DF337" s="223" t="str">
        <f t="shared" ca="1" si="559"/>
        <v>-3,31322154695479-1,09454055437093i</v>
      </c>
      <c r="DG337" s="223" t="str">
        <f t="shared" ca="1" si="560"/>
        <v>-2,46733216697456-2,46733216697322i</v>
      </c>
      <c r="DH337" s="223" t="str">
        <f t="shared" ca="1" si="561"/>
        <v>-1,09454055436934-3,31322154695532i</v>
      </c>
      <c r="DI337" s="223" t="str">
        <f t="shared" ca="1" si="562"/>
        <v>0,511991723361144-3,45156783499583i</v>
      </c>
      <c r="DJ337" s="223" t="str">
        <f t="shared" ca="1" si="563"/>
        <v>2,00918745300091-2,85282698793177i</v>
      </c>
      <c r="DK337" s="223" t="str">
        <f t="shared" ca="1" si="564"/>
        <v>3,07731839399674-1,64486095045675i</v>
      </c>
      <c r="DL337" s="223" t="str">
        <f t="shared" ca="1" si="565"/>
        <v>3,48828369106567-0,0856325581390776i</v>
      </c>
      <c r="DM337" s="223" t="str">
        <f t="shared" ca="1" si="566"/>
        <v>3,15432113065141+1,49188278664718i</v>
      </c>
      <c r="DN337" s="223" t="str">
        <f t="shared" ca="1" si="567"/>
        <v>2,146748884278+2,7508044772792i</v>
      </c>
      <c r="DO337" s="223" t="str">
        <f t="shared" ca="1" si="568"/>
        <v>0,680735413354267+3,42228802723756i</v>
      </c>
      <c r="DP337" s="223" t="str">
        <f t="shared" ca="1" si="569"/>
        <v>-0,930650056495865+3,36293718595997i</v>
      </c>
      <c r="DQ337" s="223" t="str">
        <f t="shared" ca="1" si="570"/>
        <v>-2,3432939060965+2,58542640854834i</v>
      </c>
      <c r="DR337" s="223" t="str">
        <f t="shared" ca="1" si="571"/>
        <v>-3,25552406703952+1,25579420817847i</v>
      </c>
      <c r="DS337" s="223" t="str">
        <f t="shared" ca="1" si="572"/>
        <v>-3,47253251351814-0,342014600459605i</v>
      </c>
      <c r="DT337" s="223" t="str">
        <f t="shared" ca="1" si="573"/>
        <v>-2,94797678849127-1,86678571316711i</v>
      </c>
      <c r="DU337" s="223" t="str">
        <f t="shared" ca="1" si="574"/>
        <v>-1,7938765001653-2,99290212778882i</v>
      </c>
      <c r="DV337" s="223" t="str">
        <f t="shared" ca="1" si="575"/>
        <v>-0,256691378088988-3,47988011011628i</v>
      </c>
      <c r="DW337" s="223" t="str">
        <f t="shared" ca="1" si="576"/>
        <v>1,33531054653283-3,22372483141572i</v>
      </c>
      <c r="DX337" s="223" t="str">
        <f t="shared" ca="1" si="577"/>
        <v>2,64215503769776-2,27913860946115i</v>
      </c>
      <c r="DY337" s="223" t="str">
        <f t="shared" ca="1" si="578"/>
        <v>3,38476362786501-0,847839152109783i</v>
      </c>
      <c r="DZ337" s="223" t="str">
        <f t="shared" ca="1" si="579"/>
        <v>3,40455121472473+0,764517541122832i</v>
      </c>
      <c r="EA337" s="223" t="str">
        <f t="shared" ca="1" si="580"/>
        <v>2,69729213144972+2,21361044494906i</v>
      </c>
      <c r="EB337" s="223" t="str">
        <f t="shared" ca="1" si="581"/>
        <v>1,41402254374256+3,18998374449713i</v>
      </c>
      <c r="EC337" s="223" t="str">
        <f t="shared" ca="1" si="582"/>
        <v>-0,171213534432168+3,48513155705712i</v>
      </c>
      <c r="ED337" s="223" t="str">
        <f t="shared" ca="1" si="583"/>
        <v>-1,71988672303617+3,03602465475695i</v>
      </c>
      <c r="EE337" s="223" t="str">
        <f t="shared" ca="1" si="584"/>
        <v>-2,90127569820941+1,93857044425721i</v>
      </c>
      <c r="EF337" s="223" t="str">
        <f t="shared" ca="1" si="585"/>
        <v>-3,46309319317997+0,427131806025561i</v>
      </c>
      <c r="EG337" s="223" t="str">
        <f t="shared" ca="1" si="586"/>
        <v>-3,28536229669759-1,17552142634921i</v>
      </c>
      <c r="EH337" s="223" t="str">
        <f t="shared" ca="1" si="587"/>
        <v>-2,40603769010273-2,52714041520713i</v>
      </c>
      <c r="EI337" s="223" t="str">
        <f t="shared" ca="1" si="588"/>
        <v>-1,012900372089-3,33908503644188i</v>
      </c>
      <c r="EJ337" s="223" t="str">
        <f t="shared" ca="1" si="589"/>
        <v>0,596543236025927-3,43796338141055i</v>
      </c>
      <c r="EK337" s="223" t="str">
        <f t="shared" ca="1" si="590"/>
        <v>2,07859420235281-2,80265984134954i</v>
      </c>
      <c r="EL337" s="223" t="str">
        <f t="shared" ca="1" si="591"/>
        <v>3,11675847170339-1,56884437514792i</v>
      </c>
      <c r="EM337" s="223" t="str">
        <f t="shared" ca="1" si="592"/>
        <v>3,48933461341387+1,88092631650624E-13i</v>
      </c>
      <c r="EN337" s="223"/>
      <c r="EO337" s="223"/>
      <c r="EP337" s="223"/>
    </row>
    <row r="338" spans="1:146">
      <c r="A338" s="249">
        <f t="shared" si="461"/>
        <v>4.6484374999999868E-3</v>
      </c>
      <c r="B338" s="248">
        <v>238</v>
      </c>
      <c r="C338" s="247">
        <f t="shared" si="462"/>
        <v>47600</v>
      </c>
      <c r="N338" s="246">
        <f t="shared" ca="1" si="463"/>
        <v>4.5105486670797701</v>
      </c>
      <c r="O338" s="223">
        <f t="shared" ca="1" si="464"/>
        <v>-3.4894513329202299</v>
      </c>
      <c r="P338" s="223" t="str">
        <f t="shared" ca="1" si="465"/>
        <v>-3,15442664383521-1,49193269066713i</v>
      </c>
      <c r="Q338" s="223" t="str">
        <f t="shared" ca="1" si="466"/>
        <v>-2,21368449102036-2,69738235684797i</v>
      </c>
      <c r="R338" s="223" t="str">
        <f t="shared" ca="1" si="467"/>
        <v>-0,847867512636757-3,38487684943395i</v>
      </c>
      <c r="S338" s="223" t="str">
        <f t="shared" ca="1" si="468"/>
        <v>0,680758184198973-3,4224025040116i</v>
      </c>
      <c r="T338" s="223" t="str">
        <f t="shared" ca="1" si="469"/>
        <v>2,0786637320808-2,80275359133668i</v>
      </c>
      <c r="U338" s="223" t="str">
        <f t="shared" ca="1" si="470"/>
        <v>3,07742133141111-1,64491597165163i</v>
      </c>
      <c r="V338" s="223" t="str">
        <f t="shared" ca="1" si="471"/>
        <v>3,4852481359698-0,171219261585278i</v>
      </c>
      <c r="W338" s="223" t="str">
        <f t="shared" ca="1" si="472"/>
        <v>3,22383266617926+1,33535521315277i</v>
      </c>
      <c r="X338" s="223" t="str">
        <f t="shared" ca="1" si="473"/>
        <v>2,34337229012546+2,58551289199859i</v>
      </c>
      <c r="Y338" s="223" t="str">
        <f t="shared" ca="1" si="474"/>
        <v>1,01293425397184+3,33919673004591i</v>
      </c>
      <c r="Z338" s="223" t="str">
        <f t="shared" ca="1" si="475"/>
        <v>-0,51200884966841+3,45168329118997i</v>
      </c>
      <c r="AA338" s="223" t="str">
        <f t="shared" ca="1" si="476"/>
        <v>-1,93863529014095+2,90137274693186i</v>
      </c>
      <c r="AB338" s="223" t="str">
        <f t="shared" ca="1" si="477"/>
        <v>-2,99300224144924+1,79393650598302i</v>
      </c>
      <c r="AC338" s="223" t="str">
        <f t="shared" ca="1" si="478"/>
        <v>-3,47264867098815+0,342026040972014i</v>
      </c>
      <c r="AD338" s="223" t="str">
        <f t="shared" ca="1" si="479"/>
        <v>-3,28547219325599-1,17556074796687i</v>
      </c>
      <c r="AE338" s="223" t="str">
        <f t="shared" ca="1" si="480"/>
        <v>-2,46741470012821-2,46741470012846i</v>
      </c>
      <c r="AF338" s="223" t="str">
        <f t="shared" ca="1" si="481"/>
        <v>-1,17556074796686-3,285472193256i</v>
      </c>
      <c r="AG338" s="223" t="str">
        <f t="shared" ca="1" si="482"/>
        <v>0,342026040973354-3,47264867098802i</v>
      </c>
      <c r="AH338" s="223" t="str">
        <f t="shared" ca="1" si="483"/>
        <v>1,79393650598273-2,99300224144942i</v>
      </c>
      <c r="AI338" s="223" t="str">
        <f t="shared" ca="1" si="484"/>
        <v>2,90137274693263-1,93863529013979i</v>
      </c>
      <c r="AJ338" s="223" t="str">
        <f t="shared" ca="1" si="485"/>
        <v>3,45168329118997-0,512008849668403i</v>
      </c>
      <c r="AK338" s="223" t="str">
        <f t="shared" ca="1" si="486"/>
        <v>3,33919673004541+1,01293425397348i</v>
      </c>
      <c r="AL338" s="223" t="str">
        <f t="shared" ca="1" si="487"/>
        <v>2,5855128919986+2,34337229012545i</v>
      </c>
      <c r="AM338" s="223" t="str">
        <f t="shared" ca="1" si="488"/>
        <v>1,33535521315437+3,2238326661786i</v>
      </c>
      <c r="AN338" s="223" t="str">
        <f t="shared" ca="1" si="489"/>
        <v>-0,171219261585285+3,4852481359698i</v>
      </c>
      <c r="AO338" s="223" t="str">
        <f t="shared" ca="1" si="490"/>
        <v>-1,64491597165043+3,07742133141175i</v>
      </c>
      <c r="AP338" s="223" t="str">
        <f t="shared" ca="1" si="491"/>
        <v>-2,80275359133692+2,07866373208049i</v>
      </c>
      <c r="AQ338" s="223" t="str">
        <f t="shared" ca="1" si="492"/>
        <v>-3,42240250401132+0,680758184200379i</v>
      </c>
      <c r="AR338" s="223" t="str">
        <f t="shared" ca="1" si="493"/>
        <v>-3,42240250401132+0,680758184200379i</v>
      </c>
      <c r="AS338" s="223" t="str">
        <f t="shared" ca="1" si="494"/>
        <v>-2,69738235684864-2,21368449101954i</v>
      </c>
      <c r="AT338" s="223" t="str">
        <f t="shared" ca="1" si="495"/>
        <v>-1,49193269066658-3,15442664383548i</v>
      </c>
      <c r="AU338" s="223" t="str">
        <f t="shared" ca="1" si="496"/>
        <v>-1,03450851605022E-12-3,48945133292023i</v>
      </c>
      <c r="AV338" s="223" t="str">
        <f t="shared" ca="1" si="497"/>
        <v>1,49193269066785-3,15442664383488i</v>
      </c>
      <c r="AW338" s="223" t="str">
        <f t="shared" ca="1" si="498"/>
        <v>2,69738235684733-2,21368449102114i</v>
      </c>
      <c r="AX338" s="223" t="str">
        <f t="shared" ca="1" si="499"/>
        <v>3,38487684943422-0,847867512635703i</v>
      </c>
      <c r="AY338" s="223" t="str">
        <f t="shared" ca="1" si="500"/>
        <v>3,42240250401175+0,680758184198251i</v>
      </c>
      <c r="AZ338" s="223" t="str">
        <f t="shared" ca="1" si="501"/>
        <v>2,80275359133608+2,07866373208162i</v>
      </c>
      <c r="BA338" s="223" t="str">
        <f t="shared" ca="1" si="502"/>
        <v>1,64491597165226+3,07742133141078i</v>
      </c>
      <c r="BB338" s="223" t="str">
        <f t="shared" ca="1" si="503"/>
        <v>0,171219261583884+3,48524813596987i</v>
      </c>
      <c r="BC338" s="223" t="str">
        <f t="shared" ca="1" si="504"/>
        <v>-1,33535521315246+3,22383266617939i</v>
      </c>
      <c r="BD338" s="223" t="str">
        <f t="shared" ca="1" si="505"/>
        <v>-2,58551289199954+2,34337229012441i</v>
      </c>
      <c r="BE338" s="223" t="str">
        <f t="shared" ca="1" si="506"/>
        <v>-3,33919673004582+1,01293425397214i</v>
      </c>
      <c r="BF338" s="223" t="str">
        <f t="shared" ca="1" si="507"/>
        <v>-3,45168329118976-0,512008849669837i</v>
      </c>
      <c r="BG338" s="223" t="str">
        <f t="shared" ca="1" si="508"/>
        <v>-2,90137274693182-1,93863529014099i</v>
      </c>
      <c r="BH338" s="223" t="str">
        <f t="shared" ca="1" si="509"/>
        <v>-1,79393650598157-2,99300224145012i</v>
      </c>
      <c r="BI338" s="223" t="str">
        <f t="shared" ca="1" si="510"/>
        <v>-0,342026040972008-3,47264867098815i</v>
      </c>
      <c r="BJ338" s="223" t="str">
        <f t="shared" ca="1" si="511"/>
        <v>1,17556074796524-3,28547219325658i</v>
      </c>
      <c r="BK338" s="223" t="str">
        <f t="shared" ca="1" si="512"/>
        <v>2,46741470012839-2,46741470012827i</v>
      </c>
      <c r="BL338" s="223" t="str">
        <f t="shared" ca="1" si="513"/>
        <v>3,2854721932555-1,17556074796826i</v>
      </c>
      <c r="BM338" s="223" t="str">
        <f t="shared" ca="1" si="514"/>
        <v>3,47264867098812+0,342026040972373i</v>
      </c>
      <c r="BN338" s="223" t="str">
        <f t="shared" ca="1" si="515"/>
        <v>2,99300224144993+1,79393650598188i</v>
      </c>
      <c r="BO338" s="223" t="str">
        <f t="shared" ca="1" si="516"/>
        <v>1,93863529014069+2,90137274693203i</v>
      </c>
      <c r="BP338" s="223" t="str">
        <f t="shared" ca="1" si="517"/>
        <v>0,512008849669474+3,45168329118981i</v>
      </c>
      <c r="BQ338" s="223" t="str">
        <f t="shared" ca="1" si="518"/>
        <v>-1,01293425397259+3,33919673004568i</v>
      </c>
      <c r="BR338" s="223" t="str">
        <f t="shared" ca="1" si="519"/>
        <v>-2,34337229012461+2,58551289199937i</v>
      </c>
      <c r="BS338" s="223" t="str">
        <f t="shared" ca="1" si="520"/>
        <v>-3,22383266617953+1,33535521315212i</v>
      </c>
      <c r="BT338" s="223" t="str">
        <f t="shared" ca="1" si="521"/>
        <v>-3,48524813596985-0,171219261584252i</v>
      </c>
      <c r="BU338" s="223" t="str">
        <f t="shared" ca="1" si="522"/>
        <v>-3,07742133141065-1,64491597165249i</v>
      </c>
      <c r="BV338" s="223" t="str">
        <f t="shared" ca="1" si="523"/>
        <v>-2,0786637320814-2,80275359133624i</v>
      </c>
      <c r="BW338" s="223" t="str">
        <f t="shared" ca="1" si="524"/>
        <v>-0,680758184197891-3,42240250401182i</v>
      </c>
      <c r="BX338" s="223" t="str">
        <f t="shared" ca="1" si="525"/>
        <v>0,847867512636157-3,3848768494341i</v>
      </c>
      <c r="BY338" s="223" t="str">
        <f t="shared" ca="1" si="526"/>
        <v>2,21368449102142-2,6973823568471i</v>
      </c>
      <c r="BZ338" s="223" t="str">
        <f t="shared" ca="1" si="527"/>
        <v>3,15442664383504-1,49193269066751i</v>
      </c>
      <c r="CA338" s="223" t="str">
        <f t="shared" ca="1" si="528"/>
        <v>3,48945133292023+1,30297281099658E-12i</v>
      </c>
      <c r="CB338" s="223" t="str">
        <f t="shared" ca="1" si="529"/>
        <v>3,15442664383536+1,49193269066682i</v>
      </c>
      <c r="CC338" s="223" t="str">
        <f t="shared" ca="1" si="530"/>
        <v>2,21368449101926+2,69738235684888i</v>
      </c>
      <c r="CD338" s="223" t="str">
        <f t="shared" ca="1" si="531"/>
        <v>0,847867512636708+3,38487684943397i</v>
      </c>
      <c r="CE338" s="223" t="str">
        <f t="shared" ca="1" si="532"/>
        <v>-0,680758184197333+3,42240250401193i</v>
      </c>
      <c r="CF338" s="223" t="str">
        <f t="shared" ca="1" si="533"/>
        <v>-2,07866373208078+2,8027535913367i</v>
      </c>
      <c r="CG338" s="223" t="str">
        <f t="shared" ca="1" si="534"/>
        <v>-3,07742133141197+1,64491597165002i</v>
      </c>
      <c r="CH338" s="223" t="str">
        <f t="shared" ca="1" si="535"/>
        <v>-3,48524813596981+0,171219261585017i</v>
      </c>
      <c r="CI338" s="223" t="str">
        <f t="shared" ca="1" si="536"/>
        <v>-3,22383266617983-1,33535521315141i</v>
      </c>
      <c r="CJ338" s="223" t="str">
        <f t="shared" ca="1" si="537"/>
        <v>-2,34337229012517-2,58551289199885i</v>
      </c>
      <c r="CK338" s="223" t="str">
        <f t="shared" ca="1" si="538"/>
        <v>-1,01293425397313-3,33919673004552i</v>
      </c>
      <c r="CL338" s="223" t="str">
        <f t="shared" ca="1" si="539"/>
        <v>0,512008849668717-3,45168329118992i</v>
      </c>
      <c r="CM338" s="223" t="str">
        <f t="shared" ca="1" si="540"/>
        <v>1,93863529014005-2,90137274693245i</v>
      </c>
      <c r="CN338" s="223" t="str">
        <f t="shared" ca="1" si="541"/>
        <v>2,99300224144964-1,79393650598237i</v>
      </c>
      <c r="CO338" s="223" t="str">
        <f t="shared" ca="1" si="542"/>
        <v>3,47264867098804-0,342026040973136i</v>
      </c>
      <c r="CP338" s="223" t="str">
        <f t="shared" ca="1" si="543"/>
        <v>3,28547219325576+1,17556074796753i</v>
      </c>
      <c r="CQ338" s="223" t="str">
        <f t="shared" ca="1" si="544"/>
        <v>2,46741470012893+2,46741470012773i</v>
      </c>
      <c r="CR338" s="223" t="str">
        <f t="shared" ca="1" si="545"/>
        <v>1,17556074796596+3,28547219325632i</v>
      </c>
      <c r="CS338" s="223" t="str">
        <f t="shared" ca="1" si="546"/>
        <v>-0,342026040971245+3,47264867098823i</v>
      </c>
      <c r="CT338" s="223" t="str">
        <f t="shared" ca="1" si="547"/>
        <v>-1,79393650598397+2,99300224144868i</v>
      </c>
      <c r="CU338" s="223" t="str">
        <f t="shared" ca="1" si="548"/>
        <v>-2,90137274693151+1,93863529014147i</v>
      </c>
      <c r="CV338" s="223" t="str">
        <f t="shared" ca="1" si="549"/>
        <v>-3,45168329119017+0,512008849667066i</v>
      </c>
      <c r="CW338" s="223" t="str">
        <f t="shared" ca="1" si="550"/>
        <v>-3,33919673004601-1,0129342539715i</v>
      </c>
      <c r="CX338" s="223" t="str">
        <f t="shared" ca="1" si="551"/>
        <v>-2,58551289199773-2,34337229012641i</v>
      </c>
      <c r="CY338" s="223" t="str">
        <f t="shared" ca="1" si="552"/>
        <v>-1,33535521315298-3,22383266617917i</v>
      </c>
      <c r="CZ338" s="223" t="str">
        <f t="shared" ca="1" si="553"/>
        <v>0,171219261586487-3,48524813596974i</v>
      </c>
      <c r="DA338" s="223" t="str">
        <f t="shared" ca="1" si="554"/>
        <v>1,64491597165149-3,07742133141119i</v>
      </c>
      <c r="DB338" s="223" t="str">
        <f t="shared" ca="1" si="555"/>
        <v>2,80275359133769-2,07866373207944i</v>
      </c>
      <c r="DC338" s="223" t="str">
        <f t="shared" ca="1" si="556"/>
        <v>3,4224025040116-0,680758184199001i</v>
      </c>
      <c r="DD338" s="223" t="str">
        <f t="shared" ca="1" si="557"/>
        <v>3,38487684943351+0,847867512638519i</v>
      </c>
      <c r="DE338" s="223" t="str">
        <f t="shared" ca="1" si="558"/>
        <v>2,69738235684769+2,2136844910207i</v>
      </c>
      <c r="DF338" s="223" t="str">
        <f t="shared" ca="1" si="559"/>
        <v>1,49193269066836+3,15442664383464i</v>
      </c>
      <c r="DG338" s="223" t="str">
        <f t="shared" ca="1" si="560"/>
        <v>-1,69288123090565E-13+3,48945133292023i</v>
      </c>
      <c r="DH338" s="223" t="str">
        <f t="shared" ca="1" si="561"/>
        <v>-1,49193269066579+3,15442664383585i</v>
      </c>
      <c r="DI338" s="223" t="str">
        <f t="shared" ca="1" si="562"/>
        <v>-2,69738235684816+2,21368449102013i</v>
      </c>
      <c r="DJ338" s="223" t="str">
        <f t="shared" ca="1" si="563"/>
        <v>-3,38487684943369+0,847867512637807i</v>
      </c>
      <c r="DK338" s="223" t="str">
        <f t="shared" ca="1" si="564"/>
        <v>-3,42240250401145-0,680758184199723i</v>
      </c>
      <c r="DL338" s="223" t="str">
        <f t="shared" ca="1" si="565"/>
        <v>-2,80275359133726-2,07866373208003i</v>
      </c>
      <c r="DM338" s="223" t="str">
        <f t="shared" ca="1" si="566"/>
        <v>-1,6449159716512-3,07742133141134i</v>
      </c>
      <c r="DN338" s="223" t="str">
        <f t="shared" ca="1" si="567"/>
        <v>-0,171219261586149-3,48524813596976i</v>
      </c>
      <c r="DO338" s="223" t="str">
        <f t="shared" ca="1" si="568"/>
        <v>1,33535521315366-3,22383266617889i</v>
      </c>
      <c r="DP338" s="223" t="str">
        <f t="shared" ca="1" si="569"/>
        <v>2,58551289199809-2,34337229012602i</v>
      </c>
      <c r="DQ338" s="223" t="str">
        <f t="shared" ca="1" si="570"/>
        <v>3,33919673004622-1,0129342539708i</v>
      </c>
      <c r="DR338" s="223" t="str">
        <f t="shared" ca="1" si="571"/>
        <v>3,45168329119006+0,512008849667792i</v>
      </c>
      <c r="DS338" s="223" t="str">
        <f t="shared" ca="1" si="572"/>
        <v>2,90137274693099+1,93863529014224i</v>
      </c>
      <c r="DT338" s="223" t="str">
        <f t="shared" ca="1" si="573"/>
        <v>1,79393650598351+2,99300224144895i</v>
      </c>
      <c r="DU338" s="223" t="str">
        <f t="shared" ca="1" si="574"/>
        <v>0,342026040970711+3,47264867098828i</v>
      </c>
      <c r="DV338" s="223" t="str">
        <f t="shared" ca="1" si="575"/>
        <v>-1,17556074796647+3,28547219325614i</v>
      </c>
      <c r="DW338" s="223" t="str">
        <f t="shared" ca="1" si="576"/>
        <v>-2,46741470012945+2,46741470012721i</v>
      </c>
      <c r="DX338" s="223" t="str">
        <f t="shared" ca="1" si="577"/>
        <v>-3,285472193256+1,17556074796684i</v>
      </c>
      <c r="DY338" s="223" t="str">
        <f t="shared" ca="1" si="578"/>
        <v>-3,47264867098797-0,342026040973868i</v>
      </c>
      <c r="DZ338" s="223" t="str">
        <f t="shared" ca="1" si="579"/>
        <v>-2,99300224144915-1,79393650598317i</v>
      </c>
      <c r="EA338" s="223" t="str">
        <f t="shared" ca="1" si="580"/>
        <v>-1,9386352901396-2,90137274693275i</v>
      </c>
      <c r="EB338" s="223" t="str">
        <f t="shared" ca="1" si="581"/>
        <v>-0,512008849668186-3,45168329119i</v>
      </c>
      <c r="EC338" s="223" t="str">
        <f t="shared" ca="1" si="582"/>
        <v>1,01293425397042-3,33919673004634i</v>
      </c>
      <c r="ED338" s="223" t="str">
        <f t="shared" ca="1" si="583"/>
        <v>2,34337229012572-2,58551289199836i</v>
      </c>
      <c r="EE338" s="223" t="str">
        <f t="shared" ca="1" si="584"/>
        <v>3,22383266617874-1,33535521315403i</v>
      </c>
      <c r="EF338" s="223" t="str">
        <f t="shared" ca="1" si="585"/>
        <v>3,48524813596977+0,171219261585751i</v>
      </c>
      <c r="EG338" s="223" t="str">
        <f t="shared" ca="1" si="586"/>
        <v>3,07742133141153+1,64491597165084i</v>
      </c>
      <c r="EH338" s="223" t="str">
        <f t="shared" ca="1" si="587"/>
        <v>2,07866373208035+2,80275359133702i</v>
      </c>
      <c r="EI338" s="223" t="str">
        <f t="shared" ca="1" si="588"/>
        <v>0,680758184200114+3,42240250401138i</v>
      </c>
      <c r="EJ338" s="223" t="str">
        <f t="shared" ca="1" si="589"/>
        <v>-0,84786751263742+3,38487684943379i</v>
      </c>
      <c r="EK338" s="223" t="str">
        <f t="shared" ca="1" si="590"/>
        <v>-2,21368449101982+2,69738235684841i</v>
      </c>
      <c r="EL338" s="223" t="str">
        <f t="shared" ca="1" si="591"/>
        <v>-3,15442664383568+1,49193269066615i</v>
      </c>
      <c r="EM338" s="223" t="str">
        <f t="shared" ca="1" si="592"/>
        <v>-3,48945133292023+5,67691877392271E-13i</v>
      </c>
      <c r="EN338" s="223"/>
      <c r="EO338" s="223"/>
      <c r="EP338" s="223"/>
    </row>
    <row r="339" spans="1:146">
      <c r="A339" s="249">
        <f t="shared" si="461"/>
        <v>4.6679687499999864E-3</v>
      </c>
      <c r="B339" s="248">
        <v>239</v>
      </c>
      <c r="C339" s="247">
        <f t="shared" si="462"/>
        <v>47800</v>
      </c>
      <c r="N339" s="246">
        <f t="shared" ca="1" si="463"/>
        <v>4.5104403124513901</v>
      </c>
      <c r="O339" s="223">
        <f t="shared" ca="1" si="464"/>
        <v>-3.4895596875486103</v>
      </c>
      <c r="P339" s="223" t="str">
        <f t="shared" ca="1" si="465"/>
        <v>-3,1901895094667-1,41411375308105i</v>
      </c>
      <c r="Q339" s="223" t="str">
        <f t="shared" ca="1" si="466"/>
        <v>-2,34344505664648-2,5855931774824i</v>
      </c>
      <c r="R339" s="223" t="str">
        <f t="shared" ca="1" si="467"/>
        <v>-1,09461115601614-3,31343526118881i</v>
      </c>
      <c r="S339" s="223" t="str">
        <f t="shared" ca="1" si="468"/>
        <v>0,342036661582715-3,47275650385939i</v>
      </c>
      <c r="T339" s="223" t="str">
        <f t="shared" ca="1" si="469"/>
        <v>1,71999766167052-3,03622048883349i</v>
      </c>
      <c r="U339" s="223" t="str">
        <f t="shared" ca="1" si="470"/>
        <v>2,80284062259019-2,07872827885768i</v>
      </c>
      <c r="V339" s="223" t="str">
        <f t="shared" ca="1" si="471"/>
        <v>3,4047708200378-0,764566855143163i</v>
      </c>
      <c r="W339" s="223" t="str">
        <f t="shared" ca="1" si="472"/>
        <v>3,42250877663615+0,680779323138473i</v>
      </c>
      <c r="X339" s="223" t="str">
        <f t="shared" ca="1" si="473"/>
        <v>2,85301100512567+2,00931705253207i</v>
      </c>
      <c r="Y339" s="223" t="str">
        <f t="shared" ca="1" si="474"/>
        <v>1,79399221139472+2,99309518031409i</v>
      </c>
      <c r="Z339" s="223" t="str">
        <f t="shared" ca="1" si="475"/>
        <v>0,427159357500759+3,46331657465267i</v>
      </c>
      <c r="AA339" s="223" t="str">
        <f t="shared" ca="1" si="476"/>
        <v>-1,01296570766024+3,33930041896035i</v>
      </c>
      <c r="AB339" s="223" t="str">
        <f t="shared" ca="1" si="477"/>
        <v>-2,27928562177301+2,64232546582422i</v>
      </c>
      <c r="AC339" s="223" t="str">
        <f t="shared" ca="1" si="478"/>
        <v>-3,15452459525912+1,49197901824042i</v>
      </c>
      <c r="AD339" s="223" t="str">
        <f t="shared" ca="1" si="479"/>
        <v>-3,48850869741224+0,0856380817365193i</v>
      </c>
      <c r="AE339" s="223" t="str">
        <f t="shared" ca="1" si="480"/>
        <v>-3,22393277280269-1,33539667867384i</v>
      </c>
      <c r="AF339" s="223" t="str">
        <f t="shared" ca="1" si="481"/>
        <v>-2,40619288784488-2,52730342449202i</v>
      </c>
      <c r="AG339" s="223" t="str">
        <f t="shared" ca="1" si="482"/>
        <v>-1,17559725154017-3,28557421391384i</v>
      </c>
      <c r="AH339" s="223" t="str">
        <f t="shared" ca="1" si="483"/>
        <v>0,256707935570023-3,48010457440286i</v>
      </c>
      <c r="AI339" s="223" t="str">
        <f t="shared" ca="1" si="484"/>
        <v>1,64496704966949-3,07751689166218i</v>
      </c>
      <c r="AJ339" s="223" t="str">
        <f t="shared" ca="1" si="485"/>
        <v>2,75098191366775-2,14688735699787i</v>
      </c>
      <c r="AK339" s="223" t="str">
        <f t="shared" ca="1" si="486"/>
        <v>3,38498195681013-0,847893840663003i</v>
      </c>
      <c r="AL339" s="223" t="str">
        <f t="shared" ca="1" si="487"/>
        <v>3,43818514192343+0,596581715124868i</v>
      </c>
      <c r="AM339" s="223" t="str">
        <f t="shared" ca="1" si="488"/>
        <v>2,90146284051339+1,93869548874606i</v>
      </c>
      <c r="AN339" s="223" t="str">
        <f t="shared" ca="1" si="489"/>
        <v>1,86690612729154+2,94816694317768i</v>
      </c>
      <c r="AO339" s="223" t="str">
        <f t="shared" ca="1" si="490"/>
        <v>0,512024748594326+3,45179047304312i</v>
      </c>
      <c r="AP339" s="223" t="str">
        <f t="shared" ca="1" si="491"/>
        <v>-0,930710086638252+3,36315410702426i</v>
      </c>
      <c r="AQ339" s="223" t="str">
        <f t="shared" ca="1" si="492"/>
        <v>-2,21375323047006+2,69746611610743i</v>
      </c>
      <c r="AR339" s="223" t="str">
        <f t="shared" ca="1" si="493"/>
        <v>-2,21375323047006+2,69746611610743i</v>
      </c>
      <c r="AS339" s="223" t="str">
        <f t="shared" ca="1" si="494"/>
        <v>-3,48535636008025+0,171224578295508i</v>
      </c>
      <c r="AT339" s="223" t="str">
        <f t="shared" ca="1" si="495"/>
        <v>-3,25573405958629-1,2558752112428i</v>
      </c>
      <c r="AU339" s="223" t="str">
        <f t="shared" ca="1" si="496"/>
        <v>-2,46749131842051-2,46749131842116i</v>
      </c>
      <c r="AV339" s="223" t="str">
        <f t="shared" ca="1" si="497"/>
        <v>-1,25587521124184-3,25573405958666i</v>
      </c>
      <c r="AW339" s="223" t="str">
        <f t="shared" ca="1" si="498"/>
        <v>0,171224578293064-3,48535636008038i</v>
      </c>
      <c r="AX339" s="223" t="str">
        <f t="shared" ca="1" si="499"/>
        <v>1,56894557102856-3,11695951339029i</v>
      </c>
      <c r="AY339" s="223" t="str">
        <f t="shared" ca="1" si="500"/>
        <v>2,69746611610809-2,21375323046927i</v>
      </c>
      <c r="AZ339" s="223" t="str">
        <f t="shared" ca="1" si="501"/>
        <v>3,36315410702358-0,930710086640705i</v>
      </c>
      <c r="BA339" s="223" t="str">
        <f t="shared" ca="1" si="502"/>
        <v>3,45179047304297+0,512024748595338i</v>
      </c>
      <c r="BB339" s="223" t="str">
        <f t="shared" ca="1" si="503"/>
        <v>2,94816694317714+1,86690612729241i</v>
      </c>
      <c r="BC339" s="223" t="str">
        <f t="shared" ca="1" si="504"/>
        <v>1,93869548874809+2,90146284051203i</v>
      </c>
      <c r="BD339" s="223" t="str">
        <f t="shared" ca="1" si="505"/>
        <v>0,59658171512386+3,4381851419236i</v>
      </c>
      <c r="BE339" s="223" t="str">
        <f t="shared" ca="1" si="506"/>
        <v>-0,847893840663997+3,38498195680987i</v>
      </c>
      <c r="BF339" s="223" t="str">
        <f t="shared" ca="1" si="507"/>
        <v>-2,1468873569959+2,75098191366928i</v>
      </c>
      <c r="BG339" s="223" t="str">
        <f t="shared" ca="1" si="508"/>
        <v>-3,07751689166264+1,64496704966862i</v>
      </c>
      <c r="BH339" s="223" t="str">
        <f t="shared" ca="1" si="509"/>
        <v>-3,48010457440293+0,256707935569101i</v>
      </c>
      <c r="BI339" s="223" t="str">
        <f t="shared" ca="1" si="510"/>
        <v>-3,28557421391348-1,17559725154117i</v>
      </c>
      <c r="BJ339" s="223" t="str">
        <f t="shared" ca="1" si="511"/>
        <v>-2,52730342449323-2,40619288784361i</v>
      </c>
      <c r="BK339" s="223" t="str">
        <f t="shared" ca="1" si="512"/>
        <v>-1,33539667867318-3,22393277280296i</v>
      </c>
      <c r="BL339" s="223" t="str">
        <f t="shared" ca="1" si="513"/>
        <v>0,0856380817362049-3,48850869741225i</v>
      </c>
      <c r="BM339" s="223" t="str">
        <f t="shared" ca="1" si="514"/>
        <v>1,49197901823915-3,15452459525972i</v>
      </c>
      <c r="BN339" s="223" t="str">
        <f t="shared" ca="1" si="515"/>
        <v>2,64232546582492-2,2792856217722i</v>
      </c>
      <c r="BO339" s="223" t="str">
        <f t="shared" ca="1" si="516"/>
        <v>3,33930041896034-1,01296570766026i</v>
      </c>
      <c r="BP339" s="223" t="str">
        <f t="shared" ca="1" si="517"/>
        <v>3,4633165746528+0,42715935749966i</v>
      </c>
      <c r="BQ339" s="223" t="str">
        <f t="shared" ca="1" si="518"/>
        <v>2,99309518031338+1,79399221139591i</v>
      </c>
      <c r="BR339" s="223" t="str">
        <f t="shared" ca="1" si="519"/>
        <v>2,00931705253181+2,85301100512585i</v>
      </c>
      <c r="BS339" s="223" t="str">
        <f t="shared" ca="1" si="520"/>
        <v>0,680779323139244+3,422508776636i</v>
      </c>
      <c r="BT339" s="223" t="str">
        <f t="shared" ca="1" si="521"/>
        <v>-0,764566855144842+3,40477082003742i</v>
      </c>
      <c r="BU339" s="223" t="str">
        <f t="shared" ca="1" si="522"/>
        <v>-2,0787282788579+2,80284062259002i</v>
      </c>
      <c r="BV339" s="223" t="str">
        <f t="shared" ca="1" si="523"/>
        <v>-3,0362204888331+1,71999766167122i</v>
      </c>
      <c r="BW339" s="223" t="str">
        <f t="shared" ca="1" si="524"/>
        <v>-3,47275650385956+0,342036661581041i</v>
      </c>
      <c r="BX339" s="223" t="str">
        <f t="shared" ca="1" si="525"/>
        <v>-3,31343526118862-1,09461115601671i</v>
      </c>
      <c r="BY339" s="223" t="str">
        <f t="shared" ca="1" si="526"/>
        <v>-2,5855931774826-2,34344505664626i</v>
      </c>
      <c r="BZ339" s="223" t="str">
        <f t="shared" ca="1" si="527"/>
        <v>-1,41411375308226-3,19018950946616i</v>
      </c>
      <c r="CA339" s="223" t="str">
        <f t="shared" ca="1" si="528"/>
        <v>9,25106136144767E-13-3,48955968754861i</v>
      </c>
      <c r="CB339" s="223" t="str">
        <f t="shared" ca="1" si="529"/>
        <v>1,41411375308105-3,1901895094667i</v>
      </c>
      <c r="CC339" s="223" t="str">
        <f t="shared" ca="1" si="530"/>
        <v>2,58559317748171-2,34344505664724i</v>
      </c>
      <c r="CD339" s="223" t="str">
        <f t="shared" ca="1" si="531"/>
        <v>3,31343526118926-1,09461115601477i</v>
      </c>
      <c r="CE339" s="223" t="str">
        <f t="shared" ca="1" si="532"/>
        <v>3,47275650385936+0,34203666158308i</v>
      </c>
      <c r="CF339" s="223" t="str">
        <f t="shared" ca="1" si="533"/>
        <v>3,03622048883385+1,71999766166989i</v>
      </c>
      <c r="CG339" s="223" t="str">
        <f t="shared" ca="1" si="534"/>
        <v>2,07872827885625+2,80284062259124i</v>
      </c>
      <c r="CH339" s="223" t="str">
        <f t="shared" ca="1" si="535"/>
        <v>0,764566855142842+3,40477082003787i</v>
      </c>
      <c r="CI339" s="223" t="str">
        <f t="shared" ca="1" si="536"/>
        <v>-0,68077932313775+3,42250877663629i</v>
      </c>
      <c r="CJ339" s="223" t="str">
        <f t="shared" ca="1" si="537"/>
        <v>-2,00931705253057+2,85301100512673i</v>
      </c>
      <c r="CK339" s="223" t="str">
        <f t="shared" ca="1" si="538"/>
        <v>-2,99309518031443+1,79399221139416i</v>
      </c>
      <c r="CL339" s="223" t="str">
        <f t="shared" ca="1" si="539"/>
        <v>-3,46331657465262+0,427159357501171i</v>
      </c>
      <c r="CM339" s="223" t="str">
        <f t="shared" ca="1" si="540"/>
        <v>-3,33930041896078-1,0129657076588i</v>
      </c>
      <c r="CN339" s="223" t="str">
        <f t="shared" ca="1" si="541"/>
        <v>-2,64232546582358-2,27928562177375i</v>
      </c>
      <c r="CO339" s="223" t="str">
        <f t="shared" ca="1" si="542"/>
        <v>-1,49197901824052-3,15452459525907i</v>
      </c>
      <c r="CP339" s="223" t="str">
        <f t="shared" ca="1" si="543"/>
        <v>-0,0856380817375281-3,48850869741222i</v>
      </c>
      <c r="CQ339" s="223" t="str">
        <f t="shared" ca="1" si="544"/>
        <v>1,33539667867507-3,22393277280218i</v>
      </c>
      <c r="CR339" s="223" t="str">
        <f t="shared" ca="1" si="545"/>
        <v>2,52730342449232-2,40619288784457i</v>
      </c>
      <c r="CS339" s="223" t="str">
        <f t="shared" ca="1" si="546"/>
        <v>3,28557421391304-1,17559725154242i</v>
      </c>
      <c r="CT339" s="223" t="str">
        <f t="shared" ca="1" si="547"/>
        <v>3,4801045744028+0,256707935570946i</v>
      </c>
      <c r="CU339" s="223" t="str">
        <f t="shared" ca="1" si="548"/>
        <v>3,07751689166167+1,64496704967043i</v>
      </c>
      <c r="CV339" s="223" t="str">
        <f t="shared" ca="1" si="549"/>
        <v>2,14688735699702+2,75098191366841i</v>
      </c>
      <c r="CW339" s="223" t="str">
        <f t="shared" ca="1" si="550"/>
        <v>0,847893840661914+3,3849819568104i</v>
      </c>
      <c r="CX339" s="223" t="str">
        <f t="shared" ca="1" si="551"/>
        <v>-0,596581715125877+3,43818514192325i</v>
      </c>
      <c r="CY339" s="223" t="str">
        <f t="shared" ca="1" si="552"/>
        <v>-1,93869548874674+2,90146284051293i</v>
      </c>
      <c r="CZ339" s="223" t="str">
        <f t="shared" ca="1" si="553"/>
        <v>-2,94816694317643+1,86690612729353i</v>
      </c>
      <c r="DA339" s="223" t="str">
        <f t="shared" ca="1" si="554"/>
        <v>-3,45179047304324+0,51202474859351i</v>
      </c>
      <c r="DB339" s="223" t="str">
        <f t="shared" ca="1" si="555"/>
        <v>-3,36315410702394-0,930710086639428i</v>
      </c>
      <c r="DC339" s="223" t="str">
        <f t="shared" ca="1" si="556"/>
        <v>-2,69746611610892-2,21375323046824i</v>
      </c>
      <c r="DD339" s="223" t="str">
        <f t="shared" ca="1" si="557"/>
        <v>-1,56894557102655-3,1169595133913i</v>
      </c>
      <c r="DE339" s="223" t="str">
        <f t="shared" ca="1" si="558"/>
        <v>-0,171224578294386-3,48535636008031i</v>
      </c>
      <c r="DF339" s="223" t="str">
        <f t="shared" ca="1" si="559"/>
        <v>1,25587521124061-3,25573405958713i</v>
      </c>
      <c r="DG339" s="223" t="str">
        <f t="shared" ca="1" si="560"/>
        <v>2,46749131842202-2,46749131841964i</v>
      </c>
      <c r="DH339" s="223" t="str">
        <f t="shared" ca="1" si="561"/>
        <v>3,25573405958706-1,25587521124079i</v>
      </c>
      <c r="DI339" s="223" t="str">
        <f t="shared" ca="1" si="562"/>
        <v>3,48535636008032+0,171224578294186i</v>
      </c>
      <c r="DJ339" s="223" t="str">
        <f t="shared" ca="1" si="563"/>
        <v>3,11695951339139+1,56894557102637i</v>
      </c>
      <c r="DK339" s="223" t="str">
        <f t="shared" ca="1" si="564"/>
        <v>2,2137532304684+2,6974661161088i</v>
      </c>
      <c r="DL339" s="223" t="str">
        <f t="shared" ca="1" si="565"/>
        <v>0,930710086639623+3,36315410702388i</v>
      </c>
      <c r="DM339" s="223" t="str">
        <f t="shared" ca="1" si="566"/>
        <v>-0,51202474859292+3,45179047304333i</v>
      </c>
      <c r="DN339" s="223" t="str">
        <f t="shared" ca="1" si="567"/>
        <v>-1,86690612729336+2,94816694317654i</v>
      </c>
      <c r="DO339" s="223" t="str">
        <f t="shared" ca="1" si="568"/>
        <v>-2,9014628405126+1,93869548874724i</v>
      </c>
      <c r="DP339" s="223" t="str">
        <f t="shared" ca="1" si="569"/>
        <v>-3,43818514192319+0,596581715126268i</v>
      </c>
      <c r="DQ339" s="223" t="str">
        <f t="shared" ca="1" si="570"/>
        <v>-3,38498195680963-0,847893840664992i</v>
      </c>
      <c r="DR339" s="223" t="str">
        <f t="shared" ca="1" si="571"/>
        <v>-2,75098191366865-2,14688735699671i</v>
      </c>
      <c r="DS339" s="223" t="str">
        <f t="shared" ca="1" si="572"/>
        <v>-1,64496704967078-3,07751689166148i</v>
      </c>
      <c r="DT339" s="223" t="str">
        <f t="shared" ca="1" si="573"/>
        <v>-0,25670793556798-3,48010457440301i</v>
      </c>
      <c r="DU339" s="223" t="str">
        <f t="shared" ca="1" si="574"/>
        <v>1,17559725154205-3,28557421391317i</v>
      </c>
      <c r="DV339" s="223" t="str">
        <f t="shared" ca="1" si="575"/>
        <v>2,40619288784428-2,52730342449259i</v>
      </c>
      <c r="DW339" s="223" t="str">
        <f t="shared" ca="1" si="576"/>
        <v>3,22393277280332-1,33539667867232i</v>
      </c>
      <c r="DX339" s="223" t="str">
        <f t="shared" ca="1" si="577"/>
        <v>3,48850869741223+0,0856380817371296i</v>
      </c>
      <c r="DY339" s="223" t="str">
        <f t="shared" ca="1" si="578"/>
        <v>3,15452459525933+1,49197901823998i</v>
      </c>
      <c r="DZ339" s="223" t="str">
        <f t="shared" ca="1" si="579"/>
        <v>2,2792856217742+2,64232546582319i</v>
      </c>
      <c r="EA339" s="223" t="str">
        <f t="shared" ca="1" si="580"/>
        <v>1,01296570765937+3,33930041896061i</v>
      </c>
      <c r="EB339" s="223" t="str">
        <f t="shared" ca="1" si="581"/>
        <v>-0,427159357500578+3,46331657465269i</v>
      </c>
      <c r="EC339" s="223" t="str">
        <f t="shared" ca="1" si="582"/>
        <v>-1,79399221139365+2,99309518031473i</v>
      </c>
      <c r="ED339" s="223" t="str">
        <f t="shared" ca="1" si="583"/>
        <v>-2,85301100512638+2,00931705253106i</v>
      </c>
      <c r="EE339" s="223" t="str">
        <f t="shared" ca="1" si="584"/>
        <v>-3,42250877663618+0,680779323138336i</v>
      </c>
      <c r="EF339" s="223" t="str">
        <f t="shared" ca="1" si="585"/>
        <v>-3,404770820038-0,76456685514226i</v>
      </c>
      <c r="EG339" s="223" t="str">
        <f t="shared" ca="1" si="586"/>
        <v>-2,80284062258947-2,07872827885864i</v>
      </c>
      <c r="EH339" s="223" t="str">
        <f t="shared" ca="1" si="587"/>
        <v>-1,71999766167041-3,03622048883355i</v>
      </c>
      <c r="EI339" s="223" t="str">
        <f t="shared" ca="1" si="588"/>
        <v>-0,342036661583279-3,47275650385934i</v>
      </c>
      <c r="EJ339" s="223" t="str">
        <f t="shared" ca="1" si="589"/>
        <v>1,09461115601759-3,31343526118833i</v>
      </c>
      <c r="EK339" s="223" t="str">
        <f t="shared" ca="1" si="590"/>
        <v>2,34344505664681-2,58559317748211i</v>
      </c>
      <c r="EL339" s="223" t="str">
        <f t="shared" ca="1" si="591"/>
        <v>3,19018950946662-1,41411375308124i</v>
      </c>
      <c r="EM339" s="223" t="str">
        <f t="shared" ca="1" si="592"/>
        <v>3,48955968754861-1,32352377505632E-12i</v>
      </c>
      <c r="EN339" s="223"/>
      <c r="EO339" s="223"/>
      <c r="EP339" s="223"/>
    </row>
    <row r="340" spans="1:146">
      <c r="A340" s="249">
        <f t="shared" si="461"/>
        <v>4.6874999999999859E-3</v>
      </c>
      <c r="B340" s="248">
        <v>240</v>
      </c>
      <c r="C340" s="247">
        <f t="shared" si="462"/>
        <v>48000</v>
      </c>
      <c r="N340" s="246">
        <f t="shared" ca="1" si="463"/>
        <v>4.5103399167508584</v>
      </c>
      <c r="O340" s="223">
        <f t="shared" ca="1" si="464"/>
        <v>-3.489660083249142</v>
      </c>
      <c r="P340" s="223" t="str">
        <f t="shared" ca="1" si="465"/>
        <v>-3,22402552633551-1,33543509844523i</v>
      </c>
      <c r="Q340" s="223" t="str">
        <f t="shared" ca="1" si="466"/>
        <v>-2,46756230890142-2,46756230890154i</v>
      </c>
      <c r="R340" s="223" t="str">
        <f t="shared" ca="1" si="467"/>
        <v>-1,33543509844527-3,2240255263355i</v>
      </c>
      <c r="S340" s="223" t="str">
        <f t="shared" ca="1" si="468"/>
        <v>1,70576315758026E-13-3,48966008324914i</v>
      </c>
      <c r="T340" s="223" t="str">
        <f t="shared" ca="1" si="469"/>
        <v>1,33543509844527-3,2240255263355i</v>
      </c>
      <c r="U340" s="223" t="str">
        <f t="shared" ca="1" si="470"/>
        <v>2,46756230890141-2,46756230890155i</v>
      </c>
      <c r="V340" s="223" t="str">
        <f t="shared" ca="1" si="471"/>
        <v>3,22402552633556-1,33543509844512i</v>
      </c>
      <c r="W340" s="223" t="str">
        <f t="shared" ca="1" si="472"/>
        <v>3,48966008324914-5,98473562339986E-15i</v>
      </c>
      <c r="X340" s="223" t="str">
        <f t="shared" ca="1" si="473"/>
        <v>3,22402552633557+1,3354350984451i</v>
      </c>
      <c r="Y340" s="223" t="str">
        <f t="shared" ca="1" si="474"/>
        <v>2,46756230890142+2,46756230890154i</v>
      </c>
      <c r="Z340" s="223" t="str">
        <f t="shared" ca="1" si="475"/>
        <v>1,33543509844529+3,22402552633549i</v>
      </c>
      <c r="AA340" s="223" t="str">
        <f t="shared" ca="1" si="476"/>
        <v>-1,52193817022504E-13+3,48966008324914i</v>
      </c>
      <c r="AB340" s="223" t="str">
        <f t="shared" ca="1" si="477"/>
        <v>-1,33543509844525+3,22402552633551i</v>
      </c>
      <c r="AC340" s="223" t="str">
        <f t="shared" ca="1" si="478"/>
        <v>-2,46756230890141+2,46756230890155i</v>
      </c>
      <c r="AD340" s="223" t="str">
        <f t="shared" ca="1" si="479"/>
        <v>-3,22402552633556+1,33543509844512i</v>
      </c>
      <c r="AE340" s="223" t="str">
        <f t="shared" ca="1" si="480"/>
        <v>-3,48966008324914+1,19694712467997E-14i</v>
      </c>
      <c r="AF340" s="223" t="str">
        <f t="shared" ca="1" si="481"/>
        <v>-3,22402552633597-1,33543509844413i</v>
      </c>
      <c r="AG340" s="223" t="str">
        <f t="shared" ca="1" si="482"/>
        <v>-2,46756230890265-2,46756230890031i</v>
      </c>
      <c r="AH340" s="223" t="str">
        <f t="shared" ca="1" si="483"/>
        <v>-1,33543509844399-3,22402552633603i</v>
      </c>
      <c r="AI340" s="223" t="str">
        <f t="shared" ca="1" si="484"/>
        <v>8,65279341902257E-13-3,48966008324914i</v>
      </c>
      <c r="AJ340" s="223" t="str">
        <f t="shared" ca="1" si="485"/>
        <v>1,33543509844559-3,22402552633537i</v>
      </c>
      <c r="AK340" s="223" t="str">
        <f t="shared" ca="1" si="486"/>
        <v>2,46756230890138-2,46756230890158i</v>
      </c>
      <c r="AL340" s="223" t="str">
        <f t="shared" ca="1" si="487"/>
        <v>3,22402552633528-1,33543509844579i</v>
      </c>
      <c r="AM340" s="223" t="str">
        <f t="shared" ca="1" si="488"/>
        <v>3,48966008324914-1,08416183451281E-12i</v>
      </c>
      <c r="AN340" s="223" t="str">
        <f t="shared" ca="1" si="489"/>
        <v>3,22402552633611+1,33543509844379i</v>
      </c>
      <c r="AO340" s="223" t="str">
        <f t="shared" ca="1" si="490"/>
        <v>2,46756230890046+2,4675623089025i</v>
      </c>
      <c r="AP340" s="223" t="str">
        <f t="shared" ca="1" si="491"/>
        <v>1,33543509844434+3,22402552633588i</v>
      </c>
      <c r="AQ340" s="223" t="str">
        <f t="shared" ca="1" si="492"/>
        <v>-4,87361712915156E-13+3,48966008324914i</v>
      </c>
      <c r="AR340" s="223" t="str">
        <f t="shared" ca="1" si="493"/>
        <v>-4,87361712915156E-13+3,48966008324914i</v>
      </c>
      <c r="AS340" s="223" t="str">
        <f t="shared" ca="1" si="494"/>
        <v>-2,46756230890115+2,46756230890181i</v>
      </c>
      <c r="AT340" s="223" t="str">
        <f t="shared" ca="1" si="495"/>
        <v>-3,22402552633516+1,33543509844609i</v>
      </c>
      <c r="AU340" s="223" t="str">
        <f t="shared" ca="1" si="496"/>
        <v>-3,48966008324914+1,41248841105141E-12i</v>
      </c>
      <c r="AV340" s="223" t="str">
        <f t="shared" ca="1" si="497"/>
        <v>-3,22402552633491-1,33543509844669i</v>
      </c>
      <c r="AW340" s="223" t="str">
        <f t="shared" ca="1" si="498"/>
        <v>-2,4675623089007-2,46756230890226i</v>
      </c>
      <c r="AX340" s="223" t="str">
        <f t="shared" ca="1" si="499"/>
        <v>-1,33543509844464-3,22402552633576i</v>
      </c>
      <c r="AY340" s="223" t="str">
        <f t="shared" ca="1" si="500"/>
        <v>1,5903513637655E-13-3,48966008324914i</v>
      </c>
      <c r="AZ340" s="223" t="str">
        <f t="shared" ca="1" si="501"/>
        <v>1,33543509844493-3,22402552633564i</v>
      </c>
      <c r="BA340" s="223" t="str">
        <f t="shared" ca="1" si="502"/>
        <v>2,46756230890092-2,46756230890204i</v>
      </c>
      <c r="BB340" s="223" t="str">
        <f t="shared" ca="1" si="503"/>
        <v>3,22402552633503-1,3354350984464i</v>
      </c>
      <c r="BC340" s="223" t="str">
        <f t="shared" ca="1" si="504"/>
        <v>3,48966008324914+1,73055868380451E-12i</v>
      </c>
      <c r="BD340" s="223" t="str">
        <f t="shared" ca="1" si="505"/>
        <v>3,22402552633503+1,33543509844639i</v>
      </c>
      <c r="BE340" s="223" t="str">
        <f t="shared" ca="1" si="506"/>
        <v>2,46756230890093+2,46756230890203i</v>
      </c>
      <c r="BF340" s="223" t="str">
        <f t="shared" ca="1" si="507"/>
        <v>1,33543509844494+3,22402552633563i</v>
      </c>
      <c r="BG340" s="223" t="str">
        <f t="shared" ca="1" si="508"/>
        <v>2,68473545059042E-13+3,48966008324914i</v>
      </c>
      <c r="BH340" s="223" t="str">
        <f t="shared" ca="1" si="509"/>
        <v>-1,33543509844463+3,22402552633576i</v>
      </c>
      <c r="BI340" s="223" t="str">
        <f t="shared" ca="1" si="510"/>
        <v>-2,46756230890062+2,46756230890234i</v>
      </c>
      <c r="BJ340" s="223" t="str">
        <f t="shared" ca="1" si="511"/>
        <v>-3,22402552633491+1,3354350984467i</v>
      </c>
      <c r="BK340" s="223" t="str">
        <f t="shared" ca="1" si="512"/>
        <v>-3,48966008324914-1,40223210726591E-12i</v>
      </c>
      <c r="BL340" s="223" t="str">
        <f t="shared" ca="1" si="513"/>
        <v>-3,2240255263352-1,33543509844599i</v>
      </c>
      <c r="BM340" s="223" t="str">
        <f t="shared" ca="1" si="514"/>
        <v>-2,46756230890116-2,4675623089018i</v>
      </c>
      <c r="BN340" s="223" t="str">
        <f t="shared" ca="1" si="515"/>
        <v>-1,33543509844534-3,22402552633547i</v>
      </c>
      <c r="BO340" s="223" t="str">
        <f t="shared" ca="1" si="516"/>
        <v>-4,97618016700663E-13-3,48966008324914i</v>
      </c>
      <c r="BP340" s="223" t="str">
        <f t="shared" ca="1" si="517"/>
        <v>1,33543509844424-3,22402552633592i</v>
      </c>
      <c r="BQ340" s="223" t="str">
        <f t="shared" ca="1" si="518"/>
        <v>2,46756230890046-2,4675623089025i</v>
      </c>
      <c r="BR340" s="223" t="str">
        <f t="shared" ca="1" si="519"/>
        <v>3,22402552633611-1,3354350984438i</v>
      </c>
      <c r="BS340" s="223" t="str">
        <f t="shared" ca="1" si="520"/>
        <v>3,48966008324914+9,74723425830313E-13i</v>
      </c>
      <c r="BT340" s="223" t="str">
        <f t="shared" ca="1" si="521"/>
        <v>3,22402552633529+1,33543509844578i</v>
      </c>
      <c r="BU340" s="223" t="str">
        <f t="shared" ca="1" si="522"/>
        <v>2,46756230890146+2,4675623089015i</v>
      </c>
      <c r="BV340" s="223" t="str">
        <f t="shared" ca="1" si="523"/>
        <v>1,33543509844555+3,22402552633538i</v>
      </c>
      <c r="BW340" s="223" t="str">
        <f t="shared" ca="1" si="524"/>
        <v>9,25126698136254E-13+3,48966008324914i</v>
      </c>
      <c r="BX340" s="223" t="str">
        <f t="shared" ca="1" si="525"/>
        <v>-1,33543509844402+3,22402552633601i</v>
      </c>
      <c r="BY340" s="223" t="str">
        <f t="shared" ca="1" si="526"/>
        <v>-2,46756230890268+2,46756230890028i</v>
      </c>
      <c r="BZ340" s="223" t="str">
        <f t="shared" ca="1" si="527"/>
        <v>-3,22402552633595+1,33543509844419i</v>
      </c>
      <c r="CA340" s="223" t="str">
        <f t="shared" ca="1" si="528"/>
        <v>-3,48966008324914-7,45578954188692E-13i</v>
      </c>
      <c r="CB340" s="223" t="str">
        <f t="shared" ca="1" si="529"/>
        <v>-3,22402552633545-1,33543509844538i</v>
      </c>
      <c r="CC340" s="223" t="str">
        <f t="shared" ca="1" si="530"/>
        <v>-2,46756230890162-2,46756230890134i</v>
      </c>
      <c r="CD340" s="223" t="str">
        <f t="shared" ca="1" si="531"/>
        <v>-1,33543509844595-3,22402552633522i</v>
      </c>
      <c r="CE340" s="223" t="str">
        <f t="shared" ca="1" si="532"/>
        <v>-1,35263537957185E-12-3,48966008324914i</v>
      </c>
      <c r="CF340" s="223" t="str">
        <f t="shared" ca="1" si="533"/>
        <v>1,33543509844693-3,22402552633481i</v>
      </c>
      <c r="CG340" s="223" t="str">
        <f t="shared" ca="1" si="534"/>
        <v>2,46756230890238-2,46756230890059i</v>
      </c>
      <c r="CH340" s="223" t="str">
        <f t="shared" ca="1" si="535"/>
        <v>3,22402552633578-1,33543509844459i</v>
      </c>
      <c r="CI340" s="223" t="str">
        <f t="shared" ca="1" si="536"/>
        <v>3,48966008324914+3,18070272753101E-13i</v>
      </c>
      <c r="CJ340" s="223" t="str">
        <f t="shared" ca="1" si="537"/>
        <v>3,22402552633561+1,33543509844499i</v>
      </c>
      <c r="CK340" s="223" t="str">
        <f t="shared" ca="1" si="538"/>
        <v>2,46756230890193+2,46756230890103i</v>
      </c>
      <c r="CL340" s="223" t="str">
        <f t="shared" ca="1" si="539"/>
        <v>1,33543509844634+3,22402552633506i</v>
      </c>
      <c r="CM340" s="223" t="str">
        <f t="shared" ca="1" si="540"/>
        <v>-1,79041171528408E-12+3,48966008324914i</v>
      </c>
      <c r="CN340" s="223" t="str">
        <f t="shared" ca="1" si="541"/>
        <v>-1,33543509844653+3,22402552633498i</v>
      </c>
      <c r="CO340" s="223" t="str">
        <f t="shared" ca="1" si="542"/>
        <v>-2,46756230890208+2,46756230890089i</v>
      </c>
      <c r="CP340" s="223" t="str">
        <f t="shared" ca="1" si="543"/>
        <v>-3,22402552633569+1,3354350984448i</v>
      </c>
      <c r="CQ340" s="223" t="str">
        <f t="shared" ca="1" si="544"/>
        <v>-3,48966008324914+1,09438408682492E-13i</v>
      </c>
      <c r="CR340" s="223" t="str">
        <f t="shared" ca="1" si="545"/>
        <v>-3,2240255263357-1,33543509844478i</v>
      </c>
      <c r="CS340" s="223" t="str">
        <f t="shared" ca="1" si="546"/>
        <v>-2,46756230890223-2,46756230890073i</v>
      </c>
      <c r="CT340" s="223" t="str">
        <f t="shared" ca="1" si="547"/>
        <v>-1,33543509844655-3,22402552633496i</v>
      </c>
      <c r="CU340" s="223" t="str">
        <f t="shared" ca="1" si="548"/>
        <v>1,56126724364246E-12-3,48966008324914i</v>
      </c>
      <c r="CV340" s="223" t="str">
        <f t="shared" ca="1" si="549"/>
        <v>1,33543509844614-3,22402552633514i</v>
      </c>
      <c r="CW340" s="223" t="str">
        <f t="shared" ca="1" si="550"/>
        <v>2,46756230890191-2,46756230890105i</v>
      </c>
      <c r="CX340" s="223" t="str">
        <f t="shared" ca="1" si="551"/>
        <v>3,22402552633553-1,33543509844519i</v>
      </c>
      <c r="CY340" s="223" t="str">
        <f t="shared" ca="1" si="552"/>
        <v>3,48966008324914-5,36947090118084E-13i</v>
      </c>
      <c r="CZ340" s="223" t="str">
        <f t="shared" ca="1" si="553"/>
        <v>3,22402552633579+1,33543509844457i</v>
      </c>
      <c r="DA340" s="223" t="str">
        <f t="shared" ca="1" si="554"/>
        <v>2,46756230890239+2,46756230890057i</v>
      </c>
      <c r="DB340" s="223" t="str">
        <f t="shared" ca="1" si="555"/>
        <v>1,33543509844365+3,22402552633617i</v>
      </c>
      <c r="DC340" s="223" t="str">
        <f t="shared" ca="1" si="556"/>
        <v>-1,13375856220687E-12+3,48966008324914i</v>
      </c>
      <c r="DD340" s="223" t="str">
        <f t="shared" ca="1" si="557"/>
        <v>-1,33543509844574+3,2240255263353i</v>
      </c>
      <c r="DE340" s="223" t="str">
        <f t="shared" ca="1" si="558"/>
        <v>-2,46756230890175+2,46756230890121i</v>
      </c>
      <c r="DF340" s="223" t="str">
        <f t="shared" ca="1" si="559"/>
        <v>-3,22402552633544+1,33543509844541i</v>
      </c>
      <c r="DG340" s="223" t="str">
        <f t="shared" ca="1" si="560"/>
        <v>-3,48966008324914+7,66091561759705E-13i</v>
      </c>
      <c r="DH340" s="223" t="str">
        <f t="shared" ca="1" si="561"/>
        <v>-3,22402552633603-1,33543509844399i</v>
      </c>
      <c r="DI340" s="223" t="str">
        <f t="shared" ca="1" si="562"/>
        <v>-2,46756230890031-2,46756230890265i</v>
      </c>
      <c r="DJ340" s="223" t="str">
        <f t="shared" ca="1" si="563"/>
        <v>-1,33543509844386-3,22402552633608i</v>
      </c>
      <c r="DK340" s="223" t="str">
        <f t="shared" ca="1" si="564"/>
        <v>9,04614090565244E-13-3,48966008324914i</v>
      </c>
      <c r="DL340" s="223" t="str">
        <f t="shared" ca="1" si="565"/>
        <v>1,33543509844553-3,22402552633539i</v>
      </c>
      <c r="DM340" s="223" t="str">
        <f t="shared" ca="1" si="566"/>
        <v>2,46756230890131-2,46756230890165i</v>
      </c>
      <c r="DN340" s="223" t="str">
        <f t="shared" ca="1" si="567"/>
        <v>3,2240255263352-1,33543509844598i</v>
      </c>
      <c r="DO340" s="223" t="str">
        <f t="shared" ca="1" si="568"/>
        <v>3,48966008324914-9,95236033401322E-13i</v>
      </c>
      <c r="DP340" s="223" t="str">
        <f t="shared" ca="1" si="569"/>
        <v>3,22402552633612+1,33543509844378i</v>
      </c>
      <c r="DQ340" s="223" t="str">
        <f t="shared" ca="1" si="570"/>
        <v>2,46756230890047+2,46756230890249i</v>
      </c>
      <c r="DR340" s="223" t="str">
        <f t="shared" ca="1" si="571"/>
        <v>1,33543509844444+3,22402552633584i</v>
      </c>
      <c r="DS340" s="223" t="str">
        <f t="shared" ca="1" si="572"/>
        <v>-2,78741199335678E-13+3,48966008324914i</v>
      </c>
      <c r="DT340" s="223" t="str">
        <f t="shared" ca="1" si="573"/>
        <v>-1,33543509844532+3,22402552633548i</v>
      </c>
      <c r="DU340" s="223" t="str">
        <f t="shared" ca="1" si="574"/>
        <v>-2,46756230890115+2,46756230890181i</v>
      </c>
      <c r="DV340" s="223" t="str">
        <f t="shared" ca="1" si="575"/>
        <v>-3,22402552633512+1,33543509844619i</v>
      </c>
      <c r="DW340" s="223" t="str">
        <f t="shared" ca="1" si="576"/>
        <v>-3,48966008324914+1,62110892463089E-12i</v>
      </c>
      <c r="DX340" s="223" t="str">
        <f t="shared" ca="1" si="577"/>
        <v>-3,22402552633499-1,3354350984465i</v>
      </c>
      <c r="DY340" s="223" t="str">
        <f t="shared" ca="1" si="578"/>
        <v>-2,46756230890063-2,46756230890233i</v>
      </c>
      <c r="DZ340" s="223" t="str">
        <f t="shared" ca="1" si="579"/>
        <v>-1,33543509844465-3,22402552633575i</v>
      </c>
      <c r="EA340" s="223" t="str">
        <f t="shared" ca="1" si="580"/>
        <v>4,95967276940584E-14-3,48966008324914i</v>
      </c>
      <c r="EB340" s="223" t="str">
        <f t="shared" ca="1" si="581"/>
        <v>1,33543509844474-3,22402552633572i</v>
      </c>
      <c r="EC340" s="223" t="str">
        <f t="shared" ca="1" si="582"/>
        <v>2,46756230890098-2,46756230890198i</v>
      </c>
      <c r="ED340" s="223" t="str">
        <f t="shared" ca="1" si="583"/>
        <v>3,22402552633503-1,33543509844641i</v>
      </c>
      <c r="EE340" s="223" t="str">
        <f t="shared" ca="1" si="584"/>
        <v>3,48966008324914+1,72030238001901E-12i</v>
      </c>
      <c r="EF340" s="223" t="str">
        <f t="shared" ca="1" si="585"/>
        <v>3,22402552633508+1,33543509844628i</v>
      </c>
      <c r="EG340" s="223" t="str">
        <f t="shared" ca="1" si="586"/>
        <v>2,46756230890108+2,46756230890188i</v>
      </c>
      <c r="EH340" s="223" t="str">
        <f t="shared" ca="1" si="587"/>
        <v>1,33543509844486+3,22402552633567i</v>
      </c>
      <c r="EI340" s="223" t="str">
        <f t="shared" ca="1" si="588"/>
        <v>1,79547743947561E-13+3,48966008324914i</v>
      </c>
      <c r="EJ340" s="223" t="str">
        <f t="shared" ca="1" si="589"/>
        <v>-1,33543509844453+3,2240255263358i</v>
      </c>
      <c r="EK340" s="223" t="str">
        <f t="shared" ca="1" si="590"/>
        <v>-2,46756230890054+2,46756230890242i</v>
      </c>
      <c r="EL340" s="223" t="str">
        <f t="shared" ca="1" si="591"/>
        <v>-3,22402552633615+1,33543509844369i</v>
      </c>
      <c r="EM340" s="223" t="str">
        <f t="shared" ca="1" si="592"/>
        <v>-3,48966008324914-1,49115790837739E-12i</v>
      </c>
      <c r="EN340" s="223"/>
      <c r="EO340" s="223"/>
      <c r="EP340" s="223"/>
    </row>
    <row r="341" spans="1:146">
      <c r="A341" s="249">
        <f t="shared" si="461"/>
        <v>4.7070312499999855E-3</v>
      </c>
      <c r="B341" s="248">
        <v>241</v>
      </c>
      <c r="C341" s="247">
        <f t="shared" si="462"/>
        <v>48200</v>
      </c>
      <c r="N341" s="246">
        <f t="shared" ca="1" si="463"/>
        <v>4.510247113469112</v>
      </c>
      <c r="O341" s="223">
        <f t="shared" ca="1" si="464"/>
        <v>-3.489752886530888</v>
      </c>
      <c r="P341" s="223" t="str">
        <f t="shared" ca="1" si="465"/>
        <v>-3,25591431284606-1,25594474259612i</v>
      </c>
      <c r="Q341" s="223" t="str">
        <f t="shared" ca="1" si="466"/>
        <v>-2,58573632848586-2,34357480115296i</v>
      </c>
      <c r="R341" s="223" t="str">
        <f t="shared" ca="1" si="467"/>
        <v>-1,56903243547917-3,11713208341658i</v>
      </c>
      <c r="S341" s="223" t="str">
        <f t="shared" ca="1" si="468"/>
        <v>-0,342055598394478-3,47294877253576i</v>
      </c>
      <c r="T341" s="223" t="str">
        <f t="shared" ca="1" si="469"/>
        <v>0,930761615272519-3,36334030757905i</v>
      </c>
      <c r="U341" s="223" t="str">
        <f t="shared" ca="1" si="470"/>
        <v>2,07884336735689-2,80299580146795i</v>
      </c>
      <c r="V341" s="223" t="str">
        <f t="shared" ca="1" si="471"/>
        <v>2,94833016802614-1,86700948828806i</v>
      </c>
      <c r="W341" s="223" t="str">
        <f t="shared" ca="1" si="472"/>
        <v>3,42269826335415-0,680817014390149i</v>
      </c>
      <c r="X341" s="223" t="str">
        <f t="shared" ca="1" si="473"/>
        <v>3,43837549656116+0,596614744788019i</v>
      </c>
      <c r="Y341" s="223" t="str">
        <f t="shared" ca="1" si="474"/>
        <v>2,99326089260853+1,79409153552183i</v>
      </c>
      <c r="Z341" s="223" t="str">
        <f t="shared" ca="1" si="475"/>
        <v>2,14700621911359+2,75113422139637i</v>
      </c>
      <c r="AA341" s="223" t="str">
        <f t="shared" ca="1" si="476"/>
        <v>1,0130217903645+3,3394852988593i</v>
      </c>
      <c r="AB341" s="223" t="str">
        <f t="shared" ca="1" si="477"/>
        <v>-0,25672214816843+3,48029724990416i</v>
      </c>
      <c r="AC341" s="223" t="str">
        <f t="shared" ca="1" si="478"/>
        <v>-1,49206162144919+3,15469924507061i</v>
      </c>
      <c r="AD341" s="223" t="str">
        <f t="shared" ca="1" si="479"/>
        <v>-2,52744334829144+2,40632610637627i</v>
      </c>
      <c r="AE341" s="223" t="str">
        <f t="shared" ca="1" si="480"/>
        <v>-3,22411126538811+1,33547061272353i</v>
      </c>
      <c r="AF341" s="223" t="str">
        <f t="shared" ca="1" si="481"/>
        <v>-3,48870183820656+0,0856428230783797i</v>
      </c>
      <c r="AG341" s="223" t="str">
        <f t="shared" ca="1" si="482"/>
        <v>-3,28575611926895-1,17566233831713i</v>
      </c>
      <c r="AH341" s="223" t="str">
        <f t="shared" ca="1" si="483"/>
        <v>-2,64247175780359-2,27941181410054i</v>
      </c>
      <c r="AI341" s="223" t="str">
        <f t="shared" ca="1" si="484"/>
        <v>-1,64505812304083-3,07768727795208i</v>
      </c>
      <c r="AJ341" s="223" t="str">
        <f t="shared" ca="1" si="485"/>
        <v>-0,427183007119741-3,46350832068855i</v>
      </c>
      <c r="AK341" s="223" t="str">
        <f t="shared" ca="1" si="486"/>
        <v>0,847940784186215-3,38516936586108i</v>
      </c>
      <c r="AL341" s="223" t="str">
        <f t="shared" ca="1" si="487"/>
        <v>2,00942829808785-2,85316896168006i</v>
      </c>
      <c r="AM341" s="223" t="str">
        <f t="shared" ca="1" si="488"/>
        <v>2,90162347959508-1,93880282435146i</v>
      </c>
      <c r="AN341" s="223" t="str">
        <f t="shared" ca="1" si="489"/>
        <v>3,40495932469615-0,764609185280563i</v>
      </c>
      <c r="AO341" s="223" t="str">
        <f t="shared" ca="1" si="490"/>
        <v>3,45198158093823+0,51205309677207i</v>
      </c>
      <c r="AP341" s="223" t="str">
        <f t="shared" ca="1" si="491"/>
        <v>3,03638858875481+1,72009288909938i</v>
      </c>
      <c r="AQ341" s="223" t="str">
        <f t="shared" ca="1" si="492"/>
        <v>2,21387579460609+2,697615460941i</v>
      </c>
      <c r="AR341" s="223" t="str">
        <f t="shared" ca="1" si="493"/>
        <v>2,21387579460609+2,697615460941i</v>
      </c>
      <c r="AS341" s="223" t="str">
        <f t="shared" ca="1" si="494"/>
        <v>-0,171234058119426+3,48554932634594i</v>
      </c>
      <c r="AT341" s="223" t="str">
        <f t="shared" ca="1" si="495"/>
        <v>-1,4141920452905+3,19036613386108i</v>
      </c>
      <c r="AU341" s="223" t="str">
        <f t="shared" ca="1" si="496"/>
        <v>-2,46762793073145+2,46762793073119i</v>
      </c>
      <c r="AV341" s="223" t="str">
        <f t="shared" ca="1" si="497"/>
        <v>-3,19036613386119+1,41419204529026i</v>
      </c>
      <c r="AW341" s="223" t="str">
        <f t="shared" ca="1" si="498"/>
        <v>-3,48554932634595+0,171234058119059i</v>
      </c>
      <c r="AX341" s="223" t="str">
        <f t="shared" ca="1" si="499"/>
        <v>-3,31361870906683-1,09467175900951i</v>
      </c>
      <c r="AY341" s="223" t="str">
        <f t="shared" ca="1" si="500"/>
        <v>-2,69761546094076-2,21387579460638i</v>
      </c>
      <c r="AZ341" s="223" t="str">
        <f t="shared" ca="1" si="501"/>
        <v>-1,72009288909914-3,03638858875494i</v>
      </c>
      <c r="BA341" s="223" t="str">
        <f t="shared" ca="1" si="502"/>
        <v>-0,512053096771805-3,45198158093827i</v>
      </c>
      <c r="BB341" s="223" t="str">
        <f t="shared" ca="1" si="503"/>
        <v>0,764609185280824-3,40495932469609i</v>
      </c>
      <c r="BC341" s="223" t="str">
        <f t="shared" ca="1" si="504"/>
        <v>1,93880282435169-2,90162347959493i</v>
      </c>
      <c r="BD341" s="223" t="str">
        <f t="shared" ca="1" si="505"/>
        <v>2,85316896168021-2,00942829808763i</v>
      </c>
      <c r="BE341" s="223" t="str">
        <f t="shared" ca="1" si="506"/>
        <v>3,38516936586115-0,847940784185954i</v>
      </c>
      <c r="BF341" s="223" t="str">
        <f t="shared" ca="1" si="507"/>
        <v>3,46350832068851+0,427183007120006i</v>
      </c>
      <c r="BG341" s="223" t="str">
        <f t="shared" ca="1" si="508"/>
        <v>3,07768727795193+1,6450581230411i</v>
      </c>
      <c r="BH341" s="223" t="str">
        <f t="shared" ca="1" si="509"/>
        <v>2,27941181410026+2,64247175780383i</v>
      </c>
      <c r="BI341" s="223" t="str">
        <f t="shared" ca="1" si="510"/>
        <v>1,17566233831674+3,28575611926909i</v>
      </c>
      <c r="BJ341" s="223" t="str">
        <f t="shared" ca="1" si="511"/>
        <v>-0,0856428230752766+3,48870183820664i</v>
      </c>
      <c r="BK341" s="223" t="str">
        <f t="shared" ca="1" si="512"/>
        <v>-1,33547061272213+3,22411126538869i</v>
      </c>
      <c r="BL341" s="223" t="str">
        <f t="shared" ca="1" si="513"/>
        <v>-2,40632610637521+2,52744334829246i</v>
      </c>
      <c r="BM341" s="223" t="str">
        <f t="shared" ca="1" si="514"/>
        <v>-3,15469924507+1,49206162145048i</v>
      </c>
      <c r="BN341" s="223" t="str">
        <f t="shared" ca="1" si="515"/>
        <v>-3,48029724990408+0,256722148169448i</v>
      </c>
      <c r="BO341" s="223" t="str">
        <f t="shared" ca="1" si="516"/>
        <v>-3,33948529885965-1,01302179036333i</v>
      </c>
      <c r="BP341" s="223" t="str">
        <f t="shared" ca="1" si="517"/>
        <v>-2,75113422139688-2,14700621911294i</v>
      </c>
      <c r="BQ341" s="223" t="str">
        <f t="shared" ca="1" si="518"/>
        <v>-1,79409153552247-2,99326089260814i</v>
      </c>
      <c r="BR341" s="223" t="str">
        <f t="shared" ca="1" si="519"/>
        <v>-0,596614744788707-3,43837549656104i</v>
      </c>
      <c r="BS341" s="223" t="str">
        <f t="shared" ca="1" si="520"/>
        <v>0,680817014389514-3,42269826335428i</v>
      </c>
      <c r="BT341" s="223" t="str">
        <f t="shared" ca="1" si="521"/>
        <v>1,86700948828768-2,94833016802638i</v>
      </c>
      <c r="BU341" s="223" t="str">
        <f t="shared" ca="1" si="522"/>
        <v>2,80299580146769-2,07884336735723i</v>
      </c>
      <c r="BV341" s="223" t="str">
        <f t="shared" ca="1" si="523"/>
        <v>3,36334030757896-0,930761615272868i</v>
      </c>
      <c r="BW341" s="223" t="str">
        <f t="shared" ca="1" si="524"/>
        <v>3,47294877253576+0,342055598394511i</v>
      </c>
      <c r="BX341" s="223" t="str">
        <f t="shared" ca="1" si="525"/>
        <v>3,11713208341664+1,56903243547905i</v>
      </c>
      <c r="BY341" s="223" t="str">
        <f t="shared" ca="1" si="526"/>
        <v>2,34357480115302+2,58573632848581i</v>
      </c>
      <c r="BZ341" s="223" t="str">
        <f t="shared" ca="1" si="527"/>
        <v>1,25594474259592+3,25591431284614i</v>
      </c>
      <c r="CA341" s="223" t="str">
        <f t="shared" ca="1" si="528"/>
        <v>-3,67670724349304E-13+3,48975288653089i</v>
      </c>
      <c r="CB341" s="223" t="str">
        <f t="shared" ca="1" si="529"/>
        <v>-1,25594474259642+3,25591431284594i</v>
      </c>
      <c r="CC341" s="223" t="str">
        <f t="shared" ca="1" si="530"/>
        <v>-2,34357480115341+2,58573632848545i</v>
      </c>
      <c r="CD341" s="223" t="str">
        <f t="shared" ca="1" si="531"/>
        <v>-3,11713208341688+1,56903243547857i</v>
      </c>
      <c r="CE341" s="223" t="str">
        <f t="shared" ca="1" si="532"/>
        <v>-3,47294877253583+0,342055598393779i</v>
      </c>
      <c r="CF341" s="223" t="str">
        <f t="shared" ca="1" si="533"/>
        <v>-3,36334030757881-0,930761615273385i</v>
      </c>
      <c r="CG341" s="223" t="str">
        <f t="shared" ca="1" si="534"/>
        <v>-2,80299580146737-2,07884336735766i</v>
      </c>
      <c r="CH341" s="223" t="str">
        <f t="shared" ca="1" si="535"/>
        <v>-1,86700948828723-2,94833016802666i</v>
      </c>
      <c r="CI341" s="223" t="str">
        <f t="shared" ca="1" si="536"/>
        <v>-0,680817014388791-3,42269826335443i</v>
      </c>
      <c r="CJ341" s="223" t="str">
        <f t="shared" ca="1" si="537"/>
        <v>0,596614744789429-3,43837549656091i</v>
      </c>
      <c r="CK341" s="223" t="str">
        <f t="shared" ca="1" si="538"/>
        <v>1,79409153552293-2,99326089260787i</v>
      </c>
      <c r="CL341" s="223" t="str">
        <f t="shared" ca="1" si="539"/>
        <v>2,75113422139721-2,14700621911252i</v>
      </c>
      <c r="CM341" s="223" t="str">
        <f t="shared" ca="1" si="540"/>
        <v>3,33948529885981-1,01302179036282i</v>
      </c>
      <c r="CN341" s="223" t="str">
        <f t="shared" ca="1" si="541"/>
        <v>3,48029724990403+0,256722148170181i</v>
      </c>
      <c r="CO341" s="223" t="str">
        <f t="shared" ca="1" si="542"/>
        <v>3,15469924507122+1,49206162144791i</v>
      </c>
      <c r="CP341" s="223" t="str">
        <f t="shared" ca="1" si="543"/>
        <v>2,40632610637741+2,52744334829037i</v>
      </c>
      <c r="CQ341" s="223" t="str">
        <f t="shared" ca="1" si="544"/>
        <v>1,33547061272494+3,22411126538753i</v>
      </c>
      <c r="CR341" s="223" t="str">
        <f t="shared" ca="1" si="545"/>
        <v>0,085642823078111+3,48870183820657i</v>
      </c>
      <c r="CS341" s="223" t="str">
        <f t="shared" ca="1" si="546"/>
        <v>-1,17566233831743+3,28575611926884i</v>
      </c>
      <c r="CT341" s="223" t="str">
        <f t="shared" ca="1" si="547"/>
        <v>-2,27941181410081+2,64247175780334i</v>
      </c>
      <c r="CU341" s="223" t="str">
        <f t="shared" ca="1" si="548"/>
        <v>-3,07768727795218+1,64505812304063i</v>
      </c>
      <c r="CV341" s="223" t="str">
        <f t="shared" ca="1" si="549"/>
        <v>-3,46350832068858+0,427183007119472i</v>
      </c>
      <c r="CW341" s="223" t="str">
        <f t="shared" ca="1" si="550"/>
        <v>-3,385169365861-0,847940784186571i</v>
      </c>
      <c r="CX341" s="223" t="str">
        <f t="shared" ca="1" si="551"/>
        <v>-2,85316896167984-2,00942829808815i</v>
      </c>
      <c r="CY341" s="223" t="str">
        <f t="shared" ca="1" si="552"/>
        <v>-1,93880282435124-2,90162347959523i</v>
      </c>
      <c r="CZ341" s="223" t="str">
        <f t="shared" ca="1" si="553"/>
        <v>-0,764609185280105-3,40495932469625i</v>
      </c>
      <c r="DA341" s="223" t="str">
        <f t="shared" ca="1" si="554"/>
        <v>0,512053096772433-3,45198158093818i</v>
      </c>
      <c r="DB341" s="223" t="str">
        <f t="shared" ca="1" si="555"/>
        <v>1,72009288909953-3,03638858875473i</v>
      </c>
      <c r="DC341" s="223" t="str">
        <f t="shared" ca="1" si="556"/>
        <v>2,69761546094123-2,21387579460581i</v>
      </c>
      <c r="DD341" s="223" t="str">
        <f t="shared" ca="1" si="557"/>
        <v>3,31361870906699-1,094671759009i</v>
      </c>
      <c r="DE341" s="223" t="str">
        <f t="shared" ca="1" si="558"/>
        <v>3,48554932634593+0,171234058119496i</v>
      </c>
      <c r="DF341" s="223" t="str">
        <f t="shared" ca="1" si="559"/>
        <v>3,19036613386093+1,41419204529084i</v>
      </c>
      <c r="DG341" s="223" t="str">
        <f t="shared" ca="1" si="560"/>
        <v>2,46762793073107+2,46762793073157i</v>
      </c>
      <c r="DH341" s="223" t="str">
        <f t="shared" ca="1" si="561"/>
        <v>1,41419204528983+3,19036613386138i</v>
      </c>
      <c r="DI341" s="223" t="str">
        <f t="shared" ca="1" si="562"/>
        <v>0,171234058118791+3,48554932634597i</v>
      </c>
      <c r="DJ341" s="223" t="str">
        <f t="shared" ca="1" si="563"/>
        <v>-1,09467175900967+3,31361870906677i</v>
      </c>
      <c r="DK341" s="223" t="str">
        <f t="shared" ca="1" si="564"/>
        <v>-2,21387579460666+2,69761546094053i</v>
      </c>
      <c r="DL341" s="223" t="str">
        <f t="shared" ca="1" si="565"/>
        <v>-3,03638858875507+1,72009288909891i</v>
      </c>
      <c r="DM341" s="223" t="str">
        <f t="shared" ca="1" si="566"/>
        <v>-3,45198158093834+0,512053096771341i</v>
      </c>
      <c r="DN341" s="223" t="str">
        <f t="shared" ca="1" si="567"/>
        <v>-3,40495932469601-0,764609185281184i</v>
      </c>
      <c r="DO341" s="223" t="str">
        <f t="shared" ca="1" si="568"/>
        <v>-2,90162347959484-1,93880282435183i</v>
      </c>
      <c r="DP341" s="223" t="str">
        <f t="shared" ca="1" si="569"/>
        <v>-2,00942829808725-2,85316896168048i</v>
      </c>
      <c r="DQ341" s="223" t="str">
        <f t="shared" ca="1" si="570"/>
        <v>-0,847940784185692-3,38516936586121i</v>
      </c>
      <c r="DR341" s="223" t="str">
        <f t="shared" ca="1" si="571"/>
        <v>0,427183007117026-3,46350832068888i</v>
      </c>
      <c r="DS341" s="223" t="str">
        <f t="shared" ca="1" si="572"/>
        <v>1,64505812304143-3,07768727795175i</v>
      </c>
      <c r="DT341" s="223" t="str">
        <f t="shared" ca="1" si="573"/>
        <v>2,64247175780393-2,27941181410013i</v>
      </c>
      <c r="DU341" s="223" t="str">
        <f t="shared" ca="1" si="574"/>
        <v>3,28575611926801-1,17566233831975i</v>
      </c>
      <c r="DV341" s="223" t="str">
        <f t="shared" ca="1" si="575"/>
        <v>3,48870183820663+0,0856428230754459i</v>
      </c>
      <c r="DW341" s="223" t="str">
        <f t="shared" ca="1" si="576"/>
        <v>3,22411126538847+1,33547061272266i</v>
      </c>
      <c r="DX341" s="223" t="str">
        <f t="shared" ca="1" si="577"/>
        <v>2,5274433482922+2,40632610637548i</v>
      </c>
      <c r="DY341" s="223" t="str">
        <f t="shared" ca="1" si="578"/>
        <v>1,49206162145032+3,15469924507007i</v>
      </c>
      <c r="DZ341" s="223" t="str">
        <f t="shared" ca="1" si="579"/>
        <v>0,256722148169081+3,48029724990411i</v>
      </c>
      <c r="EA341" s="223" t="str">
        <f t="shared" ca="1" si="580"/>
        <v>-1,01302179036369+3,33948529885954i</v>
      </c>
      <c r="EB341" s="223" t="str">
        <f t="shared" ca="1" si="581"/>
        <v>-2,14700621911307+2,75113422139678i</v>
      </c>
      <c r="EC341" s="223" t="str">
        <f t="shared" ca="1" si="582"/>
        <v>-2,99326089260833+1,79409153552215i</v>
      </c>
      <c r="ED341" s="223" t="str">
        <f t="shared" ca="1" si="583"/>
        <v>-3,43837549656107+0,596614744788539i</v>
      </c>
      <c r="EE341" s="223" t="str">
        <f t="shared" ca="1" si="584"/>
        <v>-3,42269826335421-0,680817014389873i</v>
      </c>
      <c r="EF341" s="223" t="str">
        <f t="shared" ca="1" si="585"/>
        <v>-2,94833016802618-1,86700948828799i</v>
      </c>
      <c r="EG341" s="223" t="str">
        <f t="shared" ca="1" si="586"/>
        <v>-2,0788433673571-2,80299580146779i</v>
      </c>
      <c r="EH341" s="223" t="str">
        <f t="shared" ca="1" si="587"/>
        <v>-0,930761615272512-3,36334030757905i</v>
      </c>
      <c r="EI341" s="223" t="str">
        <f t="shared" ca="1" si="588"/>
        <v>0,342055598394679-3,47294877253574i</v>
      </c>
      <c r="EJ341" s="223" t="str">
        <f t="shared" ca="1" si="589"/>
        <v>1,56903243547956-3,11713208341638i</v>
      </c>
      <c r="EK341" s="223" t="str">
        <f t="shared" ca="1" si="590"/>
        <v>2,58573632848606-2,34357480115274i</v>
      </c>
      <c r="EL341" s="223" t="str">
        <f t="shared" ca="1" si="591"/>
        <v>3,2559143128462-1,25594474259576i</v>
      </c>
      <c r="EM341" s="223" t="str">
        <f t="shared" ca="1" si="592"/>
        <v>3,48975288653089+7,35341448698605E-13i</v>
      </c>
      <c r="EN341" s="223"/>
      <c r="EO341" s="223"/>
      <c r="EP341" s="223"/>
    </row>
    <row r="342" spans="1:146">
      <c r="A342" s="249">
        <f t="shared" si="461"/>
        <v>4.7265624999999851E-3</v>
      </c>
      <c r="B342" s="248">
        <v>242</v>
      </c>
      <c r="C342" s="247">
        <f t="shared" si="462"/>
        <v>48400</v>
      </c>
      <c r="N342" s="246">
        <f t="shared" ca="1" si="463"/>
        <v>4.5101615719835904</v>
      </c>
      <c r="O342" s="223">
        <f t="shared" ca="1" si="464"/>
        <v>-3.4898384280164096</v>
      </c>
      <c r="P342" s="223" t="str">
        <f t="shared" ca="1" si="465"/>
        <v>-3,28583666034649-1,17569115637699i</v>
      </c>
      <c r="Q342" s="223" t="str">
        <f t="shared" ca="1" si="466"/>
        <v>-2,69768158540366-2,21393006154984i</v>
      </c>
      <c r="R342" s="223" t="str">
        <f t="shared" ca="1" si="467"/>
        <v>-1,79413551263416-2,99333426398807i</v>
      </c>
      <c r="S342" s="223" t="str">
        <f t="shared" ca="1" si="468"/>
        <v>-0,680833702705944-3,42278216118405i</v>
      </c>
      <c r="T342" s="223" t="str">
        <f t="shared" ca="1" si="469"/>
        <v>0,512065648315451-3,45206619656624i</v>
      </c>
      <c r="U342" s="223" t="str">
        <f t="shared" ca="1" si="470"/>
        <v>1,64509844701697-3,07776271880768i</v>
      </c>
      <c r="V342" s="223" t="str">
        <f t="shared" ca="1" si="471"/>
        <v>2,58579971054579-2,34363224730361i</v>
      </c>
      <c r="W342" s="223" t="str">
        <f t="shared" ca="1" si="472"/>
        <v>3,22419029541575-1,33550334803284i</v>
      </c>
      <c r="X342" s="223" t="str">
        <f t="shared" ca="1" si="473"/>
        <v>3,485634764793-0,171238255441117i</v>
      </c>
      <c r="Y342" s="223" t="str">
        <f t="shared" ca="1" si="474"/>
        <v>3,33956715695716+1,01304662174706i</v>
      </c>
      <c r="Z342" s="223" t="str">
        <f t="shared" ca="1" si="475"/>
        <v>2,80306450903327+2,07889432436045i</v>
      </c>
      <c r="AA342" s="223" t="str">
        <f t="shared" ca="1" si="476"/>
        <v>1,93885034865373+2,9016946047414i</v>
      </c>
      <c r="AB342" s="223" t="str">
        <f t="shared" ca="1" si="477"/>
        <v>0,847961569072619+3,38525234377527i</v>
      </c>
      <c r="AC342" s="223" t="str">
        <f t="shared" ca="1" si="478"/>
        <v>-0,342063982926517+3,47303390211563i</v>
      </c>
      <c r="AD342" s="223" t="str">
        <f t="shared" ca="1" si="479"/>
        <v>-1,49209819514727+3,15477657365752i</v>
      </c>
      <c r="AE342" s="223" t="str">
        <f t="shared" ca="1" si="480"/>
        <v>-2,46768841769591+2,4676884176957i</v>
      </c>
      <c r="AF342" s="223" t="str">
        <f t="shared" ca="1" si="481"/>
        <v>-3,15477657365826+1,49209819514571i</v>
      </c>
      <c r="AG342" s="223" t="str">
        <f t="shared" ca="1" si="482"/>
        <v>-3,47303390211552+0,342063982927608i</v>
      </c>
      <c r="AH342" s="223" t="str">
        <f t="shared" ca="1" si="483"/>
        <v>-3,38525234377535-0,847961569072277i</v>
      </c>
      <c r="AI342" s="223" t="str">
        <f t="shared" ca="1" si="484"/>
        <v>-2,90169460474121-1,93885034865401i</v>
      </c>
      <c r="AJ342" s="223" t="str">
        <f t="shared" ca="1" si="485"/>
        <v>-2,07889432435961-2,80306450903389i</v>
      </c>
      <c r="AK342" s="223" t="str">
        <f t="shared" ca="1" si="486"/>
        <v>-1,01304662174538-3,33956715695767i</v>
      </c>
      <c r="AL342" s="223" t="str">
        <f t="shared" ca="1" si="487"/>
        <v>0,171238255440096-3,48563476479305i</v>
      </c>
      <c r="AM342" s="223" t="str">
        <f t="shared" ca="1" si="488"/>
        <v>1,33550334803252-3,22419029541589i</v>
      </c>
      <c r="AN342" s="223" t="str">
        <f t="shared" ca="1" si="489"/>
        <v>2,34363224730386-2,58579971054556i</v>
      </c>
      <c r="AO342" s="223" t="str">
        <f t="shared" ca="1" si="490"/>
        <v>3,07776271880816-1,64509844701605i</v>
      </c>
      <c r="AP342" s="223" t="str">
        <f t="shared" ca="1" si="491"/>
        <v>3,45206619656649-0,512065648313752i</v>
      </c>
      <c r="AQ342" s="223" t="str">
        <f t="shared" ca="1" si="492"/>
        <v>3,42278216118426+0,680833702704894i</v>
      </c>
      <c r="AR342" s="223" t="str">
        <f t="shared" ca="1" si="493"/>
        <v>3,42278216118426+0,680833702704894i</v>
      </c>
      <c r="AS342" s="223" t="str">
        <f t="shared" ca="1" si="494"/>
        <v>2,2139300615496+2,69768158540385i</v>
      </c>
      <c r="AT342" s="223" t="str">
        <f t="shared" ca="1" si="495"/>
        <v>1,17569115637606+3,28583666034683i</v>
      </c>
      <c r="AU342" s="223" t="str">
        <f t="shared" ca="1" si="496"/>
        <v>-1,68105316157803E-12+3,48983842801641i</v>
      </c>
      <c r="AV342" s="223" t="str">
        <f t="shared" ca="1" si="497"/>
        <v>-1,17569115637595+3,28583666034686i</v>
      </c>
      <c r="AW342" s="223" t="str">
        <f t="shared" ca="1" si="498"/>
        <v>-2,21393006154952+2,69768158540392i</v>
      </c>
      <c r="AX342" s="223" t="str">
        <f t="shared" ca="1" si="499"/>
        <v>-2,9933342639882+1,79413551263394i</v>
      </c>
      <c r="AY342" s="223" t="str">
        <f t="shared" ca="1" si="500"/>
        <v>-3,42278216118426+0,680833702704904i</v>
      </c>
      <c r="AZ342" s="223" t="str">
        <f t="shared" ca="1" si="501"/>
        <v>-3,45206619656651-0,512065648313644i</v>
      </c>
      <c r="BA342" s="223" t="str">
        <f t="shared" ca="1" si="502"/>
        <v>-3,07776271880817-1,64509844701604i</v>
      </c>
      <c r="BB342" s="223" t="str">
        <f t="shared" ca="1" si="503"/>
        <v>-2,34363224730387-2,58579971054555i</v>
      </c>
      <c r="BC342" s="223" t="str">
        <f t="shared" ca="1" si="504"/>
        <v>-1,33550334803253-3,22419029541588i</v>
      </c>
      <c r="BD342" s="223" t="str">
        <f t="shared" ca="1" si="505"/>
        <v>-0,171238255440107-3,48563476479305i</v>
      </c>
      <c r="BE342" s="223" t="str">
        <f t="shared" ca="1" si="506"/>
        <v>1,01304662174537-3,33956715695767i</v>
      </c>
      <c r="BF342" s="223" t="str">
        <f t="shared" ca="1" si="507"/>
        <v>2,07889432435957-2,80306450903393i</v>
      </c>
      <c r="BG342" s="223" t="str">
        <f t="shared" ca="1" si="508"/>
        <v>2,90169460474118-1,93885034865406i</v>
      </c>
      <c r="BH342" s="223" t="str">
        <f t="shared" ca="1" si="509"/>
        <v>3,38525234377534-0,847961569072332i</v>
      </c>
      <c r="BI342" s="223" t="str">
        <f t="shared" ca="1" si="510"/>
        <v>3,47303390211553+0,342063982927499i</v>
      </c>
      <c r="BJ342" s="223" t="str">
        <f t="shared" ca="1" si="511"/>
        <v>3,15477657365824+1,49209819514575i</v>
      </c>
      <c r="BK342" s="223" t="str">
        <f t="shared" ca="1" si="512"/>
        <v>2,46768841769641+2,4676884176952i</v>
      </c>
      <c r="BL342" s="223" t="str">
        <f t="shared" ca="1" si="513"/>
        <v>1,49209819514728+3,15477657365752i</v>
      </c>
      <c r="BM342" s="223" t="str">
        <f t="shared" ca="1" si="514"/>
        <v>0,342063982925836+3,47303390211569i</v>
      </c>
      <c r="BN342" s="223" t="str">
        <f t="shared" ca="1" si="515"/>
        <v>-0,847961569073955+3,38525234377494i</v>
      </c>
      <c r="BO342" s="223" t="str">
        <f t="shared" ca="1" si="516"/>
        <v>-1,93885034865248+2,90169460474223i</v>
      </c>
      <c r="BP342" s="223" t="str">
        <f t="shared" ca="1" si="517"/>
        <v>-2,8030645090328+2,07889432436109i</v>
      </c>
      <c r="BQ342" s="223" t="str">
        <f t="shared" ca="1" si="518"/>
        <v>-3,33956715695712+1,01304662174719i</v>
      </c>
      <c r="BR342" s="223" t="str">
        <f t="shared" ca="1" si="519"/>
        <v>-3,48563476479297-0,171238255441676i</v>
      </c>
      <c r="BS342" s="223" t="str">
        <f t="shared" ca="1" si="520"/>
        <v>-3,22419029541528-1,33550334803398i</v>
      </c>
      <c r="BT342" s="223" t="str">
        <f t="shared" ca="1" si="521"/>
        <v>-2,58579971054676-2,34363224730254i</v>
      </c>
      <c r="BU342" s="223" t="str">
        <f t="shared" ca="1" si="522"/>
        <v>-1,64509844701763-3,07776271880732i</v>
      </c>
      <c r="BV342" s="223" t="str">
        <f t="shared" ca="1" si="523"/>
        <v>-0,512065648315525-3,45206619656623i</v>
      </c>
      <c r="BW342" s="223" t="str">
        <f t="shared" ca="1" si="524"/>
        <v>0,680833702706541-3,42278216118393i</v>
      </c>
      <c r="BX342" s="223" t="str">
        <f t="shared" ca="1" si="525"/>
        <v>1,79413551263528-2,9933342639874i</v>
      </c>
      <c r="BY342" s="223" t="str">
        <f t="shared" ca="1" si="526"/>
        <v>2,69768158540278-2,21393006155091i</v>
      </c>
      <c r="BZ342" s="223" t="str">
        <f t="shared" ca="1" si="527"/>
        <v>3,28583666034626-1,17569115637765i</v>
      </c>
      <c r="CA342" s="223" t="str">
        <f t="shared" ca="1" si="528"/>
        <v>3,48983842801641-1,02575846887108E-14i</v>
      </c>
      <c r="CB342" s="223" t="str">
        <f t="shared" ca="1" si="529"/>
        <v>3,28583666034626+1,17569115637763i</v>
      </c>
      <c r="CC342" s="223" t="str">
        <f t="shared" ca="1" si="530"/>
        <v>2,69768158540279+2,21393006155089i</v>
      </c>
      <c r="CD342" s="223" t="str">
        <f t="shared" ca="1" si="531"/>
        <v>1,79413551263547+2,99333426398728i</v>
      </c>
      <c r="CE342" s="223" t="str">
        <f t="shared" ca="1" si="532"/>
        <v>0,680833702706757+3,42278216118389i</v>
      </c>
      <c r="CF342" s="223" t="str">
        <f t="shared" ca="1" si="533"/>
        <v>-0,512065648315308+3,45206619656626i</v>
      </c>
      <c r="CG342" s="223" t="str">
        <f t="shared" ca="1" si="534"/>
        <v>-1,64509844701744+3,07776271880743i</v>
      </c>
      <c r="CH342" s="223" t="str">
        <f t="shared" ca="1" si="535"/>
        <v>-2,58579971054674+2,34363224730255i</v>
      </c>
      <c r="CI342" s="223" t="str">
        <f t="shared" ca="1" si="536"/>
        <v>-3,2241902954152+1,33550334803418i</v>
      </c>
      <c r="CJ342" s="223" t="str">
        <f t="shared" ca="1" si="537"/>
        <v>-3,48563476479296+0,171238255441895i</v>
      </c>
      <c r="CK342" s="223" t="str">
        <f t="shared" ca="1" si="538"/>
        <v>-3,33956715695718-1,01304662174698i</v>
      </c>
      <c r="CL342" s="223" t="str">
        <f t="shared" ca="1" si="539"/>
        <v>-2,80306450903293-2,07889432436092i</v>
      </c>
      <c r="CM342" s="223" t="str">
        <f t="shared" ca="1" si="540"/>
        <v>-1,93885034865266-2,90169460474211i</v>
      </c>
      <c r="CN342" s="223" t="str">
        <f t="shared" ca="1" si="541"/>
        <v>-0,847961569073976-3,38525234377493i</v>
      </c>
      <c r="CO342" s="223" t="str">
        <f t="shared" ca="1" si="542"/>
        <v>0,342063982925816-3,4730339021157i</v>
      </c>
      <c r="CP342" s="223" t="str">
        <f t="shared" ca="1" si="543"/>
        <v>1,49209819514727-3,15477657365753i</v>
      </c>
      <c r="CQ342" s="223" t="str">
        <f t="shared" ca="1" si="544"/>
        <v>2,46768841769639-2,46768841769522i</v>
      </c>
      <c r="CR342" s="223" t="str">
        <f t="shared" ca="1" si="545"/>
        <v>3,15477657365824-1,49209819514576i</v>
      </c>
      <c r="CS342" s="223" t="str">
        <f t="shared" ca="1" si="546"/>
        <v>3,47303390211551-0,342063982927717i</v>
      </c>
      <c r="CT342" s="223" t="str">
        <f t="shared" ca="1" si="547"/>
        <v>3,38525234377539+0,847961569072123i</v>
      </c>
      <c r="CU342" s="223" t="str">
        <f t="shared" ca="1" si="548"/>
        <v>2,9016946047413+1,93885034865388i</v>
      </c>
      <c r="CV342" s="223" t="str">
        <f t="shared" ca="1" si="549"/>
        <v>2,07889432435974+2,8030645090338i</v>
      </c>
      <c r="CW342" s="223" t="str">
        <f t="shared" ca="1" si="550"/>
        <v>1,01304662174539+3,33956715695766i</v>
      </c>
      <c r="CX342" s="223" t="str">
        <f t="shared" ca="1" si="551"/>
        <v>-0,171238255440185+3,48563476479304i</v>
      </c>
      <c r="CY342" s="223" t="str">
        <f t="shared" ca="1" si="552"/>
        <v>-1,33550334803241+3,22419029541593i</v>
      </c>
      <c r="CZ342" s="223" t="str">
        <f t="shared" ca="1" si="553"/>
        <v>-2,34363224730393+2,5857997105455i</v>
      </c>
      <c r="DA342" s="223" t="str">
        <f t="shared" ca="1" si="554"/>
        <v>-3,07776271880811+1,64509844701615i</v>
      </c>
      <c r="DB342" s="223" t="str">
        <f t="shared" ca="1" si="555"/>
        <v>-3,45206619656651+0,512065648313665i</v>
      </c>
      <c r="DC342" s="223" t="str">
        <f t="shared" ca="1" si="556"/>
        <v>-3,4227821611843-0,680833702704688i</v>
      </c>
      <c r="DD342" s="223" t="str">
        <f t="shared" ca="1" si="557"/>
        <v>-2,99333426398827-1,79413551263383i</v>
      </c>
      <c r="DE342" s="223" t="str">
        <f t="shared" ca="1" si="558"/>
        <v>-2,21393006154976-2,69768158540372i</v>
      </c>
      <c r="DF342" s="223" t="str">
        <f t="shared" ca="1" si="559"/>
        <v>-1,17569115637607-3,28583666034682i</v>
      </c>
      <c r="DG342" s="223" t="str">
        <f t="shared" ca="1" si="560"/>
        <v>-1,70156833095545E-12-3,48983842801641i</v>
      </c>
      <c r="DH342" s="223" t="str">
        <f t="shared" ca="1" si="561"/>
        <v>1,17569115637585-3,2858366603469i</v>
      </c>
      <c r="DI342" s="223" t="str">
        <f t="shared" ca="1" si="562"/>
        <v>2,21393006154958-2,69768158540386i</v>
      </c>
      <c r="DJ342" s="223" t="str">
        <f t="shared" ca="1" si="563"/>
        <v>2,99333426398815-1,79413551263403i</v>
      </c>
      <c r="DK342" s="223" t="str">
        <f t="shared" ca="1" si="564"/>
        <v>3,42278216118425-0,680833702704915i</v>
      </c>
      <c r="DL342" s="223" t="str">
        <f t="shared" ca="1" si="565"/>
        <v>3,45206619656602+0,512065648316969i</v>
      </c>
      <c r="DM342" s="223" t="str">
        <f t="shared" ca="1" si="566"/>
        <v>3,07776271880822+1,64509844701594i</v>
      </c>
      <c r="DN342" s="223" t="str">
        <f t="shared" ca="1" si="567"/>
        <v>2,3436322473038+2,58579971054561i</v>
      </c>
      <c r="DO342" s="223" t="str">
        <f t="shared" ca="1" si="568"/>
        <v>1,33550334803263+3,22419029541584i</v>
      </c>
      <c r="DP342" s="223" t="str">
        <f t="shared" ca="1" si="569"/>
        <v>0,171238255440018+3,48563476479305i</v>
      </c>
      <c r="DQ342" s="223" t="str">
        <f t="shared" ca="1" si="570"/>
        <v>-1,01304662174859+3,33956715695669i</v>
      </c>
      <c r="DR342" s="223" t="str">
        <f t="shared" ca="1" si="571"/>
        <v>-2,07889432435956+2,80306450903393i</v>
      </c>
      <c r="DS342" s="223" t="str">
        <f t="shared" ca="1" si="572"/>
        <v>-2,90169460474106+1,93885034865424i</v>
      </c>
      <c r="DT342" s="223" t="str">
        <f t="shared" ca="1" si="573"/>
        <v>-3,38525234377534+0,847961569072343i</v>
      </c>
      <c r="DU342" s="223" t="str">
        <f t="shared" ca="1" si="574"/>
        <v>-3,47303390211555-0,342063982927292i</v>
      </c>
      <c r="DV342" s="223" t="str">
        <f t="shared" ca="1" si="575"/>
        <v>-3,15477657365833-1,49209819514556i</v>
      </c>
      <c r="DW342" s="223" t="str">
        <f t="shared" ca="1" si="576"/>
        <v>-2,46768841769641-2,4676884176952i</v>
      </c>
      <c r="DX342" s="223" t="str">
        <f t="shared" ca="1" si="577"/>
        <v>-1,49209819514747-3,15477657365743i</v>
      </c>
      <c r="DY342" s="223" t="str">
        <f t="shared" ca="1" si="578"/>
        <v>-0,342063982925847-3,47303390211569i</v>
      </c>
      <c r="DZ342" s="223" t="str">
        <f t="shared" ca="1" si="579"/>
        <v>0,847961569073753-3,38525234377498i</v>
      </c>
      <c r="EA342" s="223" t="str">
        <f t="shared" ca="1" si="580"/>
        <v>1,93885034865247-2,90169460474224i</v>
      </c>
      <c r="EB342" s="223" t="str">
        <f t="shared" ca="1" si="581"/>
        <v>2,80306450903291-2,07889432436094i</v>
      </c>
      <c r="EC342" s="223" t="str">
        <f t="shared" ca="1" si="582"/>
        <v>3,33956715695711-1,0130466217472i</v>
      </c>
      <c r="ED342" s="223" t="str">
        <f t="shared" ca="1" si="583"/>
        <v>3,48563476479296+0,171238255441864i</v>
      </c>
      <c r="EE342" s="223" t="str">
        <f t="shared" ca="1" si="584"/>
        <v>3,22419029541529+1,33550334803397i</v>
      </c>
      <c r="EF342" s="223" t="str">
        <f t="shared" ca="1" si="585"/>
        <v>2,58579971054677+2,34363224730253i</v>
      </c>
      <c r="EG342" s="223" t="str">
        <f t="shared" ca="1" si="586"/>
        <v>1,64509844701781+3,07776271880722i</v>
      </c>
      <c r="EH342" s="223" t="str">
        <f t="shared" ca="1" si="587"/>
        <v>0,512065648315535+3,45206619656623i</v>
      </c>
      <c r="EI342" s="223" t="str">
        <f t="shared" ca="1" si="588"/>
        <v>-0,680833702706339+3,42278216118397i</v>
      </c>
      <c r="EJ342" s="223" t="str">
        <f t="shared" ca="1" si="589"/>
        <v>-1,79413551263527+2,9933342639874i</v>
      </c>
      <c r="EK342" s="223" t="str">
        <f t="shared" ca="1" si="590"/>
        <v>-2,69768158540277+2,21393006155092i</v>
      </c>
      <c r="EL342" s="223" t="str">
        <f t="shared" ca="1" si="591"/>
        <v>-3,28583666034618+1,17569115637785i</v>
      </c>
      <c r="EM342" s="223" t="str">
        <f t="shared" ca="1" si="592"/>
        <v>-3,48983842801641+2,05151693774216E-14i</v>
      </c>
      <c r="EN342" s="223"/>
      <c r="EO342" s="223"/>
      <c r="EP342" s="223"/>
    </row>
    <row r="343" spans="1:146">
      <c r="A343" s="249">
        <f t="shared" si="461"/>
        <v>4.7460937499999847E-3</v>
      </c>
      <c r="B343" s="248">
        <v>243</v>
      </c>
      <c r="C343" s="247">
        <f t="shared" si="462"/>
        <v>48600</v>
      </c>
      <c r="N343" s="246">
        <f t="shared" ca="1" si="463"/>
        <v>4.5100829944521443</v>
      </c>
      <c r="O343" s="223">
        <f t="shared" ca="1" si="464"/>
        <v>-3.4899170055478557</v>
      </c>
      <c r="P343" s="223" t="str">
        <f t="shared" ca="1" si="465"/>
        <v>-3,31377454469855-1,09472324014795i</v>
      </c>
      <c r="Q343" s="223" t="str">
        <f t="shared" ca="1" si="466"/>
        <v>-2,80312762309832-2,0789411329413i</v>
      </c>
      <c r="R343" s="223" t="str">
        <f t="shared" ca="1" si="467"/>
        <v>-2,00952279916284-2,85330314289542i</v>
      </c>
      <c r="S343" s="223" t="str">
        <f t="shared" ca="1" si="468"/>
        <v>-1,01306943160034-3,3396423509665i</v>
      </c>
      <c r="T343" s="223" t="str">
        <f t="shared" ca="1" si="469"/>
        <v>0,0856468507590305-3,48886590779399i</v>
      </c>
      <c r="U343" s="223" t="str">
        <f t="shared" ca="1" si="470"/>
        <v>1,17571762835016-3,28591064455484i</v>
      </c>
      <c r="V343" s="223" t="str">
        <f t="shared" ca="1" si="471"/>
        <v>2,14710719031761-2,75126360403698i</v>
      </c>
      <c r="W343" s="223" t="str">
        <f t="shared" ca="1" si="472"/>
        <v>2,90175993957091-1,93889400399134i</v>
      </c>
      <c r="X343" s="223" t="str">
        <f t="shared" ca="1" si="473"/>
        <v>3,36349848155947-0,930805387908358i</v>
      </c>
      <c r="Y343" s="223" t="str">
        <f t="shared" ca="1" si="474"/>
        <v>3,48571324767435+0,171242111058053i</v>
      </c>
      <c r="Z343" s="223" t="str">
        <f t="shared" ca="1" si="475"/>
        <v>3,25606743470703+1,25600380821575i</v>
      </c>
      <c r="AA343" s="223" t="str">
        <f t="shared" ca="1" si="476"/>
        <v>2,69774232665692+2,213979910608i</v>
      </c>
      <c r="AB343" s="223" t="str">
        <f t="shared" ca="1" si="477"/>
        <v>1,86709729157176+2,94846882456259i</v>
      </c>
      <c r="AC343" s="223" t="str">
        <f t="shared" ca="1" si="478"/>
        <v>0,847980661855416+3,38532856643655i</v>
      </c>
      <c r="AD343" s="223" t="str">
        <f t="shared" ca="1" si="479"/>
        <v>-0,256734221512194+3,48046092423355i</v>
      </c>
      <c r="AE343" s="223" t="str">
        <f t="shared" ca="1" si="480"/>
        <v>-1,33553341835226+3,22426289158878i</v>
      </c>
      <c r="AF343" s="223" t="str">
        <f t="shared" ca="1" si="481"/>
        <v>-2,27951901218732+2,64259603017348i</v>
      </c>
      <c r="AG343" s="223" t="str">
        <f t="shared" ca="1" si="482"/>
        <v>-2,99340166218436+1,7941759095596i</v>
      </c>
      <c r="AH343" s="223" t="str">
        <f t="shared" ca="1" si="483"/>
        <v>-3,4051194559708+0,764645143959761i</v>
      </c>
      <c r="AI343" s="223" t="str">
        <f t="shared" ca="1" si="484"/>
        <v>-3,47311210127464-0,342071684872911i</v>
      </c>
      <c r="AJ343" s="223" t="str">
        <f t="shared" ca="1" si="485"/>
        <v>-3,19051617306773-1,41425855309605i</v>
      </c>
      <c r="AK343" s="223" t="str">
        <f t="shared" ca="1" si="486"/>
        <v>-2,58585793265558-2,34368501674912i</v>
      </c>
      <c r="AL343" s="223" t="str">
        <f t="shared" ca="1" si="487"/>
        <v>-1,72017378306781-3,03653138657553i</v>
      </c>
      <c r="AM343" s="223" t="str">
        <f t="shared" ca="1" si="488"/>
        <v>-0,680849032422035-3,42285922887023i</v>
      </c>
      <c r="AN343" s="223" t="str">
        <f t="shared" ca="1" si="489"/>
        <v>0,427203097039519-3,46367120545411i</v>
      </c>
      <c r="AO343" s="223" t="str">
        <f t="shared" ca="1" si="490"/>
        <v>1,49213179136999-3,15484760690514i</v>
      </c>
      <c r="AP343" s="223" t="str">
        <f t="shared" ca="1" si="491"/>
        <v>2,40643927309283-2,52756221101056i</v>
      </c>
      <c r="AQ343" s="223" t="str">
        <f t="shared" ca="1" si="492"/>
        <v>3,07783201800431-1,64513548820748i</v>
      </c>
      <c r="AR343" s="223" t="str">
        <f t="shared" ca="1" si="493"/>
        <v>3,07783201800431-1,64513548820748i</v>
      </c>
      <c r="AS343" s="223" t="str">
        <f t="shared" ca="1" si="494"/>
        <v>3,45214392361446+0,512077178034575i</v>
      </c>
      <c r="AT343" s="223" t="str">
        <f t="shared" ca="1" si="495"/>
        <v>3,11727867851151+1,56910622524723i</v>
      </c>
      <c r="AU343" s="223" t="str">
        <f t="shared" ca="1" si="496"/>
        <v>2,46774398040128+2,467743980401i</v>
      </c>
      <c r="AV343" s="223" t="str">
        <f t="shared" ca="1" si="497"/>
        <v>1,56910622524758+3,11727867851134i</v>
      </c>
      <c r="AW343" s="223" t="str">
        <f t="shared" ca="1" si="498"/>
        <v>0,512077178034958+3,45214392361441i</v>
      </c>
      <c r="AX343" s="223" t="str">
        <f t="shared" ca="1" si="499"/>
        <v>-0,596642802885386+3,43853719935923i</v>
      </c>
      <c r="AY343" s="223" t="str">
        <f t="shared" ca="1" si="500"/>
        <v>-1,64513548821011+3,0778320180029i</v>
      </c>
      <c r="AZ343" s="223" t="str">
        <f t="shared" ca="1" si="501"/>
        <v>-2,52756221101029+2,40643927309311i</v>
      </c>
      <c r="BA343" s="223" t="str">
        <f t="shared" ca="1" si="502"/>
        <v>-3,15484760690497+1,49213179137035i</v>
      </c>
      <c r="BB343" s="223" t="str">
        <f t="shared" ca="1" si="503"/>
        <v>-3,46367120545407+0,427203097039903i</v>
      </c>
      <c r="BC343" s="223" t="str">
        <f t="shared" ca="1" si="504"/>
        <v>-3,4228592288703-0,680849032421655i</v>
      </c>
      <c r="BD343" s="223" t="str">
        <f t="shared" ca="1" si="505"/>
        <v>-3,03653138657577-1,72017378306738i</v>
      </c>
      <c r="BE343" s="223" t="str">
        <f t="shared" ca="1" si="506"/>
        <v>-2,3436850167494-2,58585793265532i</v>
      </c>
      <c r="BF343" s="223" t="str">
        <f t="shared" ca="1" si="507"/>
        <v>-1,41425855309649-3,19051617306754i</v>
      </c>
      <c r="BG343" s="223" t="str">
        <f t="shared" ca="1" si="508"/>
        <v>-0,342071684869793-3,47311210127494i</v>
      </c>
      <c r="BH343" s="223" t="str">
        <f t="shared" ca="1" si="509"/>
        <v>0,764645143959286-3,40511945597091i</v>
      </c>
      <c r="BI343" s="223" t="str">
        <f t="shared" ca="1" si="510"/>
        <v>1,79417590955927-2,99340166218456i</v>
      </c>
      <c r="BJ343" s="223" t="str">
        <f t="shared" ca="1" si="511"/>
        <v>2,64259603017326-2,27951901218758i</v>
      </c>
      <c r="BK343" s="223" t="str">
        <f t="shared" ca="1" si="512"/>
        <v>3,22426289158863-1,33553341835262i</v>
      </c>
      <c r="BL343" s="223" t="str">
        <f t="shared" ca="1" si="513"/>
        <v>3,48046092423362-0,256734221511246i</v>
      </c>
      <c r="BM343" s="223" t="str">
        <f t="shared" ca="1" si="514"/>
        <v>3,38532856643683+0,847980661854316i</v>
      </c>
      <c r="BN343" s="223" t="str">
        <f t="shared" ca="1" si="515"/>
        <v>2,94846882456267+1,86709729157164i</v>
      </c>
      <c r="BO343" s="223" t="str">
        <f t="shared" ca="1" si="516"/>
        <v>2,21397991060692+2,69774232665781i</v>
      </c>
      <c r="BP343" s="223" t="str">
        <f t="shared" ca="1" si="517"/>
        <v>1,25600380821653+3,25606743470673i</v>
      </c>
      <c r="BQ343" s="223" t="str">
        <f t="shared" ca="1" si="518"/>
        <v>0,171242111057376+3,48571324767439i</v>
      </c>
      <c r="BR343" s="223" t="str">
        <f t="shared" ca="1" si="519"/>
        <v>-0,930805387906501+3,36349848155999i</v>
      </c>
      <c r="BS343" s="223" t="str">
        <f t="shared" ca="1" si="520"/>
        <v>-1,93889400399101+2,90175993957112i</v>
      </c>
      <c r="BT343" s="223" t="str">
        <f t="shared" ca="1" si="521"/>
        <v>-2,75126360403755+2,14710719031688i</v>
      </c>
      <c r="BU343" s="223" t="str">
        <f t="shared" ca="1" si="522"/>
        <v>-3,28591064455446+1,17571762835121i</v>
      </c>
      <c r="BV343" s="223" t="str">
        <f t="shared" ca="1" si="523"/>
        <v>-3,48886590779398+0,0856468507591585i</v>
      </c>
      <c r="BW343" s="223" t="str">
        <f t="shared" ca="1" si="524"/>
        <v>-3,3396423509661-1,01306943160168i</v>
      </c>
      <c r="BX343" s="223" t="str">
        <f t="shared" ca="1" si="525"/>
        <v>-2,85330314289591-2,00952279916214i</v>
      </c>
      <c r="BY343" s="223" t="str">
        <f t="shared" ca="1" si="526"/>
        <v>-2,07894113294076-2,80312762309872i</v>
      </c>
      <c r="BZ343" s="223" t="str">
        <f t="shared" ca="1" si="527"/>
        <v>-1,09472324014967-3,31377454469798i</v>
      </c>
      <c r="CA343" s="223" t="str">
        <f t="shared" ca="1" si="528"/>
        <v>-3,88203646774495E-13-3,48991700554786i</v>
      </c>
      <c r="CB343" s="223" t="str">
        <f t="shared" ca="1" si="529"/>
        <v>1,09472324014874-3,31377454469829i</v>
      </c>
      <c r="CC343" s="223" t="str">
        <f t="shared" ca="1" si="530"/>
        <v>2,07894113294014-2,80312762309919i</v>
      </c>
      <c r="CD343" s="223" t="str">
        <f t="shared" ca="1" si="531"/>
        <v>2,85330314289534-2,00952279916294i</v>
      </c>
      <c r="CE343" s="223" t="str">
        <f t="shared" ca="1" si="532"/>
        <v>3,33964235096691-1,01306943159901i</v>
      </c>
      <c r="CF343" s="223" t="str">
        <f t="shared" ca="1" si="533"/>
        <v>3,48886590779401+0,0856468507581838i</v>
      </c>
      <c r="CG343" s="223" t="str">
        <f t="shared" ca="1" si="534"/>
        <v>3,28591064455473+1,17571762835047i</v>
      </c>
      <c r="CH343" s="223" t="str">
        <f t="shared" ca="1" si="535"/>
        <v>2,75126360403815+2,14710719031611i</v>
      </c>
      <c r="CI343" s="223" t="str">
        <f t="shared" ca="1" si="536"/>
        <v>1,93889400399166+2,90175993957069i</v>
      </c>
      <c r="CJ343" s="223" t="str">
        <f t="shared" ca="1" si="537"/>
        <v>0,93080538790744+3,36349848155973i</v>
      </c>
      <c r="CK343" s="223" t="str">
        <f t="shared" ca="1" si="538"/>
        <v>-0,1712421110566+3,48571324767442i</v>
      </c>
      <c r="CL343" s="223" t="str">
        <f t="shared" ca="1" si="539"/>
        <v>-1,25600380821562+3,25606743470708i</v>
      </c>
      <c r="CM343" s="223" t="str">
        <f t="shared" ca="1" si="540"/>
        <v>-2,21397991060908+2,69774232665603i</v>
      </c>
      <c r="CN343" s="223" t="str">
        <f t="shared" ca="1" si="541"/>
        <v>-2,94846882456215+1,86709729157246i</v>
      </c>
      <c r="CO343" s="223" t="str">
        <f t="shared" ca="1" si="542"/>
        <v>-3,38532856643664+0,84798066185507i</v>
      </c>
      <c r="CP343" s="223" t="str">
        <f t="shared" ca="1" si="543"/>
        <v>-3,48046092423343-0,256734221513835i</v>
      </c>
      <c r="CQ343" s="223" t="str">
        <f t="shared" ca="1" si="544"/>
        <v>-3,22426289158893-1,3355334183519i</v>
      </c>
      <c r="CR343" s="223" t="str">
        <f t="shared" ca="1" si="545"/>
        <v>-2,64259603017377-2,27951901218699i</v>
      </c>
      <c r="CS343" s="223" t="str">
        <f t="shared" ca="1" si="546"/>
        <v>-1,79417590955993-2,99340166218416i</v>
      </c>
      <c r="CT343" s="223" t="str">
        <f t="shared" ca="1" si="547"/>
        <v>-0,764645143960235-3,40511945597069i</v>
      </c>
      <c r="CU343" s="223" t="str">
        <f t="shared" ca="1" si="548"/>
        <v>0,342071684872574-3,47311210127467i</v>
      </c>
      <c r="CV343" s="223" t="str">
        <f t="shared" ca="1" si="549"/>
        <v>1,4142585530956-3,19051617306793i</v>
      </c>
      <c r="CW343" s="223" t="str">
        <f t="shared" ca="1" si="550"/>
        <v>2,34368501674868-2,58585793265598i</v>
      </c>
      <c r="CX343" s="223" t="str">
        <f t="shared" ca="1" si="551"/>
        <v>3,03653138657705-1,72017378306512i</v>
      </c>
      <c r="CY343" s="223" t="str">
        <f t="shared" ca="1" si="552"/>
        <v>3,42285922887015-0,680849032422416i</v>
      </c>
      <c r="CZ343" s="223" t="str">
        <f t="shared" ca="1" si="553"/>
        <v>3,46367120545415+0,427203097039232i</v>
      </c>
      <c r="DA343" s="223" t="str">
        <f t="shared" ca="1" si="554"/>
        <v>3,15484760690539+1,49213179136946i</v>
      </c>
      <c r="DB343" s="223" t="str">
        <f t="shared" ca="1" si="555"/>
        <v>2,52756221101089+2,40643927309247i</v>
      </c>
      <c r="DC343" s="223" t="str">
        <f t="shared" ca="1" si="556"/>
        <v>1,64513548820774+3,07783201800417i</v>
      </c>
      <c r="DD343" s="223" t="str">
        <f t="shared" ca="1" si="557"/>
        <v>0,596642802886056+3,43853719935911i</v>
      </c>
      <c r="DE343" s="223" t="str">
        <f t="shared" ca="1" si="558"/>
        <v>-0,512077178033995+3,45214392361455i</v>
      </c>
      <c r="DF343" s="223" t="str">
        <f t="shared" ca="1" si="559"/>
        <v>-1,56910622524998+3,11727867851013i</v>
      </c>
      <c r="DG343" s="223" t="str">
        <f t="shared" ca="1" si="560"/>
        <v>-2,46774398040073+2,46774398040155i</v>
      </c>
      <c r="DH343" s="223" t="str">
        <f t="shared" ca="1" si="561"/>
        <v>-3,11727867851121+1,56910622524783i</v>
      </c>
      <c r="DI343" s="223" t="str">
        <f t="shared" ca="1" si="562"/>
        <v>-3,45214392361484+0,512077178032006i</v>
      </c>
      <c r="DJ343" s="223" t="str">
        <f t="shared" ca="1" si="563"/>
        <v>-3,43853719935931-0,596642802884907i</v>
      </c>
      <c r="DK343" s="223" t="str">
        <f t="shared" ca="1" si="564"/>
        <v>-3,07783201800303-1,64513548820986i</v>
      </c>
      <c r="DL343" s="223" t="str">
        <f t="shared" ca="1" si="565"/>
        <v>-2,40643927309332-2,52756221101009i</v>
      </c>
      <c r="DM343" s="223" t="str">
        <f t="shared" ca="1" si="566"/>
        <v>-1,49213179137087-3,15484760690472i</v>
      </c>
      <c r="DN343" s="223" t="str">
        <f t="shared" ca="1" si="567"/>
        <v>-0,427203097036842-3,46367120545444i</v>
      </c>
      <c r="DO343" s="223" t="str">
        <f t="shared" ca="1" si="568"/>
        <v>0,680849032421275-3,42285922887038i</v>
      </c>
      <c r="DP343" s="223" t="str">
        <f t="shared" ca="1" si="569"/>
        <v>1,72017378306722-3,03653138657586i</v>
      </c>
      <c r="DQ343" s="223" t="str">
        <f t="shared" ca="1" si="570"/>
        <v>2,58585793265493-2,34368501674984i</v>
      </c>
      <c r="DR343" s="223" t="str">
        <f t="shared" ca="1" si="571"/>
        <v>3,19051617306738-1,41425855309685i</v>
      </c>
      <c r="DS343" s="223" t="str">
        <f t="shared" ca="1" si="572"/>
        <v>3,47311210127491-0,342071684870179i</v>
      </c>
      <c r="DT343" s="223" t="str">
        <f t="shared" ca="1" si="573"/>
        <v>3,40511945597095+0,764645143959101i</v>
      </c>
      <c r="DU343" s="223" t="str">
        <f t="shared" ca="1" si="574"/>
        <v>2,99340166218486+1,79417590955877i</v>
      </c>
      <c r="DV343" s="223" t="str">
        <f t="shared" ca="1" si="575"/>
        <v>2,27951901218532+2,64259603017521i</v>
      </c>
      <c r="DW343" s="223" t="str">
        <f t="shared" ca="1" si="576"/>
        <v>1,33553341835298+3,22426289158848i</v>
      </c>
      <c r="DX343" s="223" t="str">
        <f t="shared" ca="1" si="577"/>
        <v>0,256734221511435+3,4804609242336i</v>
      </c>
      <c r="DY343" s="223" t="str">
        <f t="shared" ca="1" si="578"/>
        <v>-0,847980661857213+3,3853285664361i</v>
      </c>
      <c r="DZ343" s="223" t="str">
        <f t="shared" ca="1" si="579"/>
        <v>-1,86709729157131+2,94846882456288i</v>
      </c>
      <c r="EA343" s="223" t="str">
        <f t="shared" ca="1" si="580"/>
        <v>-2,69774232665756+2,21397991060722i</v>
      </c>
      <c r="EB343" s="223" t="str">
        <f t="shared" ca="1" si="581"/>
        <v>-3,25606743470667+1,25600380821671i</v>
      </c>
      <c r="EC343" s="223" t="str">
        <f t="shared" ca="1" si="582"/>
        <v>-3,48571324767436+0,171242111057961i</v>
      </c>
      <c r="ED343" s="223" t="str">
        <f t="shared" ca="1" si="583"/>
        <v>-3,36349848155914-0,930805387909569i</v>
      </c>
      <c r="EE343" s="223" t="str">
        <f t="shared" ca="1" si="584"/>
        <v>-2,90175993957134-1,93889400399069i</v>
      </c>
      <c r="EF343" s="223" t="str">
        <f t="shared" ca="1" si="585"/>
        <v>-2,14710719031703-2,75126360403743i</v>
      </c>
      <c r="EG343" s="223" t="str">
        <f t="shared" ca="1" si="586"/>
        <v>-1,1757176283484-3,28591064455547i</v>
      </c>
      <c r="EH343" s="223" t="str">
        <f t="shared" ca="1" si="587"/>
        <v>-0,0856468507595466-3,48886590779397i</v>
      </c>
      <c r="EI343" s="223" t="str">
        <f t="shared" ca="1" si="588"/>
        <v>1,01306943160131-3,33964235096621i</v>
      </c>
      <c r="EJ343" s="223" t="str">
        <f t="shared" ca="1" si="589"/>
        <v>2,00952279916199-2,85330314289601i</v>
      </c>
      <c r="EK343" s="223" t="str">
        <f t="shared" ca="1" si="590"/>
        <v>2,80312762309838-2,07894113294123i</v>
      </c>
      <c r="EL343" s="223" t="str">
        <f t="shared" ca="1" si="591"/>
        <v>3,31377454469898-1,09472324014665i</v>
      </c>
      <c r="EM343" s="223" t="str">
        <f t="shared" ca="1" si="592"/>
        <v>3,48991700554786-7,7640729354899E-13i</v>
      </c>
      <c r="EN343" s="223"/>
      <c r="EO343" s="223"/>
      <c r="EP343" s="223"/>
    </row>
    <row r="344" spans="1:146">
      <c r="A344" s="249">
        <f t="shared" si="461"/>
        <v>4.7656249999999843E-3</v>
      </c>
      <c r="B344" s="248">
        <v>244</v>
      </c>
      <c r="C344" s="247">
        <f t="shared" si="462"/>
        <v>48800</v>
      </c>
      <c r="N344" s="246">
        <f t="shared" ca="1" si="463"/>
        <v>4.5100111130971747</v>
      </c>
      <c r="O344" s="223">
        <f t="shared" ca="1" si="464"/>
        <v>-3.4899888869028253</v>
      </c>
      <c r="P344" s="223" t="str">
        <f t="shared" ca="1" si="465"/>
        <v>-3,33971113713446-1,01309029765626i</v>
      </c>
      <c r="Q344" s="223" t="str">
        <f t="shared" ca="1" si="466"/>
        <v>-2,90181970673331-1,93893393913239i</v>
      </c>
      <c r="R344" s="223" t="str">
        <f t="shared" ca="1" si="467"/>
        <v>-2,21402551165683-2,69779789169573i</v>
      </c>
      <c r="S344" s="223" t="str">
        <f t="shared" ca="1" si="468"/>
        <v>-1,33556092615608-3,22432930130133i</v>
      </c>
      <c r="T344" s="223" t="str">
        <f t="shared" ca="1" si="469"/>
        <v>-0,3420787304761-3,4731836365014i</v>
      </c>
      <c r="U344" s="223" t="str">
        <f t="shared" ca="1" si="470"/>
        <v>0,680863055778444-3,42292972904517i</v>
      </c>
      <c r="V344" s="223" t="str">
        <f t="shared" ca="1" si="471"/>
        <v>1,645169372845-3,07789541169904i</v>
      </c>
      <c r="W344" s="223" t="str">
        <f t="shared" ca="1" si="472"/>
        <v>2,46779480819478-2,46779480819457i</v>
      </c>
      <c r="X344" s="223" t="str">
        <f t="shared" ca="1" si="473"/>
        <v>3,07789541169903-1,64516937284502i</v>
      </c>
      <c r="Y344" s="223" t="str">
        <f t="shared" ca="1" si="474"/>
        <v>3,42292972904517-0,680863055778462i</v>
      </c>
      <c r="Z344" s="223" t="str">
        <f t="shared" ca="1" si="475"/>
        <v>3,4731836365014+0,342078730476095i</v>
      </c>
      <c r="AA344" s="223" t="str">
        <f t="shared" ca="1" si="476"/>
        <v>3,22432930130134+1,33556092615606i</v>
      </c>
      <c r="AB344" s="223" t="str">
        <f t="shared" ca="1" si="477"/>
        <v>2,69779789169576+2,2140255116568i</v>
      </c>
      <c r="AC344" s="223" t="str">
        <f t="shared" ca="1" si="478"/>
        <v>1,93893393913239+2,9018197067333i</v>
      </c>
      <c r="AD344" s="223" t="str">
        <f t="shared" ca="1" si="479"/>
        <v>1,01309029765609+3,33971113713452i</v>
      </c>
      <c r="AE344" s="223" t="str">
        <f t="shared" ca="1" si="480"/>
        <v>4,27541394561928E-14+3,48998888690283i</v>
      </c>
      <c r="AF344" s="223" t="str">
        <f t="shared" ca="1" si="481"/>
        <v>-1,01309029765704+3,33971113713422i</v>
      </c>
      <c r="AG344" s="223" t="str">
        <f t="shared" ca="1" si="482"/>
        <v>-1,93893393913179+2,90181970673371i</v>
      </c>
      <c r="AH344" s="223" t="str">
        <f t="shared" ca="1" si="483"/>
        <v>-2,6977978916964+2,21402551165602i</v>
      </c>
      <c r="AI344" s="223" t="str">
        <f t="shared" ca="1" si="484"/>
        <v>-3,22432930130119+1,33556092615641i</v>
      </c>
      <c r="AJ344" s="223" t="str">
        <f t="shared" ca="1" si="485"/>
        <v>-3,47318363650153+0,342078730474749i</v>
      </c>
      <c r="AK344" s="223" t="str">
        <f t="shared" ca="1" si="486"/>
        <v>-3,42292972904517-0,680863055778451i</v>
      </c>
      <c r="AL344" s="223" t="str">
        <f t="shared" ca="1" si="487"/>
        <v>-3,07789541169823-1,64516937284652i</v>
      </c>
      <c r="AM344" s="223" t="str">
        <f t="shared" ca="1" si="488"/>
        <v>-2,46779480819458-2,46779480819477i</v>
      </c>
      <c r="AN344" s="223" t="str">
        <f t="shared" ca="1" si="489"/>
        <v>-1,64516937284628-3,07789541169836i</v>
      </c>
      <c r="AO344" s="223" t="str">
        <f t="shared" ca="1" si="490"/>
        <v>-0,680863055778186-3,42292972904522i</v>
      </c>
      <c r="AP344" s="223" t="str">
        <f t="shared" ca="1" si="491"/>
        <v>0,342078730475065-3,4731836365015i</v>
      </c>
      <c r="AQ344" s="223" t="str">
        <f t="shared" ca="1" si="492"/>
        <v>1,3355609261567-3,22432930130107i</v>
      </c>
      <c r="AR344" s="223" t="str">
        <f t="shared" ca="1" si="493"/>
        <v>1,3355609261567-3,22432930130107i</v>
      </c>
      <c r="AS344" s="223" t="str">
        <f t="shared" ca="1" si="494"/>
        <v>2,90181970673386-1,93893393913156i</v>
      </c>
      <c r="AT344" s="223" t="str">
        <f t="shared" ca="1" si="495"/>
        <v>3,3397111371343-1,01309029765679i</v>
      </c>
      <c r="AU344" s="223" t="str">
        <f t="shared" ca="1" si="496"/>
        <v>3,48998888690283+1,30317202191209E-12i</v>
      </c>
      <c r="AV344" s="223" t="str">
        <f t="shared" ca="1" si="497"/>
        <v>3,33971113713452+1,01309029765606i</v>
      </c>
      <c r="AW344" s="223" t="str">
        <f t="shared" ca="1" si="498"/>
        <v>2,90181970673235+1,93893393913381i</v>
      </c>
      <c r="AX344" s="223" t="str">
        <f t="shared" ca="1" si="499"/>
        <v>2,21402551165685+2,69779789169571i</v>
      </c>
      <c r="AY344" s="223" t="str">
        <f t="shared" ca="1" si="500"/>
        <v>1,33556092615741+3,22432930130078i</v>
      </c>
      <c r="AZ344" s="223" t="str">
        <f t="shared" ca="1" si="501"/>
        <v>0,342078730475828+3,47318363650142i</v>
      </c>
      <c r="BA344" s="223" t="str">
        <f t="shared" ca="1" si="502"/>
        <v>-0,680863055777338+3,42292972904539i</v>
      </c>
      <c r="BB344" s="223" t="str">
        <f t="shared" ca="1" si="503"/>
        <v>-1,64516937284561+3,07789541169872i</v>
      </c>
      <c r="BC344" s="223" t="str">
        <f t="shared" ca="1" si="504"/>
        <v>-2,46779480819404+2,46779480819532i</v>
      </c>
      <c r="BD344" s="223" t="str">
        <f t="shared" ca="1" si="505"/>
        <v>-3,0778954116995+1,64516937284413i</v>
      </c>
      <c r="BE344" s="223" t="str">
        <f t="shared" ca="1" si="506"/>
        <v>-3,42292972904502+0,680863055779201i</v>
      </c>
      <c r="BF344" s="223" t="str">
        <f t="shared" ca="1" si="507"/>
        <v>-3,47318363650126-0,342078730477491i</v>
      </c>
      <c r="BG344" s="223" t="str">
        <f t="shared" ca="1" si="508"/>
        <v>-3,22432930130147-1,33556092615575i</v>
      </c>
      <c r="BH344" s="223" t="str">
        <f t="shared" ca="1" si="509"/>
        <v>-2,69779789169471-2,21402551165807i</v>
      </c>
      <c r="BI344" s="223" t="str">
        <f t="shared" ca="1" si="510"/>
        <v>-1,93893393913251-2,90181970673323i</v>
      </c>
      <c r="BJ344" s="223" t="str">
        <f t="shared" ca="1" si="511"/>
        <v>-1,01309029765788-3,33971113713397i</v>
      </c>
      <c r="BK344" s="223" t="str">
        <f t="shared" ca="1" si="512"/>
        <v>2,68503381866987E-13-3,48998888690283i</v>
      </c>
      <c r="BL344" s="223" t="str">
        <f t="shared" ca="1" si="513"/>
        <v>1,01309029765497-3,33971113713486i</v>
      </c>
      <c r="BM344" s="223" t="str">
        <f t="shared" ca="1" si="514"/>
        <v>1,93893393913295-2,90181970673293i</v>
      </c>
      <c r="BN344" s="223" t="str">
        <f t="shared" ca="1" si="515"/>
        <v>2,69779789169505-2,21402551165766i</v>
      </c>
      <c r="BO344" s="223" t="str">
        <f t="shared" ca="1" si="516"/>
        <v>3,22432930130168-1,33556092615525i</v>
      </c>
      <c r="BP344" s="223" t="str">
        <f t="shared" ca="1" si="517"/>
        <v>3,47318363650132-0,342078730476956i</v>
      </c>
      <c r="BQ344" s="223" t="str">
        <f t="shared" ca="1" si="518"/>
        <v>3,42292972904492+0,680863055779729i</v>
      </c>
      <c r="BR344" s="223" t="str">
        <f t="shared" ca="1" si="519"/>
        <v>3,07789541169925+1,6451693728446i</v>
      </c>
      <c r="BS344" s="223" t="str">
        <f t="shared" ca="1" si="520"/>
        <v>2,46779480819359+2,46779480819577i</v>
      </c>
      <c r="BT344" s="223" t="str">
        <f t="shared" ca="1" si="521"/>
        <v>1,64516937284504+3,07789541169902i</v>
      </c>
      <c r="BU344" s="223" t="str">
        <f t="shared" ca="1" si="522"/>
        <v>0,680863055780217+3,42292972904482i</v>
      </c>
      <c r="BV344" s="223" t="str">
        <f t="shared" ca="1" si="523"/>
        <v>-0,342078730476461+3,47318363650136i</v>
      </c>
      <c r="BW344" s="223" t="str">
        <f t="shared" ca="1" si="524"/>
        <v>-1,33556092615479+3,22432930130186i</v>
      </c>
      <c r="BX344" s="223" t="str">
        <f t="shared" ca="1" si="525"/>
        <v>-2,21402551165727+2,69779789169537i</v>
      </c>
      <c r="BY344" s="223" t="str">
        <f t="shared" ca="1" si="526"/>
        <v>-2,90181970673265+1,93893393913337i</v>
      </c>
      <c r="BZ344" s="223" t="str">
        <f t="shared" ca="1" si="527"/>
        <v>-3,33971113713471+1,01309029765545i</v>
      </c>
      <c r="CA344" s="223" t="str">
        <f t="shared" ca="1" si="528"/>
        <v>-3,48998888690283+7,66165258178118E-13i</v>
      </c>
      <c r="CB344" s="223" t="str">
        <f t="shared" ca="1" si="529"/>
        <v>-3,33971113713412-1,0130902976574i</v>
      </c>
      <c r="CC344" s="223" t="str">
        <f t="shared" ca="1" si="530"/>
        <v>-2,90181970673351-1,93893393913209i</v>
      </c>
      <c r="CD344" s="223" t="str">
        <f t="shared" ca="1" si="531"/>
        <v>-2,21402551165585-2,69779789169654i</v>
      </c>
      <c r="CE344" s="223" t="str">
        <f t="shared" ca="1" si="532"/>
        <v>-1,33556092615621-3,22432930130128i</v>
      </c>
      <c r="CF344" s="223" t="str">
        <f t="shared" ca="1" si="533"/>
        <v>-0,342078730477986-3,47318363650121i</v>
      </c>
      <c r="CG344" s="223" t="str">
        <f t="shared" ca="1" si="534"/>
        <v>0,680863055778713-3,42292972904512i</v>
      </c>
      <c r="CH344" s="223" t="str">
        <f t="shared" ca="1" si="535"/>
        <v>1,64516937284369-3,07789541169974i</v>
      </c>
      <c r="CI344" s="223" t="str">
        <f t="shared" ca="1" si="536"/>
        <v>2,46779480819503-2,46779480819432i</v>
      </c>
      <c r="CJ344" s="223" t="str">
        <f t="shared" ca="1" si="537"/>
        <v>3,07789541169853-1,64516937284596i</v>
      </c>
      <c r="CK344" s="223" t="str">
        <f t="shared" ca="1" si="538"/>
        <v>3,42292972904528-0,680863055777924i</v>
      </c>
      <c r="CL344" s="223" t="str">
        <f t="shared" ca="1" si="539"/>
        <v>3,47318363650148+0,342078730475234i</v>
      </c>
      <c r="CM344" s="223" t="str">
        <f t="shared" ca="1" si="540"/>
        <v>3,22432930130097+1,33556092615695i</v>
      </c>
      <c r="CN344" s="223" t="str">
        <f t="shared" ca="1" si="541"/>
        <v>2,69779789169603+2,21402551165647i</v>
      </c>
      <c r="CO344" s="223" t="str">
        <f t="shared" ca="1" si="542"/>
        <v>1,93893393913126+2,90181970673406i</v>
      </c>
      <c r="CP344" s="223" t="str">
        <f t="shared" ca="1" si="543"/>
        <v>1,01309029765644+3,33971113713441i</v>
      </c>
      <c r="CQ344" s="223" t="str">
        <f t="shared" ca="1" si="544"/>
        <v>-1,57167540377908E-12+3,48998888690283i</v>
      </c>
      <c r="CR344" s="223" t="str">
        <f t="shared" ca="1" si="545"/>
        <v>-1,01309029765622+3,33971113713448i</v>
      </c>
      <c r="CS344" s="223" t="str">
        <f t="shared" ca="1" si="546"/>
        <v>-1,93893393913107+2,90181970673419i</v>
      </c>
      <c r="CT344" s="223" t="str">
        <f t="shared" ca="1" si="547"/>
        <v>-2,69779789169588+2,21402551165665i</v>
      </c>
      <c r="CU344" s="223" t="str">
        <f t="shared" ca="1" si="548"/>
        <v>-3,22432930130088+1,33556092615716i</v>
      </c>
      <c r="CV344" s="223" t="str">
        <f t="shared" ca="1" si="549"/>
        <v>-3,47318363650146+0,342078730475462i</v>
      </c>
      <c r="CW344" s="223" t="str">
        <f t="shared" ca="1" si="550"/>
        <v>-3,42292972904532-0,680863055777701i</v>
      </c>
      <c r="CX344" s="223" t="str">
        <f t="shared" ca="1" si="551"/>
        <v>-3,07789541169855-1,64516937284593i</v>
      </c>
      <c r="CY344" s="223" t="str">
        <f t="shared" ca="1" si="552"/>
        <v>-2,46779480819505-2,4677948081943i</v>
      </c>
      <c r="CZ344" s="223" t="str">
        <f t="shared" ca="1" si="553"/>
        <v>-1,64516937284372-3,07789541169972i</v>
      </c>
      <c r="DA344" s="223" t="str">
        <f t="shared" ca="1" si="554"/>
        <v>-0,680863055778744-3,42292972904511i</v>
      </c>
      <c r="DB344" s="223" t="str">
        <f t="shared" ca="1" si="555"/>
        <v>0,34207873047756-3,47318363650125i</v>
      </c>
      <c r="DC344" s="223" t="str">
        <f t="shared" ca="1" si="556"/>
        <v>1,33556092615581-3,22432930130144i</v>
      </c>
      <c r="DD344" s="223" t="str">
        <f t="shared" ca="1" si="557"/>
        <v>2,21402551165828-2,69779789169454i</v>
      </c>
      <c r="DE344" s="223" t="str">
        <f t="shared" ca="1" si="558"/>
        <v>2,90181970673338-1,93893393913228i</v>
      </c>
      <c r="DF344" s="223" t="str">
        <f t="shared" ca="1" si="559"/>
        <v>3,33971113713405-1,01309029765762i</v>
      </c>
      <c r="DG344" s="223" t="str">
        <f t="shared" ca="1" si="560"/>
        <v>3,48998888690283+5,37006763733973E-13i</v>
      </c>
      <c r="DH344" s="223" t="str">
        <f t="shared" ca="1" si="561"/>
        <v>3,33971113713477+1,01309029765523i</v>
      </c>
      <c r="DI344" s="223" t="str">
        <f t="shared" ca="1" si="562"/>
        <v>2,90181970673278+1,93893393913318i</v>
      </c>
      <c r="DJ344" s="223" t="str">
        <f t="shared" ca="1" si="563"/>
        <v>2,21402551165745+2,69779789169522i</v>
      </c>
      <c r="DK344" s="223" t="str">
        <f t="shared" ca="1" si="564"/>
        <v>1,33556092615482+3,22432930130185i</v>
      </c>
      <c r="DL344" s="223" t="str">
        <f t="shared" ca="1" si="565"/>
        <v>0,342078730476491+3,47318363650136i</v>
      </c>
      <c r="DM344" s="223" t="str">
        <f t="shared" ca="1" si="566"/>
        <v>-0,680863055780186+3,42292972904483i</v>
      </c>
      <c r="DN344" s="223" t="str">
        <f t="shared" ca="1" si="567"/>
        <v>-1,64516937284502+3,07789541169903i</v>
      </c>
      <c r="DO344" s="223" t="str">
        <f t="shared" ca="1" si="568"/>
        <v>-2,46779480819357+2,46779480819579i</v>
      </c>
      <c r="DP344" s="223" t="str">
        <f t="shared" ca="1" si="569"/>
        <v>-3,07789541169905+1,64516937284498i</v>
      </c>
      <c r="DQ344" s="223" t="str">
        <f t="shared" ca="1" si="570"/>
        <v>-3,42292972904483+0,680863055780147i</v>
      </c>
      <c r="DR344" s="223" t="str">
        <f t="shared" ca="1" si="571"/>
        <v>-3,47318363650135-0,342078730476531i</v>
      </c>
      <c r="DS344" s="223" t="str">
        <f t="shared" ca="1" si="572"/>
        <v>-3,22432930130184-1,33556092615486i</v>
      </c>
      <c r="DT344" s="223" t="str">
        <f t="shared" ca="1" si="573"/>
        <v>-2,6977978916952-2,21402551165748i</v>
      </c>
      <c r="DU344" s="223" t="str">
        <f t="shared" ca="1" si="574"/>
        <v>-1,93893393913314-2,9018197067328i</v>
      </c>
      <c r="DV344" s="223" t="str">
        <f t="shared" ca="1" si="575"/>
        <v>-1,01309029765519-3,33971113713479i</v>
      </c>
      <c r="DW344" s="223" t="str">
        <f t="shared" ca="1" si="576"/>
        <v>-4,97661876311132E-13-3,48998888690283i</v>
      </c>
      <c r="DX344" s="223" t="str">
        <f t="shared" ca="1" si="577"/>
        <v>1,01309029765766-3,33971113713404i</v>
      </c>
      <c r="DY344" s="223" t="str">
        <f t="shared" ca="1" si="578"/>
        <v>1,93893393913232-2,90181970673336i</v>
      </c>
      <c r="DZ344" s="223" t="str">
        <f t="shared" ca="1" si="579"/>
        <v>2,69779789169457-2,21402551165825i</v>
      </c>
      <c r="EA344" s="223" t="str">
        <f t="shared" ca="1" si="580"/>
        <v>3,22432930130146-1,33556092615577i</v>
      </c>
      <c r="EB344" s="223" t="str">
        <f t="shared" ca="1" si="581"/>
        <v>3,47318363650126-0,342078730477521i</v>
      </c>
      <c r="EC344" s="223" t="str">
        <f t="shared" ca="1" si="582"/>
        <v>3,42292972904503+0,680863055779174i</v>
      </c>
      <c r="ED344" s="223" t="str">
        <f t="shared" ca="1" si="583"/>
        <v>3,07789541169952+1,64516937284411i</v>
      </c>
      <c r="EE344" s="223" t="str">
        <f t="shared" ca="1" si="584"/>
        <v>2,46779480819428+2,46779480819508i</v>
      </c>
      <c r="EF344" s="223" t="str">
        <f t="shared" ca="1" si="585"/>
        <v>1,6451693728459+3,07789541169856i</v>
      </c>
      <c r="EG344" s="223" t="str">
        <f t="shared" ca="1" si="586"/>
        <v>0,680863055777659+3,42292972904533i</v>
      </c>
      <c r="EH344" s="223" t="str">
        <f t="shared" ca="1" si="587"/>
        <v>-0,342078730475501+3,47318363650146i</v>
      </c>
      <c r="EI344" s="223" t="str">
        <f t="shared" ca="1" si="588"/>
        <v>-1,3355609261572+3,22432930130087i</v>
      </c>
      <c r="EJ344" s="223" t="str">
        <f t="shared" ca="1" si="589"/>
        <v>-2,21402551165668+2,69779789169585i</v>
      </c>
      <c r="EK344" s="223" t="str">
        <f t="shared" ca="1" si="590"/>
        <v>-2,90181970673421+1,93893393913104i</v>
      </c>
      <c r="EL344" s="223" t="str">
        <f t="shared" ca="1" si="591"/>
        <v>-3,33971113713449+1,01309029765618i</v>
      </c>
      <c r="EM344" s="223" t="str">
        <f t="shared" ca="1" si="592"/>
        <v>-3,48998888690283+1,53233051635624E-12i</v>
      </c>
      <c r="EN344" s="223"/>
      <c r="EO344" s="223"/>
      <c r="EP344" s="223"/>
    </row>
    <row r="345" spans="1:146">
      <c r="A345" s="249">
        <f t="shared" si="461"/>
        <v>4.7851562499999839E-3</v>
      </c>
      <c r="B345" s="248">
        <v>245</v>
      </c>
      <c r="C345" s="247">
        <f t="shared" si="462"/>
        <v>49000</v>
      </c>
      <c r="N345" s="246">
        <f t="shared" ca="1" si="463"/>
        <v>4.5099456878323352</v>
      </c>
      <c r="O345" s="223">
        <f t="shared" ca="1" si="464"/>
        <v>-3.4900543121676644</v>
      </c>
      <c r="P345" s="223" t="str">
        <f t="shared" ca="1" si="465"/>
        <v>-3,36363081439336-0,93084200933541i</v>
      </c>
      <c r="Q345" s="223" t="str">
        <f t="shared" ca="1" si="466"/>
        <v>-2,99351943400098-1,79424649926886i</v>
      </c>
      <c r="R345" s="223" t="str">
        <f t="shared" ca="1" si="467"/>
        <v>-2,40653395157394-2,52766165492971i</v>
      </c>
      <c r="S345" s="223" t="str">
        <f t="shared" ca="1" si="468"/>
        <v>-1,64520021410148-3,07795311163126i</v>
      </c>
      <c r="T345" s="223" t="str">
        <f t="shared" ca="1" si="469"/>
        <v>-0,764675228010872-3,40525342633212i</v>
      </c>
      <c r="U345" s="223" t="str">
        <f t="shared" ca="1" si="470"/>
        <v>0,171248848374374-3,48585038890233i</v>
      </c>
      <c r="V345" s="223" t="str">
        <f t="shared" ca="1" si="471"/>
        <v>1,09476631072739-3,31390492120345i</v>
      </c>
      <c r="W345" s="223" t="str">
        <f t="shared" ca="1" si="472"/>
        <v>1,93897028746208-2,90187410585286i</v>
      </c>
      <c r="X345" s="223" t="str">
        <f t="shared" ca="1" si="473"/>
        <v>2,64269999996151-2,27960869714158i</v>
      </c>
      <c r="Y345" s="223" t="str">
        <f t="shared" ca="1" si="474"/>
        <v>3,15497173061893-1,49219049751549i</v>
      </c>
      <c r="Z345" s="223" t="str">
        <f t="shared" ca="1" si="475"/>
        <v>3,43867248450194-0,596666277084039i</v>
      </c>
      <c r="AA345" s="223" t="str">
        <f t="shared" ca="1" si="476"/>
        <v>3,47324874672571+0,342085143273386i</v>
      </c>
      <c r="AB345" s="223" t="str">
        <f t="shared" ca="1" si="477"/>
        <v>3,25619554079458+1,25605322418661i</v>
      </c>
      <c r="AC345" s="223" t="str">
        <f t="shared" ca="1" si="478"/>
        <v>2,80323790880959+2,07902292639906i</v>
      </c>
      <c r="AD345" s="223" t="str">
        <f t="shared" ca="1" si="479"/>
        <v>2,14719166568766+2,75137184922023i</v>
      </c>
      <c r="AE345" s="223" t="str">
        <f t="shared" ca="1" si="480"/>
        <v>1,33558596332085+3,22438974636449i</v>
      </c>
      <c r="AF345" s="223" t="str">
        <f t="shared" ca="1" si="481"/>
        <v>0,427219904833901+3,46380747946444i</v>
      </c>
      <c r="AG345" s="223" t="str">
        <f t="shared" ca="1" si="482"/>
        <v>-0,512097325098816+3,45227974409762i</v>
      </c>
      <c r="AH345" s="223" t="str">
        <f t="shared" ca="1" si="483"/>
        <v>-1,41431419541019+3,19064170011948i</v>
      </c>
      <c r="AI345" s="223" t="str">
        <f t="shared" ca="1" si="484"/>
        <v>-2,21406701700628+2,69784846610869i</v>
      </c>
      <c r="AJ345" s="223" t="str">
        <f t="shared" ca="1" si="485"/>
        <v>-2,85341540270245+2,00960186143936i</v>
      </c>
      <c r="AK345" s="223" t="str">
        <f t="shared" ca="1" si="486"/>
        <v>-3,28603992478753+1,17576388555802i</v>
      </c>
      <c r="AL345" s="223" t="str">
        <f t="shared" ca="1" si="487"/>
        <v>-3,48059785881523+0,256744322412276i</v>
      </c>
      <c r="AM345" s="223" t="str">
        <f t="shared" ca="1" si="488"/>
        <v>-3,42299389718178-0,680875819614974i</v>
      </c>
      <c r="AN345" s="223" t="str">
        <f t="shared" ca="1" si="489"/>
        <v>-3,1174013241206-1,56916795986i</v>
      </c>
      <c r="AO345" s="223" t="str">
        <f t="shared" ca="1" si="490"/>
        <v>-2,58595967015158-2,34377722623752i</v>
      </c>
      <c r="AP345" s="223" t="str">
        <f t="shared" ca="1" si="491"/>
        <v>-1,86717075028565-2,94858482855044i</v>
      </c>
      <c r="AQ345" s="223" t="str">
        <f t="shared" ca="1" si="492"/>
        <v>-1,01310928960821-3,33977374520934i</v>
      </c>
      <c r="AR345" s="223" t="str">
        <f t="shared" ca="1" si="493"/>
        <v>-1,01310928960821-3,33977374520934i</v>
      </c>
      <c r="AS345" s="223" t="str">
        <f t="shared" ca="1" si="494"/>
        <v>0,848014024644078-3,38546175814867i</v>
      </c>
      <c r="AT345" s="223" t="str">
        <f t="shared" ca="1" si="495"/>
        <v>1,72024146125155-3,03665085527975i</v>
      </c>
      <c r="AU345" s="223" t="str">
        <f t="shared" ca="1" si="496"/>
        <v>2,4678410708427-2,46784107084351i</v>
      </c>
      <c r="AV345" s="223" t="str">
        <f t="shared" ca="1" si="497"/>
        <v>3,03665085527919-1,72024146125254i</v>
      </c>
      <c r="AW345" s="223" t="str">
        <f t="shared" ca="1" si="498"/>
        <v>3,38546175814926-0,848014024641723i</v>
      </c>
      <c r="AX345" s="223" t="str">
        <f t="shared" ca="1" si="499"/>
        <v>3,48900317305961+0,0856502204321834i</v>
      </c>
      <c r="AY345" s="223" t="str">
        <f t="shared" ca="1" si="500"/>
        <v>3,33977374520968+1,01310928960711i</v>
      </c>
      <c r="AZ345" s="223" t="str">
        <f t="shared" ca="1" si="501"/>
        <v>2,94858482854919+1,86717075028762i</v>
      </c>
      <c r="BA345" s="223" t="str">
        <f t="shared" ca="1" si="502"/>
        <v>2,34377722623837+2,58595967015081i</v>
      </c>
      <c r="BB345" s="223" t="str">
        <f t="shared" ca="1" si="503"/>
        <v>1,56916795986103+3,11740132412009i</v>
      </c>
      <c r="BC345" s="223" t="str">
        <f t="shared" ca="1" si="504"/>
        <v>0,680875819616094+3,42299389718156i</v>
      </c>
      <c r="BD345" s="223" t="str">
        <f t="shared" ca="1" si="505"/>
        <v>-0,256744322414696+3,48059785881505i</v>
      </c>
      <c r="BE345" s="223" t="str">
        <f t="shared" ca="1" si="506"/>
        <v>-1,17576388555694+3,28603992478791i</v>
      </c>
      <c r="BF345" s="223" t="str">
        <f t="shared" ca="1" si="507"/>
        <v>-2,00960186143835+2,85341540270316i</v>
      </c>
      <c r="BG345" s="223" t="str">
        <f t="shared" ca="1" si="508"/>
        <v>-2,69784846611014+2,21406701700452i</v>
      </c>
      <c r="BH345" s="223" t="str">
        <f t="shared" ca="1" si="509"/>
        <v>-3,19064170011904+1,41431419541119i</v>
      </c>
      <c r="BI345" s="223" t="str">
        <f t="shared" ca="1" si="510"/>
        <v>-3,45227974409745+0,512097325099947i</v>
      </c>
      <c r="BJ345" s="223" t="str">
        <f t="shared" ca="1" si="511"/>
        <v>-3,46380747946459-0,427219904832714i</v>
      </c>
      <c r="BK345" s="223" t="str">
        <f t="shared" ca="1" si="512"/>
        <v>-3,22438974636415-1,33558596332167i</v>
      </c>
      <c r="BL345" s="223" t="str">
        <f t="shared" ca="1" si="513"/>
        <v>-2,75137184922023-2,14719166568766i</v>
      </c>
      <c r="BM345" s="223" t="str">
        <f t="shared" ca="1" si="514"/>
        <v>-2,07902292639998-2,80323790880891i</v>
      </c>
      <c r="BN345" s="223" t="str">
        <f t="shared" ca="1" si="515"/>
        <v>-1,25605322418537-3,25619554079506i</v>
      </c>
      <c r="BO345" s="223" t="str">
        <f t="shared" ca="1" si="516"/>
        <v>-0,342085143273193-3,47324874672573i</v>
      </c>
      <c r="BP345" s="223" t="str">
        <f t="shared" ca="1" si="517"/>
        <v>0,596666277083694-3,438672484502i</v>
      </c>
      <c r="BQ345" s="223" t="str">
        <f t="shared" ca="1" si="518"/>
        <v>1,49219049751721-3,15497173061811i</v>
      </c>
      <c r="BR345" s="223" t="str">
        <f t="shared" ca="1" si="519"/>
        <v>2,27960869714233-2,64269999996087i</v>
      </c>
      <c r="BS345" s="223" t="str">
        <f t="shared" ca="1" si="520"/>
        <v>2,90187410585279-1,93897028746219i</v>
      </c>
      <c r="BT345" s="223" t="str">
        <f t="shared" ca="1" si="521"/>
        <v>3,31390492120306-1,09476631072857i</v>
      </c>
      <c r="BU345" s="223" t="str">
        <f t="shared" ca="1" si="522"/>
        <v>3,48585038890239-0,171248848373164i</v>
      </c>
      <c r="BV345" s="223" t="str">
        <f t="shared" ca="1" si="523"/>
        <v>3,40525342633205+0,764675228011172i</v>
      </c>
      <c r="BW345" s="223" t="str">
        <f t="shared" ca="1" si="524"/>
        <v>3,07795311163164+1,64520021410076i</v>
      </c>
      <c r="BX345" s="223" t="str">
        <f t="shared" ca="1" si="525"/>
        <v>2,5276616549308+2,4065339515728i</v>
      </c>
      <c r="BY345" s="223" t="str">
        <f t="shared" ca="1" si="526"/>
        <v>1,79424649926811+2,99351943400143i</v>
      </c>
      <c r="BZ345" s="223" t="str">
        <f t="shared" ca="1" si="527"/>
        <v>0,930842009335473+3,36363081439334i</v>
      </c>
      <c r="CA345" s="223" t="str">
        <f t="shared" ca="1" si="528"/>
        <v>1,14414032208918E-12+3,49005431216766i</v>
      </c>
      <c r="CB345" s="223" t="str">
        <f t="shared" ca="1" si="529"/>
        <v>-0,930842009336708+3,363630814393i</v>
      </c>
      <c r="CC345" s="223" t="str">
        <f t="shared" ca="1" si="530"/>
        <v>-1,79424649926904+2,99351943400087i</v>
      </c>
      <c r="CD345" s="223" t="str">
        <f t="shared" ca="1" si="531"/>
        <v>-2,52766165492923+2,40653395157446i</v>
      </c>
      <c r="CE345" s="223" t="str">
        <f t="shared" ca="1" si="532"/>
        <v>-3,07795311163056+1,64520021410278i</v>
      </c>
      <c r="CF345" s="223" t="str">
        <f t="shared" ca="1" si="533"/>
        <v>-3,40525342633233+0,764675228009919i</v>
      </c>
      <c r="CG345" s="223" t="str">
        <f t="shared" ca="1" si="534"/>
        <v>-3,48585038890234-0,171248848374247i</v>
      </c>
      <c r="CH345" s="223" t="str">
        <f t="shared" ca="1" si="535"/>
        <v>-3,31390492120378-1,0947663107264i</v>
      </c>
      <c r="CI345" s="223" t="str">
        <f t="shared" ca="1" si="536"/>
        <v>-2,90187410585219-1,93897028746309i</v>
      </c>
      <c r="CJ345" s="223" t="str">
        <f t="shared" ca="1" si="537"/>
        <v>-2,27960869714136-2,64269999996171i</v>
      </c>
      <c r="CK345" s="223" t="str">
        <f t="shared" ca="1" si="538"/>
        <v>-1,49219049751623-3,15497173061858i</v>
      </c>
      <c r="CL345" s="223" t="str">
        <f t="shared" ca="1" si="539"/>
        <v>-0,596666277085948-3,43867248450161i</v>
      </c>
      <c r="CM345" s="223" t="str">
        <f t="shared" ca="1" si="540"/>
        <v>0,342085143274272-3,47324874672563i</v>
      </c>
      <c r="CN345" s="223" t="str">
        <f t="shared" ca="1" si="541"/>
        <v>1,25605322418657-3,2561955407946i</v>
      </c>
      <c r="CO345" s="223" t="str">
        <f t="shared" ca="1" si="542"/>
        <v>2,07902292639815-2,80323790881028i</v>
      </c>
      <c r="CP345" s="223" t="str">
        <f t="shared" ca="1" si="543"/>
        <v>2,75137184922102-2,14719166568664i</v>
      </c>
      <c r="CQ345" s="223" t="str">
        <f t="shared" ca="1" si="544"/>
        <v>3,22438974636456-1,33558596332067i</v>
      </c>
      <c r="CR345" s="223" t="str">
        <f t="shared" ca="1" si="545"/>
        <v>3,46380747946431-0,427219904834986i</v>
      </c>
      <c r="CS345" s="223" t="str">
        <f t="shared" ca="1" si="546"/>
        <v>3,45227974409727+0,512097325101218i</v>
      </c>
      <c r="CT345" s="223" t="str">
        <f t="shared" ca="1" si="547"/>
        <v>3,19064170011852+1,41431419541236i</v>
      </c>
      <c r="CU345" s="223" t="str">
        <f t="shared" ca="1" si="548"/>
        <v>2,69784846610945+2,21406701700535i</v>
      </c>
      <c r="CV345" s="223" t="str">
        <f t="shared" ca="1" si="549"/>
        <v>2,00960186144022+2,85341540270184i</v>
      </c>
      <c r="CW345" s="223" t="str">
        <f t="shared" ca="1" si="550"/>
        <v>1,17576388555592+3,28603992478828i</v>
      </c>
      <c r="CX345" s="223" t="str">
        <f t="shared" ca="1" si="551"/>
        <v>0,256744322413615+3,48059785881513i</v>
      </c>
      <c r="CY345" s="223" t="str">
        <f t="shared" ca="1" si="552"/>
        <v>-0,680875819614046+3,42299389718197i</v>
      </c>
      <c r="CZ345" s="223" t="str">
        <f t="shared" ca="1" si="553"/>
        <v>-1,56916795985907+3,11740132412107i</v>
      </c>
      <c r="DA345" s="223" t="str">
        <f t="shared" ca="1" si="554"/>
        <v>-2,34377722623932+2,58595967014995i</v>
      </c>
      <c r="DB345" s="223" t="str">
        <f t="shared" ca="1" si="555"/>
        <v>-2,94858482854988+1,86717075028653i</v>
      </c>
      <c r="DC345" s="223" t="str">
        <f t="shared" ca="1" si="556"/>
        <v>-3,33977374520901+1,01310928960931i</v>
      </c>
      <c r="DD345" s="223" t="str">
        <f t="shared" ca="1" si="557"/>
        <v>-3,48900317305964+0,0856502204310002i</v>
      </c>
      <c r="DE345" s="223" t="str">
        <f t="shared" ca="1" si="558"/>
        <v>-3,38546175814897-0,848014024642871i</v>
      </c>
      <c r="DF345" s="223" t="str">
        <f t="shared" ca="1" si="559"/>
        <v>-3,03665085528036-1,72024146125046i</v>
      </c>
      <c r="DG345" s="223" t="str">
        <f t="shared" ca="1" si="560"/>
        <v>-2,46784107084194-2,46784107084428i</v>
      </c>
      <c r="DH345" s="223" t="str">
        <f t="shared" ca="1" si="561"/>
        <v>-1,72024146125069-3,03665085528024i</v>
      </c>
      <c r="DI345" s="223" t="str">
        <f t="shared" ca="1" si="562"/>
        <v>-0,848014024642738-3,385461758149i</v>
      </c>
      <c r="DJ345" s="223" t="str">
        <f t="shared" ca="1" si="563"/>
        <v>0,0856502204311388-3,48900317305963i</v>
      </c>
      <c r="DK345" s="223" t="str">
        <f t="shared" ca="1" si="564"/>
        <v>1,01310928960944-3,33977374520897i</v>
      </c>
      <c r="DL345" s="223" t="str">
        <f t="shared" ca="1" si="565"/>
        <v>1,86717075028665-2,94858482854981i</v>
      </c>
      <c r="DM345" s="223" t="str">
        <f t="shared" ca="1" si="566"/>
        <v>2,58595967015004-2,34377722623922i</v>
      </c>
      <c r="DN345" s="223" t="str">
        <f t="shared" ca="1" si="567"/>
        <v>3,11740132412114-1,56916795985895i</v>
      </c>
      <c r="DO345" s="223" t="str">
        <f t="shared" ca="1" si="568"/>
        <v>3,422993897182-0,68087581961391i</v>
      </c>
      <c r="DP345" s="223" t="str">
        <f t="shared" ca="1" si="569"/>
        <v>3,48059785881515+0,256744322413357i</v>
      </c>
      <c r="DQ345" s="223" t="str">
        <f t="shared" ca="1" si="570"/>
        <v>3,28603992478823+1,17576388555605i</v>
      </c>
      <c r="DR345" s="223" t="str">
        <f t="shared" ca="1" si="571"/>
        <v>2,85341540270165+2,00960186144049i</v>
      </c>
      <c r="DS345" s="223" t="str">
        <f t="shared" ca="1" si="572"/>
        <v>2,21406701700525+2,69784846610954i</v>
      </c>
      <c r="DT345" s="223" t="str">
        <f t="shared" ca="1" si="573"/>
        <v>1,41431419541224+3,19064170011858i</v>
      </c>
      <c r="DU345" s="223" t="str">
        <f t="shared" ca="1" si="574"/>
        <v>0,512097325101078+3,45227974409729i</v>
      </c>
      <c r="DV345" s="223" t="str">
        <f t="shared" ca="1" si="575"/>
        <v>-0,427219904835123+3,46380747946429i</v>
      </c>
      <c r="DW345" s="223" t="str">
        <f t="shared" ca="1" si="576"/>
        <v>-1,33558596332061+3,22438974636458i</v>
      </c>
      <c r="DX345" s="223" t="str">
        <f t="shared" ca="1" si="577"/>
        <v>-2,1471916656866+2,75137184922106i</v>
      </c>
      <c r="DY345" s="223" t="str">
        <f t="shared" ca="1" si="578"/>
        <v>-2,80323790881024+2,07902292639819i</v>
      </c>
      <c r="DZ345" s="223" t="str">
        <f t="shared" ca="1" si="579"/>
        <v>-3,25619554079458+1,25605322418662i</v>
      </c>
      <c r="EA345" s="223" t="str">
        <f t="shared" ca="1" si="580"/>
        <v>-3,47324874672564+0,342085143274134i</v>
      </c>
      <c r="EB345" s="223" t="str">
        <f t="shared" ca="1" si="581"/>
        <v>-3,4386724845022-0,596666277082566i</v>
      </c>
      <c r="EC345" s="223" t="str">
        <f t="shared" ca="1" si="582"/>
        <v>-3,15497173061852-1,49219049751635i</v>
      </c>
      <c r="ED345" s="223" t="str">
        <f t="shared" ca="1" si="583"/>
        <v>-2,64269999996161-2,27960869714146i</v>
      </c>
      <c r="EE345" s="223" t="str">
        <f t="shared" ca="1" si="584"/>
        <v>-1,93897028746314-2,90187410585215i</v>
      </c>
      <c r="EF345" s="223" t="str">
        <f t="shared" ca="1" si="585"/>
        <v>-1,09476631072627-3,31390492120382i</v>
      </c>
      <c r="EG345" s="223" t="str">
        <f t="shared" ca="1" si="586"/>
        <v>-0,171248848374306-3,48585038890234i</v>
      </c>
      <c r="EH345" s="223" t="str">
        <f t="shared" ca="1" si="587"/>
        <v>0,76467522800986-3,40525342633235i</v>
      </c>
      <c r="EI345" s="223" t="str">
        <f t="shared" ca="1" si="588"/>
        <v>1,64520021410273-3,07795311163059i</v>
      </c>
      <c r="EJ345" s="223" t="str">
        <f t="shared" ca="1" si="589"/>
        <v>2,40653395157441-2,52766165492927i</v>
      </c>
      <c r="EK345" s="223" t="str">
        <f t="shared" ca="1" si="590"/>
        <v>2,99351943400095-1,79424649926892i</v>
      </c>
      <c r="EL345" s="223" t="str">
        <f t="shared" ca="1" si="591"/>
        <v>3,36363081439303-0,930842009336576i</v>
      </c>
      <c r="EM345" s="223" t="str">
        <f t="shared" ca="1" si="592"/>
        <v>3,49005431216766+1,28267849986494E-12i</v>
      </c>
      <c r="EN345" s="223"/>
      <c r="EO345" s="223"/>
      <c r="EP345" s="223"/>
    </row>
    <row r="346" spans="1:146">
      <c r="A346" s="249">
        <f t="shared" si="461"/>
        <v>4.8046874999999835E-3</v>
      </c>
      <c r="B346" s="248">
        <v>246</v>
      </c>
      <c r="C346" s="247">
        <f t="shared" si="462"/>
        <v>49200</v>
      </c>
      <c r="N346" s="246">
        <f t="shared" ca="1" si="463"/>
        <v>4.5098865041897067</v>
      </c>
      <c r="O346" s="223">
        <f t="shared" ca="1" si="464"/>
        <v>-3.4901134958102933</v>
      </c>
      <c r="P346" s="223" t="str">
        <f t="shared" ca="1" si="465"/>
        <v>-3,38551916813205-0,848028405094809i</v>
      </c>
      <c r="Q346" s="223" t="str">
        <f t="shared" ca="1" si="466"/>
        <v>-3,07800530694432-1,64522811307725i</v>
      </c>
      <c r="R346" s="223" t="str">
        <f t="shared" ca="1" si="467"/>
        <v>-2,58600352233729-2,34381697154371i</v>
      </c>
      <c r="S346" s="223" t="str">
        <f t="shared" ca="1" si="468"/>
        <v>-1,93900316813208-2,90192331525334i</v>
      </c>
      <c r="T346" s="223" t="str">
        <f t="shared" ca="1" si="469"/>
        <v>-1,17578382392567-3,28609564879537i</v>
      </c>
      <c r="U346" s="223" t="str">
        <f t="shared" ca="1" si="470"/>
        <v>-0,342090944284931-3,47330764538291i</v>
      </c>
      <c r="V346" s="223" t="str">
        <f t="shared" ca="1" si="471"/>
        <v>0,512106009143272-3,45233828716661i</v>
      </c>
      <c r="W346" s="223" t="str">
        <f t="shared" ca="1" si="472"/>
        <v>1,33560861192032-3,22444442492058i</v>
      </c>
      <c r="X346" s="223" t="str">
        <f t="shared" ca="1" si="473"/>
        <v>2,07905818205373-2,80328544555716i</v>
      </c>
      <c r="Y346" s="223" t="str">
        <f t="shared" ca="1" si="474"/>
        <v>2,69789421568381-2,21410456271084i</v>
      </c>
      <c r="Z346" s="223" t="str">
        <f t="shared" ca="1" si="475"/>
        <v>3,15502523199817-1,49221580178338i</v>
      </c>
      <c r="AA346" s="223" t="str">
        <f t="shared" ca="1" si="476"/>
        <v>3,4230519436274-0,680887365770464i</v>
      </c>
      <c r="AB346" s="223" t="str">
        <f t="shared" ca="1" si="477"/>
        <v>3,48590950125567+0,171251752378113i</v>
      </c>
      <c r="AC346" s="223" t="str">
        <f t="shared" ca="1" si="478"/>
        <v>3,33983038042423+1,01312646971267i</v>
      </c>
      <c r="AD346" s="223" t="str">
        <f t="shared" ca="1" si="479"/>
        <v>2,99357019750445+1,79427692574204i</v>
      </c>
      <c r="AE346" s="223" t="str">
        <f t="shared" ca="1" si="480"/>
        <v>2,46788291999803+2,46788291999826i</v>
      </c>
      <c r="AF346" s="223" t="str">
        <f t="shared" ca="1" si="481"/>
        <v>1,7942769257418+2,99357019750459i</v>
      </c>
      <c r="AG346" s="223" t="str">
        <f t="shared" ca="1" si="482"/>
        <v>1,01312646971302+3,33983038042413i</v>
      </c>
      <c r="AH346" s="223" t="str">
        <f t="shared" ca="1" si="483"/>
        <v>0,171251752378873+3,48590950125563i</v>
      </c>
      <c r="AI346" s="223" t="str">
        <f t="shared" ca="1" si="484"/>
        <v>-0,680887365769379+3,42305194362761i</v>
      </c>
      <c r="AJ346" s="223" t="str">
        <f t="shared" ca="1" si="485"/>
        <v>-1,49221580178207+3,1550252319988i</v>
      </c>
      <c r="AK346" s="223" t="str">
        <f t="shared" ca="1" si="486"/>
        <v>-2,21410456271216+2,69789421568274i</v>
      </c>
      <c r="AL346" s="223" t="str">
        <f t="shared" ca="1" si="487"/>
        <v>-2,80328544555774+2,07905818205295i</v>
      </c>
      <c r="AM346" s="223" t="str">
        <f t="shared" ca="1" si="488"/>
        <v>-3,22444442492085+1,33560861191967i</v>
      </c>
      <c r="AN346" s="223" t="str">
        <f t="shared" ca="1" si="489"/>
        <v>-3,45233828716666+0,512106009142947i</v>
      </c>
      <c r="AO346" s="223" t="str">
        <f t="shared" ca="1" si="490"/>
        <v>-3,47330764538292-0,342090944284865i</v>
      </c>
      <c r="AP346" s="223" t="str">
        <f t="shared" ca="1" si="491"/>
        <v>-3,28609564879552-1,17578382392527i</v>
      </c>
      <c r="AQ346" s="223" t="str">
        <f t="shared" ca="1" si="492"/>
        <v>-2,90192331525378-1,93900316813141i</v>
      </c>
      <c r="AR346" s="223" t="str">
        <f t="shared" ca="1" si="493"/>
        <v>-2,90192331525378-1,93900316813141i</v>
      </c>
      <c r="AS346" s="223" t="str">
        <f t="shared" ca="1" si="494"/>
        <v>-1,64522811307577-3,07800530694511i</v>
      </c>
      <c r="AT346" s="223" t="str">
        <f t="shared" ca="1" si="495"/>
        <v>-0,848028405093479-3,38551916813238i</v>
      </c>
      <c r="AU346" s="223" t="str">
        <f t="shared" ca="1" si="496"/>
        <v>1,02444643256369E-12-3,49011349581029i</v>
      </c>
      <c r="AV346" s="223" t="str">
        <f t="shared" ca="1" si="497"/>
        <v>0,84802840509537-3,38551916813191i</v>
      </c>
      <c r="AW346" s="223" t="str">
        <f t="shared" ca="1" si="498"/>
        <v>1,64522811307749-3,07800530694419i</v>
      </c>
      <c r="AX346" s="223" t="str">
        <f t="shared" ca="1" si="499"/>
        <v>2,34381697154364-2,58600352233734i</v>
      </c>
      <c r="AY346" s="223" t="str">
        <f t="shared" ca="1" si="500"/>
        <v>2,90192331525293-1,93900316813268i</v>
      </c>
      <c r="AZ346" s="223" t="str">
        <f t="shared" ca="1" si="501"/>
        <v>3,286095648795-1,1757838239267i</v>
      </c>
      <c r="BA346" s="223" t="str">
        <f t="shared" ca="1" si="502"/>
        <v>3,47330764538277-0,342090944286379i</v>
      </c>
      <c r="BB346" s="223" t="str">
        <f t="shared" ca="1" si="503"/>
        <v>3,45233828716636+0,512106009144975i</v>
      </c>
      <c r="BC346" s="223" t="str">
        <f t="shared" ca="1" si="504"/>
        <v>3,22444442492007+1,33560861192156i</v>
      </c>
      <c r="BD346" s="223" t="str">
        <f t="shared" ca="1" si="505"/>
        <v>2,80328544555658+2,07905818205451i</v>
      </c>
      <c r="BE346" s="223" t="str">
        <f t="shared" ca="1" si="506"/>
        <v>2,21410456271065+2,69789421568397i</v>
      </c>
      <c r="BF346" s="223" t="str">
        <f t="shared" ca="1" si="507"/>
        <v>1,4922158017834+3,15502523199816i</v>
      </c>
      <c r="BG346" s="223" t="str">
        <f t="shared" ca="1" si="508"/>
        <v>0,680887365770922+3,42305194362731i</v>
      </c>
      <c r="BH346" s="223" t="str">
        <f t="shared" ca="1" si="509"/>
        <v>-0,171251752377352+3,48590950125571i</v>
      </c>
      <c r="BI346" s="223" t="str">
        <f t="shared" ca="1" si="510"/>
        <v>-1,01312646971166+3,33983038042454i</v>
      </c>
      <c r="BJ346" s="223" t="str">
        <f t="shared" ca="1" si="511"/>
        <v>-1,79427692574045+2,9935701975054i</v>
      </c>
      <c r="BK346" s="223" t="str">
        <f t="shared" ca="1" si="512"/>
        <v>-2,46788291999927+2,46788291999702i</v>
      </c>
      <c r="BL346" s="223" t="str">
        <f t="shared" ca="1" si="513"/>
        <v>-2,9935701975051+1,79427692574096i</v>
      </c>
      <c r="BM346" s="223" t="str">
        <f t="shared" ca="1" si="514"/>
        <v>-3,33983038042442+1,01312646971204i</v>
      </c>
      <c r="BN346" s="223" t="str">
        <f t="shared" ca="1" si="515"/>
        <v>-3,48590950125568+0,171251752377949i</v>
      </c>
      <c r="BO346" s="223" t="str">
        <f t="shared" ca="1" si="516"/>
        <v>-3,42305194362742-0,680887365770335i</v>
      </c>
      <c r="BP346" s="223" t="str">
        <f t="shared" ca="1" si="517"/>
        <v>-3,15502523199833-1,49221580178304i</v>
      </c>
      <c r="BQ346" s="223" t="str">
        <f t="shared" ca="1" si="518"/>
        <v>-2,69789421568435-2,21410456271019i</v>
      </c>
      <c r="BR346" s="223" t="str">
        <f t="shared" ca="1" si="519"/>
        <v>-2,07905818205491-2,80328544555628i</v>
      </c>
      <c r="BS346" s="223" t="str">
        <f t="shared" ca="1" si="520"/>
        <v>-1,33560861191882-3,2244444249212i</v>
      </c>
      <c r="BT346" s="223" t="str">
        <f t="shared" ca="1" si="521"/>
        <v>-0,512106009141931-3,45233828716681i</v>
      </c>
      <c r="BU346" s="223" t="str">
        <f t="shared" ca="1" si="522"/>
        <v>0,342090944285785-3,47330764538283i</v>
      </c>
      <c r="BV346" s="223" t="str">
        <f t="shared" ca="1" si="523"/>
        <v>1,17578382392623-3,28609564879517i</v>
      </c>
      <c r="BW346" s="223" t="str">
        <f t="shared" ca="1" si="524"/>
        <v>1,93900316813235-2,90192331525316i</v>
      </c>
      <c r="BX346" s="223" t="str">
        <f t="shared" ca="1" si="525"/>
        <v>2,58600352233694-2,34381697154408i</v>
      </c>
      <c r="BY346" s="223" t="str">
        <f t="shared" ca="1" si="526"/>
        <v>3,07800530694396-1,64522811307793i</v>
      </c>
      <c r="BZ346" s="223" t="str">
        <f t="shared" ca="1" si="527"/>
        <v>3,38551916813176-0,84802840509595i</v>
      </c>
      <c r="CA346" s="223" t="str">
        <f t="shared" ca="1" si="528"/>
        <v>3,49011349581029-1,52212683452647E-12i</v>
      </c>
      <c r="CB346" s="223" t="str">
        <f t="shared" ca="1" si="529"/>
        <v>3,38551916813168+0,848028405096268i</v>
      </c>
      <c r="CC346" s="223" t="str">
        <f t="shared" ca="1" si="530"/>
        <v>3,07800530694371+1,6452281130784i</v>
      </c>
      <c r="CD346" s="223" t="str">
        <f t="shared" ca="1" si="531"/>
        <v>2,58600352233659+2,34381697154447i</v>
      </c>
      <c r="CE346" s="223" t="str">
        <f t="shared" ca="1" si="532"/>
        <v>1,93900316813191+2,90192331525345i</v>
      </c>
      <c r="CF346" s="223" t="str">
        <f t="shared" ca="1" si="533"/>
        <v>1,17578382392574+3,28609564879535i</v>
      </c>
      <c r="CG346" s="223" t="str">
        <f t="shared" ca="1" si="534"/>
        <v>0,342090944285459+3,47330764538286i</v>
      </c>
      <c r="CH346" s="223" t="str">
        <f t="shared" ca="1" si="535"/>
        <v>-0,512106009142455+3,45233828716673i</v>
      </c>
      <c r="CI346" s="223" t="str">
        <f t="shared" ca="1" si="536"/>
        <v>-1,3356086119193+3,224444424921i</v>
      </c>
      <c r="CJ346" s="223" t="str">
        <f t="shared" ca="1" si="537"/>
        <v>-2,07905818205246+2,8032854455581i</v>
      </c>
      <c r="CK346" s="223" t="str">
        <f t="shared" ca="1" si="538"/>
        <v>-2,69789421568469+2,21410456270978i</v>
      </c>
      <c r="CL346" s="223" t="str">
        <f t="shared" ca="1" si="539"/>
        <v>-3,15502523199856+1,49221580178256i</v>
      </c>
      <c r="CM346" s="223" t="str">
        <f t="shared" ca="1" si="540"/>
        <v>-3,42305194362752+0,680887365769819i</v>
      </c>
      <c r="CN346" s="223" t="str">
        <f t="shared" ca="1" si="541"/>
        <v>-3,48590950125567-0,171251752378277i</v>
      </c>
      <c r="CO346" s="223" t="str">
        <f t="shared" ca="1" si="542"/>
        <v>-3,33983038042427-1,01312646971254i</v>
      </c>
      <c r="CP346" s="223" t="str">
        <f t="shared" ca="1" si="543"/>
        <v>-2,99357019750483-1,79427692574141i</v>
      </c>
      <c r="CQ346" s="223" t="str">
        <f t="shared" ca="1" si="544"/>
        <v>-2,46788291999889-2,4678829199974i</v>
      </c>
      <c r="CR346" s="223" t="str">
        <f t="shared" ca="1" si="545"/>
        <v>-1,79427692574306-2,99357019750384i</v>
      </c>
      <c r="CS346" s="223" t="str">
        <f t="shared" ca="1" si="546"/>
        <v>-1,01312646971115-3,33983038042469i</v>
      </c>
      <c r="CT346" s="223" t="str">
        <f t="shared" ca="1" si="547"/>
        <v>-0,171251752376826-3,48590950125574i</v>
      </c>
      <c r="CU346" s="223" t="str">
        <f t="shared" ca="1" si="548"/>
        <v>0,680887365771243-3,42305194362724i</v>
      </c>
      <c r="CV346" s="223" t="str">
        <f t="shared" ca="1" si="549"/>
        <v>1,4922158017837-3,15502523199802i</v>
      </c>
      <c r="CW346" s="223" t="str">
        <f t="shared" ca="1" si="550"/>
        <v>2,21410456271105-2,69789421568364i</v>
      </c>
      <c r="CX346" s="223" t="str">
        <f t="shared" ca="1" si="551"/>
        <v>2,80328544555683-2,07905818205417i</v>
      </c>
      <c r="CY346" s="223" t="str">
        <f t="shared" ca="1" si="552"/>
        <v>3,22444442492019-1,33560861192126i</v>
      </c>
      <c r="CZ346" s="223" t="str">
        <f t="shared" ca="1" si="553"/>
        <v>3,45233828716645-0,512106009144353i</v>
      </c>
      <c r="DA346" s="223" t="str">
        <f t="shared" ca="1" si="554"/>
        <v>3,47330764538307+0,34209094428335i</v>
      </c>
      <c r="DB346" s="223" t="str">
        <f t="shared" ca="1" si="555"/>
        <v>3,28609564879486+1,17578382392711i</v>
      </c>
      <c r="DC346" s="223" t="str">
        <f t="shared" ca="1" si="556"/>
        <v>2,90192331525275+1,93900316813295i</v>
      </c>
      <c r="DD346" s="223" t="str">
        <f t="shared" ca="1" si="557"/>
        <v>2,34381697154325+2,5860035223377i</v>
      </c>
      <c r="DE346" s="223" t="str">
        <f t="shared" ca="1" si="558"/>
        <v>1,64522811307711+3,0780053069444i</v>
      </c>
      <c r="DF346" s="223" t="str">
        <f t="shared" ca="1" si="559"/>
        <v>0,848028405095053+3,38551916813198i</v>
      </c>
      <c r="DG346" s="223" t="str">
        <f t="shared" ca="1" si="560"/>
        <v>3,9848541030572E-13+3,49011349581029i</v>
      </c>
      <c r="DH346" s="223" t="str">
        <f t="shared" ca="1" si="561"/>
        <v>-0,848028405093894+3,38551916813228i</v>
      </c>
      <c r="DI346" s="223" t="str">
        <f t="shared" ca="1" si="562"/>
        <v>-1,64522811307606+3,07800530694496i</v>
      </c>
      <c r="DJ346" s="223" t="str">
        <f t="shared" ca="1" si="563"/>
        <v>-2,34381697154266+2,58600352233823i</v>
      </c>
      <c r="DK346" s="223" t="str">
        <f t="shared" ca="1" si="564"/>
        <v>-2,90192331525407+1,93900316813097i</v>
      </c>
      <c r="DL346" s="223" t="str">
        <f t="shared" ca="1" si="565"/>
        <v>-3,28609564879566+1,17578382392487i</v>
      </c>
      <c r="DM346" s="223" t="str">
        <f t="shared" ca="1" si="566"/>
        <v>-3,47330764538295+0,342090944284538i</v>
      </c>
      <c r="DN346" s="223" t="str">
        <f t="shared" ca="1" si="567"/>
        <v>-3,45233828716657-0,512106009143565i</v>
      </c>
      <c r="DO346" s="223" t="str">
        <f t="shared" ca="1" si="568"/>
        <v>-3,22444442492065-1,33560861192016i</v>
      </c>
      <c r="DP346" s="223" t="str">
        <f t="shared" ca="1" si="569"/>
        <v>-2,80328544555754-2,07905818205321i</v>
      </c>
      <c r="DQ346" s="223" t="str">
        <f t="shared" ca="1" si="570"/>
        <v>-2,21410456271167-2,69789421568313i</v>
      </c>
      <c r="DR346" s="223" t="str">
        <f t="shared" ca="1" si="571"/>
        <v>-1,49221580178477-3,15502523199751i</v>
      </c>
      <c r="DS346" s="223" t="str">
        <f t="shared" ca="1" si="572"/>
        <v>-0,680887365768911-3,42305194362771i</v>
      </c>
      <c r="DT346" s="223" t="str">
        <f t="shared" ca="1" si="573"/>
        <v>0,171251752379201-3,48590950125562i</v>
      </c>
      <c r="DU346" s="223" t="str">
        <f t="shared" ca="1" si="574"/>
        <v>1,01312646971362-3,33983038042395i</v>
      </c>
      <c r="DV346" s="223" t="str">
        <f t="shared" ca="1" si="575"/>
        <v>1,79427692574221-2,99357019750435i</v>
      </c>
      <c r="DW346" s="223" t="str">
        <f t="shared" ca="1" si="576"/>
        <v>2,46788291999805-2,46788291999824i</v>
      </c>
      <c r="DX346" s="223" t="str">
        <f t="shared" ca="1" si="577"/>
        <v>2,99357019750442-1,7942769257421i</v>
      </c>
      <c r="DY346" s="223" t="str">
        <f t="shared" ca="1" si="578"/>
        <v>3,33983038042399-1,01312646971349i</v>
      </c>
      <c r="DZ346" s="223" t="str">
        <f t="shared" ca="1" si="579"/>
        <v>3,48590950125561-0,171251752379469i</v>
      </c>
      <c r="EA346" s="223" t="str">
        <f t="shared" ca="1" si="580"/>
        <v>3,42305194362706+0,68088736577215i</v>
      </c>
      <c r="EB346" s="223" t="str">
        <f t="shared" ca="1" si="581"/>
        <v>3,15502523199746+1,49221580178489i</v>
      </c>
      <c r="EC346" s="223" t="str">
        <f t="shared" ca="1" si="582"/>
        <v>2,69789421568305+2,21410456271177i</v>
      </c>
      <c r="ED346" s="223" t="str">
        <f t="shared" ca="1" si="583"/>
        <v>2,07905818205342+2,80328544555738i</v>
      </c>
      <c r="EE346" s="223" t="str">
        <f t="shared" ca="1" si="584"/>
        <v>1,33560861192004+3,2244444249207i</v>
      </c>
      <c r="EF346" s="223" t="str">
        <f t="shared" ca="1" si="585"/>
        <v>0,512106009143439+3,45233828716659i</v>
      </c>
      <c r="EG346" s="223" t="str">
        <f t="shared" ca="1" si="586"/>
        <v>-0,342090944284271+3,47330764538298i</v>
      </c>
      <c r="EH346" s="223" t="str">
        <f t="shared" ca="1" si="587"/>
        <v>-1,17578382392499+3,28609564879562i</v>
      </c>
      <c r="EI346" s="223" t="str">
        <f t="shared" ca="1" si="588"/>
        <v>-1,93900316813108+2,901923315254i</v>
      </c>
      <c r="EJ346" s="223" t="str">
        <f t="shared" ca="1" si="589"/>
        <v>-2,58600352233832+2,34381697154256i</v>
      </c>
      <c r="EK346" s="223" t="str">
        <f t="shared" ca="1" si="590"/>
        <v>-3,07800530694483+1,6452281130763i</v>
      </c>
      <c r="EL346" s="223" t="str">
        <f t="shared" ca="1" si="591"/>
        <v>-3,3855191681323+0,848028405093769i</v>
      </c>
      <c r="EM346" s="223" t="str">
        <f t="shared" ca="1" si="592"/>
        <v>-3,49011349581029-5,26766030600923E-13i</v>
      </c>
      <c r="EN346" s="223"/>
      <c r="EO346" s="223"/>
      <c r="EP346" s="223"/>
    </row>
    <row r="347" spans="1:146">
      <c r="A347" s="249">
        <f t="shared" si="461"/>
        <v>4.824218749999983E-3</v>
      </c>
      <c r="B347" s="248">
        <v>247</v>
      </c>
      <c r="C347" s="247">
        <f t="shared" si="462"/>
        <v>49400</v>
      </c>
      <c r="N347" s="246">
        <f t="shared" ca="1" si="463"/>
        <v>4.5098333715135706</v>
      </c>
      <c r="O347" s="223">
        <f t="shared" ca="1" si="464"/>
        <v>-3.490166628486429</v>
      </c>
      <c r="P347" s="223" t="str">
        <f t="shared" ca="1" si="465"/>
        <v>-3,4053630136036-0,764699836655512i</v>
      </c>
      <c r="Q347" s="223" t="str">
        <f t="shared" ca="1" si="466"/>
        <v>-3,15507326336847-1,49223851892979i</v>
      </c>
      <c r="R347" s="223" t="str">
        <f t="shared" ca="1" si="467"/>
        <v>-2,75146039338895-2,14726076623503i</v>
      </c>
      <c r="S347" s="223" t="str">
        <f t="shared" ca="1" si="468"/>
        <v>-2,21413826972382-2,69793528779782i</v>
      </c>
      <c r="T347" s="223" t="str">
        <f t="shared" ca="1" si="469"/>
        <v>-1,56921845855001-3,11750164778566i</v>
      </c>
      <c r="U347" s="223" t="str">
        <f t="shared" ca="1" si="470"/>
        <v>-0,84804131528191-3,38557070848849i</v>
      </c>
      <c r="V347" s="223" t="str">
        <f t="shared" ca="1" si="471"/>
        <v>-0,085652976812799-3,4891154555508i</v>
      </c>
      <c r="W347" s="223" t="str">
        <f t="shared" ca="1" si="472"/>
        <v>0,680897731441469-3,42310405537404i</v>
      </c>
      <c r="X347" s="223" t="str">
        <f t="shared" ca="1" si="473"/>
        <v>1,41435971062415-3,19074438079322i</v>
      </c>
      <c r="Y347" s="223" t="str">
        <f t="shared" ca="1" si="474"/>
        <v>2,07908983315219-2,80332812212262i</v>
      </c>
      <c r="Z347" s="223" t="str">
        <f t="shared" ca="1" si="475"/>
        <v>2,64278504687162-2,27968205911089i</v>
      </c>
      <c r="AA347" s="223" t="str">
        <f t="shared" ca="1" si="476"/>
        <v>3,07805216578111-1,64525315964764i</v>
      </c>
      <c r="AB347" s="223" t="str">
        <f t="shared" ca="1" si="477"/>
        <v>3,36373906217319-0,930871965530487i</v>
      </c>
      <c r="AC347" s="223" t="str">
        <f t="shared" ca="1" si="478"/>
        <v>3,48596256993116-0,171254359475137i</v>
      </c>
      <c r="AD347" s="223" t="str">
        <f t="shared" ca="1" si="479"/>
        <v>3,43878314725966+0,596685478894274i</v>
      </c>
      <c r="AE347" s="223" t="str">
        <f t="shared" ca="1" si="480"/>
        <v>3,22449351311259+1,33562894491516i</v>
      </c>
      <c r="AF347" s="223" t="str">
        <f t="shared" ca="1" si="481"/>
        <v>2,85350723081912+2,00966653409547i</v>
      </c>
      <c r="AG347" s="223" t="str">
        <f t="shared" ca="1" si="482"/>
        <v>2,34385265326837+2,58604289105327i</v>
      </c>
      <c r="AH347" s="223" t="str">
        <f t="shared" ca="1" si="483"/>
        <v>1,7202968217616+3,03674858024784i</v>
      </c>
      <c r="AI347" s="223" t="str">
        <f t="shared" ca="1" si="484"/>
        <v>1,01314189331419+3,33988122522524i</v>
      </c>
      <c r="AJ347" s="223" t="str">
        <f t="shared" ca="1" si="485"/>
        <v>0,256752584914273+3,48070987080799i</v>
      </c>
      <c r="AK347" s="223" t="str">
        <f t="shared" ca="1" si="486"/>
        <v>-0,512113805326737+3,45239084476165i</v>
      </c>
      <c r="AL347" s="223" t="str">
        <f t="shared" ca="1" si="487"/>
        <v>-1,25609364627313+3,25630033111084i</v>
      </c>
      <c r="AM347" s="223" t="str">
        <f t="shared" ca="1" si="488"/>
        <v>-1,93903268706634+2,9019674934583i</v>
      </c>
      <c r="AN347" s="223" t="str">
        <f t="shared" ca="1" si="489"/>
        <v>-2,52774299969674+2,40661139822874i</v>
      </c>
      <c r="AO347" s="223" t="str">
        <f t="shared" ca="1" si="490"/>
        <v>-2,99361577092171+1,79430424139529i</v>
      </c>
      <c r="AP347" s="223" t="str">
        <f t="shared" ca="1" si="491"/>
        <v>-3,31401156871375+1,09480154230424i</v>
      </c>
      <c r="AQ347" s="223" t="str">
        <f t="shared" ca="1" si="492"/>
        <v>-3,47336052221053+0,34209615219957i</v>
      </c>
      <c r="AR347" s="223" t="str">
        <f t="shared" ca="1" si="493"/>
        <v>-3,47336052221053+0,34209615219957i</v>
      </c>
      <c r="AS347" s="223" t="str">
        <f t="shared" ca="1" si="494"/>
        <v>-3,28614567555166-1,17580172378402i</v>
      </c>
      <c r="AT347" s="223" t="str">
        <f t="shared" ca="1" si="495"/>
        <v>-2,94867971939293-1,86723083924864i</v>
      </c>
      <c r="AU347" s="223" t="str">
        <f t="shared" ca="1" si="496"/>
        <v>-2,46792049047442-2,46792049047307i</v>
      </c>
      <c r="AV347" s="223" t="str">
        <f t="shared" ca="1" si="497"/>
        <v>-1,86723083925024-2,94867971939191i</v>
      </c>
      <c r="AW347" s="223" t="str">
        <f t="shared" ca="1" si="498"/>
        <v>-1,17580172378572-3,28614567555105i</v>
      </c>
      <c r="AX347" s="223" t="str">
        <f t="shared" ca="1" si="499"/>
        <v>-0,427233653551127-3,46391895111212i</v>
      </c>
      <c r="AY347" s="223" t="str">
        <f t="shared" ca="1" si="500"/>
        <v>0,342096152197679-3,47336052221071i</v>
      </c>
      <c r="AZ347" s="223" t="str">
        <f t="shared" ca="1" si="501"/>
        <v>1,09480154230574-3,31401156871326i</v>
      </c>
      <c r="BA347" s="223" t="str">
        <f t="shared" ca="1" si="502"/>
        <v>1,79430424139664-2,99361577092091i</v>
      </c>
      <c r="BB347" s="223" t="str">
        <f t="shared" ca="1" si="503"/>
        <v>2,40661139822995-2,52774299969558i</v>
      </c>
      <c r="BC347" s="223" t="str">
        <f t="shared" ca="1" si="504"/>
        <v>2,90196749345922-1,93903268706495i</v>
      </c>
      <c r="BD347" s="223" t="str">
        <f t="shared" ca="1" si="505"/>
        <v>3,25630033111145-1,25609364627157i</v>
      </c>
      <c r="BE347" s="223" t="str">
        <f t="shared" ca="1" si="506"/>
        <v>3,45239084476188-0,512113805325184i</v>
      </c>
      <c r="BF347" s="223" t="str">
        <f t="shared" ca="1" si="507"/>
        <v>3,48070987080787+0,25675258491584i</v>
      </c>
      <c r="BG347" s="223" t="str">
        <f t="shared" ca="1" si="508"/>
        <v>3,33988122522477+1,01314189331574i</v>
      </c>
      <c r="BH347" s="223" t="str">
        <f t="shared" ca="1" si="509"/>
        <v>3,03674858024704+1,72029682176301i</v>
      </c>
      <c r="BI347" s="223" t="str">
        <f t="shared" ca="1" si="510"/>
        <v>2,58604289105218+2,34385265326957i</v>
      </c>
      <c r="BJ347" s="223" t="str">
        <f t="shared" ca="1" si="511"/>
        <v>2,00966653409702+2,85350723081803i</v>
      </c>
      <c r="BK347" s="223" t="str">
        <f t="shared" ca="1" si="512"/>
        <v>1,3356289449166+3,22449351311199i</v>
      </c>
      <c r="BL347" s="223" t="str">
        <f t="shared" ca="1" si="513"/>
        <v>0,596685478895412+3,43878314725946i</v>
      </c>
      <c r="BM347" s="223" t="str">
        <f t="shared" ca="1" si="514"/>
        <v>-0,171254359473982+3,48596256993122i</v>
      </c>
      <c r="BN347" s="223" t="str">
        <f t="shared" ca="1" si="515"/>
        <v>-0,930871965529705+3,3637390621734i</v>
      </c>
      <c r="BO347" s="223" t="str">
        <f t="shared" ca="1" si="516"/>
        <v>-1,64525315964697+3,07805216578147i</v>
      </c>
      <c r="BP347" s="223" t="str">
        <f t="shared" ca="1" si="517"/>
        <v>-2,27968205911058+2,64278504687189i</v>
      </c>
      <c r="BQ347" s="223" t="str">
        <f t="shared" ca="1" si="518"/>
        <v>-2,8033281221226+2,07908983315222i</v>
      </c>
      <c r="BR347" s="223" t="str">
        <f t="shared" ca="1" si="519"/>
        <v>-3,1907443807932+1,41435971062419i</v>
      </c>
      <c r="BS347" s="223" t="str">
        <f t="shared" ca="1" si="520"/>
        <v>-3,42310405537407+0,68089773144134i</v>
      </c>
      <c r="BT347" s="223" t="str">
        <f t="shared" ca="1" si="521"/>
        <v>-3,48911545555079-0,0856529768129575i</v>
      </c>
      <c r="BU347" s="223" t="str">
        <f t="shared" ca="1" si="522"/>
        <v>-3,38557070848836-0,848041315282423i</v>
      </c>
      <c r="BV347" s="223" t="str">
        <f t="shared" ca="1" si="523"/>
        <v>-3,11750164778541-1,56921845855049i</v>
      </c>
      <c r="BW347" s="223" t="str">
        <f t="shared" ca="1" si="524"/>
        <v>-2,69793528779725-2,21413826972452i</v>
      </c>
      <c r="BX347" s="223" t="str">
        <f t="shared" ca="1" si="525"/>
        <v>-2,1472607662343-2,75146039338952i</v>
      </c>
      <c r="BY347" s="223" t="str">
        <f t="shared" ca="1" si="526"/>
        <v>-1,49223851892863-3,15507326336902i</v>
      </c>
      <c r="BZ347" s="223" t="str">
        <f t="shared" ca="1" si="527"/>
        <v>-0,764699836654067-3,40536301360392i</v>
      </c>
      <c r="CA347" s="223" t="str">
        <f t="shared" ca="1" si="528"/>
        <v>1,6709511925778E-12-3,49016662848643i</v>
      </c>
      <c r="CB347" s="223" t="str">
        <f t="shared" ca="1" si="529"/>
        <v>0,764699836657327-3,40536301360319i</v>
      </c>
      <c r="CC347" s="223" t="str">
        <f t="shared" ca="1" si="530"/>
        <v>1,49223851892842-3,15507326336912i</v>
      </c>
      <c r="CD347" s="223" t="str">
        <f t="shared" ca="1" si="531"/>
        <v>2,14726076623412-2,75146039338966i</v>
      </c>
      <c r="CE347" s="223" t="str">
        <f t="shared" ca="1" si="532"/>
        <v>2,69793528779711-2,2141382697247i</v>
      </c>
      <c r="CF347" s="223" t="str">
        <f t="shared" ca="1" si="533"/>
        <v>3,11750164778531-1,56921845855069i</v>
      </c>
      <c r="CG347" s="223" t="str">
        <f t="shared" ca="1" si="534"/>
        <v>3,38557070848831-0,848041315282647i</v>
      </c>
      <c r="CH347" s="223" t="str">
        <f t="shared" ca="1" si="535"/>
        <v>3,48911545555079-0,0856529768131864i</v>
      </c>
      <c r="CI347" s="223" t="str">
        <f t="shared" ca="1" si="536"/>
        <v>3,42310405537415+0,680897731440918i</v>
      </c>
      <c r="CJ347" s="223" t="str">
        <f t="shared" ca="1" si="537"/>
        <v>3,19074438079329+1,41435971062398i</v>
      </c>
      <c r="CK347" s="223" t="str">
        <f t="shared" ca="1" si="538"/>
        <v>2,80332812212273+2,07908983315203i</v>
      </c>
      <c r="CL347" s="223" t="str">
        <f t="shared" ca="1" si="539"/>
        <v>2,27968205911075+2,64278504687174i</v>
      </c>
      <c r="CM347" s="223" t="str">
        <f t="shared" ca="1" si="540"/>
        <v>1,64525315964717+3,07805216578136i</v>
      </c>
      <c r="CN347" s="223" t="str">
        <f t="shared" ca="1" si="541"/>
        <v>0,930871965529928+3,36373906217334i</v>
      </c>
      <c r="CO347" s="223" t="str">
        <f t="shared" ca="1" si="542"/>
        <v>0,171254359474211+3,48596256993121i</v>
      </c>
      <c r="CP347" s="223" t="str">
        <f t="shared" ca="1" si="543"/>
        <v>-0,596685478895189+3,4387831472595i</v>
      </c>
      <c r="CQ347" s="223" t="str">
        <f t="shared" ca="1" si="544"/>
        <v>-1,33562894491638+3,22449351311208i</v>
      </c>
      <c r="CR347" s="223" t="str">
        <f t="shared" ca="1" si="545"/>
        <v>-2,00966653409684+2,85350723081816i</v>
      </c>
      <c r="CS347" s="223" t="str">
        <f t="shared" ca="1" si="546"/>
        <v>-2,58604289105442+2,3438526532671i</v>
      </c>
      <c r="CT347" s="223" t="str">
        <f t="shared" ca="1" si="547"/>
        <v>-3,03674858024693+1,72029682176321i</v>
      </c>
      <c r="CU347" s="223" t="str">
        <f t="shared" ca="1" si="548"/>
        <v>-3,33988122522471+1,01314189331596i</v>
      </c>
      <c r="CV347" s="223" t="str">
        <f t="shared" ca="1" si="549"/>
        <v>-3,48070987080786+0,256752584916069i</v>
      </c>
      <c r="CW347" s="223" t="str">
        <f t="shared" ca="1" si="550"/>
        <v>-3,45239084476195-0,512113805324759i</v>
      </c>
      <c r="CX347" s="223" t="str">
        <f t="shared" ca="1" si="551"/>
        <v>-3,25630033111149-1,25609364627145i</v>
      </c>
      <c r="CY347" s="223" t="str">
        <f t="shared" ca="1" si="552"/>
        <v>-2,90196749345941-1,93903268706468i</v>
      </c>
      <c r="CZ347" s="223" t="str">
        <f t="shared" ca="1" si="553"/>
        <v>-2,40661139823004-2,52774299969549i</v>
      </c>
      <c r="DA347" s="223" t="str">
        <f t="shared" ca="1" si="554"/>
        <v>-1,79430424139692-2,99361577092073i</v>
      </c>
      <c r="DB347" s="223" t="str">
        <f t="shared" ca="1" si="555"/>
        <v>-1,09480154230586-3,31401156871322i</v>
      </c>
      <c r="DC347" s="223" t="str">
        <f t="shared" ca="1" si="556"/>
        <v>-0,342096152198006-3,47336052221068i</v>
      </c>
      <c r="DD347" s="223" t="str">
        <f t="shared" ca="1" si="557"/>
        <v>0,427233653551095-3,46391895111212i</v>
      </c>
      <c r="DE347" s="223" t="str">
        <f t="shared" ca="1" si="558"/>
        <v>1,1758017237855-3,28614567555113i</v>
      </c>
      <c r="DF347" s="223" t="str">
        <f t="shared" ca="1" si="559"/>
        <v>1,86723083924988-2,94867971939214i</v>
      </c>
      <c r="DG347" s="223" t="str">
        <f t="shared" ca="1" si="560"/>
        <v>2,46792049047425-2,46792049047323i</v>
      </c>
      <c r="DH347" s="223" t="str">
        <f t="shared" ca="1" si="561"/>
        <v>2,9486797193927-1,867230839249i</v>
      </c>
      <c r="DI347" s="223" t="str">
        <f t="shared" ca="1" si="562"/>
        <v>3,28614567555161-1,17580172378414i</v>
      </c>
      <c r="DJ347" s="223" t="str">
        <f t="shared" ca="1" si="563"/>
        <v>3,4639189511123-0,427233653549664i</v>
      </c>
      <c r="DK347" s="223" t="str">
        <f t="shared" ca="1" si="564"/>
        <v>3,47336052221054+0,342096152199441i</v>
      </c>
      <c r="DL347" s="223" t="str">
        <f t="shared" ca="1" si="565"/>
        <v>3,31401156871276+1,09480154230723i</v>
      </c>
      <c r="DM347" s="223" t="str">
        <f t="shared" ca="1" si="566"/>
        <v>2,99361577092183+1,79430424139509i</v>
      </c>
      <c r="DN347" s="223" t="str">
        <f t="shared" ca="1" si="567"/>
        <v>2,5277429996945+2,40661139823109i</v>
      </c>
      <c r="DO347" s="223" t="str">
        <f t="shared" ca="1" si="568"/>
        <v>1,93903268706645+2,90196749345823i</v>
      </c>
      <c r="DP347" s="223" t="str">
        <f t="shared" ca="1" si="569"/>
        <v>1,25609364627344+3,25630033111073i</v>
      </c>
      <c r="DQ347" s="223" t="str">
        <f t="shared" ca="1" si="570"/>
        <v>0,512113805326867+3,45239084476164i</v>
      </c>
      <c r="DR347" s="223" t="str">
        <f t="shared" ca="1" si="571"/>
        <v>-0,256752584913945+3,48070987080801i</v>
      </c>
      <c r="DS347" s="223" t="str">
        <f t="shared" ca="1" si="572"/>
        <v>-1,01314189331411+3,33988122522526i</v>
      </c>
      <c r="DT347" s="223" t="str">
        <f t="shared" ca="1" si="573"/>
        <v>-1,72029682176136+3,03674858024798i</v>
      </c>
      <c r="DU347" s="223" t="str">
        <f t="shared" ca="1" si="574"/>
        <v>-2,34385265326831+2,58604289105332i</v>
      </c>
      <c r="DV347" s="223" t="str">
        <f t="shared" ca="1" si="575"/>
        <v>-2,85350723081899+2,00966653409566i</v>
      </c>
      <c r="DW347" s="223" t="str">
        <f t="shared" ca="1" si="576"/>
        <v>-3,22449351311255+1,33562894491524i</v>
      </c>
      <c r="DX347" s="223" t="str">
        <f t="shared" ca="1" si="577"/>
        <v>-3,43878314725974+0,596685478893768i</v>
      </c>
      <c r="DY347" s="223" t="str">
        <f t="shared" ca="1" si="578"/>
        <v>-3,48596256993115-0,171254359475453i</v>
      </c>
      <c r="DZ347" s="223" t="str">
        <f t="shared" ca="1" si="579"/>
        <v>-3,36373906217296-0,930871965531318i</v>
      </c>
      <c r="EA347" s="223" t="str">
        <f t="shared" ca="1" si="580"/>
        <v>-3,07805216578078-1,64525315964827i</v>
      </c>
      <c r="EB347" s="223" t="str">
        <f t="shared" ca="1" si="581"/>
        <v>-2,6427850468708-2,27968205911184i</v>
      </c>
      <c r="EC347" s="223" t="str">
        <f t="shared" ca="1" si="582"/>
        <v>-2,07908983315104-2,80332812212347i</v>
      </c>
      <c r="ED347" s="223" t="str">
        <f t="shared" ca="1" si="583"/>
        <v>-1,41435971062266-3,19074438079388i</v>
      </c>
      <c r="EE347" s="223" t="str">
        <f t="shared" ca="1" si="584"/>
        <v>-0,6808977314397-3,42310405537439i</v>
      </c>
      <c r="EF347" s="223" t="str">
        <f t="shared" ca="1" si="585"/>
        <v>0,085652976811256-3,48911545555083i</v>
      </c>
      <c r="EG347" s="223" t="str">
        <f t="shared" ca="1" si="586"/>
        <v>0,84804131528058-3,38557070848882i</v>
      </c>
      <c r="EH347" s="223" t="str">
        <f t="shared" ca="1" si="587"/>
        <v>1,56921845854897-3,11750164778618i</v>
      </c>
      <c r="EI347" s="223" t="str">
        <f t="shared" ca="1" si="588"/>
        <v>2,21413826972305-2,69793528779846i</v>
      </c>
      <c r="EJ347" s="223" t="str">
        <f t="shared" ca="1" si="589"/>
        <v>2,75146039338847-2,14726076623564i</v>
      </c>
      <c r="EK347" s="223" t="str">
        <f t="shared" ca="1" si="590"/>
        <v>3,1550732633682-1,49223851893035i</v>
      </c>
      <c r="EL347" s="223" t="str">
        <f t="shared" ca="1" si="591"/>
        <v>3,40536301360355-0,764699836655729i</v>
      </c>
      <c r="EM347" s="223" t="str">
        <f t="shared" ca="1" si="592"/>
        <v>3,49016662848643-2,29171678871637E-13i</v>
      </c>
      <c r="EN347" s="223"/>
      <c r="EO347" s="223"/>
      <c r="EP347" s="223"/>
    </row>
    <row r="348" spans="1:146">
      <c r="A348" s="249">
        <f t="shared" si="461"/>
        <v>4.8437499999999826E-3</v>
      </c>
      <c r="B348" s="248">
        <v>248</v>
      </c>
      <c r="C348" s="247">
        <f t="shared" si="462"/>
        <v>49600</v>
      </c>
      <c r="N348" s="246">
        <f t="shared" ca="1" si="463"/>
        <v>4.5097861213906851</v>
      </c>
      <c r="O348" s="223">
        <f t="shared" ca="1" si="464"/>
        <v>-3.4902138786093149</v>
      </c>
      <c r="P348" s="223" t="str">
        <f t="shared" ca="1" si="465"/>
        <v>-3,42315039759908-0,680906949483064i</v>
      </c>
      <c r="Q348" s="223" t="str">
        <f t="shared" ca="1" si="466"/>
        <v>-3,22453716653391-1,33564702675464i</v>
      </c>
      <c r="R348" s="223" t="str">
        <f t="shared" ca="1" si="467"/>
        <v>-2,9020067805003-1,93905893782715i</v>
      </c>
      <c r="S348" s="223" t="str">
        <f t="shared" ca="1" si="468"/>
        <v>-2,46795390135605-2,46795390135604i</v>
      </c>
      <c r="T348" s="223" t="str">
        <f t="shared" ca="1" si="469"/>
        <v>-1,93905893782716-2,90200678050029i</v>
      </c>
      <c r="U348" s="223" t="str">
        <f t="shared" ca="1" si="470"/>
        <v>-1,33564702675433-3,22453716653404i</v>
      </c>
      <c r="V348" s="223" t="str">
        <f t="shared" ca="1" si="471"/>
        <v>-0,680906949483159-3,42315039759906i</v>
      </c>
      <c r="W348" s="223" t="str">
        <f t="shared" ca="1" si="472"/>
        <v>-1,19717491646598E-14-3,49021387860931i</v>
      </c>
      <c r="X348" s="223" t="str">
        <f t="shared" ca="1" si="473"/>
        <v>0,68090694948311-3,42315039759907i</v>
      </c>
      <c r="Y348" s="223" t="str">
        <f t="shared" ca="1" si="474"/>
        <v>1,33564702675463-3,22453716653392i</v>
      </c>
      <c r="Z348" s="223" t="str">
        <f t="shared" ca="1" si="475"/>
        <v>1,93905893782713-2,90200678050032i</v>
      </c>
      <c r="AA348" s="223" t="str">
        <f t="shared" ca="1" si="476"/>
        <v>2,46795390135604-2,46795390135606i</v>
      </c>
      <c r="AB348" s="223" t="str">
        <f t="shared" ca="1" si="477"/>
        <v>2,90200678050029-1,93905893782716i</v>
      </c>
      <c r="AC348" s="223" t="str">
        <f t="shared" ca="1" si="478"/>
        <v>3,22453716653403-1,33564702675437i</v>
      </c>
      <c r="AD348" s="223" t="str">
        <f t="shared" ca="1" si="479"/>
        <v>3,42315039759906-0,680906949483169i</v>
      </c>
      <c r="AE348" s="223" t="str">
        <f t="shared" ca="1" si="480"/>
        <v>3,49021387860931-2,39434983293196E-14i</v>
      </c>
      <c r="AF348" s="223" t="str">
        <f t="shared" ca="1" si="481"/>
        <v>3,42315039759921+0,680906949482394i</v>
      </c>
      <c r="AG348" s="223" t="str">
        <f t="shared" ca="1" si="482"/>
        <v>3,22453716653393+1,3356470267546i</v>
      </c>
      <c r="AH348" s="223" t="str">
        <f t="shared" ca="1" si="483"/>
        <v>2,90200678049974+1,93905893782799i</v>
      </c>
      <c r="AI348" s="223" t="str">
        <f t="shared" ca="1" si="484"/>
        <v>2,46795390135484+2,46795390135725i</v>
      </c>
      <c r="AJ348" s="223" t="str">
        <f t="shared" ca="1" si="485"/>
        <v>1,93905893782808+2,90200678049968i</v>
      </c>
      <c r="AK348" s="223" t="str">
        <f t="shared" ca="1" si="486"/>
        <v>1,3356470267547+3,22453716653389i</v>
      </c>
      <c r="AL348" s="223" t="str">
        <f t="shared" ca="1" si="487"/>
        <v>0,680906949482453+3,4231503975992i</v>
      </c>
      <c r="AM348" s="223" t="str">
        <f t="shared" ca="1" si="488"/>
        <v>-1,35285457841518E-12+3,49021387860931i</v>
      </c>
      <c r="AN348" s="223" t="str">
        <f t="shared" ca="1" si="489"/>
        <v>-0,6809069494817+3,42315039759935i</v>
      </c>
      <c r="AO348" s="223" t="str">
        <f t="shared" ca="1" si="490"/>
        <v>-1,33564702675399+3,22453716653418i</v>
      </c>
      <c r="AP348" s="223" t="str">
        <f t="shared" ca="1" si="491"/>
        <v>-1,9390589378274+2,90200678050013i</v>
      </c>
      <c r="AQ348" s="223" t="str">
        <f t="shared" ca="1" si="492"/>
        <v>-2,46795390135672+2,46795390135538i</v>
      </c>
      <c r="AR348" s="223" t="str">
        <f t="shared" ca="1" si="493"/>
        <v>-2,46795390135672+2,46795390135538i</v>
      </c>
      <c r="AS348" s="223" t="str">
        <f t="shared" ca="1" si="494"/>
        <v>-3,22453716653362+1,33564702675535i</v>
      </c>
      <c r="AT348" s="223" t="str">
        <f t="shared" ca="1" si="495"/>
        <v>-3,42315039759905+0,680906949483242i</v>
      </c>
      <c r="AU348" s="223" t="str">
        <f t="shared" ca="1" si="496"/>
        <v>-3,49021387860931-6,4649791629594E-13i</v>
      </c>
      <c r="AV348" s="223" t="str">
        <f t="shared" ca="1" si="497"/>
        <v>-3,42315039759881-0,680906949484415i</v>
      </c>
      <c r="AW348" s="223" t="str">
        <f t="shared" ca="1" si="498"/>
        <v>-3,22453716653449-1,33564702675325i</v>
      </c>
      <c r="AX348" s="223" t="str">
        <f t="shared" ca="1" si="499"/>
        <v>-2,90200678050053-1,93905893782681i</v>
      </c>
      <c r="AY348" s="223" t="str">
        <f t="shared" ca="1" si="500"/>
        <v>-2,46795390135587-2,46795390135622i</v>
      </c>
      <c r="AZ348" s="223" t="str">
        <f t="shared" ca="1" si="501"/>
        <v>-1,93905893782633-2,90200678050085i</v>
      </c>
      <c r="BA348" s="223" t="str">
        <f t="shared" ca="1" si="502"/>
        <v>-1,335647026756-3,22453716653335i</v>
      </c>
      <c r="BB348" s="223" t="str">
        <f t="shared" ca="1" si="503"/>
        <v>-0,680906949483937-3,42315039759891i</v>
      </c>
      <c r="BC348" s="223" t="str">
        <f t="shared" ca="1" si="504"/>
        <v>-5,98587458232993E-14-3,49021387860931i</v>
      </c>
      <c r="BD348" s="223" t="str">
        <f t="shared" ca="1" si="505"/>
        <v>0,68090694948372-3,42315039759895i</v>
      </c>
      <c r="BE348" s="223" t="str">
        <f t="shared" ca="1" si="506"/>
        <v>1,33564702675589-3,2245371665334i</v>
      </c>
      <c r="BF348" s="223" t="str">
        <f t="shared" ca="1" si="507"/>
        <v>1,93905893782622-2,90200678050092i</v>
      </c>
      <c r="BG348" s="223" t="str">
        <f t="shared" ca="1" si="508"/>
        <v>2,46795390135572-2,46795390135637i</v>
      </c>
      <c r="BH348" s="223" t="str">
        <f t="shared" ca="1" si="509"/>
        <v>2,90200678050041-1,939058937827i</v>
      </c>
      <c r="BI348" s="223" t="str">
        <f t="shared" ca="1" si="510"/>
        <v>3,22453716653445-1,33564702675336i</v>
      </c>
      <c r="BJ348" s="223" t="str">
        <f t="shared" ca="1" si="511"/>
        <v>3,42315039759877-0,680906949484628i</v>
      </c>
      <c r="BK348" s="223" t="str">
        <f t="shared" ca="1" si="512"/>
        <v>3,49021387860931-8,65413252650336E-13i</v>
      </c>
      <c r="BL348" s="223" t="str">
        <f t="shared" ca="1" si="513"/>
        <v>3,42315039759907+0,680906949483124i</v>
      </c>
      <c r="BM348" s="223" t="str">
        <f t="shared" ca="1" si="514"/>
        <v>3,22453716653367+1,33564702675524i</v>
      </c>
      <c r="BN348" s="223" t="str">
        <f t="shared" ca="1" si="515"/>
        <v>2,90200678049938+1,93905893782852i</v>
      </c>
      <c r="BO348" s="223" t="str">
        <f t="shared" ca="1" si="516"/>
        <v>2,4679539013568+2,46795390135529i</v>
      </c>
      <c r="BP348" s="223" t="str">
        <f t="shared" ca="1" si="517"/>
        <v>1,9390589378275+2,90200678050007i</v>
      </c>
      <c r="BQ348" s="223" t="str">
        <f t="shared" ca="1" si="518"/>
        <v>1,3356470267541+3,22453716653414i</v>
      </c>
      <c r="BR348" s="223" t="str">
        <f t="shared" ca="1" si="519"/>
        <v>0,680906949481916+3,42315039759931i</v>
      </c>
      <c r="BS348" s="223" t="str">
        <f t="shared" ca="1" si="520"/>
        <v>1,47257207006178E-12+3,49021387860931i</v>
      </c>
      <c r="BT348" s="223" t="str">
        <f t="shared" ca="1" si="521"/>
        <v>-0,680906949482335+3,42315039759922i</v>
      </c>
      <c r="BU348" s="223" t="str">
        <f t="shared" ca="1" si="522"/>
        <v>-1,3356470267545+3,22453716653397i</v>
      </c>
      <c r="BV348" s="223" t="str">
        <f t="shared" ca="1" si="523"/>
        <v>-1,93905893782785+2,90200678049983i</v>
      </c>
      <c r="BW348" s="223" t="str">
        <f t="shared" ca="1" si="524"/>
        <v>-2,46795390135725+2,46795390135485i</v>
      </c>
      <c r="BX348" s="223" t="str">
        <f t="shared" ca="1" si="525"/>
        <v>-2,90200678049962+1,93905893782817i</v>
      </c>
      <c r="BY348" s="223" t="str">
        <f t="shared" ca="1" si="526"/>
        <v>-3,22453716653383+1,33564702675485i</v>
      </c>
      <c r="BZ348" s="223" t="str">
        <f t="shared" ca="1" si="527"/>
        <v>-3,42315039759919+0,680906949482513i</v>
      </c>
      <c r="CA348" s="223" t="str">
        <f t="shared" ca="1" si="528"/>
        <v>-3,49021387860931-1,29299583259188E-12i</v>
      </c>
      <c r="CB348" s="223" t="str">
        <f t="shared" ca="1" si="529"/>
        <v>-3,42315039759938-0,680906949481546i</v>
      </c>
      <c r="CC348" s="223" t="str">
        <f t="shared" ca="1" si="530"/>
        <v>-3,22453716653421-1,33564702675393i</v>
      </c>
      <c r="CD348" s="223" t="str">
        <f t="shared" ca="1" si="531"/>
        <v>-2,90200678050017-1,93905893782735i</v>
      </c>
      <c r="CE348" s="223" t="str">
        <f t="shared" ca="1" si="532"/>
        <v>-2,46795390135542-2,46795390135668i</v>
      </c>
      <c r="CF348" s="223" t="str">
        <f t="shared" ca="1" si="533"/>
        <v>-1,93905893782587-2,90200678050116i</v>
      </c>
      <c r="CG348" s="223" t="str">
        <f t="shared" ca="1" si="534"/>
        <v>-1,33564702675541-3,2245371665336i</v>
      </c>
      <c r="CH348" s="223" t="str">
        <f t="shared" ca="1" si="535"/>
        <v>-0,680906949483302-3,42315039759903i</v>
      </c>
      <c r="CI348" s="223" t="str">
        <f t="shared" ca="1" si="536"/>
        <v>4,87441325764847E-13-3,49021387860931i</v>
      </c>
      <c r="CJ348" s="223" t="str">
        <f t="shared" ca="1" si="537"/>
        <v>0,680906949484453-3,42315039759881i</v>
      </c>
      <c r="CK348" s="223" t="str">
        <f t="shared" ca="1" si="538"/>
        <v>1,33564702675319-3,22453716653451i</v>
      </c>
      <c r="CL348" s="223" t="str">
        <f t="shared" ca="1" si="539"/>
        <v>1,93905893782668-2,90200678050062i</v>
      </c>
      <c r="CM348" s="223" t="str">
        <f t="shared" ca="1" si="540"/>
        <v>2,46795390135625-2,46795390135585i</v>
      </c>
      <c r="CN348" s="223" t="str">
        <f t="shared" ca="1" si="541"/>
        <v>2,90200678050082-1,93905893782637i</v>
      </c>
      <c r="CO348" s="223" t="str">
        <f t="shared" ca="1" si="542"/>
        <v>3,22453716653466-1,33564702675285i</v>
      </c>
      <c r="CP348" s="223" t="str">
        <f t="shared" ca="1" si="543"/>
        <v>3,42315039759891-0,680906949483898i</v>
      </c>
      <c r="CQ348" s="223" t="str">
        <f t="shared" ca="1" si="544"/>
        <v>3,49021387860931-1,19717491646598E-13i</v>
      </c>
      <c r="CR348" s="223" t="str">
        <f t="shared" ca="1" si="545"/>
        <v>3,42315039759896+0,680906949483661i</v>
      </c>
      <c r="CS348" s="223" t="str">
        <f t="shared" ca="1" si="546"/>
        <v>3,22453716653346+1,33564702675575i</v>
      </c>
      <c r="CT348" s="223" t="str">
        <f t="shared" ca="1" si="547"/>
        <v>2,90200678050095+1,93905893782618i</v>
      </c>
      <c r="CU348" s="223" t="str">
        <f t="shared" ca="1" si="548"/>
        <v>2,46795390135642+2,46795390135568i</v>
      </c>
      <c r="CV348" s="223" t="str">
        <f t="shared" ca="1" si="549"/>
        <v>1,93905893782704+2,90200678050037i</v>
      </c>
      <c r="CW348" s="223" t="str">
        <f t="shared" ca="1" si="550"/>
        <v>1,33564702675341+3,22453716653442i</v>
      </c>
      <c r="CX348" s="223" t="str">
        <f t="shared" ca="1" si="551"/>
        <v>0,680906949481379+3,42315039759942i</v>
      </c>
      <c r="CY348" s="223" t="str">
        <f t="shared" ca="1" si="552"/>
        <v>9,25271998473635E-13+3,49021387860931i</v>
      </c>
      <c r="CZ348" s="223" t="str">
        <f t="shared" ca="1" si="553"/>
        <v>-0,680906949483068+3,42315039759908i</v>
      </c>
      <c r="DA348" s="223" t="str">
        <f t="shared" ca="1" si="554"/>
        <v>-1,335647026755+3,22453716653376i</v>
      </c>
      <c r="DB348" s="223" t="str">
        <f t="shared" ca="1" si="555"/>
        <v>-1,93905893782848+2,90200678049941i</v>
      </c>
      <c r="DC348" s="223" t="str">
        <f t="shared" ca="1" si="556"/>
        <v>-2,46795390135525+2,46795390135685i</v>
      </c>
      <c r="DD348" s="223" t="str">
        <f t="shared" ca="1" si="557"/>
        <v>-2,90200678049992+1,93905893782771i</v>
      </c>
      <c r="DE348" s="223" t="str">
        <f t="shared" ca="1" si="558"/>
        <v>-3,22453716653412+1,33564702675416i</v>
      </c>
      <c r="DF348" s="223" t="str">
        <f t="shared" ca="1" si="559"/>
        <v>-3,42315039759934+0,68090694948178i</v>
      </c>
      <c r="DG348" s="223" t="str">
        <f t="shared" ca="1" si="560"/>
        <v>-3,49021387860931-1,84029590418003E-12i</v>
      </c>
      <c r="DH348" s="223" t="str">
        <f t="shared" ca="1" si="561"/>
        <v>-3,42315039759924-0,680906949482275i</v>
      </c>
      <c r="DI348" s="223" t="str">
        <f t="shared" ca="1" si="562"/>
        <v>-3,22453716653392-1,33564702675463i</v>
      </c>
      <c r="DJ348" s="223" t="str">
        <f t="shared" ca="1" si="563"/>
        <v>-2,90200678049986-1,93905893782781i</v>
      </c>
      <c r="DK348" s="223" t="str">
        <f t="shared" ca="1" si="564"/>
        <v>-2,46795390135489-2,4679539013572i</v>
      </c>
      <c r="DL348" s="223" t="str">
        <f t="shared" ca="1" si="565"/>
        <v>-1,93905893782805-2,9020067804997i</v>
      </c>
      <c r="DM348" s="223" t="str">
        <f t="shared" ca="1" si="566"/>
        <v>-1,3356470267549-3,22453716653381i</v>
      </c>
      <c r="DN348" s="223" t="str">
        <f t="shared" ca="1" si="567"/>
        <v>-0,680906949482569-3,42315039759918i</v>
      </c>
      <c r="DO348" s="223" t="str">
        <f t="shared" ca="1" si="568"/>
        <v>1,03474139735299E-12-3,49021387860931i</v>
      </c>
      <c r="DP348" s="223" t="str">
        <f t="shared" ca="1" si="569"/>
        <v>0,680906949481487-3,4231503975994i</v>
      </c>
      <c r="DQ348" s="223" t="str">
        <f t="shared" ca="1" si="570"/>
        <v>1,33564702675388-3,22453716653423i</v>
      </c>
      <c r="DR348" s="223" t="str">
        <f t="shared" ca="1" si="571"/>
        <v>1,93905893782714-2,90200678050031i</v>
      </c>
      <c r="DS348" s="223" t="str">
        <f t="shared" ca="1" si="572"/>
        <v>2,46795390135664-2,46795390135546i</v>
      </c>
      <c r="DT348" s="223" t="str">
        <f t="shared" ca="1" si="573"/>
        <v>2,90200678050123-1,93905893782575i</v>
      </c>
      <c r="DU348" s="223" t="str">
        <f t="shared" ca="1" si="574"/>
        <v>3,2245371665335-1,33564702675565i</v>
      </c>
      <c r="DV348" s="223" t="str">
        <f t="shared" ca="1" si="575"/>
        <v>3,42315039759902-0,680906949483361i</v>
      </c>
      <c r="DW348" s="223" t="str">
        <f t="shared" ca="1" si="576"/>
        <v>3,49021387860931+6,25978269357142E-13i</v>
      </c>
      <c r="DX348" s="223" t="str">
        <f t="shared" ca="1" si="577"/>
        <v>3,42315039759886+0,680906949484199i</v>
      </c>
      <c r="DY348" s="223" t="str">
        <f t="shared" ca="1" si="578"/>
        <v>3,22453716653454+1,33564702675314i</v>
      </c>
      <c r="DZ348" s="223" t="str">
        <f t="shared" ca="1" si="579"/>
        <v>2,90200678050054+1,93905893782679i</v>
      </c>
      <c r="EA348" s="223" t="str">
        <f t="shared" ca="1" si="580"/>
        <v>2,46795390135603+2,46795390135607i</v>
      </c>
      <c r="EB348" s="223" t="str">
        <f t="shared" ca="1" si="581"/>
        <v>1,93905893782642+2,90200678050079i</v>
      </c>
      <c r="EC348" s="223" t="str">
        <f t="shared" ca="1" si="582"/>
        <v>1,33564702675309+3,22453716653456i</v>
      </c>
      <c r="ED348" s="223" t="str">
        <f t="shared" ca="1" si="583"/>
        <v>0,68090694948415+3,42315039759887i</v>
      </c>
      <c r="EE348" s="223" t="str">
        <f t="shared" ca="1" si="584"/>
        <v>1,79576237469897E-13+3,49021387860931i</v>
      </c>
      <c r="EF348" s="223" t="str">
        <f t="shared" ca="1" si="585"/>
        <v>-0,68090694948341+3,42315039759901i</v>
      </c>
      <c r="EG348" s="223" t="str">
        <f t="shared" ca="1" si="586"/>
        <v>-1,33564702675569+3,22453716653348i</v>
      </c>
      <c r="EH348" s="223" t="str">
        <f t="shared" ca="1" si="587"/>
        <v>-1,93905893782613+2,90200678050099i</v>
      </c>
      <c r="EI348" s="223" t="str">
        <f t="shared" ca="1" si="588"/>
        <v>-2,4679539013555+2,4679539013566i</v>
      </c>
      <c r="EJ348" s="223" t="str">
        <f t="shared" ca="1" si="589"/>
        <v>-2,90200678050034+1,93905893782709i</v>
      </c>
      <c r="EK348" s="223" t="str">
        <f t="shared" ca="1" si="590"/>
        <v>-3,2245371665344+1,33564702675347i</v>
      </c>
      <c r="EL348" s="223" t="str">
        <f t="shared" ca="1" si="591"/>
        <v>-3,4231503975994+0,680906949481438i</v>
      </c>
      <c r="EM348" s="223" t="str">
        <f t="shared" ca="1" si="592"/>
        <v>-3,49021387860931+9,85130744296934E-13i</v>
      </c>
      <c r="EN348" s="223"/>
      <c r="EO348" s="223"/>
      <c r="EP348" s="223"/>
    </row>
    <row r="349" spans="1:146">
      <c r="A349" s="249">
        <f t="shared" si="461"/>
        <v>4.8632812499999822E-3</v>
      </c>
      <c r="B349" s="248">
        <v>249</v>
      </c>
      <c r="C349" s="247">
        <f t="shared" si="462"/>
        <v>49800</v>
      </c>
      <c r="N349" s="246">
        <f t="shared" ca="1" si="463"/>
        <v>4.5097446062921431</v>
      </c>
      <c r="O349" s="223">
        <f t="shared" ca="1" si="464"/>
        <v>-3.4902553937078569</v>
      </c>
      <c r="P349" s="223" t="str">
        <f t="shared" ca="1" si="465"/>
        <v>-3,43887060564776-0,596700654364141i</v>
      </c>
      <c r="Q349" s="223" t="str">
        <f t="shared" ca="1" si="466"/>
        <v>-3,28622925191867-1,17583162788761i</v>
      </c>
      <c r="R349" s="223" t="str">
        <f t="shared" ca="1" si="467"/>
        <v>-3,03682581371225-1,72034057397881i</v>
      </c>
      <c r="S349" s="223" t="str">
        <f t="shared" ca="1" si="468"/>
        <v>-2,6980039042419-2,21419458178414i</v>
      </c>
      <c r="T349" s="223" t="str">
        <f t="shared" ca="1" si="469"/>
        <v>-2,27974003814298-2,6428522606825i</v>
      </c>
      <c r="U349" s="223" t="str">
        <f t="shared" ca="1" si="470"/>
        <v>-1,7943498758405-2,99369190739093i</v>
      </c>
      <c r="V349" s="223" t="str">
        <f t="shared" ca="1" si="471"/>
        <v>-1,25612559243504-3,25638314842349i</v>
      </c>
      <c r="W349" s="223" t="str">
        <f t="shared" ca="1" si="472"/>
        <v>-0,68091504867715-3,42319111499662i</v>
      </c>
      <c r="X349" s="223" t="str">
        <f t="shared" ca="1" si="473"/>
        <v>-0,0856551552204807-3,4892041940378i</v>
      </c>
      <c r="Y349" s="223" t="str">
        <f t="shared" ca="1" si="474"/>
        <v>0,512126829889304-3,45247864923367i</v>
      </c>
      <c r="Z349" s="223" t="str">
        <f t="shared" ca="1" si="475"/>
        <v>1,09482938633502-3,31409585379241i</v>
      </c>
      <c r="AA349" s="223" t="str">
        <f t="shared" ca="1" si="476"/>
        <v>1,64529500328333-3,07813044971744i</v>
      </c>
      <c r="AB349" s="223" t="str">
        <f t="shared" ca="1" si="477"/>
        <v>2,14731537740358-2,75153037113402i</v>
      </c>
      <c r="AC349" s="223" t="str">
        <f t="shared" ca="1" si="478"/>
        <v>2,58610866174412-2,34391226434754i</v>
      </c>
      <c r="AD349" s="223" t="str">
        <f t="shared" ca="1" si="479"/>
        <v>2,94875471300615-1,86727832843173i</v>
      </c>
      <c r="AE349" s="223" t="str">
        <f t="shared" ca="1" si="480"/>
        <v>3,22457552148382-1,33566291389486i</v>
      </c>
      <c r="AF349" s="223" t="str">
        <f t="shared" ca="1" si="481"/>
        <v>3,40544962201899-0,764719285226591i</v>
      </c>
      <c r="AG349" s="223" t="str">
        <f t="shared" ca="1" si="482"/>
        <v>3,48605122823102-0,171258714977615i</v>
      </c>
      <c r="AH349" s="223" t="str">
        <f t="shared" ca="1" si="483"/>
        <v>3,4640070487776+0,427244519363208i</v>
      </c>
      <c r="AI349" s="223" t="str">
        <f t="shared" ca="1" si="484"/>
        <v>3,33996616824605+1,01316766049779i</v>
      </c>
      <c r="AJ349" s="223" t="str">
        <f t="shared" ca="1" si="485"/>
        <v>3,11758093503814+1,56925836840002i</v>
      </c>
      <c r="AK349" s="223" t="str">
        <f t="shared" ca="1" si="486"/>
        <v>2,80339941901776+2,07914271053183i</v>
      </c>
      <c r="AL349" s="223" t="str">
        <f t="shared" ca="1" si="487"/>
        <v>2,40667260544862+2,52780728764871i</v>
      </c>
      <c r="AM349" s="223" t="str">
        <f t="shared" ca="1" si="488"/>
        <v>1,93908200237884+2,90204129904405i</v>
      </c>
      <c r="AN349" s="223" t="str">
        <f t="shared" ca="1" si="489"/>
        <v>1,4143956819596+3,1908255308244i</v>
      </c>
      <c r="AO349" s="223" t="str">
        <f t="shared" ca="1" si="490"/>
        <v>0,848062883470583+3,38565681352767i</v>
      </c>
      <c r="AP349" s="223" t="str">
        <f t="shared" ca="1" si="491"/>
        <v>0,256759114890677+3,48079839551608i</v>
      </c>
      <c r="AQ349" s="223" t="str">
        <f t="shared" ca="1" si="492"/>
        <v>-0,34210485271127+3,47344886000329i</v>
      </c>
      <c r="AR349" s="223" t="str">
        <f t="shared" ca="1" si="493"/>
        <v>-0,34210485271127+3,47344886000329i</v>
      </c>
      <c r="AS349" s="223" t="str">
        <f t="shared" ca="1" si="494"/>
        <v>-1,49227647095184+3,15515350617847i</v>
      </c>
      <c r="AT349" s="223" t="str">
        <f t="shared" ca="1" si="495"/>
        <v>-2,00971764583801+2,85357980391545i</v>
      </c>
      <c r="AU349" s="223" t="str">
        <f t="shared" ca="1" si="496"/>
        <v>-2,46798325696281+2,46798325696469i</v>
      </c>
      <c r="AV349" s="223" t="str">
        <f t="shared" ca="1" si="497"/>
        <v>-2,85357980391597+2,00971764583726i</v>
      </c>
      <c r="AW349" s="223" t="str">
        <f t="shared" ca="1" si="498"/>
        <v>-3,15515350617886+1,49227647095102i</v>
      </c>
      <c r="AX349" s="223" t="str">
        <f t="shared" ca="1" si="499"/>
        <v>-3,36382461196889+0,9308956403481i</v>
      </c>
      <c r="AY349" s="223" t="str">
        <f t="shared" ca="1" si="500"/>
        <v>-3,47344886000338+0,342104852710359i</v>
      </c>
      <c r="AZ349" s="223" t="str">
        <f t="shared" ca="1" si="501"/>
        <v>-3,48079839551627-0,256759114888127i</v>
      </c>
      <c r="BA349" s="223" t="str">
        <f t="shared" ca="1" si="502"/>
        <v>-3,38565681352745-0,848062883471469i</v>
      </c>
      <c r="BB349" s="223" t="str">
        <f t="shared" ca="1" si="503"/>
        <v>-3,19082553082403-1,41439568196043i</v>
      </c>
      <c r="BC349" s="223" t="str">
        <f t="shared" ca="1" si="504"/>
        <v>-2,90204129904354-1,9390820023796i</v>
      </c>
      <c r="BD349" s="223" t="str">
        <f t="shared" ca="1" si="505"/>
        <v>-2,52780728764808-2,40667260544928i</v>
      </c>
      <c r="BE349" s="223" t="str">
        <f t="shared" ca="1" si="506"/>
        <v>-2,07914271053389-2,80339941901624i</v>
      </c>
      <c r="BF349" s="223" t="str">
        <f t="shared" ca="1" si="507"/>
        <v>-1,56925836839929-3,11758093503851i</v>
      </c>
      <c r="BG349" s="223" t="str">
        <f t="shared" ca="1" si="508"/>
        <v>-1,01316766049687-3,33996616824633i</v>
      </c>
      <c r="BH349" s="223" t="str">
        <f t="shared" ca="1" si="509"/>
        <v>-0,427244519362249-3,46400704877772i</v>
      </c>
      <c r="BI349" s="223" t="str">
        <f t="shared" ca="1" si="510"/>
        <v>0,171258714978479-3,48605122823098i</v>
      </c>
      <c r="BJ349" s="223" t="str">
        <f t="shared" ca="1" si="511"/>
        <v>0,76471928522405-3,40544962201957i</v>
      </c>
      <c r="BK349" s="223" t="str">
        <f t="shared" ca="1" si="512"/>
        <v>1,33566291389479-3,22457552148385i</v>
      </c>
      <c r="BL349" s="223" t="str">
        <f t="shared" ca="1" si="513"/>
        <v>1,8672783284328-2,94875471300547i</v>
      </c>
      <c r="BM349" s="223" t="str">
        <f t="shared" ca="1" si="514"/>
        <v>2,34391226434694-2,58610866174467i</v>
      </c>
      <c r="BN349" s="223" t="str">
        <f t="shared" ca="1" si="515"/>
        <v>2,7515303711343-2,14731537740321i</v>
      </c>
      <c r="BO349" s="223" t="str">
        <f t="shared" ca="1" si="516"/>
        <v>3,07813044971668-1,64529500328475i</v>
      </c>
      <c r="BP349" s="223" t="str">
        <f t="shared" ca="1" si="517"/>
        <v>3,31409585379237-1,09482938633514i</v>
      </c>
      <c r="BQ349" s="223" t="str">
        <f t="shared" ca="1" si="518"/>
        <v>3,45247864923384-0,512126829888132i</v>
      </c>
      <c r="BR349" s="223" t="str">
        <f t="shared" ca="1" si="519"/>
        <v>3,48920419403783+0,0856551552192385i</v>
      </c>
      <c r="BS349" s="223" t="str">
        <f t="shared" ca="1" si="520"/>
        <v>3,42319111499657+0,680915048677391i</v>
      </c>
      <c r="BT349" s="223" t="str">
        <f t="shared" ca="1" si="521"/>
        <v>3,25638314842293+1,2561255924365i</v>
      </c>
      <c r="BU349" s="223" t="str">
        <f t="shared" ca="1" si="522"/>
        <v>2,9936919073912+1,79434987584005i</v>
      </c>
      <c r="BV349" s="223" t="str">
        <f t="shared" ca="1" si="523"/>
        <v>2,64285226068187+2,27974003814372i</v>
      </c>
      <c r="BW349" s="223" t="str">
        <f t="shared" ca="1" si="524"/>
        <v>2,214194581785+2,6980039042412i</v>
      </c>
      <c r="BX349" s="223" t="str">
        <f t="shared" ca="1" si="525"/>
        <v>1,72034057397864+3,03682581371234i</v>
      </c>
      <c r="BY349" s="223" t="str">
        <f t="shared" ca="1" si="526"/>
        <v>1,17583162788602+3,28622925191924i</v>
      </c>
      <c r="BZ349" s="223" t="str">
        <f t="shared" ca="1" si="527"/>
        <v>0,596700654364678+3,43887060564767i</v>
      </c>
      <c r="CA349" s="223" t="str">
        <f t="shared" ca="1" si="528"/>
        <v>-9,15028735026781E-13+3,49025539370786i</v>
      </c>
      <c r="CB349" s="223" t="str">
        <f t="shared" ca="1" si="529"/>
        <v>-0,596700654362964+3,43887060564796i</v>
      </c>
      <c r="CC349" s="223" t="str">
        <f t="shared" ca="1" si="530"/>
        <v>-1,17583162788774+3,28622925191863i</v>
      </c>
      <c r="CD349" s="223" t="str">
        <f t="shared" ca="1" si="531"/>
        <v>-1,72034057398023+3,03682581371144i</v>
      </c>
      <c r="CE349" s="223" t="str">
        <f t="shared" ca="1" si="532"/>
        <v>-2,21419458178381+2,69800390424218i</v>
      </c>
      <c r="CF349" s="223" t="str">
        <f t="shared" ca="1" si="533"/>
        <v>-2,64285226068306+2,27974003814234i</v>
      </c>
      <c r="CG349" s="223" t="str">
        <f t="shared" ca="1" si="534"/>
        <v>-2,99369190739031+1,79434987584154i</v>
      </c>
      <c r="CH349" s="223" t="str">
        <f t="shared" ca="1" si="535"/>
        <v>-3,25638314842359+1,25612559243479i</v>
      </c>
      <c r="CI349" s="223" t="str">
        <f t="shared" ca="1" si="536"/>
        <v>-3,42319111499693+0,680915048675594i</v>
      </c>
      <c r="CJ349" s="223" t="str">
        <f t="shared" ca="1" si="537"/>
        <v>-3,48920419403778+0,0856551552209791i</v>
      </c>
      <c r="CK349" s="223" t="str">
        <f t="shared" ca="1" si="538"/>
        <v>-3,45247864923357-0,512126829889939i</v>
      </c>
      <c r="CL349" s="223" t="str">
        <f t="shared" ca="1" si="539"/>
        <v>-3,31409585379292-1,09482938633349i</v>
      </c>
      <c r="CM349" s="223" t="str">
        <f t="shared" ca="1" si="540"/>
        <v>-3,0781304497175-1,64529500328322i</v>
      </c>
      <c r="CN349" s="223" t="str">
        <f t="shared" ca="1" si="541"/>
        <v>-2,7515303711333-2,1473153774045i</v>
      </c>
      <c r="CO349" s="223" t="str">
        <f t="shared" ca="1" si="542"/>
        <v>-2,34391226434822-2,5861086617435i</v>
      </c>
      <c r="CP349" s="223" t="str">
        <f t="shared" ca="1" si="543"/>
        <v>-1,86727832843125-2,94875471300646i</v>
      </c>
      <c r="CQ349" s="223" t="str">
        <f t="shared" ca="1" si="544"/>
        <v>-1,33566291389622-3,22457552148326i</v>
      </c>
      <c r="CR349" s="223" t="str">
        <f t="shared" ca="1" si="545"/>
        <v>-0,764719285225746-3,40544962201919i</v>
      </c>
      <c r="CS349" s="223" t="str">
        <f t="shared" ca="1" si="546"/>
        <v>-0,171258714976652-3,48605122823107i</v>
      </c>
      <c r="CT349" s="223" t="str">
        <f t="shared" ca="1" si="547"/>
        <v>0,42724451936072-3,46400704877791i</v>
      </c>
      <c r="CU349" s="223" t="str">
        <f t="shared" ca="1" si="548"/>
        <v>1,01316766049881-3,33996616824574i</v>
      </c>
      <c r="CV349" s="223" t="str">
        <f t="shared" ca="1" si="549"/>
        <v>1,56925836840075-3,11758093503777i</v>
      </c>
      <c r="CW349" s="223" t="str">
        <f t="shared" ca="1" si="550"/>
        <v>2,07914271053249-2,80339941901728i</v>
      </c>
      <c r="CX349" s="223" t="str">
        <f t="shared" ca="1" si="551"/>
        <v>2,52780728764935-2,40667260544795i</v>
      </c>
      <c r="CY349" s="223" t="str">
        <f t="shared" ca="1" si="552"/>
        <v>2,90204129904263-1,93908200238096i</v>
      </c>
      <c r="CZ349" s="223" t="str">
        <f t="shared" ca="1" si="553"/>
        <v>3,19082553082481-1,41439568195867i</v>
      </c>
      <c r="DA349" s="223" t="str">
        <f t="shared" ca="1" si="554"/>
        <v>3,38565681352708-0,848062883472966i</v>
      </c>
      <c r="DB349" s="223" t="str">
        <f t="shared" ca="1" si="555"/>
        <v>3,48079839551614-0,256759114889962i</v>
      </c>
      <c r="DC349" s="223" t="str">
        <f t="shared" ca="1" si="556"/>
        <v>3,47344886000321+0,342104852712082i</v>
      </c>
      <c r="DD349" s="223" t="str">
        <f t="shared" ca="1" si="557"/>
        <v>3,36382461196936+0,930895640346422i</v>
      </c>
      <c r="DE349" s="223" t="str">
        <f t="shared" ca="1" si="558"/>
        <v>3,15515350617808+1,49227647095267i</v>
      </c>
      <c r="DF349" s="223" t="str">
        <f t="shared" ca="1" si="559"/>
        <v>2,85357980391692+2,00971764583592i</v>
      </c>
      <c r="DG349" s="223" t="str">
        <f t="shared" ca="1" si="560"/>
        <v>2,4679832569639+2,4679832569636i</v>
      </c>
      <c r="DH349" s="223" t="str">
        <f t="shared" ca="1" si="561"/>
        <v>2,00971764583659+2,85357980391645i</v>
      </c>
      <c r="DI349" s="223" t="str">
        <f t="shared" ca="1" si="562"/>
        <v>1,49227647095342+3,15515350617773i</v>
      </c>
      <c r="DJ349" s="223" t="str">
        <f t="shared" ca="1" si="563"/>
        <v>0,930895640347217+3,36382461196914i</v>
      </c>
      <c r="DK349" s="223" t="str">
        <f t="shared" ca="1" si="564"/>
        <v>0,34210485270935+3,47344886000348i</v>
      </c>
      <c r="DL349" s="223" t="str">
        <f t="shared" ca="1" si="565"/>
        <v>-0,256759114889138+3,4807983955162i</v>
      </c>
      <c r="DM349" s="223" t="str">
        <f t="shared" ca="1" si="566"/>
        <v>-0,848062883472164+3,38565681352727i</v>
      </c>
      <c r="DN349" s="223" t="str">
        <f t="shared" ca="1" si="567"/>
        <v>-1,41439568195792+3,19082553082515i</v>
      </c>
      <c r="DO349" s="223" t="str">
        <f t="shared" ca="1" si="568"/>
        <v>-1,93908200238028+2,90204129904309i</v>
      </c>
      <c r="DP349" s="223" t="str">
        <f t="shared" ca="1" si="569"/>
        <v>-2,40667260544994+2,52780728764745i</v>
      </c>
      <c r="DQ349" s="223" t="str">
        <f t="shared" ca="1" si="570"/>
        <v>-2,80339941901678+2,07914271053315i</v>
      </c>
      <c r="DR349" s="223" t="str">
        <f t="shared" ca="1" si="571"/>
        <v>-3,11758093503901+1,56925836839829i</v>
      </c>
      <c r="DS349" s="223" t="str">
        <f t="shared" ca="1" si="572"/>
        <v>-3,33996616824562+1,01316766049922i</v>
      </c>
      <c r="DT349" s="223" t="str">
        <f t="shared" ca="1" si="573"/>
        <v>-3,4640070487778+0,427244519361537i</v>
      </c>
      <c r="DU349" s="223" t="str">
        <f t="shared" ca="1" si="574"/>
        <v>-3,48605122823093-0,171258714979393i</v>
      </c>
      <c r="DV349" s="223" t="str">
        <f t="shared" ca="1" si="575"/>
        <v>-3,40544962201937-0,764719285224943i</v>
      </c>
      <c r="DW349" s="223" t="str">
        <f t="shared" ca="1" si="576"/>
        <v>-3,2245755214835-1,33566291389564i</v>
      </c>
      <c r="DX349" s="223" t="str">
        <f t="shared" ca="1" si="577"/>
        <v>-2,94875471300679-1,86727832843072i</v>
      </c>
      <c r="DY349" s="223" t="str">
        <f t="shared" ca="1" si="578"/>
        <v>-2,58610866174419-2,34391226434747i</v>
      </c>
      <c r="DZ349" s="223" t="str">
        <f t="shared" ca="1" si="579"/>
        <v>-2,14731537740249-2,75153037113486i</v>
      </c>
      <c r="EA349" s="223" t="str">
        <f t="shared" ca="1" si="580"/>
        <v>-1,64529500328395-3,07813044971711i</v>
      </c>
      <c r="EB349" s="223" t="str">
        <f t="shared" ca="1" si="581"/>
        <v>-1,09482938633428-3,31409585379266i</v>
      </c>
      <c r="EC349" s="223" t="str">
        <f t="shared" ca="1" si="582"/>
        <v>-0,512126829890561-3,45247864923348i</v>
      </c>
      <c r="ED349" s="223" t="str">
        <f t="shared" ca="1" si="583"/>
        <v>0,0856551552203515-3,4892041940378i</v>
      </c>
      <c r="EE349" s="223" t="str">
        <f t="shared" ca="1" si="584"/>
        <v>0,680915048678093-3,42319111499643i</v>
      </c>
      <c r="EF349" s="223" t="str">
        <f t="shared" ca="1" si="585"/>
        <v>1,25612559243402-3,25638314842389i</v>
      </c>
      <c r="EG349" s="223" t="str">
        <f t="shared" ca="1" si="586"/>
        <v>1,79434987584084-2,99369190739073i</v>
      </c>
      <c r="EH349" s="223" t="str">
        <f t="shared" ca="1" si="587"/>
        <v>2,27974003814171-2,6428522606836i</v>
      </c>
      <c r="EI349" s="223" t="str">
        <f t="shared" ca="1" si="588"/>
        <v>2,69800390424178-2,21419458178429i</v>
      </c>
      <c r="EJ349" s="223" t="str">
        <f t="shared" ca="1" si="589"/>
        <v>3,0368258137127-1,72034057397801i</v>
      </c>
      <c r="EK349" s="223" t="str">
        <f t="shared" ca="1" si="590"/>
        <v>3,28622925191828-1,17583162788871i</v>
      </c>
      <c r="EL349" s="223" t="str">
        <f t="shared" ca="1" si="591"/>
        <v>3,43887060564782-0,596700654363778i</v>
      </c>
      <c r="EM349" s="223" t="str">
        <f t="shared" ca="1" si="592"/>
        <v>3,49025539370786+1,83005747005356E-12i</v>
      </c>
      <c r="EN349" s="223"/>
      <c r="EO349" s="223"/>
      <c r="EP349" s="223"/>
    </row>
    <row r="350" spans="1:146">
      <c r="A350" s="249">
        <f t="shared" si="461"/>
        <v>4.8828124999999818E-3</v>
      </c>
      <c r="B350" s="248">
        <v>250</v>
      </c>
      <c r="C350" s="247">
        <f t="shared" si="462"/>
        <v>50000</v>
      </c>
      <c r="N350" s="246">
        <f t="shared" ca="1" si="463"/>
        <v>4.5097086984064969</v>
      </c>
      <c r="O350" s="223">
        <f t="shared" ca="1" si="464"/>
        <v>-3.4902913015935026</v>
      </c>
      <c r="P350" s="223" t="str">
        <f t="shared" ca="1" si="465"/>
        <v>-3,45251416847069-0,512132098670255i</v>
      </c>
      <c r="Q350" s="223" t="str">
        <f t="shared" ca="1" si="466"/>
        <v>-3,34000052995006-1,01317808400723i</v>
      </c>
      <c r="R350" s="223" t="str">
        <f t="shared" ca="1" si="467"/>
        <v>-3,15518596652242-1,49229182355169i</v>
      </c>
      <c r="S350" s="223" t="str">
        <f t="shared" ca="1" si="468"/>
        <v>-2,90207115535897-1,93910195173248i</v>
      </c>
      <c r="T350" s="223" t="str">
        <f t="shared" ca="1" si="469"/>
        <v>-2,58613526773227-2,34393637860984i</v>
      </c>
      <c r="U350" s="223" t="str">
        <f t="shared" ca="1" si="470"/>
        <v>-2,21421736150574-2,69803166141278i</v>
      </c>
      <c r="V350" s="223" t="str">
        <f t="shared" ca="1" si="471"/>
        <v>-1,79436833618309-2,99372270661175i</v>
      </c>
      <c r="W350" s="223" t="str">
        <f t="shared" ca="1" si="472"/>
        <v>-1,33567665524776-3,22460869604444i</v>
      </c>
      <c r="X350" s="223" t="str">
        <f t="shared" ca="1" si="473"/>
        <v>-0,848071608376036-3,38569164529875i</v>
      </c>
      <c r="Y350" s="223" t="str">
        <f t="shared" ca="1" si="474"/>
        <v>-0,342108372299159-3,47348459498269i</v>
      </c>
      <c r="Z350" s="223" t="str">
        <f t="shared" ca="1" si="475"/>
        <v>0,171260476894443-3,48608709286403i</v>
      </c>
      <c r="AA350" s="223" t="str">
        <f t="shared" ca="1" si="476"/>
        <v>0,680922053957883-3,42322633292236i</v>
      </c>
      <c r="AB350" s="223" t="str">
        <f t="shared" ca="1" si="477"/>
        <v>1,17584372489011-3,28626306077524i</v>
      </c>
      <c r="AC350" s="223" t="str">
        <f t="shared" ca="1" si="478"/>
        <v>1,64531193014336-3,0781621176454i</v>
      </c>
      <c r="AD350" s="223" t="str">
        <f t="shared" ca="1" si="479"/>
        <v>2,07916410083517-2,80342826050134i</v>
      </c>
      <c r="AE350" s="223" t="str">
        <f t="shared" ca="1" si="480"/>
        <v>2,46800864767328-2,46800864767309i</v>
      </c>
      <c r="AF350" s="223" t="str">
        <f t="shared" ca="1" si="481"/>
        <v>2,80342826050047-2,07916410083634i</v>
      </c>
      <c r="AG350" s="223" t="str">
        <f t="shared" ca="1" si="482"/>
        <v>3,07816211764569-1,64531193014282i</v>
      </c>
      <c r="AH350" s="223" t="str">
        <f t="shared" ca="1" si="483"/>
        <v>3,28626306077497-1,17584372489084i</v>
      </c>
      <c r="AI350" s="223" t="str">
        <f t="shared" ca="1" si="484"/>
        <v>3,42322633292254-0,680922053956941i</v>
      </c>
      <c r="AJ350" s="223" t="str">
        <f t="shared" ca="1" si="485"/>
        <v>3,486087092864-0,171260476894869i</v>
      </c>
      <c r="AK350" s="223" t="str">
        <f t="shared" ca="1" si="486"/>
        <v>3,47348459498253+0,342108372300784i</v>
      </c>
      <c r="AL350" s="223" t="str">
        <f t="shared" ca="1" si="487"/>
        <v>3,38569164529876+0,848071608375983i</v>
      </c>
      <c r="AM350" s="223" t="str">
        <f t="shared" ca="1" si="488"/>
        <v>3,22460869604501+1,33567665524638i</v>
      </c>
      <c r="AN350" s="223" t="str">
        <f t="shared" ca="1" si="489"/>
        <v>2,9937227066116+1,79436833618334i</v>
      </c>
      <c r="AO350" s="223" t="str">
        <f t="shared" ca="1" si="490"/>
        <v>2,69803166141351+2,21421736150485i</v>
      </c>
      <c r="AP350" s="223" t="str">
        <f t="shared" ca="1" si="491"/>
        <v>2,3439363786091+2,58613526773294i</v>
      </c>
      <c r="AQ350" s="223" t="str">
        <f t="shared" ca="1" si="492"/>
        <v>1,93910195173313+2,90207115535854i</v>
      </c>
      <c r="AR350" s="223" t="str">
        <f t="shared" ca="1" si="493"/>
        <v>1,93910195173313+2,90207115535854i</v>
      </c>
      <c r="AS350" s="223" t="str">
        <f t="shared" ca="1" si="494"/>
        <v>1,01317808400731+3,34000052995004i</v>
      </c>
      <c r="AT350" s="223" t="str">
        <f t="shared" ca="1" si="495"/>
        <v>0,512132098671962+3,45251416847044i</v>
      </c>
      <c r="AU350" s="223" t="str">
        <f t="shared" ca="1" si="496"/>
        <v>-2,6852589139911E-13+3,4902913015935i</v>
      </c>
      <c r="AV350" s="223" t="str">
        <f t="shared" ca="1" si="497"/>
        <v>-0,512132098668964+3,45251416847088i</v>
      </c>
      <c r="AW350" s="223" t="str">
        <f t="shared" ca="1" si="498"/>
        <v>-1,01317808400782+3,34000052994989i</v>
      </c>
      <c r="AX350" s="223" t="str">
        <f t="shared" ca="1" si="499"/>
        <v>-1,49229182355096+3,15518596652277i</v>
      </c>
      <c r="AY350" s="223" t="str">
        <f t="shared" ca="1" si="500"/>
        <v>-1,93910195173358+2,90207115535824i</v>
      </c>
      <c r="AZ350" s="223" t="str">
        <f t="shared" ca="1" si="501"/>
        <v>-2,34393637860949+2,58613526773258i</v>
      </c>
      <c r="BA350" s="223" t="str">
        <f t="shared" ca="1" si="502"/>
        <v>-2,69803166141385+2,21421736150444i</v>
      </c>
      <c r="BB350" s="223" t="str">
        <f t="shared" ca="1" si="503"/>
        <v>-2,99372270661188+1,79436833618288i</v>
      </c>
      <c r="BC350" s="223" t="str">
        <f t="shared" ca="1" si="504"/>
        <v>-3,22460869604389+1,33567665524909i</v>
      </c>
      <c r="BD350" s="223" t="str">
        <f t="shared" ca="1" si="505"/>
        <v>-3,38569164529889+0,848071608375463i</v>
      </c>
      <c r="BE350" s="223" t="str">
        <f t="shared" ca="1" si="506"/>
        <v>-3,47348459498259+0,342108372300249i</v>
      </c>
      <c r="BF350" s="223" t="str">
        <f t="shared" ca="1" si="507"/>
        <v>-3,48608709286397-0,171260476895504i</v>
      </c>
      <c r="BG350" s="223" t="str">
        <f t="shared" ca="1" si="508"/>
        <v>-3,42322633292243-0,680922053957517i</v>
      </c>
      <c r="BH350" s="223" t="str">
        <f t="shared" ca="1" si="509"/>
        <v>-3,28626306077476-1,17584372489144i</v>
      </c>
      <c r="BI350" s="223" t="str">
        <f t="shared" ca="1" si="510"/>
        <v>-3,07816211764541-1,64531193014334i</v>
      </c>
      <c r="BJ350" s="223" t="str">
        <f t="shared" ca="1" si="511"/>
        <v>-2,80342826050221-2,07916410083399i</v>
      </c>
      <c r="BK350" s="223" t="str">
        <f t="shared" ca="1" si="512"/>
        <v>-2,46800864767287-2,46800864767351i</v>
      </c>
      <c r="BL350" s="223" t="str">
        <f t="shared" ca="1" si="513"/>
        <v>-2,07916410083613-2,80342826050062i</v>
      </c>
      <c r="BM350" s="223" t="str">
        <f t="shared" ca="1" si="514"/>
        <v>-1,64531193014254-3,07816211764584i</v>
      </c>
      <c r="BN350" s="223" t="str">
        <f t="shared" ca="1" si="515"/>
        <v>-1,17584372489059-3,28626306077506i</v>
      </c>
      <c r="BO350" s="223" t="str">
        <f t="shared" ca="1" si="516"/>
        <v>-0,680922053956627-3,42322633292261i</v>
      </c>
      <c r="BP350" s="223" t="str">
        <f t="shared" ca="1" si="517"/>
        <v>-0,1712604768946-3,48608709286402i</v>
      </c>
      <c r="BQ350" s="223" t="str">
        <f t="shared" ca="1" si="518"/>
        <v>0,34210837230115-3,4734845949825i</v>
      </c>
      <c r="BR350" s="223" t="str">
        <f t="shared" ca="1" si="519"/>
        <v>0,848071608376245-3,38569164529869i</v>
      </c>
      <c r="BS350" s="223" t="str">
        <f t="shared" ca="1" si="520"/>
        <v>1,33567665524663-3,22460869604491i</v>
      </c>
      <c r="BT350" s="223" t="str">
        <f t="shared" ca="1" si="521"/>
        <v>1,79436833618357-2,99372270661147i</v>
      </c>
      <c r="BU350" s="223" t="str">
        <f t="shared" ca="1" si="522"/>
        <v>2,21421736150506-2,69803166141334i</v>
      </c>
      <c r="BV350" s="223" t="str">
        <f t="shared" ca="1" si="523"/>
        <v>2,58613526773312-2,3439363786089i</v>
      </c>
      <c r="BW350" s="223" t="str">
        <f t="shared" ca="1" si="524"/>
        <v>2,90207115535869-1,93910195173291i</v>
      </c>
      <c r="BX350" s="223" t="str">
        <f t="shared" ca="1" si="525"/>
        <v>3,15518596652311-1,49229182355023i</v>
      </c>
      <c r="BY350" s="223" t="str">
        <f t="shared" ca="1" si="526"/>
        <v>3,34000052995012-1,01317808400705i</v>
      </c>
      <c r="BZ350" s="223" t="str">
        <f t="shared" ca="1" si="527"/>
        <v>3,45251416847048-0,512132098671697i</v>
      </c>
      <c r="CA350" s="223" t="str">
        <f t="shared" ca="1" si="528"/>
        <v>3,4902913015935+5,37051782798219E-13i</v>
      </c>
      <c r="CB350" s="223" t="str">
        <f t="shared" ca="1" si="529"/>
        <v>3,45251416847084+0,512132098669229i</v>
      </c>
      <c r="CC350" s="223" t="str">
        <f t="shared" ca="1" si="530"/>
        <v>3,34000052994981+1,01317808400808i</v>
      </c>
      <c r="CD350" s="223" t="str">
        <f t="shared" ca="1" si="531"/>
        <v>3,15518596652265+1,4922918235512i</v>
      </c>
      <c r="CE350" s="223" t="str">
        <f t="shared" ca="1" si="532"/>
        <v>2,90207115535809+1,9391019517338i</v>
      </c>
      <c r="CF350" s="223" t="str">
        <f t="shared" ca="1" si="533"/>
        <v>2,5861352677324+2,34393637860969i</v>
      </c>
      <c r="CG350" s="223" t="str">
        <f t="shared" ca="1" si="534"/>
        <v>2,21421736150699+2,69803166141176i</v>
      </c>
      <c r="CH350" s="223" t="str">
        <f t="shared" ca="1" si="535"/>
        <v>1,79436833618265+2,99372270661202i</v>
      </c>
      <c r="CI350" s="223" t="str">
        <f t="shared" ca="1" si="536"/>
        <v>1,33567665524893+3,22460869604396i</v>
      </c>
      <c r="CJ350" s="223" t="str">
        <f t="shared" ca="1" si="537"/>
        <v>0,848071608375201+3,38569164529896i</v>
      </c>
      <c r="CK350" s="223" t="str">
        <f t="shared" ca="1" si="538"/>
        <v>0,342108372300081+3,4734845949826i</v>
      </c>
      <c r="CL350" s="223" t="str">
        <f t="shared" ca="1" si="539"/>
        <v>-0,171260476895673+3,48608709286397i</v>
      </c>
      <c r="CM350" s="223" t="str">
        <f t="shared" ca="1" si="540"/>
        <v>-0,680922053957681+3,4232263329224i</v>
      </c>
      <c r="CN350" s="223" t="str">
        <f t="shared" ca="1" si="541"/>
        <v>-1,1758437248916+3,2862630607747i</v>
      </c>
      <c r="CO350" s="223" t="str">
        <f t="shared" ca="1" si="542"/>
        <v>-1,64531193014349+3,07816211764533i</v>
      </c>
      <c r="CP350" s="223" t="str">
        <f t="shared" ca="1" si="543"/>
        <v>-2,07916410083412+2,80342826050212i</v>
      </c>
      <c r="CQ350" s="223" t="str">
        <f t="shared" ca="1" si="544"/>
        <v>-2,46800864767363+2,46800864767275i</v>
      </c>
      <c r="CR350" s="223" t="str">
        <f t="shared" ca="1" si="545"/>
        <v>-2,80342826050073+2,07916410083599i</v>
      </c>
      <c r="CS350" s="223" t="str">
        <f t="shared" ca="1" si="546"/>
        <v>-3,07816211764592+1,64531193014239i</v>
      </c>
      <c r="CT350" s="223" t="str">
        <f t="shared" ca="1" si="547"/>
        <v>-3,28626306077512+1,17584372489043i</v>
      </c>
      <c r="CU350" s="223" t="str">
        <f t="shared" ca="1" si="548"/>
        <v>-3,42322633292268+0,680922053956267i</v>
      </c>
      <c r="CV350" s="223" t="str">
        <f t="shared" ca="1" si="549"/>
        <v>-3,48608709286404+0,171260476894233i</v>
      </c>
      <c r="CW350" s="223" t="str">
        <f t="shared" ca="1" si="550"/>
        <v>-3,47348459498281-0,342108372297962i</v>
      </c>
      <c r="CX350" s="223" t="str">
        <f t="shared" ca="1" si="551"/>
        <v>-3,38569164529861-0,848071608376601i</v>
      </c>
      <c r="CY350" s="223" t="str">
        <f t="shared" ca="1" si="552"/>
        <v>-3,22460869604477-1,33567665524696i</v>
      </c>
      <c r="CZ350" s="223" t="str">
        <f t="shared" ca="1" si="553"/>
        <v>-2,99372270661127-1,79436833618389i</v>
      </c>
      <c r="DA350" s="223" t="str">
        <f t="shared" ca="1" si="554"/>
        <v>-2,69803166141311-2,21421736150535i</v>
      </c>
      <c r="DB350" s="223" t="str">
        <f t="shared" ca="1" si="555"/>
        <v>-2,34393637860863-2,58613526773337i</v>
      </c>
      <c r="DC350" s="223" t="str">
        <f t="shared" ca="1" si="556"/>
        <v>-1,9391019517326-2,90207115535889i</v>
      </c>
      <c r="DD350" s="223" t="str">
        <f t="shared" ca="1" si="557"/>
        <v>-1,4922918235499-3,15518596652327i</v>
      </c>
      <c r="DE350" s="223" t="str">
        <f t="shared" ca="1" si="558"/>
        <v>-1,0131780840067-3,34000052995022i</v>
      </c>
      <c r="DF350" s="223" t="str">
        <f t="shared" ca="1" si="559"/>
        <v>-0,512132098671334-3,45251416847053i</v>
      </c>
      <c r="DG350" s="223" t="str">
        <f t="shared" ca="1" si="560"/>
        <v>9,04777719398687E-13-3,4902913015935i</v>
      </c>
      <c r="DH350" s="223" t="str">
        <f t="shared" ca="1" si="561"/>
        <v>0,512132098669592-3,45251416847079i</v>
      </c>
      <c r="DI350" s="223" t="str">
        <f t="shared" ca="1" si="562"/>
        <v>1,01317808400843-3,3400005299497i</v>
      </c>
      <c r="DJ350" s="223" t="str">
        <f t="shared" ca="1" si="563"/>
        <v>1,49229182355154-3,1551859665225i</v>
      </c>
      <c r="DK350" s="223" t="str">
        <f t="shared" ca="1" si="564"/>
        <v>1,93910195173114-2,90207115535987i</v>
      </c>
      <c r="DL350" s="223" t="str">
        <f t="shared" ca="1" si="565"/>
        <v>2,34393637860997-2,58613526773216i</v>
      </c>
      <c r="DM350" s="223" t="str">
        <f t="shared" ca="1" si="566"/>
        <v>2,69803166141199-2,21421736150671i</v>
      </c>
      <c r="DN350" s="223" t="str">
        <f t="shared" ca="1" si="567"/>
        <v>2,99372270661221-1,79436833618233i</v>
      </c>
      <c r="DO350" s="223" t="str">
        <f t="shared" ca="1" si="568"/>
        <v>3,2246086960441-1,33567665524859i</v>
      </c>
      <c r="DP350" s="223" t="str">
        <f t="shared" ca="1" si="569"/>
        <v>3,38569164529905-0,848071608374845i</v>
      </c>
      <c r="DQ350" s="223" t="str">
        <f t="shared" ca="1" si="570"/>
        <v>3,47348459498264-0,342108372299715i</v>
      </c>
      <c r="DR350" s="223" t="str">
        <f t="shared" ca="1" si="571"/>
        <v>3,48608709286395+0,171260476896041i</v>
      </c>
      <c r="DS350" s="223" t="str">
        <f t="shared" ca="1" si="572"/>
        <v>3,42322633292232+0,68092205395804i</v>
      </c>
      <c r="DT350" s="223" t="str">
        <f t="shared" ca="1" si="573"/>
        <v>3,28626306077578+1,17584372488858i</v>
      </c>
      <c r="DU350" s="223" t="str">
        <f t="shared" ca="1" si="574"/>
        <v>3,07816211764516+1,64531193014381i</v>
      </c>
      <c r="DV350" s="223" t="str">
        <f t="shared" ca="1" si="575"/>
        <v>2,8034282605019+2,07916410083442i</v>
      </c>
      <c r="DW350" s="223" t="str">
        <f t="shared" ca="1" si="576"/>
        <v>2,46800864767249+2,46800864767389i</v>
      </c>
      <c r="DX350" s="223" t="str">
        <f t="shared" ca="1" si="577"/>
        <v>2,0791641008357+2,80342826050095i</v>
      </c>
      <c r="DY350" s="223" t="str">
        <f t="shared" ca="1" si="578"/>
        <v>1,64531193014206+3,07816211764609i</v>
      </c>
      <c r="DZ350" s="223" t="str">
        <f t="shared" ca="1" si="579"/>
        <v>1,17584372489008+3,28626306077525i</v>
      </c>
      <c r="EA350" s="223" t="str">
        <f t="shared" ca="1" si="580"/>
        <v>0,680922053959604+3,42322633292201i</v>
      </c>
      <c r="EB350" s="223" t="str">
        <f t="shared" ca="1" si="581"/>
        <v>0,171260476894064+3,48608709286404i</v>
      </c>
      <c r="EC350" s="223" t="str">
        <f t="shared" ca="1" si="582"/>
        <v>-0,34210837229813+3,4734845949828i</v>
      </c>
      <c r="ED350" s="223" t="str">
        <f t="shared" ca="1" si="583"/>
        <v>-0,848071608376765+3,38569164529857i</v>
      </c>
      <c r="EE350" s="223" t="str">
        <f t="shared" ca="1" si="584"/>
        <v>-1,33567665524712+3,2246086960447i</v>
      </c>
      <c r="EF350" s="223" t="str">
        <f t="shared" ca="1" si="585"/>
        <v>-1,79436833618403+2,99372270661119i</v>
      </c>
      <c r="EG350" s="223" t="str">
        <f t="shared" ca="1" si="586"/>
        <v>-2,21421736150548+2,698031661413i</v>
      </c>
      <c r="EH350" s="223" t="str">
        <f t="shared" ca="1" si="587"/>
        <v>-2,58613526773349+2,3439363786085i</v>
      </c>
      <c r="EI350" s="223" t="str">
        <f t="shared" ca="1" si="588"/>
        <v>-2,90207115535899+1,93910195173246i</v>
      </c>
      <c r="EJ350" s="223" t="str">
        <f t="shared" ca="1" si="589"/>
        <v>-3,15518596652182+1,49229182355297i</v>
      </c>
      <c r="EK350" s="223" t="str">
        <f t="shared" ca="1" si="590"/>
        <v>-3,34000052995027+1,01317808400654i</v>
      </c>
      <c r="EL350" s="223" t="str">
        <f t="shared" ca="1" si="591"/>
        <v>-3,45251416847055+0,512132098671166i</v>
      </c>
      <c r="EM350" s="223" t="str">
        <f t="shared" ca="1" si="592"/>
        <v>-3,4902913015935-1,07410356559644E-12i</v>
      </c>
      <c r="EN350" s="223"/>
      <c r="EO350" s="223"/>
      <c r="EP350" s="223"/>
    </row>
    <row r="351" spans="1:146">
      <c r="A351" s="249">
        <f t="shared" si="461"/>
        <v>4.9023437499999814E-3</v>
      </c>
      <c r="B351" s="248">
        <v>251</v>
      </c>
      <c r="C351" s="247">
        <f t="shared" si="462"/>
        <v>50200</v>
      </c>
      <c r="N351" s="246">
        <f t="shared" ca="1" si="463"/>
        <v>4.5096782886458531</v>
      </c>
      <c r="O351" s="223">
        <f t="shared" ca="1" si="464"/>
        <v>-3.4903217113541465</v>
      </c>
      <c r="P351" s="223" t="str">
        <f t="shared" ca="1" si="465"/>
        <v>-3,46407286768454-0,42725263734933i</v>
      </c>
      <c r="Q351" s="223" t="str">
        <f t="shared" ca="1" si="466"/>
        <v>-3,38572114371701-0,848078997345001i</v>
      </c>
      <c r="R351" s="223" t="str">
        <f t="shared" ca="1" si="467"/>
        <v>-3,25644502230996-1,25614945982668i</v>
      </c>
      <c r="S351" s="223" t="str">
        <f t="shared" ca="1" si="468"/>
        <v>-3,07818893665989-1,64532626520541i</v>
      </c>
      <c r="T351" s="223" t="str">
        <f t="shared" ca="1" si="469"/>
        <v>-2,85363402421644-2,0097558320812i</v>
      </c>
      <c r="U351" s="223" t="str">
        <f t="shared" ca="1" si="470"/>
        <v>-2,58615779987868-2,34395680055687i</v>
      </c>
      <c r="V351" s="223" t="str">
        <f t="shared" ca="1" si="471"/>
        <v>-2,27978335502835-2,64290247699113i</v>
      </c>
      <c r="W351" s="223" t="str">
        <f t="shared" ca="1" si="472"/>
        <v>-1,93911884649044-2,90209644015076i</v>
      </c>
      <c r="X351" s="223" t="str">
        <f t="shared" ca="1" si="473"/>
        <v>-1,56928818556422-3,11764017157187i</v>
      </c>
      <c r="Y351" s="223" t="str">
        <f t="shared" ca="1" si="474"/>
        <v>-1,17585396962961-3,286291692905i</v>
      </c>
      <c r="Z351" s="223" t="str">
        <f t="shared" ca="1" si="475"/>
        <v>-0,764733815504205-3,40551432828795i</v>
      </c>
      <c r="AA351" s="223" t="str">
        <f t="shared" ca="1" si="476"/>
        <v>-0,342111352977057-3,47351485831201i</v>
      </c>
      <c r="AB351" s="223" t="str">
        <f t="shared" ca="1" si="477"/>
        <v>0,085656782736652-3,48927049171046i</v>
      </c>
      <c r="AC351" s="223" t="str">
        <f t="shared" ca="1" si="478"/>
        <v>0,512136560708842-3,4525442490916i</v>
      </c>
      <c r="AD351" s="223" t="str">
        <f t="shared" ca="1" si="479"/>
        <v>0,930913328109885-3,36388852732928i</v>
      </c>
      <c r="AE351" s="223" t="str">
        <f t="shared" ca="1" si="480"/>
        <v>1,3356882925593-3,22463679099991i</v>
      </c>
      <c r="AF351" s="223" t="str">
        <f t="shared" ca="1" si="481"/>
        <v>1,72037326182835-3,03688351583268i</v>
      </c>
      <c r="AG351" s="223" t="str">
        <f t="shared" ca="1" si="482"/>
        <v>2,07918221590917-2,80345268584957i</v>
      </c>
      <c r="AH351" s="223" t="str">
        <f t="shared" ca="1" si="483"/>
        <v>2,40671833415468-2,52785531801048i</v>
      </c>
      <c r="AI351" s="223" t="str">
        <f t="shared" ca="1" si="484"/>
        <v>2,69805516847503-2,21423665325442i</v>
      </c>
      <c r="AJ351" s="223" t="str">
        <f t="shared" ca="1" si="485"/>
        <v>2,94881074170681-1,86731380821347i</v>
      </c>
      <c r="AK351" s="223" t="str">
        <f t="shared" ca="1" si="486"/>
        <v>3,15521345662068-1,49230482539925i</v>
      </c>
      <c r="AL351" s="223" t="str">
        <f t="shared" ca="1" si="487"/>
        <v>3,31415882426636-1,09485018896995i</v>
      </c>
      <c r="AM351" s="223" t="str">
        <f t="shared" ca="1" si="488"/>
        <v>3,42325615836771-0,68092798660922i</v>
      </c>
      <c r="AN351" s="223" t="str">
        <f t="shared" ca="1" si="489"/>
        <v>3,48086453347202-0,256763993516846i</v>
      </c>
      <c r="AO351" s="223" t="str">
        <f t="shared" ca="1" si="490"/>
        <v>3,48611746599476+0,17126196903109i</v>
      </c>
      <c r="AP351" s="223" t="str">
        <f t="shared" ca="1" si="491"/>
        <v>3,43893594694205+0,596711992153629i</v>
      </c>
      <c r="AQ351" s="223" t="str">
        <f t="shared" ca="1" si="492"/>
        <v>3,34002963027709+1,01318691149325i</v>
      </c>
      <c r="AR351" s="223" t="str">
        <f t="shared" ca="1" si="493"/>
        <v>3,34002963027709+1,01318691149325i</v>
      </c>
      <c r="AS351" s="223" t="str">
        <f t="shared" ca="1" si="494"/>
        <v>2,99374878993344+1,79438396992455i</v>
      </c>
      <c r="AT351" s="223" t="str">
        <f t="shared" ca="1" si="495"/>
        <v>2,75158265241405+2,14735617811397i</v>
      </c>
      <c r="AU351" s="223" t="str">
        <f t="shared" ca="1" si="496"/>
        <v>2,46803015062229+2,46803015062002i</v>
      </c>
      <c r="AV351" s="223" t="str">
        <f t="shared" ca="1" si="497"/>
        <v>2,14735617811376+2,75158265241421i</v>
      </c>
      <c r="AW351" s="223" t="str">
        <f t="shared" ca="1" si="498"/>
        <v>1,79438396992433+2,99374878993357i</v>
      </c>
      <c r="AX351" s="223" t="str">
        <f t="shared" ca="1" si="499"/>
        <v>1,41442255661012+3,19088615906344i</v>
      </c>
      <c r="AY351" s="223" t="str">
        <f t="shared" ca="1" si="500"/>
        <v>1,0131869114931+3,34002963027713i</v>
      </c>
      <c r="AZ351" s="223" t="str">
        <f t="shared" ca="1" si="501"/>
        <v>0,596711992153472+3,43893594694207i</v>
      </c>
      <c r="BA351" s="223" t="str">
        <f t="shared" ca="1" si="502"/>
        <v>0,171261969030832+3,48611746599477i</v>
      </c>
      <c r="BB351" s="223" t="str">
        <f t="shared" ca="1" si="503"/>
        <v>-0,256763993517103+3,48086453347201i</v>
      </c>
      <c r="BC351" s="223" t="str">
        <f t="shared" ca="1" si="504"/>
        <v>-0,680927986609377+3,42325615836768i</v>
      </c>
      <c r="BD351" s="223" t="str">
        <f t="shared" ca="1" si="505"/>
        <v>-1,0948501889701+3,31415882426631i</v>
      </c>
      <c r="BE351" s="223" t="str">
        <f t="shared" ca="1" si="506"/>
        <v>-1,4923048253994+3,15521345662061i</v>
      </c>
      <c r="BF351" s="223" t="str">
        <f t="shared" ca="1" si="507"/>
        <v>-1,86731380821352+2,94881074170677i</v>
      </c>
      <c r="BG351" s="223" t="str">
        <f t="shared" ca="1" si="508"/>
        <v>-2,2142366532545+2,69805516847496i</v>
      </c>
      <c r="BH351" s="223" t="str">
        <f t="shared" ca="1" si="509"/>
        <v>-2,52785531801062+2,40671833415453i</v>
      </c>
      <c r="BI351" s="223" t="str">
        <f t="shared" ca="1" si="510"/>
        <v>-2,80345268584964+2,07918221590908i</v>
      </c>
      <c r="BJ351" s="223" t="str">
        <f t="shared" ca="1" si="511"/>
        <v>-3,03688351583278+1,72037326182817i</v>
      </c>
      <c r="BK351" s="223" t="str">
        <f t="shared" ca="1" si="512"/>
        <v>-3,22463679100025+1,33568829255846i</v>
      </c>
      <c r="BL351" s="223" t="str">
        <f t="shared" ca="1" si="513"/>
        <v>-3,3638885273293+0,93091332810978i</v>
      </c>
      <c r="BM351" s="223" t="str">
        <f t="shared" ca="1" si="514"/>
        <v>-3,45254424909147+0,512136560709665i</v>
      </c>
      <c r="BN351" s="223" t="str">
        <f t="shared" ca="1" si="515"/>
        <v>-3,4892704917105+0,0856567827351048i</v>
      </c>
      <c r="BO351" s="223" t="str">
        <f t="shared" ca="1" si="516"/>
        <v>-3,47351485831192-0,342111352978005i</v>
      </c>
      <c r="BP351" s="223" t="str">
        <f t="shared" ca="1" si="517"/>
        <v>-3,40551432828799-0,764733815504024i</v>
      </c>
      <c r="BQ351" s="223" t="str">
        <f t="shared" ca="1" si="518"/>
        <v>-3,28629169290533-1,17585396962871i</v>
      </c>
      <c r="BR351" s="223" t="str">
        <f t="shared" ca="1" si="519"/>
        <v>-3,11764017157112-1,56928818556572i</v>
      </c>
      <c r="BS351" s="223" t="str">
        <f t="shared" ca="1" si="520"/>
        <v>-2,90209644015046-1,93911884649089i</v>
      </c>
      <c r="BT351" s="223" t="str">
        <f t="shared" ca="1" si="521"/>
        <v>-2,64290247699117-2,2797833550283i</v>
      </c>
      <c r="BU351" s="223" t="str">
        <f t="shared" ca="1" si="522"/>
        <v>-2,34395680055778-2,58615779987786i</v>
      </c>
      <c r="BV351" s="223" t="str">
        <f t="shared" ca="1" si="523"/>
        <v>-2,00975583208021-2,85363402421714i</v>
      </c>
      <c r="BW351" s="223" t="str">
        <f t="shared" ca="1" si="524"/>
        <v>-1,64532626520486-3,07818893666019i</v>
      </c>
      <c r="BX351" s="223" t="str">
        <f t="shared" ca="1" si="525"/>
        <v>-1,25614945982718-3,25644502230976i</v>
      </c>
      <c r="BY351" s="223" t="str">
        <f t="shared" ca="1" si="526"/>
        <v>-0,848078997346429-3,38572114371665i</v>
      </c>
      <c r="BZ351" s="223" t="str">
        <f t="shared" ca="1" si="527"/>
        <v>-0,427252637348175-3,46407286768468i</v>
      </c>
      <c r="CA351" s="223" t="str">
        <f t="shared" ca="1" si="528"/>
        <v>1,59066802602493E-13-3,49032171135415i</v>
      </c>
      <c r="CB351" s="223" t="str">
        <f t="shared" ca="1" si="529"/>
        <v>0,427252637348688-3,46407286768462i</v>
      </c>
      <c r="CC351" s="223" t="str">
        <f t="shared" ca="1" si="530"/>
        <v>0,848078997346931-3,38572114371653i</v>
      </c>
      <c r="CD351" s="223" t="str">
        <f t="shared" ca="1" si="531"/>
        <v>1,25614945982747-3,25644502230965i</v>
      </c>
      <c r="CE351" s="223" t="str">
        <f t="shared" ca="1" si="532"/>
        <v>1,64532626520532-3,07818893665994i</v>
      </c>
      <c r="CF351" s="223" t="str">
        <f t="shared" ca="1" si="533"/>
        <v>2,00975583208047-2,85363402421696i</v>
      </c>
      <c r="CG351" s="223" t="str">
        <f t="shared" ca="1" si="534"/>
        <v>2,34395680055801-2,58615779987764i</v>
      </c>
      <c r="CH351" s="223" t="str">
        <f t="shared" ca="1" si="535"/>
        <v>2,6429024769915-2,27978335502791i</v>
      </c>
      <c r="CI351" s="223" t="str">
        <f t="shared" ca="1" si="536"/>
        <v>2,90209644015064-1,93911884649062i</v>
      </c>
      <c r="CJ351" s="223" t="str">
        <f t="shared" ca="1" si="537"/>
        <v>3,11764017157135-1,56928818556525i</v>
      </c>
      <c r="CK351" s="223" t="str">
        <f t="shared" ca="1" si="538"/>
        <v>3,28629169290543-1,17585396962841i</v>
      </c>
      <c r="CL351" s="223" t="str">
        <f t="shared" ca="1" si="539"/>
        <v>3,40551432828806-0,764733815503713i</v>
      </c>
      <c r="CM351" s="223" t="str">
        <f t="shared" ca="1" si="540"/>
        <v>3,47351485831197-0,342111352977491i</v>
      </c>
      <c r="CN351" s="223" t="str">
        <f t="shared" ca="1" si="541"/>
        <v>3,48927049171049+0,0856567827354227i</v>
      </c>
      <c r="CO351" s="223" t="str">
        <f t="shared" ca="1" si="542"/>
        <v>3,45254424909143+0,512136560709979i</v>
      </c>
      <c r="CP351" s="223" t="str">
        <f t="shared" ca="1" si="543"/>
        <v>3,36388852732922+0,930913328110087i</v>
      </c>
      <c r="CQ351" s="223" t="str">
        <f t="shared" ca="1" si="544"/>
        <v>3,22463679100013+1,33568829255876i</v>
      </c>
      <c r="CR351" s="223" t="str">
        <f t="shared" ca="1" si="545"/>
        <v>3,03688351583429+1,72037326182551i</v>
      </c>
      <c r="CS351" s="223" t="str">
        <f t="shared" ca="1" si="546"/>
        <v>2,80345268584945+2,07918221590933i</v>
      </c>
      <c r="CT351" s="223" t="str">
        <f t="shared" ca="1" si="547"/>
        <v>2,5278553180104+2,40671833415476i</v>
      </c>
      <c r="CU351" s="223" t="str">
        <f t="shared" ca="1" si="548"/>
        <v>2,21423665325426+2,69805516847516i</v>
      </c>
      <c r="CV351" s="223" t="str">
        <f t="shared" ca="1" si="549"/>
        <v>1,86731380821325+2,94881074170694i</v>
      </c>
      <c r="CW351" s="223" t="str">
        <f t="shared" ca="1" si="550"/>
        <v>1,49230482539911+3,15521345662075i</v>
      </c>
      <c r="CX351" s="223" t="str">
        <f t="shared" ca="1" si="551"/>
        <v>1,09485018896989+3,31415882426638i</v>
      </c>
      <c r="CY351" s="223" t="str">
        <f t="shared" ca="1" si="552"/>
        <v>0,680927986608867+3,42325615836778i</v>
      </c>
      <c r="CZ351" s="223" t="str">
        <f t="shared" ca="1" si="553"/>
        <v>0,256763993516588+3,48086453347205i</v>
      </c>
      <c r="DA351" s="223" t="str">
        <f t="shared" ca="1" si="554"/>
        <v>-0,171261969031249+3,48611746599475i</v>
      </c>
      <c r="DB351" s="223" t="str">
        <f t="shared" ca="1" si="555"/>
        <v>-0,596711992153786+3,43893594694202i</v>
      </c>
      <c r="DC351" s="223" t="str">
        <f t="shared" ca="1" si="556"/>
        <v>-1,01318691149331+3,34002963027707i</v>
      </c>
      <c r="DD351" s="223" t="str">
        <f t="shared" ca="1" si="557"/>
        <v>-1,41442255661032+3,19088615906335i</v>
      </c>
      <c r="DE351" s="223" t="str">
        <f t="shared" ca="1" si="558"/>
        <v>-1,79438396992477+2,99374878993331i</v>
      </c>
      <c r="DF351" s="223" t="str">
        <f t="shared" ca="1" si="559"/>
        <v>-2,14735617811409+2,75158265241395i</v>
      </c>
      <c r="DG351" s="223" t="str">
        <f t="shared" ca="1" si="560"/>
        <v>-2,46803015062006+2,46803015062225i</v>
      </c>
      <c r="DH351" s="223" t="str">
        <f t="shared" ca="1" si="561"/>
        <v>-2,75158265241424+2,14735617811372i</v>
      </c>
      <c r="DI351" s="223" t="str">
        <f t="shared" ca="1" si="562"/>
        <v>-2,99374878993356+1,79438396992436i</v>
      </c>
      <c r="DJ351" s="223" t="str">
        <f t="shared" ca="1" si="563"/>
        <v>-3,19088615906354+1,41442255660989i</v>
      </c>
      <c r="DK351" s="223" t="str">
        <f t="shared" ca="1" si="564"/>
        <v>-3,34002963027617+1,01318691149627i</v>
      </c>
      <c r="DL351" s="223" t="str">
        <f t="shared" ca="1" si="565"/>
        <v>-3,4389359469421+0,596711992153315i</v>
      </c>
      <c r="DM351" s="223" t="str">
        <f t="shared" ca="1" si="566"/>
        <v>-3,48611746599478+0,171261969030772i</v>
      </c>
      <c r="DN351" s="223" t="str">
        <f t="shared" ca="1" si="567"/>
        <v>-3,48086453347201-0,256763993517064i</v>
      </c>
      <c r="DO351" s="223" t="str">
        <f t="shared" ca="1" si="568"/>
        <v>-3,42325615836831-0,680927986606222i</v>
      </c>
      <c r="DP351" s="223" t="str">
        <f t="shared" ca="1" si="569"/>
        <v>-3,31415882426623-1,09485018897034i</v>
      </c>
      <c r="DQ351" s="223" t="str">
        <f t="shared" ca="1" si="570"/>
        <v>-3,15521345662055-1,49230482539954i</v>
      </c>
      <c r="DR351" s="223" t="str">
        <f t="shared" ca="1" si="571"/>
        <v>-2,94881074170669-1,86731380821366i</v>
      </c>
      <c r="DS351" s="223" t="str">
        <f t="shared" ca="1" si="572"/>
        <v>-2,69805516847486-2,21423665325463i</v>
      </c>
      <c r="DT351" s="223" t="str">
        <f t="shared" ca="1" si="573"/>
        <v>-2,40671833415427-2,52785531801087i</v>
      </c>
      <c r="DU351" s="223" t="str">
        <f t="shared" ca="1" si="574"/>
        <v>-2,07918221590879-2,80345268584985i</v>
      </c>
      <c r="DV351" s="223" t="str">
        <f t="shared" ca="1" si="575"/>
        <v>-1,72037326182803-3,03688351583286i</v>
      </c>
      <c r="DW351" s="223" t="str">
        <f t="shared" ca="1" si="576"/>
        <v>-1,33568829255832-3,22463679100031i</v>
      </c>
      <c r="DX351" s="223" t="str">
        <f t="shared" ca="1" si="577"/>
        <v>-0,930913328109626-3,36388852732935i</v>
      </c>
      <c r="DY351" s="223" t="str">
        <f t="shared" ca="1" si="578"/>
        <v>-0,512136560709313-3,45254424909153i</v>
      </c>
      <c r="DZ351" s="223" t="str">
        <f t="shared" ca="1" si="579"/>
        <v>-0,0856567827383176-3,48927049171042i</v>
      </c>
      <c r="EA351" s="223" t="str">
        <f t="shared" ca="1" si="580"/>
        <v>0,342111352978163-3,47351485831191i</v>
      </c>
      <c r="EB351" s="223" t="str">
        <f t="shared" ca="1" si="581"/>
        <v>0,764733815504177-3,40551432828795i</v>
      </c>
      <c r="EC351" s="223" t="str">
        <f t="shared" ca="1" si="582"/>
        <v>1,17585396962886-3,28629169290527i</v>
      </c>
      <c r="ED351" s="223" t="str">
        <f t="shared" ca="1" si="583"/>
        <v>1,56928818556568-3,11764017157114i</v>
      </c>
      <c r="EE351" s="223" t="str">
        <f t="shared" ca="1" si="584"/>
        <v>1,93911884649118-2,90209644015026i</v>
      </c>
      <c r="EF351" s="223" t="str">
        <f t="shared" ca="1" si="585"/>
        <v>2,27978335502842-2,64290247699106i</v>
      </c>
      <c r="EG351" s="223" t="str">
        <f t="shared" ca="1" si="586"/>
        <v>2,58615779987796-2,34395680055766i</v>
      </c>
      <c r="EH351" s="223" t="str">
        <f t="shared" ca="1" si="587"/>
        <v>2,85363402421723-2,00975583208008i</v>
      </c>
      <c r="EI351" s="223" t="str">
        <f t="shared" ca="1" si="588"/>
        <v>3,07818893666017-1,64532626520489i</v>
      </c>
      <c r="EJ351" s="223" t="str">
        <f t="shared" ca="1" si="589"/>
        <v>3,25644502230989-1,25614945982684i</v>
      </c>
      <c r="EK351" s="223" t="str">
        <f t="shared" ca="1" si="590"/>
        <v>3,3857211437167-0,848078997346275i</v>
      </c>
      <c r="EL351" s="223" t="str">
        <f t="shared" ca="1" si="591"/>
        <v>3,4640728676847-0,427252637348018i</v>
      </c>
      <c r="EM351" s="223" t="str">
        <f t="shared" ca="1" si="592"/>
        <v>3,49032171135415+3,18133605204987E-13i</v>
      </c>
      <c r="EN351" s="223"/>
      <c r="EO351" s="223"/>
      <c r="EP351" s="223"/>
    </row>
    <row r="352" spans="1:146">
      <c r="A352" s="249">
        <f t="shared" si="461"/>
        <v>4.921874999999981E-3</v>
      </c>
      <c r="B352" s="248">
        <v>252</v>
      </c>
      <c r="C352" s="247">
        <f t="shared" si="462"/>
        <v>50400</v>
      </c>
      <c r="N352" s="246">
        <f t="shared" ca="1" si="463"/>
        <v>4.5096532858103222</v>
      </c>
      <c r="O352" s="223">
        <f t="shared" ca="1" si="464"/>
        <v>-3.4903467141896778</v>
      </c>
      <c r="P352" s="223" t="str">
        <f t="shared" ca="1" si="465"/>
        <v>-3,47353974075206-0,342113803683535i</v>
      </c>
      <c r="Q352" s="223" t="str">
        <f t="shared" ca="1" si="466"/>
        <v>-3,42328068078101-0,680932864419237i</v>
      </c>
      <c r="R352" s="223" t="str">
        <f t="shared" ca="1" si="467"/>
        <v>-3,34005355649847-1,01319416943478i</v>
      </c>
      <c r="S352" s="223" t="str">
        <f t="shared" ca="1" si="468"/>
        <v>-3,22465989060784-1,33569786073039i</v>
      </c>
      <c r="T352" s="223" t="str">
        <f t="shared" ca="1" si="469"/>
        <v>-3,07821098719224-1,64533805146044i</v>
      </c>
      <c r="U352" s="223" t="str">
        <f t="shared" ca="1" si="470"/>
        <v>-2,90211722924869-1,93913273732166i</v>
      </c>
      <c r="V352" s="223" t="str">
        <f t="shared" ca="1" si="471"/>
        <v>-2,69807449592882-2,21425251488468i</v>
      </c>
      <c r="W352" s="223" t="str">
        <f t="shared" ca="1" si="472"/>
        <v>-2,4680478302956-2,46804783029581i</v>
      </c>
      <c r="X352" s="223" t="str">
        <f t="shared" ca="1" si="473"/>
        <v>-2,21425251488444-2,69807449592902i</v>
      </c>
      <c r="Y352" s="223" t="str">
        <f t="shared" ca="1" si="474"/>
        <v>-1,93913273732169-2,90211722924867i</v>
      </c>
      <c r="Z352" s="223" t="str">
        <f t="shared" ca="1" si="475"/>
        <v>-1,6453380514605-3,07821098719221i</v>
      </c>
      <c r="AA352" s="223" t="str">
        <f t="shared" ca="1" si="476"/>
        <v>-1,33569786073041-3,22465989060782i</v>
      </c>
      <c r="AB352" s="223" t="str">
        <f t="shared" ca="1" si="477"/>
        <v>-1,01319416943481-3,34005355649846i</v>
      </c>
      <c r="AC352" s="223" t="str">
        <f t="shared" ca="1" si="478"/>
        <v>-0,680932864419275-3,423280680781i</v>
      </c>
      <c r="AD352" s="223" t="str">
        <f t="shared" ca="1" si="479"/>
        <v>-0,342113803683617-3,47353974075205i</v>
      </c>
      <c r="AE352" s="223" t="str">
        <f t="shared" ca="1" si="480"/>
        <v>-5,4731106249367E-14-3,49034671418968i</v>
      </c>
      <c r="AF352" s="223" t="str">
        <f t="shared" ca="1" si="481"/>
        <v>0,34211380368489-3,47353974075192i</v>
      </c>
      <c r="AG352" s="223" t="str">
        <f t="shared" ca="1" si="482"/>
        <v>0,680932864420239-3,42328068078081i</v>
      </c>
      <c r="AH352" s="223" t="str">
        <f t="shared" ca="1" si="483"/>
        <v>1,01319416943542-3,34005355649827i</v>
      </c>
      <c r="AI352" s="223" t="str">
        <f t="shared" ca="1" si="484"/>
        <v>1,33569786073068-3,22465989060772i</v>
      </c>
      <c r="AJ352" s="223" t="str">
        <f t="shared" ca="1" si="485"/>
        <v>1,64533805146041-3,07821098719226i</v>
      </c>
      <c r="AK352" s="223" t="str">
        <f t="shared" ca="1" si="486"/>
        <v>1,93913273732129-2,90211722924894i</v>
      </c>
      <c r="AL352" s="223" t="str">
        <f t="shared" ca="1" si="487"/>
        <v>2,2142525148841-2,69807449592929i</v>
      </c>
      <c r="AM352" s="223" t="str">
        <f t="shared" ca="1" si="488"/>
        <v>2,46804783029507-2,46804783029634i</v>
      </c>
      <c r="AN352" s="223" t="str">
        <f t="shared" ca="1" si="489"/>
        <v>2,69807449592809-2,21425251488557i</v>
      </c>
      <c r="AO352" s="223" t="str">
        <f t="shared" ca="1" si="490"/>
        <v>2,90211722924788-1,93913273732287i</v>
      </c>
      <c r="AP352" s="223" t="str">
        <f t="shared" ca="1" si="491"/>
        <v>3,078210987193-1,64533805145902i</v>
      </c>
      <c r="AQ352" s="223" t="str">
        <f t="shared" ca="1" si="492"/>
        <v>3,22465989060834-1,33569786072918i</v>
      </c>
      <c r="AR352" s="223" t="str">
        <f t="shared" ca="1" si="493"/>
        <v>3,22465989060834-1,33569786072918i</v>
      </c>
      <c r="AS352" s="223" t="str">
        <f t="shared" ca="1" si="494"/>
        <v>3,42328068078113-0,680932864418651i</v>
      </c>
      <c r="AT352" s="223" t="str">
        <f t="shared" ca="1" si="495"/>
        <v>3,47353974075208-0,342113803683276i</v>
      </c>
      <c r="AU352" s="223" t="str">
        <f t="shared" ca="1" si="496"/>
        <v>3,49034671418968-1,09462212498734E-13i</v>
      </c>
      <c r="AV352" s="223" t="str">
        <f t="shared" ca="1" si="497"/>
        <v>3,47353974075209+0,342113803683157i</v>
      </c>
      <c r="AW352" s="223" t="str">
        <f t="shared" ca="1" si="498"/>
        <v>3,42328068078117+0,680932864418434i</v>
      </c>
      <c r="AX352" s="223" t="str">
        <f t="shared" ca="1" si="499"/>
        <v>3,34005355649879+1,0131941694337i</v>
      </c>
      <c r="AY352" s="223" t="str">
        <f t="shared" ca="1" si="500"/>
        <v>3,22465989060842+1,33569786072898i</v>
      </c>
      <c r="AZ352" s="223" t="str">
        <f t="shared" ca="1" si="501"/>
        <v>3,07821098719147+1,64533805146189i</v>
      </c>
      <c r="BA352" s="223" t="str">
        <f t="shared" ca="1" si="502"/>
        <v>2,90211722924795+1,93913273732277i</v>
      </c>
      <c r="BB352" s="223" t="str">
        <f t="shared" ca="1" si="503"/>
        <v>2,69807449592823+2,2142525148854i</v>
      </c>
      <c r="BC352" s="223" t="str">
        <f t="shared" ca="1" si="504"/>
        <v>2,46804783029515+2,46804783029626i</v>
      </c>
      <c r="BD352" s="223" t="str">
        <f t="shared" ca="1" si="505"/>
        <v>2,21425251488427+2,69807449592915i</v>
      </c>
      <c r="BE352" s="223" t="str">
        <f t="shared" ca="1" si="506"/>
        <v>1,93913273732147+2,90211722924882i</v>
      </c>
      <c r="BF352" s="223" t="str">
        <f t="shared" ca="1" si="507"/>
        <v>1,64533805146051+3,0782109871922i</v>
      </c>
      <c r="BG352" s="223" t="str">
        <f t="shared" ca="1" si="508"/>
        <v>1,33569786073093+3,22465989060761i</v>
      </c>
      <c r="BH352" s="223" t="str">
        <f t="shared" ca="1" si="509"/>
        <v>1,01319416943563+3,34005355649821i</v>
      </c>
      <c r="BI352" s="223" t="str">
        <f t="shared" ca="1" si="510"/>
        <v>0,680932864420406+3,42328068078078i</v>
      </c>
      <c r="BJ352" s="223" t="str">
        <f t="shared" ca="1" si="511"/>
        <v>0,342113803685059+3,47353974075191i</v>
      </c>
      <c r="BK352" s="223" t="str">
        <f t="shared" ca="1" si="512"/>
        <v>-1,57183503338803E-12+3,49034671418968i</v>
      </c>
      <c r="BL352" s="223" t="str">
        <f t="shared" ca="1" si="513"/>
        <v>-0,342113803684831+3,47353974075193i</v>
      </c>
      <c r="BM352" s="223" t="str">
        <f t="shared" ca="1" si="514"/>
        <v>-0,680932864420179+3,42328068078082i</v>
      </c>
      <c r="BN352" s="223" t="str">
        <f t="shared" ca="1" si="515"/>
        <v>-1,01319416943541+3,34005355649827i</v>
      </c>
      <c r="BO352" s="223" t="str">
        <f t="shared" ca="1" si="516"/>
        <v>-1,33569786073053+3,22465989060778i</v>
      </c>
      <c r="BP352" s="223" t="str">
        <f t="shared" ca="1" si="517"/>
        <v>-1,64533805146031+3,07821098719231i</v>
      </c>
      <c r="BQ352" s="223" t="str">
        <f t="shared" ca="1" si="518"/>
        <v>-1,93913273732128+2,90211722924894i</v>
      </c>
      <c r="BR352" s="223" t="str">
        <f t="shared" ca="1" si="519"/>
        <v>-2,2142525148841+2,6980744959293i</v>
      </c>
      <c r="BS352" s="223" t="str">
        <f t="shared" ca="1" si="520"/>
        <v>-2,46804783029492+2,46804783029649i</v>
      </c>
      <c r="BT352" s="223" t="str">
        <f t="shared" ca="1" si="521"/>
        <v>-2,69807449592802+2,21425251488566i</v>
      </c>
      <c r="BU352" s="223" t="str">
        <f t="shared" ca="1" si="522"/>
        <v>-2,90211722924782+1,93913273732296i</v>
      </c>
      <c r="BV352" s="223" t="str">
        <f t="shared" ca="1" si="523"/>
        <v>-3,07821098719295+1,64533805145912i</v>
      </c>
      <c r="BW352" s="223" t="str">
        <f t="shared" ca="1" si="524"/>
        <v>-3,2246598906083+1,33569786072928i</v>
      </c>
      <c r="BX352" s="223" t="str">
        <f t="shared" ca="1" si="525"/>
        <v>-3,34005355649872+1,01319416943392i</v>
      </c>
      <c r="BY352" s="223" t="str">
        <f t="shared" ca="1" si="526"/>
        <v>-3,42328068078112+0,680932864418661i</v>
      </c>
      <c r="BZ352" s="223" t="str">
        <f t="shared" ca="1" si="527"/>
        <v>-3,47353974075206+0,342113803683484i</v>
      </c>
      <c r="CA352" s="223" t="str">
        <f t="shared" ca="1" si="528"/>
        <v>-3,49034671418968+2,18924424997468E-13i</v>
      </c>
      <c r="CB352" s="223" t="str">
        <f t="shared" ca="1" si="529"/>
        <v>-3,4735397407521-0,342113803683049i</v>
      </c>
      <c r="CC352" s="223" t="str">
        <f t="shared" ca="1" si="530"/>
        <v>-3,42328068078117-0,680932864418424i</v>
      </c>
      <c r="CD352" s="223" t="str">
        <f t="shared" ca="1" si="531"/>
        <v>-3,34005355649879-1,0131941694337i</v>
      </c>
      <c r="CE352" s="223" t="str">
        <f t="shared" ca="1" si="532"/>
        <v>-3,22465989060846-1,33569786072888i</v>
      </c>
      <c r="CF352" s="223" t="str">
        <f t="shared" ca="1" si="533"/>
        <v>-3,07821098719147-1,64533805146188i</v>
      </c>
      <c r="CG352" s="223" t="str">
        <f t="shared" ca="1" si="534"/>
        <v>-2,90211722924807-1,93913273732259i</v>
      </c>
      <c r="CH352" s="223" t="str">
        <f t="shared" ca="1" si="535"/>
        <v>-2,69807449592829-2,21425251488532i</v>
      </c>
      <c r="CI352" s="223" t="str">
        <f t="shared" ca="1" si="536"/>
        <v>-2,46804783029523-2,46804783029618i</v>
      </c>
      <c r="CJ352" s="223" t="str">
        <f t="shared" ca="1" si="537"/>
        <v>-2,21425251488428-2,69807449592915i</v>
      </c>
      <c r="CK352" s="223" t="str">
        <f t="shared" ca="1" si="538"/>
        <v>-1,93913273732148-2,90211722924881i</v>
      </c>
      <c r="CL352" s="223" t="str">
        <f t="shared" ca="1" si="539"/>
        <v>-1,6453380514607-3,07821098719211i</v>
      </c>
      <c r="CM352" s="223" t="str">
        <f t="shared" ca="1" si="540"/>
        <v>-1,33569786073094-3,22465989060761i</v>
      </c>
      <c r="CN352" s="223" t="str">
        <f t="shared" ca="1" si="541"/>
        <v>-1,01319416943564-3,3400535564982i</v>
      </c>
      <c r="CO352" s="223" t="str">
        <f t="shared" ca="1" si="542"/>
        <v>-0,680932864420417-3,42328068078077i</v>
      </c>
      <c r="CP352" s="223" t="str">
        <f t="shared" ca="1" si="543"/>
        <v>-0,342113803685266-3,47353974075189i</v>
      </c>
      <c r="CQ352" s="223" t="str">
        <f t="shared" ca="1" si="544"/>
        <v>1,56157444101136E-12-3,49034671418968i</v>
      </c>
      <c r="CR352" s="223" t="str">
        <f t="shared" ca="1" si="545"/>
        <v>0,34211380368482-3,47353974075193i</v>
      </c>
      <c r="CS352" s="223" t="str">
        <f t="shared" ca="1" si="546"/>
        <v>0,680932864419977-3,42328068078086i</v>
      </c>
      <c r="CT352" s="223" t="str">
        <f t="shared" ca="1" si="547"/>
        <v>1,0131941694354-3,34005355649828i</v>
      </c>
      <c r="CU352" s="223" t="str">
        <f t="shared" ca="1" si="548"/>
        <v>1,33569786073052-3,22465989060778i</v>
      </c>
      <c r="CV352" s="223" t="str">
        <f t="shared" ca="1" si="549"/>
        <v>1,64533805146012-3,07821098719241i</v>
      </c>
      <c r="CW352" s="223" t="str">
        <f t="shared" ca="1" si="550"/>
        <v>1,93913273732127-2,90211722924895i</v>
      </c>
      <c r="CX352" s="223" t="str">
        <f t="shared" ca="1" si="551"/>
        <v>2,21425251488393-2,69807449592943i</v>
      </c>
      <c r="CY352" s="223" t="str">
        <f t="shared" ca="1" si="552"/>
        <v>2,46804783029478-2,46804783029664i</v>
      </c>
      <c r="CZ352" s="223" t="str">
        <f t="shared" ca="1" si="553"/>
        <v>2,69807449592801-2,21425251488567i</v>
      </c>
      <c r="DA352" s="223" t="str">
        <f t="shared" ca="1" si="554"/>
        <v>2,90211722924969-1,93913273732016i</v>
      </c>
      <c r="DB352" s="223" t="str">
        <f t="shared" ca="1" si="555"/>
        <v>3,07821098719285-1,6453380514593i</v>
      </c>
      <c r="DC352" s="223" t="str">
        <f t="shared" ca="1" si="556"/>
        <v>3,22465989060829-1,33569786072929i</v>
      </c>
      <c r="DD352" s="223" t="str">
        <f t="shared" ca="1" si="557"/>
        <v>3,34005355649866-1,01319416943412i</v>
      </c>
      <c r="DE352" s="223" t="str">
        <f t="shared" ca="1" si="558"/>
        <v>3,42328068078112-0,680932864418668i</v>
      </c>
      <c r="DF352" s="223" t="str">
        <f t="shared" ca="1" si="559"/>
        <v>3,47353974075206-0,342113803683494i</v>
      </c>
      <c r="DG352" s="223" t="str">
        <f t="shared" ca="1" si="560"/>
        <v>3,49034671418968-4,27588257618268E-13i</v>
      </c>
      <c r="DH352" s="223" t="str">
        <f t="shared" ca="1" si="561"/>
        <v>3,4735397407521+0,342113803683038i</v>
      </c>
      <c r="DI352" s="223" t="str">
        <f t="shared" ca="1" si="562"/>
        <v>3,42328068078121+0,680932864418221i</v>
      </c>
      <c r="DJ352" s="223" t="str">
        <f t="shared" ca="1" si="563"/>
        <v>3,3400535564988+1,01319416943369i</v>
      </c>
      <c r="DK352" s="223" t="str">
        <f t="shared" ca="1" si="564"/>
        <v>3,22465989060847+1,33569786072887i</v>
      </c>
      <c r="DL352" s="223" t="str">
        <f t="shared" ca="1" si="565"/>
        <v>3,07821098719157+1,6453380514617i</v>
      </c>
      <c r="DM352" s="223" t="str">
        <f t="shared" ca="1" si="566"/>
        <v>2,90211722924796+1,93913273732275i</v>
      </c>
      <c r="DN352" s="223" t="str">
        <f t="shared" ca="1" si="567"/>
        <v>2,6980744959283+2,21425251488531i</v>
      </c>
      <c r="DO352" s="223" t="str">
        <f t="shared" ca="1" si="568"/>
        <v>2,46804783029538+2,46804783029603i</v>
      </c>
      <c r="DP352" s="223" t="str">
        <f t="shared" ca="1" si="569"/>
        <v>2,21425251488429+2,69807449592914i</v>
      </c>
      <c r="DQ352" s="223" t="str">
        <f t="shared" ca="1" si="570"/>
        <v>1,93913273732165+2,90211722924869i</v>
      </c>
      <c r="DR352" s="223" t="str">
        <f t="shared" ca="1" si="571"/>
        <v>1,64533805146088+3,07821098719201i</v>
      </c>
      <c r="DS352" s="223" t="str">
        <f t="shared" ca="1" si="572"/>
        <v>1,33569786073095+3,2246598906076i</v>
      </c>
      <c r="DT352" s="223" t="str">
        <f t="shared" ca="1" si="573"/>
        <v>1,01319416943584+3,34005355649814i</v>
      </c>
      <c r="DU352" s="223" t="str">
        <f t="shared" ca="1" si="574"/>
        <v>0,680932864420427+3,42328068078077i</v>
      </c>
      <c r="DV352" s="223" t="str">
        <f t="shared" ca="1" si="575"/>
        <v>0,342113803685276+3,47353974075188i</v>
      </c>
      <c r="DW352" s="223" t="str">
        <f t="shared" ca="1" si="576"/>
        <v>-1,35291060839056E-12+3,49034671418968i</v>
      </c>
      <c r="DX352" s="223" t="str">
        <f t="shared" ca="1" si="577"/>
        <v>-0,34211380368481+3,47353974075193i</v>
      </c>
      <c r="DY352" s="223" t="str">
        <f t="shared" ca="1" si="578"/>
        <v>-0,680932864419966+3,42328068078087i</v>
      </c>
      <c r="DZ352" s="223" t="str">
        <f t="shared" ca="1" si="579"/>
        <v>-1,01319416943501+3,3400535564984i</v>
      </c>
      <c r="EA352" s="223" t="str">
        <f t="shared" ca="1" si="580"/>
        <v>-1,33569786073052+3,22465989060779i</v>
      </c>
      <c r="EB352" s="223" t="str">
        <f t="shared" ca="1" si="581"/>
        <v>-1,64533805146012+3,07821098719242i</v>
      </c>
      <c r="EC352" s="223" t="str">
        <f t="shared" ca="1" si="582"/>
        <v>-1,93913273732126+2,90211722924896i</v>
      </c>
      <c r="ED352" s="223" t="str">
        <f t="shared" ca="1" si="583"/>
        <v>-2,21425251488393+2,69807449592944i</v>
      </c>
      <c r="EE352" s="223" t="str">
        <f t="shared" ca="1" si="584"/>
        <v>-2,46804783029476+2,46804783029665i</v>
      </c>
      <c r="EF352" s="223" t="str">
        <f t="shared" ca="1" si="585"/>
        <v>-2,698074495928+2,21425251488567i</v>
      </c>
      <c r="EG352" s="223" t="str">
        <f t="shared" ca="1" si="586"/>
        <v>-2,90211722924968+1,93913273732017i</v>
      </c>
      <c r="EH352" s="223" t="str">
        <f t="shared" ca="1" si="587"/>
        <v>-3,07821098719285+1,64533805145931i</v>
      </c>
      <c r="EI352" s="223" t="str">
        <f t="shared" ca="1" si="588"/>
        <v>-3,22465989060829+1,3356978607293i</v>
      </c>
      <c r="EJ352" s="223" t="str">
        <f t="shared" ca="1" si="589"/>
        <v>-3,34005355649866+1,01319416943413i</v>
      </c>
      <c r="EK352" s="223" t="str">
        <f t="shared" ca="1" si="590"/>
        <v>-3,42328068078104+0,680932864419069i</v>
      </c>
      <c r="EL352" s="223" t="str">
        <f t="shared" ca="1" si="591"/>
        <v>-3,47353974075206+0,342113803683505i</v>
      </c>
      <c r="EM352" s="223" t="str">
        <f t="shared" ca="1" si="592"/>
        <v>-3,49034671418968+4,37848849994936E-13i</v>
      </c>
      <c r="EN352" s="223"/>
      <c r="EO352" s="223"/>
      <c r="EP352" s="223"/>
    </row>
    <row r="353" spans="1:262">
      <c r="A353" s="249">
        <f t="shared" si="461"/>
        <v>4.9414062499999805E-3</v>
      </c>
      <c r="B353" s="248">
        <v>253</v>
      </c>
      <c r="C353" s="247">
        <f t="shared" si="462"/>
        <v>50600</v>
      </c>
      <c r="N353" s="246">
        <f t="shared" ca="1" si="463"/>
        <v>4.5096336158992445</v>
      </c>
      <c r="O353" s="223">
        <f t="shared" ca="1" si="464"/>
        <v>-3.4903663841007555</v>
      </c>
      <c r="P353" s="223" t="str">
        <f t="shared" ca="1" si="465"/>
        <v>-3,48090908517579-0,256767279849306i</v>
      </c>
      <c r="Q353" s="223" t="str">
        <f t="shared" ca="1" si="466"/>
        <v>-3,4525884383232-0,512143115561983i</v>
      </c>
      <c r="R353" s="223" t="str">
        <f t="shared" ca="1" si="467"/>
        <v>-3,40555791558196-0,76474360335842i</v>
      </c>
      <c r="S353" s="223" t="str">
        <f t="shared" ca="1" si="468"/>
        <v>-3,34007237942979-1,01319987930853i</v>
      </c>
      <c r="T353" s="223" t="str">
        <f t="shared" ca="1" si="469"/>
        <v>-3,25648670166088-1,25616553732637i</v>
      </c>
      <c r="U353" s="223" t="str">
        <f t="shared" ca="1" si="470"/>
        <v>-3,15525384030514-1,49232392545997i</v>
      </c>
      <c r="V353" s="223" t="str">
        <f t="shared" ca="1" si="471"/>
        <v>-3,03692238500917-1,72039528094295i</v>
      </c>
      <c r="W353" s="223" t="str">
        <f t="shared" ca="1" si="472"/>
        <v>-2,90213358418208-1,93914366533866i</v>
      </c>
      <c r="X353" s="223" t="str">
        <f t="shared" ca="1" si="473"/>
        <v>-2,75161787001387-2,1473836621994i</v>
      </c>
      <c r="Y353" s="223" t="str">
        <f t="shared" ca="1" si="474"/>
        <v>-2,58619090020067-2,34398680093976i</v>
      </c>
      <c r="Z353" s="223" t="str">
        <f t="shared" ca="1" si="475"/>
        <v>-2,40674913782468-2,52788767211692i</v>
      </c>
      <c r="AA353" s="223" t="str">
        <f t="shared" ca="1" si="476"/>
        <v>-2,21426499334404-2,69808970097581i</v>
      </c>
      <c r="AB353" s="223" t="str">
        <f t="shared" ca="1" si="477"/>
        <v>-2,00978155501475-2,85367054797555i</v>
      </c>
      <c r="AC353" s="223" t="str">
        <f t="shared" ca="1" si="478"/>
        <v>-1,7944069363061-2,99378710702634i</v>
      </c>
      <c r="AD353" s="223" t="str">
        <f t="shared" ca="1" si="479"/>
        <v>-1,56930827093715-3,11768007435478i</v>
      </c>
      <c r="AE353" s="223" t="str">
        <f t="shared" ca="1" si="480"/>
        <v>-1,33570538807936-3,22467806323613i</v>
      </c>
      <c r="AF353" s="223" t="str">
        <f t="shared" ca="1" si="481"/>
        <v>-1,09486420199357-3,3142012422986i</v>
      </c>
      <c r="AG353" s="223" t="str">
        <f t="shared" ca="1" si="482"/>
        <v>-0,848089851935899-3,38576447767767i</v>
      </c>
      <c r="AH353" s="223" t="str">
        <f t="shared" ca="1" si="483"/>
        <v>-0,596719629489806-3,43897996200067i</v>
      </c>
      <c r="AI353" s="223" t="str">
        <f t="shared" ca="1" si="484"/>
        <v>-0,342115731673651-3,47355931594697i</v>
      </c>
      <c r="AJ353" s="223" t="str">
        <f t="shared" ca="1" si="485"/>
        <v>-0,0856578790623803-3,48931515100243i</v>
      </c>
      <c r="AK353" s="223" t="str">
        <f t="shared" ca="1" si="486"/>
        <v>0,171264161017302-3,48616208493117i</v>
      </c>
      <c r="AL353" s="223" t="str">
        <f t="shared" ca="1" si="487"/>
        <v>0,427258105769554-3,46411720447141i</v>
      </c>
      <c r="AM353" s="223" t="str">
        <f t="shared" ca="1" si="488"/>
        <v>0,680936701827877-3,42329997274039i</v>
      </c>
      <c r="AN353" s="223" t="str">
        <f t="shared" ca="1" si="489"/>
        <v>0,930925242900845-3,36393158185338i</v>
      </c>
      <c r="AO353" s="223" t="str">
        <f t="shared" ca="1" si="490"/>
        <v>1,17586901942472-3,28633375426443i</v>
      </c>
      <c r="AP353" s="223" t="str">
        <f t="shared" ca="1" si="491"/>
        <v>1,41444065985196-3,19092699932451i</v>
      </c>
      <c r="AQ353" s="223" t="str">
        <f t="shared" ca="1" si="492"/>
        <v>1,64534732379259-3,07822833450495i</v>
      </c>
      <c r="AR353" s="223" t="str">
        <f t="shared" ca="1" si="493"/>
        <v>1,64534732379259-3,07822833450495i</v>
      </c>
      <c r="AS353" s="223" t="str">
        <f t="shared" ca="1" si="494"/>
        <v>2,07920882743338-2,80348856733601i</v>
      </c>
      <c r="AT353" s="223" t="str">
        <f t="shared" ca="1" si="495"/>
        <v>2,27981253405432-2,64293630358913i</v>
      </c>
      <c r="AU353" s="223" t="str">
        <f t="shared" ca="1" si="496"/>
        <v>2,46806173902427-2,46806173902216i</v>
      </c>
      <c r="AV353" s="223" t="str">
        <f t="shared" ca="1" si="497"/>
        <v>2,64293630359108-2,27981253405207i</v>
      </c>
      <c r="AW353" s="223" t="str">
        <f t="shared" ca="1" si="498"/>
        <v>2,80348856733571-2,07920882743378i</v>
      </c>
      <c r="AX353" s="223" t="str">
        <f t="shared" ca="1" si="499"/>
        <v>2,94884848363459-1,86733770802888i</v>
      </c>
      <c r="AY353" s="223" t="str">
        <f t="shared" ca="1" si="500"/>
        <v>3,07822833450467-1,64534732379312i</v>
      </c>
      <c r="AZ353" s="223" t="str">
        <f t="shared" ca="1" si="501"/>
        <v>3,19092699932427-1,4144406598525i</v>
      </c>
      <c r="BA353" s="223" t="str">
        <f t="shared" ca="1" si="502"/>
        <v>3,28633375426423-1,17586901942529i</v>
      </c>
      <c r="BB353" s="223" t="str">
        <f t="shared" ca="1" si="503"/>
        <v>3,36393158185325-0,930925242901327i</v>
      </c>
      <c r="BC353" s="223" t="str">
        <f t="shared" ca="1" si="504"/>
        <v>3,42329997274029-0,680936701828366i</v>
      </c>
      <c r="BD353" s="223" t="str">
        <f t="shared" ca="1" si="505"/>
        <v>3,46411720447135-0,42725810577005i</v>
      </c>
      <c r="BE353" s="223" t="str">
        <f t="shared" ca="1" si="506"/>
        <v>3,48616208493114-0,171264161017799i</v>
      </c>
      <c r="BF353" s="223" t="str">
        <f t="shared" ca="1" si="507"/>
        <v>3,48931515100245+0,0856578790617835i</v>
      </c>
      <c r="BG353" s="223" t="str">
        <f t="shared" ca="1" si="508"/>
        <v>3,47355931594702+0,342115731673107i</v>
      </c>
      <c r="BH353" s="223" t="str">
        <f t="shared" ca="1" si="509"/>
        <v>3,43897996200017+0,596719629492685i</v>
      </c>
      <c r="BI353" s="223" t="str">
        <f t="shared" ca="1" si="510"/>
        <v>3,38576447767697+0,848089851938688i</v>
      </c>
      <c r="BJ353" s="223" t="str">
        <f t="shared" ca="1" si="511"/>
        <v>3,31420124229876+1,0948642019931i</v>
      </c>
      <c r="BK353" s="223" t="str">
        <f t="shared" ca="1" si="512"/>
        <v>3,22467806323659+1,33570538807826i</v>
      </c>
      <c r="BL353" s="223" t="str">
        <f t="shared" ca="1" si="513"/>
        <v>3,11768007435516+1,5693082709364i</v>
      </c>
      <c r="BM353" s="223" t="str">
        <f t="shared" ca="1" si="514"/>
        <v>2,9937871070268+1,79440693630534i</v>
      </c>
      <c r="BN353" s="223" t="str">
        <f t="shared" ca="1" si="515"/>
        <v>2,85367054797587+2,0097815550143i</v>
      </c>
      <c r="BO353" s="223" t="str">
        <f t="shared" ca="1" si="516"/>
        <v>2,69808970097593+2,21426499334388i</v>
      </c>
      <c r="BP353" s="223" t="str">
        <f t="shared" ca="1" si="517"/>
        <v>2,52788767211682+2,40674913782479i</v>
      </c>
      <c r="BQ353" s="223" t="str">
        <f t="shared" ca="1" si="518"/>
        <v>2,34398680093967+2,58619090020075i</v>
      </c>
      <c r="BR353" s="223" t="str">
        <f t="shared" ca="1" si="519"/>
        <v>2,14738366219905+2,75161787001414i</v>
      </c>
      <c r="BS353" s="223" t="str">
        <f t="shared" ca="1" si="520"/>
        <v>1,939143665338+2,90213358418252i</v>
      </c>
      <c r="BT353" s="223" t="str">
        <f t="shared" ca="1" si="521"/>
        <v>1,72039528094198+3,03692238500972i</v>
      </c>
      <c r="BU353" s="223" t="str">
        <f t="shared" ca="1" si="522"/>
        <v>1,49232392545897+3,15525384030561i</v>
      </c>
      <c r="BV353" s="223" t="str">
        <f t="shared" ca="1" si="523"/>
        <v>1,25616553732483+3,25648670166147i</v>
      </c>
      <c r="BW353" s="223" t="str">
        <f t="shared" ca="1" si="524"/>
        <v>1,01319987930663+3,34007237943037i</v>
      </c>
      <c r="BX353" s="223" t="str">
        <f t="shared" ca="1" si="525"/>
        <v>0,764743603359641+3,40555791558169i</v>
      </c>
      <c r="BY353" s="223" t="str">
        <f t="shared" ca="1" si="526"/>
        <v>0,512143115563236+3,45258843832302i</v>
      </c>
      <c r="BZ353" s="223" t="str">
        <f t="shared" ca="1" si="527"/>
        <v>0,256767279850167+3,48090908517573i</v>
      </c>
      <c r="CA353" s="223" t="str">
        <f t="shared" ca="1" si="528"/>
        <v>5,96920156003852E-13+3,49036638410076i</v>
      </c>
      <c r="CB353" s="223" t="str">
        <f t="shared" ca="1" si="529"/>
        <v>-0,256767279848976+3,48090908517582i</v>
      </c>
      <c r="CC353" s="223" t="str">
        <f t="shared" ca="1" si="530"/>
        <v>-0,512143115562056+3,45258843832319i</v>
      </c>
      <c r="CD353" s="223" t="str">
        <f t="shared" ca="1" si="531"/>
        <v>-0,764743603358476+3,40555791558195i</v>
      </c>
      <c r="CE353" s="223" t="str">
        <f t="shared" ca="1" si="532"/>
        <v>-1,01319987930909+3,34007237942962i</v>
      </c>
      <c r="CF353" s="223" t="str">
        <f t="shared" ca="1" si="533"/>
        <v>-1,25616553732723+3,25648670166054i</v>
      </c>
      <c r="CG353" s="223" t="str">
        <f t="shared" ca="1" si="534"/>
        <v>-1,49232392546112+3,1552538403046i</v>
      </c>
      <c r="CH353" s="223" t="str">
        <f t="shared" ca="1" si="535"/>
        <v>-1,72039528094405+3,03692238500855i</v>
      </c>
      <c r="CI353" s="223" t="str">
        <f t="shared" ca="1" si="536"/>
        <v>-1,93914366533998+2,9021335841812i</v>
      </c>
      <c r="CJ353" s="223" t="str">
        <f t="shared" ca="1" si="537"/>
        <v>-2,14738366219811+2,75161787001488i</v>
      </c>
      <c r="CK353" s="223" t="str">
        <f t="shared" ca="1" si="538"/>
        <v>-2,34398680093879+2,58619090020155i</v>
      </c>
      <c r="CL353" s="223" t="str">
        <f t="shared" ca="1" si="539"/>
        <v>-2,527887672116+2,40674913782566i</v>
      </c>
      <c r="CM353" s="223" t="str">
        <f t="shared" ca="1" si="540"/>
        <v>-2,69808970097517+2,2142649933448i</v>
      </c>
      <c r="CN353" s="223" t="str">
        <f t="shared" ca="1" si="541"/>
        <v>-2,85367054797529+2,00978155501511i</v>
      </c>
      <c r="CO353" s="223" t="str">
        <f t="shared" ca="1" si="542"/>
        <v>-2,99378710702628+1,79440693630619i</v>
      </c>
      <c r="CP353" s="223" t="str">
        <f t="shared" ca="1" si="543"/>
        <v>-3,11768007435471+1,56930827093729i</v>
      </c>
      <c r="CQ353" s="223" t="str">
        <f t="shared" ca="1" si="544"/>
        <v>-3,22467806323621+1,33570538807918i</v>
      </c>
      <c r="CR353" s="223" t="str">
        <f t="shared" ca="1" si="545"/>
        <v>-3,31420124229844+1,09486420199404i</v>
      </c>
      <c r="CS353" s="223" t="str">
        <f t="shared" ca="1" si="546"/>
        <v>-3,38576447767755+0,848089851936381i</v>
      </c>
      <c r="CT353" s="223" t="str">
        <f t="shared" ca="1" si="547"/>
        <v>-3,43897996200054+0,596719629490539i</v>
      </c>
      <c r="CU353" s="223" t="str">
        <f t="shared" ca="1" si="548"/>
        <v>-3,47355931594726+0,34211573167074i</v>
      </c>
      <c r="CV353" s="223" t="str">
        <f t="shared" ca="1" si="549"/>
        <v>-3,48931515100251+0,0856578790592086i</v>
      </c>
      <c r="CW353" s="223" t="str">
        <f t="shared" ca="1" si="550"/>
        <v>-3,48616208493103-0,171264161020174i</v>
      </c>
      <c r="CX353" s="223" t="str">
        <f t="shared" ca="1" si="551"/>
        <v>-3,46411720447147-0,427258105769062i</v>
      </c>
      <c r="CY353" s="223" t="str">
        <f t="shared" ca="1" si="552"/>
        <v>-3,42329997274053-0,680936701827193i</v>
      </c>
      <c r="CZ353" s="223" t="str">
        <f t="shared" ca="1" si="553"/>
        <v>-3,36393158185351-0,930925242900367i</v>
      </c>
      <c r="DA353" s="223" t="str">
        <f t="shared" ca="1" si="554"/>
        <v>-3,28633375426466-1,17586901942407i</v>
      </c>
      <c r="DB353" s="223" t="str">
        <f t="shared" ca="1" si="555"/>
        <v>-3,19092699932472-1,4144406598515i</v>
      </c>
      <c r="DC353" s="223" t="str">
        <f t="shared" ca="1" si="556"/>
        <v>-3,07822833450528-1,64534732379198i</v>
      </c>
      <c r="DD353" s="223" t="str">
        <f t="shared" ca="1" si="557"/>
        <v>-2,94884848363518-1,86733770802795i</v>
      </c>
      <c r="DE353" s="223" t="str">
        <f t="shared" ca="1" si="558"/>
        <v>-2,80348856733624-2,07920882743306i</v>
      </c>
      <c r="DF353" s="223" t="str">
        <f t="shared" ca="1" si="559"/>
        <v>-2,64293630358953-2,27981253405387i</v>
      </c>
      <c r="DG353" s="223" t="str">
        <f t="shared" ca="1" si="560"/>
        <v>-2,46806173902244-2,46806173902398i</v>
      </c>
      <c r="DH353" s="223" t="str">
        <f t="shared" ca="1" si="561"/>
        <v>-2,27981253405252-2,64293630359069i</v>
      </c>
      <c r="DI353" s="223" t="str">
        <f t="shared" ca="1" si="562"/>
        <v>-2,07920882743131-2,80348856733754i</v>
      </c>
      <c r="DJ353" s="223" t="str">
        <f t="shared" ca="1" si="563"/>
        <v>-1,86733770802645-2,94884848363613i</v>
      </c>
      <c r="DK353" s="223" t="str">
        <f t="shared" ca="1" si="564"/>
        <v>-1,64534732379356-3,07822833450444i</v>
      </c>
      <c r="DL353" s="223" t="str">
        <f t="shared" ca="1" si="565"/>
        <v>-1,41444065985314-3,19092699932399i</v>
      </c>
      <c r="DM353" s="223" t="str">
        <f t="shared" ca="1" si="566"/>
        <v>-1,17586901942575-3,28633375426406i</v>
      </c>
      <c r="DN353" s="223" t="str">
        <f t="shared" ca="1" si="567"/>
        <v>-0,930925242901711-3,36393158185314i</v>
      </c>
      <c r="DO353" s="223" t="str">
        <f t="shared" ca="1" si="568"/>
        <v>-0,680936701828949-3,42329997274018i</v>
      </c>
      <c r="DP353" s="223" t="str">
        <f t="shared" ca="1" si="569"/>
        <v>-0,427258105770444-3,4641172044713i</v>
      </c>
      <c r="DQ353" s="223" t="str">
        <f t="shared" ca="1" si="570"/>
        <v>-0,171264161018396-3,48616208493111i</v>
      </c>
      <c r="DR353" s="223" t="str">
        <f t="shared" ca="1" si="571"/>
        <v>0,0856578790613852-3,48931515100246i</v>
      </c>
      <c r="DS353" s="223" t="str">
        <f t="shared" ca="1" si="572"/>
        <v>0,342115731672513-3,47355931594708i</v>
      </c>
      <c r="DT353" s="223" t="str">
        <f t="shared" ca="1" si="573"/>
        <v>0,596719629492294-3,43897996200024i</v>
      </c>
      <c r="DU353" s="223" t="str">
        <f t="shared" ca="1" si="574"/>
        <v>0,848089851938108-3,38576447767711i</v>
      </c>
      <c r="DV353" s="223" t="str">
        <f t="shared" ca="1" si="575"/>
        <v>1,09486420199592-3,31420124229782i</v>
      </c>
      <c r="DW353" s="223" t="str">
        <f t="shared" ca="1" si="576"/>
        <v>1,33570538808082-3,22467806323553i</v>
      </c>
      <c r="DX353" s="223" t="str">
        <f t="shared" ca="1" si="577"/>
        <v>1,56930827093586-3,11768007435543i</v>
      </c>
      <c r="DY353" s="223" t="str">
        <f t="shared" ca="1" si="578"/>
        <v>1,79440693630499-2,993787107027i</v>
      </c>
      <c r="DZ353" s="223" t="str">
        <f t="shared" ca="1" si="579"/>
        <v>2,00978155501381-2,85367054797621i</v>
      </c>
      <c r="EA353" s="223" t="str">
        <f t="shared" ca="1" si="580"/>
        <v>2,21426499334358-2,69808970097618i</v>
      </c>
      <c r="EB353" s="223" t="str">
        <f t="shared" ca="1" si="581"/>
        <v>2,40674913782436-2,52788767211723i</v>
      </c>
      <c r="EC353" s="223" t="str">
        <f t="shared" ca="1" si="582"/>
        <v>2,58619090020048-2,34398680093997i</v>
      </c>
      <c r="ED353" s="223" t="str">
        <f t="shared" ca="1" si="583"/>
        <v>2,75161787001378-2,14738366219952i</v>
      </c>
      <c r="EE353" s="223" t="str">
        <f t="shared" ca="1" si="584"/>
        <v>2,9021335841823-1,93914366533834i</v>
      </c>
      <c r="EF353" s="223" t="str">
        <f t="shared" ca="1" si="585"/>
        <v>3,03692238500943-1,7203952809425i</v>
      </c>
      <c r="EG353" s="223" t="str">
        <f t="shared" ca="1" si="586"/>
        <v>3,15525384030544-1,49232392545933i</v>
      </c>
      <c r="EH353" s="223" t="str">
        <f t="shared" ca="1" si="587"/>
        <v>3,25648670166118-1,25616553732557i</v>
      </c>
      <c r="EI353" s="223" t="str">
        <f t="shared" ca="1" si="588"/>
        <v>3,34007237943019-1,0131998793072i</v>
      </c>
      <c r="EJ353" s="223" t="str">
        <f t="shared" ca="1" si="589"/>
        <v>3,4055579155823-0,764743603356933i</v>
      </c>
      <c r="EK353" s="223" t="str">
        <f t="shared" ca="1" si="590"/>
        <v>3,45258843832293-0,512143115563826i</v>
      </c>
      <c r="EL353" s="223" t="str">
        <f t="shared" ca="1" si="591"/>
        <v>3,4809090851757-0,256767279850564i</v>
      </c>
      <c r="EM353" s="223" t="str">
        <f t="shared" ca="1" si="592"/>
        <v>3,49036638410076-1,19384031200771E-12i</v>
      </c>
      <c r="EN353" s="223"/>
      <c r="EO353" s="223"/>
      <c r="EP353" s="223"/>
    </row>
    <row r="354" spans="1:262">
      <c r="A354" s="249">
        <f t="shared" si="461"/>
        <v>4.9609374999999801E-3</v>
      </c>
      <c r="B354" s="248">
        <v>254</v>
      </c>
      <c r="C354" s="247">
        <f t="shared" si="462"/>
        <v>50800</v>
      </c>
      <c r="N354" s="246">
        <f t="shared" ca="1" si="463"/>
        <v>4.5096192215587321</v>
      </c>
      <c r="O354" s="223">
        <f t="shared" ca="1" si="464"/>
        <v>-3.4903807784412679</v>
      </c>
      <c r="P354" s="223" t="str">
        <f t="shared" ca="1" si="465"/>
        <v>-3,48617646193301-0,171264867315221i</v>
      </c>
      <c r="Q354" s="223" t="str">
        <f t="shared" ca="1" si="466"/>
        <v>-3,47357364097497-0,342117142564048i</v>
      </c>
      <c r="R354" s="223" t="str">
        <f t="shared" ca="1" si="467"/>
        <v>-3,45260267686667-0,512145227650692i</v>
      </c>
      <c r="S354" s="223" t="str">
        <f t="shared" ca="1" si="468"/>
        <v>-3,42331409049758-0,680939510024951i</v>
      </c>
      <c r="T354" s="223" t="str">
        <f t="shared" ca="1" si="469"/>
        <v>-3,38577844063751-0,848093349476659i</v>
      </c>
      <c r="U354" s="223" t="str">
        <f t="shared" ca="1" si="470"/>
        <v>-3,34008615395486-1,01320405776492i</v>
      </c>
      <c r="V354" s="223" t="str">
        <f t="shared" ca="1" si="471"/>
        <v>-3,28634730717024-1,17587386873218i</v>
      </c>
      <c r="W354" s="223" t="str">
        <f t="shared" ca="1" si="472"/>
        <v>-3,22469136187275-1,33571089655493i</v>
      </c>
      <c r="X354" s="223" t="str">
        <f t="shared" ca="1" si="473"/>
        <v>-3,15526685263476-1,49233007983376i</v>
      </c>
      <c r="Y354" s="223" t="str">
        <f t="shared" ca="1" si="474"/>
        <v>-3,07824102918018-1,64535410923728i</v>
      </c>
      <c r="Z354" s="223" t="str">
        <f t="shared" ca="1" si="475"/>
        <v>-2,99379945346408-1,79441433647596i</v>
      </c>
      <c r="AA354" s="223" t="str">
        <f t="shared" ca="1" si="476"/>
        <v>-2,90214555263872-1,9391516624059i</v>
      </c>
      <c r="AB354" s="223" t="str">
        <f t="shared" ca="1" si="477"/>
        <v>-2,80350012897932-2,0792174021312i</v>
      </c>
      <c r="AC354" s="223" t="str">
        <f t="shared" ca="1" si="478"/>
        <v>-2,69810082795136-2,21427412501714i</v>
      </c>
      <c r="AD354" s="223" t="str">
        <f t="shared" ca="1" si="479"/>
        <v>-2,5862015657034-2,34399646758811i</v>
      </c>
      <c r="AE354" s="223" t="str">
        <f t="shared" ca="1" si="480"/>
        <v>-2,46807191735893-2,46807191735907i</v>
      </c>
      <c r="AF354" s="223" t="str">
        <f t="shared" ca="1" si="481"/>
        <v>-2,34399646758766-2,58620156570381i</v>
      </c>
      <c r="AG354" s="223" t="str">
        <f t="shared" ca="1" si="482"/>
        <v>-2,21427412501587-2,69810082795241i</v>
      </c>
      <c r="AH354" s="223" t="str">
        <f t="shared" ca="1" si="483"/>
        <v>-2,07921740213215-2,80350012897862i</v>
      </c>
      <c r="AI354" s="223" t="str">
        <f t="shared" ca="1" si="484"/>
        <v>-1,93915166240598-2,90214555263867i</v>
      </c>
      <c r="AJ354" s="223" t="str">
        <f t="shared" ca="1" si="485"/>
        <v>-1,79441433647544-2,99379945346439i</v>
      </c>
      <c r="AK354" s="223" t="str">
        <f t="shared" ca="1" si="486"/>
        <v>-1,64535410923612-3,07824102918081i</v>
      </c>
      <c r="AL354" s="223" t="str">
        <f t="shared" ca="1" si="487"/>
        <v>-1,49233007983483-3,15526685263425i</v>
      </c>
      <c r="AM354" s="223" t="str">
        <f t="shared" ca="1" si="488"/>
        <v>-1,33571089655535-3,22469136187257i</v>
      </c>
      <c r="AN354" s="223" t="str">
        <f t="shared" ca="1" si="489"/>
        <v>-1,17587386873159-3,28634730717045i</v>
      </c>
      <c r="AO354" s="223" t="str">
        <f t="shared" ca="1" si="490"/>
        <v>-1,01320405776373-3,34008615395522i</v>
      </c>
      <c r="AP354" s="223" t="str">
        <f t="shared" ca="1" si="491"/>
        <v>-0,848093349477769-3,38577844063723i</v>
      </c>
      <c r="AQ354" s="223" t="str">
        <f t="shared" ca="1" si="492"/>
        <v>-0,68093951002537-3,42331409049749i</v>
      </c>
      <c r="AR354" s="223" t="str">
        <f t="shared" ca="1" si="493"/>
        <v>-0,68093951002537-3,42331409049749i</v>
      </c>
      <c r="AS354" s="223" t="str">
        <f t="shared" ca="1" si="494"/>
        <v>-0,342117142562775-3,47357364097509i</v>
      </c>
      <c r="AT354" s="223" t="str">
        <f t="shared" ca="1" si="495"/>
        <v>-0,171264867316509-3,48617646193295i</v>
      </c>
      <c r="AU354" s="223" t="str">
        <f t="shared" ca="1" si="496"/>
        <v>-4,87459336912598E-13-3,49038077844127i</v>
      </c>
      <c r="AV354" s="223" t="str">
        <f t="shared" ca="1" si="497"/>
        <v>0,171264867315635-3,48617646193299i</v>
      </c>
      <c r="AW354" s="223" t="str">
        <f t="shared" ca="1" si="498"/>
        <v>0,342117142565359-3,47357364097484i</v>
      </c>
      <c r="AX354" s="223" t="str">
        <f t="shared" ca="1" si="499"/>
        <v>0,512145227649181-3,45260267686689i</v>
      </c>
      <c r="AY354" s="223" t="str">
        <f t="shared" ca="1" si="500"/>
        <v>0,680939510024511-3,42331409049766i</v>
      </c>
      <c r="AZ354" s="223" t="str">
        <f t="shared" ca="1" si="501"/>
        <v>0,848093349476917-3,38577844063744i</v>
      </c>
      <c r="BA354" s="223" t="str">
        <f t="shared" ca="1" si="502"/>
        <v>1,01320405776611-3,3400861539545i</v>
      </c>
      <c r="BB354" s="223" t="str">
        <f t="shared" ca="1" si="503"/>
        <v>1,17587386873076-3,28634730717075i</v>
      </c>
      <c r="BC354" s="223" t="str">
        <f t="shared" ca="1" si="504"/>
        <v>1,33571089655454-3,2246913618729i</v>
      </c>
      <c r="BD354" s="223" t="str">
        <f t="shared" ca="1" si="505"/>
        <v>1,49233007983395-3,15526685263467i</v>
      </c>
      <c r="BE354" s="223" t="str">
        <f t="shared" ca="1" si="506"/>
        <v>1,64535410923841-3,07824102917958i</v>
      </c>
      <c r="BF354" s="223" t="str">
        <f t="shared" ca="1" si="507"/>
        <v>1,79441433647469-2,99379945346484i</v>
      </c>
      <c r="BG354" s="223" t="str">
        <f t="shared" ca="1" si="508"/>
        <v>1,93915166240521-2,90214555263918i</v>
      </c>
      <c r="BH354" s="223" t="str">
        <f t="shared" ca="1" si="509"/>
        <v>2,07921740213149-2,80350012897911i</v>
      </c>
      <c r="BI354" s="223" t="str">
        <f t="shared" ca="1" si="510"/>
        <v>2,21427412501788-2,69810082795076i</v>
      </c>
      <c r="BJ354" s="223" t="str">
        <f t="shared" ca="1" si="511"/>
        <v>2,34399646758705-2,58620156570436i</v>
      </c>
      <c r="BK354" s="223" t="str">
        <f t="shared" ca="1" si="512"/>
        <v>2,46807191735852-2,46807191735948i</v>
      </c>
      <c r="BL354" s="223" t="str">
        <f t="shared" ca="1" si="513"/>
        <v>2,58620156570345-2,34399646758806i</v>
      </c>
      <c r="BM354" s="223" t="str">
        <f t="shared" ca="1" si="514"/>
        <v>2,69810082795216-2,21427412501617i</v>
      </c>
      <c r="BN354" s="223" t="str">
        <f t="shared" ca="1" si="515"/>
        <v>2,80350012897829-2,07921740213258i</v>
      </c>
      <c r="BO354" s="223" t="str">
        <f t="shared" ca="1" si="516"/>
        <v>2,90214555263843-1,93915166240634i</v>
      </c>
      <c r="BP354" s="223" t="str">
        <f t="shared" ca="1" si="517"/>
        <v>2,99379945346414-1,79441433647586i</v>
      </c>
      <c r="BQ354" s="223" t="str">
        <f t="shared" ca="1" si="518"/>
        <v>3,07824102918062-1,64535410923646i</v>
      </c>
      <c r="BR354" s="223" t="str">
        <f t="shared" ca="1" si="519"/>
        <v>3,15526685263404-1,49233007983527i</v>
      </c>
      <c r="BS354" s="223" t="str">
        <f t="shared" ca="1" si="520"/>
        <v>3,22469136187242-1,33571089655571i</v>
      </c>
      <c r="BT354" s="223" t="str">
        <f t="shared" ca="1" si="521"/>
        <v>3,28634730717029-1,17587386873205i</v>
      </c>
      <c r="BU354" s="223" t="str">
        <f t="shared" ca="1" si="522"/>
        <v>3,34008615395508-1,01320405776419i</v>
      </c>
      <c r="BV354" s="223" t="str">
        <f t="shared" ca="1" si="523"/>
        <v>3,38577844063798-0,848093349474777i</v>
      </c>
      <c r="BW354" s="223" t="str">
        <f t="shared" ca="1" si="524"/>
        <v>3,42331409049742-0,68093951002575i</v>
      </c>
      <c r="BX354" s="223" t="str">
        <f t="shared" ca="1" si="525"/>
        <v>3,45260267686669-0,512145227650528i</v>
      </c>
      <c r="BY354" s="223" t="str">
        <f t="shared" ca="1" si="526"/>
        <v>3,47357364097504-0,34211714256326i</v>
      </c>
      <c r="BZ354" s="223" t="str">
        <f t="shared" ca="1" si="527"/>
        <v>3,4861764619331-0,171264867313429i</v>
      </c>
      <c r="CA354" s="223" t="str">
        <f t="shared" ca="1" si="528"/>
        <v>3,49038077844127-9,74918673825196E-13i</v>
      </c>
      <c r="CB354" s="223" t="str">
        <f t="shared" ca="1" si="529"/>
        <v>3,48617646193301+0,171264867315247i</v>
      </c>
      <c r="CC354" s="223" t="str">
        <f t="shared" ca="1" si="530"/>
        <v>3,47357364097489+0,342117142564874i</v>
      </c>
      <c r="CD354" s="223" t="str">
        <f t="shared" ca="1" si="531"/>
        <v>3,45260267686646+0,51214522765213i</v>
      </c>
      <c r="CE354" s="223" t="str">
        <f t="shared" ca="1" si="532"/>
        <v>3,42331409049776+0,680939510024033i</v>
      </c>
      <c r="CF354" s="223" t="str">
        <f t="shared" ca="1" si="533"/>
        <v>3,38577844063753+0,84809334947654i</v>
      </c>
      <c r="CG354" s="223" t="str">
        <f t="shared" ca="1" si="534"/>
        <v>3,34008615395461+1,01320405776574i</v>
      </c>
      <c r="CH354" s="223" t="str">
        <f t="shared" ca="1" si="535"/>
        <v>3,28634730716974+1,17587386873357i</v>
      </c>
      <c r="CI354" s="223" t="str">
        <f t="shared" ca="1" si="536"/>
        <v>3,22469136187309+1,33571089655409i</v>
      </c>
      <c r="CJ354" s="223" t="str">
        <f t="shared" ca="1" si="537"/>
        <v>3,15526685263488+1,4923300798335i</v>
      </c>
      <c r="CK354" s="223" t="str">
        <f t="shared" ca="1" si="538"/>
        <v>3,07824102917977+1,64535410923806i</v>
      </c>
      <c r="CL354" s="223" t="str">
        <f t="shared" ca="1" si="539"/>
        <v>2,9937994534633+1,79441433647725i</v>
      </c>
      <c r="CM354" s="223" t="str">
        <f t="shared" ca="1" si="540"/>
        <v>2,9021455526394+1,93915166240489i</v>
      </c>
      <c r="CN354" s="223" t="str">
        <f t="shared" ca="1" si="541"/>
        <v>2,80350012897946+2,07921740213101i</v>
      </c>
      <c r="CO354" s="223" t="str">
        <f t="shared" ca="1" si="542"/>
        <v>2,69810082795101+2,21427412501758i</v>
      </c>
      <c r="CP354" s="223" t="str">
        <f t="shared" ca="1" si="543"/>
        <v>2,58620156570236+2,34399646758926i</v>
      </c>
      <c r="CQ354" s="223" t="str">
        <f t="shared" ca="1" si="544"/>
        <v>2,46807191735976+2,46807191735825i</v>
      </c>
      <c r="CR354" s="223" t="str">
        <f t="shared" ca="1" si="545"/>
        <v>2,34399646758835+2,58620156570319i</v>
      </c>
      <c r="CS354" s="223" t="str">
        <f t="shared" ca="1" si="546"/>
        <v>2,21427412501663+2,69810082795179i</v>
      </c>
      <c r="CT354" s="223" t="str">
        <f t="shared" ca="1" si="547"/>
        <v>2,07921740213018+2,80350012898007i</v>
      </c>
      <c r="CU354" s="223" t="str">
        <f t="shared" ca="1" si="548"/>
        <v>1,93915166240683+2,9021455526381i</v>
      </c>
      <c r="CV354" s="223" t="str">
        <f t="shared" ca="1" si="549"/>
        <v>1,79441433647619+2,99379945346394i</v>
      </c>
      <c r="CW354" s="223" t="str">
        <f t="shared" ca="1" si="550"/>
        <v>1,6453541092368+3,07824102918044i</v>
      </c>
      <c r="CX354" s="223" t="str">
        <f t="shared" ca="1" si="551"/>
        <v>1,49233007983257+3,15526685263532i</v>
      </c>
      <c r="CY354" s="223" t="str">
        <f t="shared" ca="1" si="552"/>
        <v>1,33571089655625+3,2246913618722i</v>
      </c>
      <c r="CZ354" s="223" t="str">
        <f t="shared" ca="1" si="553"/>
        <v>1,17587386873241+3,28634730717016i</v>
      </c>
      <c r="DA354" s="223" t="str">
        <f t="shared" ca="1" si="554"/>
        <v>1,01320405776437+3,34008615395502i</v>
      </c>
      <c r="DB354" s="223" t="str">
        <f t="shared" ca="1" si="555"/>
        <v>0,848093349475346+3,38577844063783i</v>
      </c>
      <c r="DC354" s="223" t="str">
        <f t="shared" ca="1" si="556"/>
        <v>0,680939510026326+3,42331409049731i</v>
      </c>
      <c r="DD354" s="223" t="str">
        <f t="shared" ca="1" si="557"/>
        <v>0,512145227650912+3,45260267686664i</v>
      </c>
      <c r="DE354" s="223" t="str">
        <f t="shared" ca="1" si="558"/>
        <v>0,342117142563844+3,47357364097498i</v>
      </c>
      <c r="DF354" s="223" t="str">
        <f t="shared" ca="1" si="559"/>
        <v>0,171264867314015+3,48617646193307i</v>
      </c>
      <c r="DG354" s="223" t="str">
        <f t="shared" ca="1" si="560"/>
        <v>1,36317542245147E-12+3,49038077844127i</v>
      </c>
      <c r="DH354" s="223" t="str">
        <f t="shared" ca="1" si="561"/>
        <v>-0,171264867314859+3,48617646193303i</v>
      </c>
      <c r="DI354" s="223" t="str">
        <f t="shared" ca="1" si="562"/>
        <v>-0,34211714256429+3,47357364097494i</v>
      </c>
      <c r="DJ354" s="223" t="str">
        <f t="shared" ca="1" si="563"/>
        <v>-0,512145227651746+3,45260267686651i</v>
      </c>
      <c r="DK354" s="223" t="str">
        <f t="shared" ca="1" si="564"/>
        <v>-0,680939510023653+3,42331409049784i</v>
      </c>
      <c r="DL354" s="223" t="str">
        <f t="shared" ca="1" si="565"/>
        <v>-0,848093349476163+3,38577844063763i</v>
      </c>
      <c r="DM354" s="223" t="str">
        <f t="shared" ca="1" si="566"/>
        <v>-1,01320405776518+3,34008615395478i</v>
      </c>
      <c r="DN354" s="223" t="str">
        <f t="shared" ca="1" si="567"/>
        <v>-1,17587386873321+3,28634730716987i</v>
      </c>
      <c r="DO354" s="223" t="str">
        <f t="shared" ca="1" si="568"/>
        <v>-1,33571089655373+3,22469136187324i</v>
      </c>
      <c r="DP354" s="223" t="str">
        <f t="shared" ca="1" si="569"/>
        <v>-1,49233007983333+3,15526685263496i</v>
      </c>
      <c r="DQ354" s="223" t="str">
        <f t="shared" ca="1" si="570"/>
        <v>-1,64535410923754+3,07824102918004i</v>
      </c>
      <c r="DR354" s="223" t="str">
        <f t="shared" ca="1" si="571"/>
        <v>-1,79441433647692+2,99379945346351i</v>
      </c>
      <c r="DS354" s="223" t="str">
        <f t="shared" ca="1" si="572"/>
        <v>-1,93915166240456+2,90214555263961i</v>
      </c>
      <c r="DT354" s="223" t="str">
        <f t="shared" ca="1" si="573"/>
        <v>-2,07921740213054+2,80350012897981i</v>
      </c>
      <c r="DU354" s="223" t="str">
        <f t="shared" ca="1" si="574"/>
        <v>-2,21427412501713+2,69810082795138i</v>
      </c>
      <c r="DV354" s="223" t="str">
        <f t="shared" ca="1" si="575"/>
        <v>-2,34399646758898+2,58620156570262i</v>
      </c>
      <c r="DW354" s="223" t="str">
        <f t="shared" ca="1" si="576"/>
        <v>-2,46807191735797+2,46807191736003i</v>
      </c>
      <c r="DX354" s="223" t="str">
        <f t="shared" ca="1" si="577"/>
        <v>-2,58620156570279+2,34399646758878i</v>
      </c>
      <c r="DY354" s="223" t="str">
        <f t="shared" ca="1" si="578"/>
        <v>-2,69810082795154+2,21427412501693i</v>
      </c>
      <c r="DZ354" s="223" t="str">
        <f t="shared" ca="1" si="579"/>
        <v>-2,80350012897996+2,07921740213033i</v>
      </c>
      <c r="EA354" s="223" t="str">
        <f t="shared" ca="1" si="580"/>
        <v>-2,90214555263799+1,93915166240699i</v>
      </c>
      <c r="EB354" s="223" t="str">
        <f t="shared" ca="1" si="581"/>
        <v>-2,99379945346364+1,79441433647669i</v>
      </c>
      <c r="EC354" s="223" t="str">
        <f t="shared" ca="1" si="582"/>
        <v>-3,07824102918016+1,64535410923732i</v>
      </c>
      <c r="ED354" s="223" t="str">
        <f t="shared" ca="1" si="583"/>
        <v>-3,15526685263524+1,49233007983274i</v>
      </c>
      <c r="EE354" s="223" t="str">
        <f t="shared" ca="1" si="584"/>
        <v>-3,22469136187334+1,3357108965535i</v>
      </c>
      <c r="EF354" s="223" t="str">
        <f t="shared" ca="1" si="585"/>
        <v>-3,28634730716996+1,17587386873296i</v>
      </c>
      <c r="EG354" s="223" t="str">
        <f t="shared" ca="1" si="586"/>
        <v>-3,34008615395486+1,01320405776494i</v>
      </c>
      <c r="EH354" s="223" t="str">
        <f t="shared" ca="1" si="587"/>
        <v>-3,38577844063779+0,848093349475528i</v>
      </c>
      <c r="EI354" s="223" t="str">
        <f t="shared" ca="1" si="588"/>
        <v>-3,42331409049788+0,680939510023398i</v>
      </c>
      <c r="EJ354" s="223" t="str">
        <f t="shared" ca="1" si="589"/>
        <v>-3,45260267686655+0,512145227651492i</v>
      </c>
      <c r="EK354" s="223" t="str">
        <f t="shared" ca="1" si="590"/>
        <v>-3,47357364097497+0,342117142564033i</v>
      </c>
      <c r="EL354" s="223" t="str">
        <f t="shared" ca="1" si="591"/>
        <v>-3,48617646193304+0,171264867314601i</v>
      </c>
      <c r="EM354" s="223" t="str">
        <f t="shared" ca="1" si="592"/>
        <v>-3,49038077844127-1,62145583065731E-12i</v>
      </c>
      <c r="EN354" s="223"/>
      <c r="EO354" s="223"/>
      <c r="EP354" s="223"/>
    </row>
    <row r="355" spans="1:262">
      <c r="A355" s="249">
        <f t="shared" si="461"/>
        <v>4.9804687499999797E-3</v>
      </c>
      <c r="B355" s="248">
        <v>255</v>
      </c>
      <c r="C355" s="247">
        <f t="shared" si="462"/>
        <v>51000</v>
      </c>
      <c r="N355" s="246">
        <f t="shared" ca="1" si="463"/>
        <v>4.5096100616580053</v>
      </c>
      <c r="O355" s="223">
        <f t="shared" ca="1" si="464"/>
        <v>-3.4903899383419947</v>
      </c>
      <c r="P355" s="223" t="str">
        <f t="shared" ca="1" si="465"/>
        <v>-3,48933869814961-0,0856584571109128i</v>
      </c>
      <c r="Q355" s="223" t="str">
        <f t="shared" ca="1" si="466"/>
        <v>-3,48618561080023-0,171265316770374i</v>
      </c>
      <c r="R355" s="223" t="str">
        <f t="shared" ca="1" si="467"/>
        <v>-3,48093257559578-0,256769012606964i</v>
      </c>
      <c r="S355" s="223" t="str">
        <f t="shared" ca="1" si="468"/>
        <v>-3,47358275676828-0,342118040391233i</v>
      </c>
      <c r="T355" s="223" t="str">
        <f t="shared" ca="1" si="469"/>
        <v>-3,46414058157369-0,427260989060931i</v>
      </c>
      <c r="U355" s="223" t="str">
        <f t="shared" ca="1" si="470"/>
        <v>-3,45261173762532-0,512146571687125i</v>
      </c>
      <c r="V355" s="223" t="str">
        <f t="shared" ca="1" si="471"/>
        <v>-3,43900316946767-0,596723656368943i</v>
      </c>
      <c r="W355" s="223" t="str">
        <f t="shared" ca="1" si="472"/>
        <v>-3,42332307439335-0,680941297033094i</v>
      </c>
      <c r="X355" s="223" t="str">
        <f t="shared" ca="1" si="473"/>
        <v>-3,4055808975053-0,764748764121949i</v>
      </c>
      <c r="Y355" s="223" t="str">
        <f t="shared" ca="1" si="474"/>
        <v>-3,38578732602754-0,848095575150758i</v>
      </c>
      <c r="Z355" s="223" t="str">
        <f t="shared" ca="1" si="475"/>
        <v>-3,36395428286725-0,93093152511777i</v>
      </c>
      <c r="AA355" s="223" t="str">
        <f t="shared" ca="1" si="476"/>
        <v>-3,34009491943332-1,0132067167438i</v>
      </c>
      <c r="AB355" s="223" t="str">
        <f t="shared" ca="1" si="477"/>
        <v>-3,3142236077141-1,09487159052995i</v>
      </c>
      <c r="AC355" s="223" t="str">
        <f t="shared" ca="1" si="478"/>
        <v>-3,2863559316204-1,1758769546098i</v>
      </c>
      <c r="AD355" s="223" t="str">
        <f t="shared" ca="1" si="479"/>
        <v>-3,25650867759825-1,25617401438111i</v>
      </c>
      <c r="AE355" s="223" t="str">
        <f t="shared" ca="1" si="480"/>
        <v>-3,22469982451795-1,3357144018962i</v>
      </c>
      <c r="AF355" s="223" t="str">
        <f t="shared" ca="1" si="481"/>
        <v>-3,1909485328416-1,41445020500373i</v>
      </c>
      <c r="AG355" s="223" t="str">
        <f t="shared" ca="1" si="482"/>
        <v>-3,15527513308622-1,49233399619748i</v>
      </c>
      <c r="AH355" s="223" t="str">
        <f t="shared" ca="1" si="483"/>
        <v>-3,11770111357554-1,56931886119071i</v>
      </c>
      <c r="AI355" s="223" t="str">
        <f t="shared" ca="1" si="484"/>
        <v>-3,07824910749081-1,64535842718572i</v>
      </c>
      <c r="AJ355" s="223" t="str">
        <f t="shared" ca="1" si="485"/>
        <v>-3,03694287924853-1,72040689078505i</v>
      </c>
      <c r="AK355" s="223" t="str">
        <f t="shared" ca="1" si="486"/>
        <v>-2,99380731017272-1,79441904560651i</v>
      </c>
      <c r="AL355" s="223" t="str">
        <f t="shared" ca="1" si="487"/>
        <v>-2,94886838352074-1,86735030948959i</v>
      </c>
      <c r="AM355" s="223" t="str">
        <f t="shared" ca="1" si="488"/>
        <v>-2,90215316881796-1,93915675137389i</v>
      </c>
      <c r="AN355" s="223" t="str">
        <f t="shared" ca="1" si="489"/>
        <v>-2,85368980556467-2,00979511774094i</v>
      </c>
      <c r="AO355" s="223" t="str">
        <f t="shared" ca="1" si="490"/>
        <v>-2,8035074862809-2,07922285867724i</v>
      </c>
      <c r="AP355" s="223" t="str">
        <f t="shared" ca="1" si="491"/>
        <v>-2,75163643891525-2,14739815351342i</v>
      </c>
      <c r="AQ355" s="223" t="str">
        <f t="shared" ca="1" si="492"/>
        <v>-2,69810790865125-2,21427993599558i</v>
      </c>
      <c r="AR355" s="223" t="str">
        <f t="shared" ca="1" si="493"/>
        <v>-2,69810790865125-2,21427993599558i</v>
      </c>
      <c r="AS355" s="223" t="str">
        <f t="shared" ca="1" si="494"/>
        <v>-2,58620835274096-2,34400261900279i</v>
      </c>
      <c r="AT355" s="223" t="str">
        <f t="shared" ca="1" si="495"/>
        <v>-2,52790473120756-2,40676537942889i</v>
      </c>
      <c r="AU355" s="223" t="str">
        <f t="shared" ca="1" si="496"/>
        <v>-2,46807839438614-2,4680783943877i</v>
      </c>
      <c r="AV355" s="223" t="str">
        <f t="shared" ca="1" si="497"/>
        <v>-2,4067653794298-2,52790473120669i</v>
      </c>
      <c r="AW355" s="223" t="str">
        <f t="shared" ca="1" si="498"/>
        <v>-2,34400261900114-2,58620835274245i</v>
      </c>
      <c r="AX355" s="223" t="str">
        <f t="shared" ca="1" si="499"/>
        <v>-2,27982791904521-2,64295413906882i</v>
      </c>
      <c r="AY355" s="223" t="str">
        <f t="shared" ca="1" si="500"/>
        <v>-2,21427993599656-2,69810790865045i</v>
      </c>
      <c r="AZ355" s="223" t="str">
        <f t="shared" ca="1" si="501"/>
        <v>-2,14739815351167-2,75163643891661i</v>
      </c>
      <c r="BA355" s="223" t="str">
        <f t="shared" ca="1" si="502"/>
        <v>-2,07922285867825-2,80350748628016i</v>
      </c>
      <c r="BB355" s="223" t="str">
        <f t="shared" ca="1" si="503"/>
        <v>-2,00979511773905-2,853689805566i</v>
      </c>
      <c r="BC355" s="223" t="str">
        <f t="shared" ca="1" si="504"/>
        <v>-1,93915675137493-2,90215316881726i</v>
      </c>
      <c r="BD355" s="223" t="str">
        <f t="shared" ca="1" si="505"/>
        <v>-1,86735030949073-2,94886838352001i</v>
      </c>
      <c r="BE355" s="223" t="str">
        <f t="shared" ca="1" si="506"/>
        <v>-1,79441904560461-2,99380731017387i</v>
      </c>
      <c r="BF355" s="223" t="str">
        <f t="shared" ca="1" si="507"/>
        <v>-1,72040689078614-3,03694287924791i</v>
      </c>
      <c r="BG355" s="223" t="str">
        <f t="shared" ca="1" si="508"/>
        <v>-1,64535842718372-3,07824910749188i</v>
      </c>
      <c r="BH355" s="223" t="str">
        <f t="shared" ca="1" si="509"/>
        <v>-1,56931886119183-3,11770111357497i</v>
      </c>
      <c r="BI355" s="223" t="str">
        <f t="shared" ca="1" si="510"/>
        <v>-1,49233399619538-3,15527513308722i</v>
      </c>
      <c r="BJ355" s="223" t="str">
        <f t="shared" ca="1" si="511"/>
        <v>-1,41445020500483-3,19094853284111i</v>
      </c>
      <c r="BK355" s="223" t="str">
        <f t="shared" ca="1" si="512"/>
        <v>-1,3357144018974-3,22469982451745i</v>
      </c>
      <c r="BL355" s="223" t="str">
        <f t="shared" ca="1" si="513"/>
        <v>-1,25617401437964-3,25650867759881i</v>
      </c>
      <c r="BM355" s="223" t="str">
        <f t="shared" ca="1" si="514"/>
        <v>-1,17587695461033-3,28635593162022i</v>
      </c>
      <c r="BN355" s="223" t="str">
        <f t="shared" ca="1" si="515"/>
        <v>-1,09487159052906-3,31422360771439i</v>
      </c>
      <c r="BO355" s="223" t="str">
        <f t="shared" ca="1" si="516"/>
        <v>-1,01320671674495-3,34009491943297i</v>
      </c>
      <c r="BP355" s="223" t="str">
        <f t="shared" ca="1" si="517"/>
        <v>-0,93093152511769-3,36395428286727i</v>
      </c>
      <c r="BQ355" s="223" t="str">
        <f t="shared" ca="1" si="518"/>
        <v>-0,848095575149257-3,38578732602792i</v>
      </c>
      <c r="BR355" s="223" t="str">
        <f t="shared" ca="1" si="519"/>
        <v>-0,764748764122159-3,40558089750525i</v>
      </c>
      <c r="BS355" s="223" t="str">
        <f t="shared" ca="1" si="520"/>
        <v>-0,680941297031869-3,42332307439359i</v>
      </c>
      <c r="BT355" s="223" t="str">
        <f t="shared" ca="1" si="521"/>
        <v>-0,596723656369788-3,43900316946753i</v>
      </c>
      <c r="BU355" s="223" t="str">
        <f t="shared" ca="1" si="522"/>
        <v>-0,512146571686724-3,45261173762538i</v>
      </c>
      <c r="BV355" s="223" t="str">
        <f t="shared" ca="1" si="523"/>
        <v>-0,427260989062606-3,46414058157348i</v>
      </c>
      <c r="BW355" s="223" t="str">
        <f t="shared" ca="1" si="524"/>
        <v>-0,342118040391456-3,47358275676825i</v>
      </c>
      <c r="BX355" s="223" t="str">
        <f t="shared" ca="1" si="525"/>
        <v>-0,256769012605383-3,4809325755959i</v>
      </c>
      <c r="BY355" s="223" t="str">
        <f t="shared" ca="1" si="526"/>
        <v>-0,17126531677089-3,48618561080021i</v>
      </c>
      <c r="BZ355" s="223" t="str">
        <f t="shared" ca="1" si="527"/>
        <v>-0,085658457110229-3,48933869814963i</v>
      </c>
      <c r="CA355" s="223" t="str">
        <f t="shared" ca="1" si="528"/>
        <v>-1,35291828042666E-12-3,49038993834199i</v>
      </c>
      <c r="CB355" s="223" t="str">
        <f t="shared" ca="1" si="529"/>
        <v>0,0856584571110943-3,4893386981496i</v>
      </c>
      <c r="CC355" s="223" t="str">
        <f t="shared" ca="1" si="530"/>
        <v>0,171265316771952-3,48618561080015i</v>
      </c>
      <c r="CD355" s="223" t="str">
        <f t="shared" ca="1" si="531"/>
        <v>0,256769012606444-3,48093257559582i</v>
      </c>
      <c r="CE355" s="223" t="str">
        <f t="shared" ca="1" si="532"/>
        <v>0,342118040392317-3,47358275676817i</v>
      </c>
      <c r="CF355" s="223" t="str">
        <f t="shared" ca="1" si="533"/>
        <v>0,427260989060117-3,46414058157379i</v>
      </c>
      <c r="CG355" s="223" t="str">
        <f t="shared" ca="1" si="534"/>
        <v>0,512146571687579-3,45261173762526i</v>
      </c>
      <c r="CH355" s="223" t="str">
        <f t="shared" ca="1" si="535"/>
        <v>0,596723656367317-3,43900316946796i</v>
      </c>
      <c r="CI355" s="223" t="str">
        <f t="shared" ca="1" si="536"/>
        <v>0,680941297032913-3,42332307439338i</v>
      </c>
      <c r="CJ355" s="223" t="str">
        <f t="shared" ca="1" si="537"/>
        <v>0,764748764123003-3,40558089750506i</v>
      </c>
      <c r="CK355" s="223" t="str">
        <f t="shared" ca="1" si="538"/>
        <v>0,848095575150291-3,38578732602766i</v>
      </c>
      <c r="CL355" s="223" t="str">
        <f t="shared" ca="1" si="539"/>
        <v>0,930931525118524-3,36395428286704i</v>
      </c>
      <c r="CM355" s="223" t="str">
        <f t="shared" ca="1" si="540"/>
        <v>1,01320671674255-3,3400949194337i</v>
      </c>
      <c r="CN355" s="223" t="str">
        <f t="shared" ca="1" si="541"/>
        <v>1,09487159053008-3,31422360771406i</v>
      </c>
      <c r="CO355" s="223" t="str">
        <f t="shared" ca="1" si="542"/>
        <v>1,17587695461133-3,28635593161986i</v>
      </c>
      <c r="CP355" s="223" t="str">
        <f t="shared" ca="1" si="543"/>
        <v>1,25617401438063-3,25650867759843i</v>
      </c>
      <c r="CQ355" s="223" t="str">
        <f t="shared" ca="1" si="544"/>
        <v>1,3357144018982-3,22469982451712i</v>
      </c>
      <c r="CR355" s="223" t="str">
        <f t="shared" ca="1" si="545"/>
        <v>1,41445020500254-3,19094853284213i</v>
      </c>
      <c r="CS355" s="223" t="str">
        <f t="shared" ca="1" si="546"/>
        <v>1,49233399619617-3,15527513308685i</v>
      </c>
      <c r="CT355" s="223" t="str">
        <f t="shared" ca="1" si="547"/>
        <v>1,56931886118976-3,11770111357601i</v>
      </c>
      <c r="CU355" s="223" t="str">
        <f t="shared" ca="1" si="548"/>
        <v>1,64535842718448-3,07824910749147i</v>
      </c>
      <c r="CV355" s="223" t="str">
        <f t="shared" ca="1" si="549"/>
        <v>1,72040689078689-3,03694287924748i</v>
      </c>
      <c r="CW355" s="223" t="str">
        <f t="shared" ca="1" si="550"/>
        <v>1,79441904560535-2,99380731017342i</v>
      </c>
      <c r="CX355" s="223" t="str">
        <f t="shared" ca="1" si="551"/>
        <v>1,86735030949146-2,94886838351955i</v>
      </c>
      <c r="CY355" s="223" t="str">
        <f t="shared" ca="1" si="552"/>
        <v>1,93915675137284-2,90215316881866i</v>
      </c>
      <c r="CZ355" s="223" t="str">
        <f t="shared" ca="1" si="553"/>
        <v>2,00979511773992-2,85368980556539i</v>
      </c>
      <c r="DA355" s="223" t="str">
        <f t="shared" ca="1" si="554"/>
        <v>2,07922285867911-2,80350748627952i</v>
      </c>
      <c r="DB355" s="223" t="str">
        <f t="shared" ca="1" si="555"/>
        <v>2,14739815351251-2,75163643891596i</v>
      </c>
      <c r="DC355" s="223" t="str">
        <f t="shared" ca="1" si="556"/>
        <v>2,21427993599745-2,69810790864972i</v>
      </c>
      <c r="DD355" s="223" t="str">
        <f t="shared" ca="1" si="557"/>
        <v>2,27982791904346-2,64295413907033i</v>
      </c>
      <c r="DE355" s="223" t="str">
        <f t="shared" ca="1" si="558"/>
        <v>2,34400261900171-2,58620835274194i</v>
      </c>
      <c r="DF355" s="223" t="str">
        <f t="shared" ca="1" si="559"/>
        <v>2,40676537942784-2,52790473120856i</v>
      </c>
      <c r="DG355" s="223" t="str">
        <f t="shared" ca="1" si="560"/>
        <v>2,46807839438675-2,46807839438709i</v>
      </c>
      <c r="DH355" s="223" t="str">
        <f t="shared" ca="1" si="561"/>
        <v>2,52790473120822-2,40676537942819i</v>
      </c>
      <c r="DI355" s="223" t="str">
        <f t="shared" ca="1" si="562"/>
        <v>2,58620835274161-2,34400261900207i</v>
      </c>
      <c r="DJ355" s="223" t="str">
        <f t="shared" ca="1" si="563"/>
        <v>2,64295413907027-2,27982791904353i</v>
      </c>
      <c r="DK355" s="223" t="str">
        <f t="shared" ca="1" si="564"/>
        <v>2,69810790864966-2,21427993599752i</v>
      </c>
      <c r="DL355" s="223" t="str">
        <f t="shared" ca="1" si="565"/>
        <v>2,7516364389159-2,14739815351258i</v>
      </c>
      <c r="DM355" s="223" t="str">
        <f t="shared" ca="1" si="566"/>
        <v>2,8035074862816-2,07922285867631i</v>
      </c>
      <c r="DN355" s="223" t="str">
        <f t="shared" ca="1" si="567"/>
        <v>2,85368980556533-2,00979511773999i</v>
      </c>
      <c r="DO355" s="223" t="str">
        <f t="shared" ca="1" si="568"/>
        <v>2,90215316881838-1,93915675137325i</v>
      </c>
      <c r="DP355" s="223" t="str">
        <f t="shared" ca="1" si="569"/>
        <v>2,94886838351929-1,86735030949187i</v>
      </c>
      <c r="DQ355" s="223" t="str">
        <f t="shared" ca="1" si="570"/>
        <v>2,99380731017317-1,79441904560577i</v>
      </c>
      <c r="DR355" s="223" t="str">
        <f t="shared" ca="1" si="571"/>
        <v>3,03694287924901-1,72040689078421i</v>
      </c>
      <c r="DS355" s="223" t="str">
        <f t="shared" ca="1" si="572"/>
        <v>3,07824910749124-1,64535842718491i</v>
      </c>
      <c r="DT355" s="223" t="str">
        <f t="shared" ca="1" si="573"/>
        <v>3,11770111357597-1,56931886118984i</v>
      </c>
      <c r="DU355" s="223" t="str">
        <f t="shared" ca="1" si="574"/>
        <v>3,15527513308664-1,4923339961966i</v>
      </c>
      <c r="DV355" s="223" t="str">
        <f t="shared" ca="1" si="575"/>
        <v>3,19094853284201-1,4144502050028i</v>
      </c>
      <c r="DW355" s="223" t="str">
        <f t="shared" ca="1" si="576"/>
        <v>3,22469982451701-1,33571440189847i</v>
      </c>
      <c r="DX355" s="223" t="str">
        <f t="shared" ca="1" si="577"/>
        <v>3,2565086775984-1,25617401438072i</v>
      </c>
      <c r="DY355" s="223" t="str">
        <f t="shared" ca="1" si="578"/>
        <v>3,2863559316209-1,17587695460842i</v>
      </c>
      <c r="DZ355" s="223" t="str">
        <f t="shared" ca="1" si="579"/>
        <v>3,31422360771403-1,09487159053016i</v>
      </c>
      <c r="EA355" s="223" t="str">
        <f t="shared" ca="1" si="580"/>
        <v>3,34009491943356-1,01320671674302i</v>
      </c>
      <c r="EB355" s="223" t="str">
        <f t="shared" ca="1" si="581"/>
        <v>3,36395428286691-0,930931525118991i</v>
      </c>
      <c r="EC355" s="223" t="str">
        <f t="shared" ca="1" si="582"/>
        <v>3,38578732602759-0,84809557515057i</v>
      </c>
      <c r="ED355" s="223" t="str">
        <f t="shared" ca="1" si="583"/>
        <v>3,40558089750574-0,764748764119994i</v>
      </c>
      <c r="EE355" s="223" t="str">
        <f t="shared" ca="1" si="584"/>
        <v>3,42332307439333-0,680941297033195i</v>
      </c>
      <c r="EF355" s="223" t="str">
        <f t="shared" ca="1" si="585"/>
        <v>3,43900316946791-0,596723656367599i</v>
      </c>
      <c r="EG355" s="223" t="str">
        <f t="shared" ca="1" si="586"/>
        <v>3,45261173762521-0,512146571687865i</v>
      </c>
      <c r="EH355" s="223" t="str">
        <f t="shared" ca="1" si="587"/>
        <v>3,46414058157378-0,427260989060208i</v>
      </c>
      <c r="EI355" s="223" t="str">
        <f t="shared" ca="1" si="588"/>
        <v>3,47358275676814-0,342118040392605i</v>
      </c>
      <c r="EJ355" s="223" t="str">
        <f t="shared" ca="1" si="589"/>
        <v>3,48093257559581-0,256769012606534i</v>
      </c>
      <c r="EK355" s="223" t="str">
        <f t="shared" ca="1" si="590"/>
        <v>3,4861856108003-0,171265316768872i</v>
      </c>
      <c r="EL355" s="223" t="str">
        <f t="shared" ca="1" si="591"/>
        <v>3,48933869814959-0,0856584571115816i</v>
      </c>
      <c r="EM355" s="223" t="str">
        <f t="shared" ca="1" si="592"/>
        <v>3,49038993834199+8,6546598969571E-13i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3.6385100739351091E-11</v>
      </c>
      <c r="H361" s="231">
        <f t="shared" ref="H361:BS361" ca="1" si="593">SUM(H362:H498)</f>
        <v>-2.1692080426575704E-11</v>
      </c>
      <c r="I361" s="231">
        <f t="shared" ca="1" si="593"/>
        <v>8.5060598458910887E-12</v>
      </c>
      <c r="J361" s="231">
        <f t="shared" ca="1" si="593"/>
        <v>-1.163185331731305E-12</v>
      </c>
      <c r="K361" s="231">
        <f t="shared" ca="1" si="593"/>
        <v>9.8917570446011769E-12</v>
      </c>
      <c r="L361" s="231">
        <f t="shared" ca="1" si="593"/>
        <v>-6.7454374039808088E-12</v>
      </c>
      <c r="M361" s="231">
        <f t="shared" ca="1" si="593"/>
        <v>1.3768735400890266E-11</v>
      </c>
      <c r="N361" s="231">
        <f t="shared" ca="1" si="593"/>
        <v>3.7461345864261824E-15</v>
      </c>
      <c r="O361" s="231">
        <f t="shared" ca="1" si="593"/>
        <v>4.8748253724482119E-12</v>
      </c>
      <c r="P361" s="231">
        <f t="shared" ca="1" si="593"/>
        <v>9.6532861963702044E-12</v>
      </c>
      <c r="Q361" s="231">
        <f t="shared" ca="1" si="593"/>
        <v>-3.9408562874543215E-13</v>
      </c>
      <c r="R361" s="231">
        <f t="shared" ca="1" si="593"/>
        <v>1.3753335571590861E-11</v>
      </c>
      <c r="S361" s="231">
        <f t="shared" ca="1" si="593"/>
        <v>1.0734846022612967E-12</v>
      </c>
      <c r="T361" s="231">
        <f t="shared" ca="1" si="593"/>
        <v>1.2116247257232245E-11</v>
      </c>
      <c r="U361" s="231">
        <f t="shared" ca="1" si="593"/>
        <v>7.0083452334970721E-12</v>
      </c>
      <c r="V361" s="231">
        <f t="shared" ca="1" si="593"/>
        <v>4.7340785421480978E-12</v>
      </c>
      <c r="W361" s="231">
        <f t="shared" ca="1" si="593"/>
        <v>1.3514587965114059E-11</v>
      </c>
      <c r="X361" s="231">
        <f t="shared" ca="1" si="593"/>
        <v>4.3591884812724743E-12</v>
      </c>
      <c r="Y361" s="231">
        <f t="shared" ca="1" si="593"/>
        <v>9.9014926739400173E-12</v>
      </c>
      <c r="Z361" s="231">
        <f t="shared" ca="1" si="593"/>
        <v>9.3101642563239937E-12</v>
      </c>
      <c r="AA361" s="231">
        <f t="shared" ca="1" si="593"/>
        <v>5.2248190670472253E-12</v>
      </c>
      <c r="AB361" s="231">
        <f t="shared" ca="1" si="593"/>
        <v>4.5671895413571967E-12</v>
      </c>
      <c r="AC361" s="231">
        <f t="shared" ca="1" si="593"/>
        <v>7.9609771953562705E-12</v>
      </c>
      <c r="AD361" s="231">
        <f t="shared" ca="1" si="593"/>
        <v>7.9176675666927531E-12</v>
      </c>
      <c r="AE361" s="231">
        <f t="shared" ca="1" si="593"/>
        <v>9.5144497300896104E-12</v>
      </c>
      <c r="AF361" s="231">
        <f t="shared" ca="1" si="593"/>
        <v>9.6574671501581567E-12</v>
      </c>
      <c r="AG361" s="231">
        <f t="shared" ca="1" si="593"/>
        <v>7.9542031513817959E-12</v>
      </c>
      <c r="AH361" s="231">
        <f t="shared" ca="1" si="593"/>
        <v>1.5492811466210661E-11</v>
      </c>
      <c r="AI361" s="231">
        <f t="shared" ca="1" si="593"/>
        <v>4.8076708749595404E-12</v>
      </c>
      <c r="AJ361" s="231">
        <f t="shared" ca="1" si="593"/>
        <v>2.2127009243548992E-11</v>
      </c>
      <c r="AK361" s="231">
        <f t="shared" ca="1" si="593"/>
        <v>7.7105744989582279E-12</v>
      </c>
      <c r="AL361" s="231">
        <f t="shared" ca="1" si="593"/>
        <v>1.7892337787856747E-11</v>
      </c>
      <c r="AM361" s="231">
        <f t="shared" ca="1" si="593"/>
        <v>1.7949798268655435E-11</v>
      </c>
      <c r="AN361" s="231">
        <f t="shared" ca="1" si="593"/>
        <v>1.3558681646078619E-11</v>
      </c>
      <c r="AO361" s="231">
        <f t="shared" ca="1" si="593"/>
        <v>2.1613631783192698E-11</v>
      </c>
      <c r="AP361" s="231">
        <f t="shared" ca="1" si="593"/>
        <v>1.5827021833918439E-11</v>
      </c>
      <c r="AQ361" s="231">
        <f t="shared" ca="1" si="593"/>
        <v>1.8335493349343173E-11</v>
      </c>
      <c r="AR361" s="231">
        <f t="shared" ca="1" si="593"/>
        <v>2.3513131340283175E-11</v>
      </c>
      <c r="AS361" s="231">
        <f t="shared" ca="1" si="593"/>
        <v>1.6274539576613051E-11</v>
      </c>
      <c r="AT361" s="231">
        <f t="shared" ca="1" si="593"/>
        <v>2.4497901344026048E-11</v>
      </c>
      <c r="AU361" s="231">
        <f t="shared" ca="1" si="593"/>
        <v>1.9685763340517018E-11</v>
      </c>
      <c r="AV361" s="231">
        <f t="shared" ca="1" si="593"/>
        <v>2.0609490909256339E-11</v>
      </c>
      <c r="AW361" s="231">
        <f t="shared" ca="1" si="593"/>
        <v>1.1935970633704033E-11</v>
      </c>
      <c r="AX361" s="231">
        <f t="shared" ca="1" si="593"/>
        <v>2.4346420967236278E-11</v>
      </c>
      <c r="AY361" s="231">
        <f t="shared" ca="1" si="593"/>
        <v>3.1631880484180232E-12</v>
      </c>
      <c r="AZ361" s="231">
        <f t="shared" ca="1" si="593"/>
        <v>3.8293707446005852E-11</v>
      </c>
      <c r="BA361" s="231">
        <f t="shared" ca="1" si="593"/>
        <v>-5.3467740114732271E-12</v>
      </c>
      <c r="BB361" s="231">
        <f t="shared" ca="1" si="593"/>
        <v>3.7628957574924087E-11</v>
      </c>
      <c r="BC361" s="231">
        <f t="shared" ca="1" si="593"/>
        <v>2.6969696528160687E-12</v>
      </c>
      <c r="BD361" s="231">
        <f t="shared" ca="1" si="593"/>
        <v>2.7509769011887541E-11</v>
      </c>
      <c r="BE361" s="231">
        <f t="shared" ca="1" si="593"/>
        <v>1.1129535309137179E-11</v>
      </c>
      <c r="BF361" s="231">
        <f t="shared" ca="1" si="593"/>
        <v>2.4661616802631457E-11</v>
      </c>
      <c r="BG361" s="231">
        <f t="shared" ca="1" si="593"/>
        <v>9.8334540923575364E-12</v>
      </c>
      <c r="BH361" s="231">
        <f t="shared" ca="1" si="593"/>
        <v>2.6310623945766529E-11</v>
      </c>
      <c r="BI361" s="231">
        <f t="shared" ca="1" si="593"/>
        <v>1.6424152460752512E-11</v>
      </c>
      <c r="BJ361" s="231">
        <f t="shared" ca="1" si="593"/>
        <v>2.0230054821614427E-11</v>
      </c>
      <c r="BK361" s="231">
        <f t="shared" ca="1" si="593"/>
        <v>2.9881717743438024E-11</v>
      </c>
      <c r="BL361" s="231">
        <f t="shared" ca="1" si="593"/>
        <v>1.5183879854014093E-11</v>
      </c>
      <c r="BM361" s="231">
        <f t="shared" ca="1" si="593"/>
        <v>4.1746390840882874E-11</v>
      </c>
      <c r="BN361" s="231">
        <f t="shared" ca="1" si="593"/>
        <v>1.7125190432088668E-11</v>
      </c>
      <c r="BO361" s="231">
        <f t="shared" ca="1" si="593"/>
        <v>4.7486496755565773E-11</v>
      </c>
      <c r="BP361" s="231">
        <f t="shared" ca="1" si="593"/>
        <v>2.6073058843123383E-11</v>
      </c>
      <c r="BQ361" s="231">
        <f t="shared" ca="1" si="593"/>
        <v>4.8738168940616013E-11</v>
      </c>
      <c r="BR361" s="231">
        <f t="shared" ca="1" si="593"/>
        <v>2.9178757903108286E-11</v>
      </c>
      <c r="BS361" s="231">
        <f t="shared" ca="1" si="593"/>
        <v>2.3314086060462671E-11</v>
      </c>
      <c r="BT361" s="231">
        <f t="shared" ref="BT361:EE361" ca="1" si="594">SUM(BT362:BT498)</f>
        <v>2.7326950836279626E-11</v>
      </c>
      <c r="BU361" s="231">
        <f t="shared" ca="1" si="594"/>
        <v>2.3807505004336023E-11</v>
      </c>
      <c r="BV361" s="231">
        <f t="shared" ca="1" si="594"/>
        <v>1.8768120899617336E-11</v>
      </c>
      <c r="BW361" s="231">
        <f t="shared" ca="1" si="594"/>
        <v>2.0670676023011571E-11</v>
      </c>
      <c r="BX361" s="231">
        <f t="shared" ca="1" si="594"/>
        <v>2.1206465180966602E-11</v>
      </c>
      <c r="BY361" s="231">
        <f t="shared" ca="1" si="594"/>
        <v>1.1936231480428796E-11</v>
      </c>
      <c r="BZ361" s="231">
        <f t="shared" ca="1" si="594"/>
        <v>2.4266695974164997E-11</v>
      </c>
      <c r="CA361" s="231">
        <f t="shared" ca="1" si="594"/>
        <v>1.4094171591851073E-11</v>
      </c>
      <c r="CB361" s="231">
        <f t="shared" ca="1" si="594"/>
        <v>1.6673458389341583E-11</v>
      </c>
      <c r="CC361" s="231">
        <f t="shared" ca="1" si="594"/>
        <v>2.2827437224421885E-11</v>
      </c>
      <c r="CD361" s="231">
        <f t="shared" ca="1" si="594"/>
        <v>1.3394361928020495E-11</v>
      </c>
      <c r="CE361" s="231">
        <f t="shared" ca="1" si="594"/>
        <v>2.5568851691829082E-11</v>
      </c>
      <c r="CF361" s="231">
        <f t="shared" ca="1" si="594"/>
        <v>1.2734433331057095E-11</v>
      </c>
      <c r="CG361" s="231">
        <f t="shared" ca="1" si="594"/>
        <v>2.4958677760819401E-11</v>
      </c>
      <c r="CH361" s="231">
        <f t="shared" ca="1" si="594"/>
        <v>1.7302925632084258E-11</v>
      </c>
      <c r="CI361" s="231">
        <f t="shared" ca="1" si="594"/>
        <v>2.1272679279489753E-11</v>
      </c>
      <c r="CJ361" s="231">
        <f t="shared" ca="1" si="594"/>
        <v>2.0195622016703441E-11</v>
      </c>
      <c r="CK361" s="231">
        <f t="shared" ca="1" si="594"/>
        <v>2.3088477970896194E-11</v>
      </c>
      <c r="CL361" s="231">
        <f t="shared" ca="1" si="594"/>
        <v>1.7813805979351508E-11</v>
      </c>
      <c r="CM361" s="231">
        <f t="shared" ca="1" si="594"/>
        <v>2.3408313928546622E-11</v>
      </c>
      <c r="CN361" s="231">
        <f t="shared" ca="1" si="594"/>
        <v>9.5554739758633352E-12</v>
      </c>
      <c r="CO361" s="231">
        <f t="shared" ca="1" si="594"/>
        <v>1.9552534021232921E-11</v>
      </c>
      <c r="CP361" s="231">
        <f t="shared" ca="1" si="594"/>
        <v>1.8754899461222649E-11</v>
      </c>
      <c r="CQ361" s="231">
        <f t="shared" ca="1" si="594"/>
        <v>1.4785738337300004E-11</v>
      </c>
      <c r="CR361" s="231">
        <f t="shared" ca="1" si="594"/>
        <v>1.4449751946302832E-11</v>
      </c>
      <c r="CS361" s="231">
        <f t="shared" ca="1" si="594"/>
        <v>2.0681627721258182E-11</v>
      </c>
      <c r="CT361" s="231">
        <f t="shared" ca="1" si="594"/>
        <v>5.4603717203199974E-12</v>
      </c>
      <c r="CU361" s="231">
        <f t="shared" ca="1" si="594"/>
        <v>2.9261792037960144E-11</v>
      </c>
      <c r="CV361" s="231">
        <f t="shared" ca="1" si="594"/>
        <v>-3.7584231628642009E-12</v>
      </c>
      <c r="CW361" s="231">
        <f t="shared" ca="1" si="594"/>
        <v>3.10158642629755E-11</v>
      </c>
      <c r="CX361" s="231">
        <f t="shared" ca="1" si="594"/>
        <v>-2.9668883225067003E-12</v>
      </c>
      <c r="CY361" s="231">
        <f t="shared" ca="1" si="594"/>
        <v>2.270410161048853E-11</v>
      </c>
      <c r="CZ361" s="231">
        <f t="shared" ca="1" si="594"/>
        <v>2.9236803145103378E-12</v>
      </c>
      <c r="DA361" s="231">
        <f t="shared" ca="1" si="594"/>
        <v>1.7951339772895739E-11</v>
      </c>
      <c r="DB361" s="231">
        <f t="shared" ca="1" si="594"/>
        <v>-6.195686936183027E-13</v>
      </c>
      <c r="DC361" s="231">
        <f t="shared" ca="1" si="594"/>
        <v>2.2537432335204062E-11</v>
      </c>
      <c r="DD361" s="231">
        <f t="shared" ca="1" si="594"/>
        <v>3.229365277280463E-13</v>
      </c>
      <c r="DE361" s="231">
        <f t="shared" ca="1" si="594"/>
        <v>1.1956187933801172E-11</v>
      </c>
      <c r="DF361" s="231">
        <f t="shared" ca="1" si="594"/>
        <v>1.3998955155864426E-11</v>
      </c>
      <c r="DG361" s="231">
        <f t="shared" ca="1" si="594"/>
        <v>-1.1424738938283789E-12</v>
      </c>
      <c r="DH361" s="231">
        <f t="shared" ca="1" si="594"/>
        <v>2.0551783690933857E-11</v>
      </c>
      <c r="DI361" s="231">
        <f t="shared" ca="1" si="594"/>
        <v>-1.370913346400392E-11</v>
      </c>
      <c r="DJ361" s="231">
        <f t="shared" ca="1" si="594"/>
        <v>1.8402161281934327E-11</v>
      </c>
      <c r="DK361" s="231">
        <f t="shared" ca="1" si="594"/>
        <v>-4.9224776865639847E-12</v>
      </c>
      <c r="DL361" s="231">
        <f t="shared" ca="1" si="594"/>
        <v>1.5370414770435542E-11</v>
      </c>
      <c r="DM361" s="231">
        <f t="shared" ca="1" si="594"/>
        <v>-3.0281208696215298E-12</v>
      </c>
      <c r="DN361" s="231">
        <f t="shared" ca="1" si="594"/>
        <v>1.5312652073281028E-11</v>
      </c>
      <c r="DO361" s="231">
        <f t="shared" ca="1" si="594"/>
        <v>-3.9833477963048403E-12</v>
      </c>
      <c r="DP361" s="231">
        <f t="shared" ca="1" si="594"/>
        <v>1.6717420356096402E-11</v>
      </c>
      <c r="DQ361" s="231">
        <f t="shared" ca="1" si="594"/>
        <v>-3.1237477386336371E-12</v>
      </c>
      <c r="DR361" s="231">
        <f t="shared" ca="1" si="594"/>
        <v>9.4016953568686937E-12</v>
      </c>
      <c r="DS361" s="231">
        <f t="shared" ca="1" si="594"/>
        <v>6.6462306852724883E-12</v>
      </c>
      <c r="DT361" s="231">
        <f t="shared" ca="1" si="594"/>
        <v>1.7194891973486629E-12</v>
      </c>
      <c r="DU361" s="231">
        <f t="shared" ca="1" si="594"/>
        <v>1.0087868083044493E-11</v>
      </c>
      <c r="DV361" s="231">
        <f t="shared" ca="1" si="594"/>
        <v>2.3725616298610689E-12</v>
      </c>
      <c r="DW361" s="231">
        <f t="shared" ca="1" si="594"/>
        <v>4.7661917532807628E-12</v>
      </c>
      <c r="DX361" s="231">
        <f t="shared" ca="1" si="594"/>
        <v>7.1570441651991198E-12</v>
      </c>
      <c r="DY361" s="231">
        <f t="shared" ca="1" si="594"/>
        <v>-5.5161296131811663E-13</v>
      </c>
      <c r="DZ361" s="231">
        <f t="shared" ca="1" si="594"/>
        <v>7.554343540525663E-12</v>
      </c>
      <c r="EA361" s="231">
        <f t="shared" ca="1" si="594"/>
        <v>-3.6163059967079517E-12</v>
      </c>
      <c r="EB361" s="231">
        <f t="shared" ca="1" si="594"/>
        <v>7.7065032873413863E-12</v>
      </c>
      <c r="EC361" s="231">
        <f t="shared" ca="1" si="594"/>
        <v>-2.8846834306302361E-12</v>
      </c>
      <c r="ED361" s="231">
        <f t="shared" ca="1" si="594"/>
        <v>-2.8567267576077181E-12</v>
      </c>
      <c r="EE361" s="231">
        <f t="shared" ca="1" si="594"/>
        <v>-8.055849270712112E-12</v>
      </c>
      <c r="EF361" s="231">
        <f t="shared" ref="EF361:GQ361" ca="1" si="595">SUM(EF362:EF498)</f>
        <v>2.3911602195988723E-12</v>
      </c>
      <c r="EG361" s="231">
        <f t="shared" ca="1" si="595"/>
        <v>-9.9105545822202049E-12</v>
      </c>
      <c r="EH361" s="231">
        <f t="shared" ca="1" si="595"/>
        <v>-3.1076783759837599E-14</v>
      </c>
      <c r="EI361" s="231">
        <f t="shared" ca="1" si="595"/>
        <v>-9.7980749382869445E-12</v>
      </c>
      <c r="EJ361" s="231">
        <f t="shared" ca="1" si="595"/>
        <v>-3.4618142939508191E-12</v>
      </c>
      <c r="EK361" s="231">
        <f t="shared" ca="1" si="595"/>
        <v>-4.6457295201956122E-12</v>
      </c>
      <c r="EL361" s="231">
        <f t="shared" ca="1" si="595"/>
        <v>-9.6910398187687622E-12</v>
      </c>
      <c r="EM361" s="231">
        <f t="shared" ca="1" si="595"/>
        <v>-1.5455519749809623E-12</v>
      </c>
      <c r="EN361" s="231">
        <f t="shared" ca="1" si="595"/>
        <v>-7.429698716427627E-12</v>
      </c>
      <c r="EO361" s="231">
        <f t="shared" ca="1" si="595"/>
        <v>-8.5939732300896696E-12</v>
      </c>
      <c r="EP361" s="231">
        <f t="shared" ca="1" si="595"/>
        <v>2.3093042681823607E-12</v>
      </c>
      <c r="EQ361" s="231">
        <f t="shared" ca="1" si="595"/>
        <v>-1.7770127660790146E-11</v>
      </c>
      <c r="ER361" s="231">
        <f t="shared" ca="1" si="595"/>
        <v>4.8596291682603221E-12</v>
      </c>
      <c r="ES361" s="231">
        <f t="shared" ca="1" si="595"/>
        <v>-1.4491004101151063E-11</v>
      </c>
      <c r="ET361" s="231">
        <f t="shared" ca="1" si="595"/>
        <v>1.6369495332195059E-12</v>
      </c>
      <c r="EU361" s="231">
        <f t="shared" ca="1" si="595"/>
        <v>-1.3028558756524079E-11</v>
      </c>
      <c r="EV361" s="231">
        <f t="shared" ca="1" si="595"/>
        <v>3.5305495305822545E-12</v>
      </c>
      <c r="EW361" s="231">
        <f t="shared" ca="1" si="595"/>
        <v>-1.5534680916851622E-11</v>
      </c>
      <c r="EX361" s="231">
        <f t="shared" ca="1" si="595"/>
        <v>8.0640131887166303E-12</v>
      </c>
      <c r="EY361" s="231">
        <f t="shared" ca="1" si="595"/>
        <v>-2.3596349609960344E-11</v>
      </c>
      <c r="EZ361" s="231">
        <f t="shared" ca="1" si="595"/>
        <v>-2.871520976434744E-12</v>
      </c>
      <c r="FA361" s="231">
        <f t="shared" ca="1" si="595"/>
        <v>-1.2381441902390228E-11</v>
      </c>
      <c r="FB361" s="231">
        <f t="shared" ca="1" si="595"/>
        <v>-1.4033926139269112E-11</v>
      </c>
      <c r="FC361" s="231">
        <f t="shared" ca="1" si="595"/>
        <v>-8.6824102933890404E-14</v>
      </c>
      <c r="FD361" s="231">
        <f t="shared" ca="1" si="595"/>
        <v>-2.5017652431665954E-11</v>
      </c>
      <c r="FE361" s="231">
        <f t="shared" ca="1" si="595"/>
        <v>3.0159470664920054E-12</v>
      </c>
      <c r="FF361" s="231">
        <f t="shared" ca="1" si="595"/>
        <v>-2.2131363889855406E-11</v>
      </c>
      <c r="FG361" s="231">
        <f t="shared" ca="1" si="595"/>
        <v>-3.5047767193830414E-12</v>
      </c>
      <c r="FH361" s="231">
        <f t="shared" ca="1" si="595"/>
        <v>-2.4473642006666122E-11</v>
      </c>
      <c r="FI361" s="231">
        <f t="shared" ca="1" si="595"/>
        <v>8.924885051670141E-13</v>
      </c>
      <c r="FJ361" s="231">
        <f t="shared" ca="1" si="595"/>
        <v>-3.2539410359008671E-11</v>
      </c>
      <c r="FK361" s="231">
        <f t="shared" ca="1" si="595"/>
        <v>2.1098354006658477E-12</v>
      </c>
      <c r="FL361" s="231">
        <f t="shared" ca="1" si="595"/>
        <v>-3.0484820695910854E-11</v>
      </c>
      <c r="FM361" s="231">
        <f t="shared" ca="1" si="595"/>
        <v>-6.5299572002744351E-12</v>
      </c>
      <c r="FN361" s="231">
        <f t="shared" ca="1" si="595"/>
        <v>-2.1232463078609411E-11</v>
      </c>
      <c r="FO361" s="231">
        <f t="shared" ca="1" si="595"/>
        <v>-1.549930495371152E-11</v>
      </c>
      <c r="FP361" s="231">
        <f t="shared" ca="1" si="595"/>
        <v>-1.6381353292917607E-11</v>
      </c>
      <c r="FQ361" s="231">
        <f t="shared" ca="1" si="595"/>
        <v>-2.0491326617805908E-11</v>
      </c>
      <c r="FR361" s="231">
        <f t="shared" ca="1" si="595"/>
        <v>-1.6835303668801691E-11</v>
      </c>
      <c r="FS361" s="231">
        <f t="shared" ca="1" si="595"/>
        <v>-1.4725059061264749E-11</v>
      </c>
      <c r="FT361" s="231">
        <f t="shared" ca="1" si="595"/>
        <v>-2.6295295937232919E-11</v>
      </c>
      <c r="FU361" s="231">
        <f t="shared" ca="1" si="595"/>
        <v>-1.9259801630210134E-11</v>
      </c>
      <c r="FV361" s="231">
        <f t="shared" ca="1" si="595"/>
        <v>-2.2833292872307242E-11</v>
      </c>
      <c r="FW361" s="231">
        <f t="shared" ca="1" si="595"/>
        <v>-1.8665292814633153E-11</v>
      </c>
      <c r="FX361" s="231">
        <f t="shared" ca="1" si="595"/>
        <v>-2.0659142320795517E-11</v>
      </c>
      <c r="FY361" s="231">
        <f t="shared" ca="1" si="595"/>
        <v>-1.7148007010640451E-11</v>
      </c>
      <c r="FZ361" s="231">
        <f t="shared" ca="1" si="595"/>
        <v>-2.3151728860295313E-11</v>
      </c>
      <c r="GA361" s="231">
        <f t="shared" ca="1" si="595"/>
        <v>-1.2757974322481776E-11</v>
      </c>
      <c r="GB361" s="231">
        <f t="shared" ca="1" si="595"/>
        <v>-2.514214598879466E-11</v>
      </c>
      <c r="GC361" s="231">
        <f t="shared" ca="1" si="595"/>
        <v>-1.2190077240304837E-11</v>
      </c>
      <c r="GD361" s="231">
        <f t="shared" ca="1" si="595"/>
        <v>-2.3145660205678486E-11</v>
      </c>
      <c r="GE361" s="231">
        <f t="shared" ca="1" si="595"/>
        <v>-1.439699009576683E-11</v>
      </c>
      <c r="GF361" s="231">
        <f t="shared" ca="1" si="595"/>
        <v>-1.7313637112837871E-11</v>
      </c>
      <c r="GG361" s="231">
        <f t="shared" ca="1" si="595"/>
        <v>-2.467848573757277E-11</v>
      </c>
      <c r="GH361" s="231">
        <f t="shared" ca="1" si="595"/>
        <v>-1.2958356008880098E-11</v>
      </c>
      <c r="GI361" s="231">
        <f t="shared" ca="1" si="595"/>
        <v>-2.63883100250163E-11</v>
      </c>
      <c r="GJ361" s="231">
        <f t="shared" ca="1" si="595"/>
        <v>-2.3392361085464348E-11</v>
      </c>
      <c r="GK361" s="231">
        <f t="shared" ca="1" si="595"/>
        <v>-2.2800519775977406E-11</v>
      </c>
      <c r="GL361" s="231">
        <f t="shared" ca="1" si="595"/>
        <v>-3.1331777978978971E-11</v>
      </c>
      <c r="GM361" s="231">
        <f t="shared" ca="1" si="595"/>
        <v>-3.0843666686687013E-11</v>
      </c>
      <c r="GN361" s="231">
        <f t="shared" ca="1" si="595"/>
        <v>-2.982033958675951E-11</v>
      </c>
      <c r="GO361" s="231">
        <f t="shared" ca="1" si="595"/>
        <v>-4.1275047613228837E-11</v>
      </c>
      <c r="GP361" s="231">
        <f t="shared" ca="1" si="595"/>
        <v>-4.3117135898409409E-11</v>
      </c>
      <c r="GQ361" s="231">
        <f t="shared" ca="1" si="595"/>
        <v>-2.225905174458016E-11</v>
      </c>
      <c r="GR361" s="231">
        <f t="shared" ref="GR361:JB361" ca="1" si="596">SUM(GR362:GR498)</f>
        <v>-3.9170883287948355E-11</v>
      </c>
      <c r="GS361" s="231">
        <f t="shared" ca="1" si="596"/>
        <v>-1.1843513597178109E-11</v>
      </c>
      <c r="GT361" s="231">
        <f t="shared" ca="1" si="596"/>
        <v>-3.5202170443963025E-11</v>
      </c>
      <c r="GU361" s="231">
        <f t="shared" ca="1" si="596"/>
        <v>-1.1738526673331728E-11</v>
      </c>
      <c r="GV361" s="231">
        <f t="shared" ca="1" si="596"/>
        <v>-2.398132935279076E-11</v>
      </c>
      <c r="GW361" s="231">
        <f t="shared" ca="1" si="596"/>
        <v>-1.9206691872978572E-11</v>
      </c>
      <c r="GX361" s="231">
        <f t="shared" ca="1" si="596"/>
        <v>-1.2593841641136777E-11</v>
      </c>
      <c r="GY361" s="231">
        <f t="shared" ca="1" si="596"/>
        <v>-2.6065463490360617E-11</v>
      </c>
      <c r="GZ361" s="231">
        <f t="shared" ca="1" si="596"/>
        <v>-7.2024710925831641E-12</v>
      </c>
      <c r="HA361" s="231">
        <f t="shared" ca="1" si="596"/>
        <v>-2.6878949276275836E-11</v>
      </c>
      <c r="HB361" s="231">
        <f t="shared" ca="1" si="596"/>
        <v>-9.4363295695029456E-12</v>
      </c>
      <c r="HC361" s="231">
        <f t="shared" ca="1" si="596"/>
        <v>-2.7622924999972744E-11</v>
      </c>
      <c r="HD361" s="231">
        <f t="shared" ca="1" si="596"/>
        <v>-2.912692635297305E-12</v>
      </c>
      <c r="HE361" s="231">
        <f t="shared" ca="1" si="596"/>
        <v>-3.680212354423387E-11</v>
      </c>
      <c r="HF361" s="231">
        <f t="shared" ca="1" si="596"/>
        <v>4.6900988596436005E-12</v>
      </c>
      <c r="HG361" s="231">
        <f t="shared" ca="1" si="596"/>
        <v>-3.8607498785629572E-11</v>
      </c>
      <c r="HH361" s="231">
        <f t="shared" ca="1" si="596"/>
        <v>-1.886952147439772E-12</v>
      </c>
      <c r="HI361" s="231">
        <f t="shared" ca="1" si="596"/>
        <v>-2.5448109617524239E-11</v>
      </c>
      <c r="HJ361" s="231">
        <f t="shared" ca="1" si="596"/>
        <v>-1.5436698309419607E-11</v>
      </c>
      <c r="HK361" s="231">
        <f t="shared" ca="1" si="596"/>
        <v>-2.3007623843991557E-11</v>
      </c>
      <c r="HL361" s="231">
        <f t="shared" ca="1" si="596"/>
        <v>-2.1527443230894213E-11</v>
      </c>
      <c r="HM361" s="231">
        <f t="shared" ca="1" si="596"/>
        <v>-2.1438829654370858E-11</v>
      </c>
      <c r="HN361" s="231">
        <f t="shared" ca="1" si="596"/>
        <v>-1.6737517486641208E-11</v>
      </c>
      <c r="HO361" s="231">
        <f t="shared" ca="1" si="596"/>
        <v>-1.9949312830814656E-11</v>
      </c>
      <c r="HP361" s="231">
        <f t="shared" ca="1" si="596"/>
        <v>-1.7141571191361844E-11</v>
      </c>
      <c r="HQ361" s="231">
        <f t="shared" ca="1" si="596"/>
        <v>-1.4188779528050108E-11</v>
      </c>
      <c r="HR361" s="231">
        <f t="shared" ca="1" si="596"/>
        <v>-2.0080766069553468E-11</v>
      </c>
      <c r="HS361" s="231">
        <f t="shared" ca="1" si="596"/>
        <v>-1.1322992579564613E-11</v>
      </c>
      <c r="HT361" s="231">
        <f t="shared" ca="1" si="596"/>
        <v>-1.6710708931005823E-11</v>
      </c>
      <c r="HU361" s="231">
        <f t="shared" ca="1" si="596"/>
        <v>-1.3312684262487633E-11</v>
      </c>
      <c r="HV361" s="231">
        <f t="shared" ca="1" si="596"/>
        <v>-7.7008509623109775E-12</v>
      </c>
      <c r="HW361" s="231">
        <f t="shared" ca="1" si="596"/>
        <v>-1.8282867995749321E-11</v>
      </c>
      <c r="HX361" s="231">
        <f t="shared" ca="1" si="596"/>
        <v>-2.0673888847953863E-12</v>
      </c>
      <c r="HY361" s="231">
        <f t="shared" ca="1" si="596"/>
        <v>-1.4301298900652731E-11</v>
      </c>
      <c r="HZ361" s="231">
        <f t="shared" ca="1" si="596"/>
        <v>-5.6032884540983305E-12</v>
      </c>
      <c r="IA361" s="231">
        <f t="shared" ca="1" si="596"/>
        <v>-8.8132146234163256E-12</v>
      </c>
      <c r="IB361" s="231">
        <f t="shared" ca="1" si="596"/>
        <v>-8.3557017931190119E-12</v>
      </c>
      <c r="IC361" s="231">
        <f t="shared" ca="1" si="596"/>
        <v>-5.1421267311739745E-12</v>
      </c>
      <c r="ID361" s="231">
        <f t="shared" ca="1" si="596"/>
        <v>-7.5653849483697573E-12</v>
      </c>
      <c r="IE361" s="231">
        <f t="shared" ca="1" si="596"/>
        <v>-1.3758088546225495E-11</v>
      </c>
      <c r="IF361" s="231">
        <f t="shared" ca="1" si="596"/>
        <v>-8.1568381627325904E-12</v>
      </c>
      <c r="IG361" s="231">
        <f t="shared" ca="1" si="596"/>
        <v>-1.1071520348307966E-11</v>
      </c>
      <c r="IH361" s="231">
        <f t="shared" ca="1" si="596"/>
        <v>-8.3297684569079798E-12</v>
      </c>
      <c r="II361" s="231">
        <f t="shared" ca="1" si="596"/>
        <v>-5.1265295071028554E-12</v>
      </c>
      <c r="IJ361" s="231">
        <f t="shared" ca="1" si="596"/>
        <v>-1.3095518053858917E-11</v>
      </c>
      <c r="IK361" s="231">
        <f t="shared" ca="1" si="596"/>
        <v>-2.1845975359533879E-12</v>
      </c>
      <c r="IL361" s="231">
        <f t="shared" ca="1" si="596"/>
        <v>-8.7570822920168248E-12</v>
      </c>
      <c r="IM361" s="231">
        <f t="shared" ca="1" si="596"/>
        <v>-9.9426228149910543E-12</v>
      </c>
      <c r="IN361" s="231">
        <f t="shared" ca="1" si="596"/>
        <v>9.1773944077607422E-14</v>
      </c>
      <c r="IO361" s="231">
        <f t="shared" ca="1" si="596"/>
        <v>-1.2302865883027198E-11</v>
      </c>
      <c r="IP361" s="231">
        <f t="shared" ca="1" si="596"/>
        <v>1.260530233015947E-12</v>
      </c>
      <c r="IQ361" s="231">
        <f t="shared" ca="1" si="596"/>
        <v>-7.8553449731987185E-12</v>
      </c>
      <c r="IR361" s="231">
        <f t="shared" ca="1" si="596"/>
        <v>-4.6266708260514493E-12</v>
      </c>
      <c r="IS361" s="231">
        <f t="shared" ca="1" si="596"/>
        <v>1.8577534126399537E-12</v>
      </c>
      <c r="IT361" s="231">
        <f t="shared" ca="1" si="596"/>
        <v>-1.2662029553690675E-11</v>
      </c>
      <c r="IU361" s="231">
        <f t="shared" ca="1" si="596"/>
        <v>1.0730951888022106E-11</v>
      </c>
      <c r="IV361" s="231">
        <f t="shared" ca="1" si="596"/>
        <v>-1.188054593301595E-11</v>
      </c>
      <c r="IW361" s="231">
        <f t="shared" ca="1" si="596"/>
        <v>7.837365494986161E-12</v>
      </c>
      <c r="IX361" s="231">
        <f t="shared" ca="1" si="596"/>
        <v>-6.3743826455884863E-12</v>
      </c>
      <c r="IY361" s="231">
        <f t="shared" ca="1" si="596"/>
        <v>2.1339726618160086E-11</v>
      </c>
      <c r="IZ361" s="231">
        <f t="shared" ca="1" si="596"/>
        <v>-3.1286919462702625E-11</v>
      </c>
      <c r="JA361" s="231">
        <f t="shared" ca="1" si="596"/>
        <v>5.2385480521326149E-11</v>
      </c>
      <c r="JB361" s="231">
        <f t="shared" ca="1" si="596"/>
        <v>-6.0148866258269632E-11</v>
      </c>
    </row>
    <row r="362" spans="1:262">
      <c r="B362" s="230">
        <v>1</v>
      </c>
      <c r="C362" s="229">
        <f>0+Div_Nt_load2</f>
        <v>1.953125E-5</v>
      </c>
      <c r="D362" s="226">
        <f t="shared" ref="D362:D425" ca="1" si="597">Vo_set2+E362</f>
        <v>18.000000000036383</v>
      </c>
      <c r="E362" s="225">
        <f ca="1">G361</f>
        <v>3.6385100739351091E-11</v>
      </c>
      <c r="F362" s="224">
        <v>1</v>
      </c>
      <c r="G362" s="223">
        <f ca="1">2*IMREAL(K101)*COS(2*PI()*B101*1/Nt_load2)-2*IMAGINARY(K101)*SIN(2*PI()*B101*1/Nt_load2)</f>
        <v>1.4168998477747768E-12</v>
      </c>
      <c r="H362" s="223">
        <f t="shared" ref="H362:H425" ca="1" si="598">2*IMREAL(K101)*COS(2*PI()*B101*2/Nt_load2)-2*IMAGINARY(K101)*SIN(2*PI()*B101*2/Nt_load2)</f>
        <v>1.9411226614203157E-12</v>
      </c>
      <c r="I362" s="223">
        <f t="shared" ref="I362:I425" ca="1" si="599">2*IMREAL(K101)*COS(2*PI()*B101*3/Nt_load2)-2*IMAGINARY(K101)*SIN(2*PI()*B101*3/Nt_load2)</f>
        <v>2.4641762153578665E-12</v>
      </c>
      <c r="J362" s="223">
        <f t="shared" ref="J362:J425" ca="1" si="600">2*IMREAL(K101)*COS(2*PI()*B101*4/Nt_load2)-2*IMAGINARY(K101)*SIN(2*PI()*B101*4/Nt_load2)</f>
        <v>2.9857454416847694E-12</v>
      </c>
      <c r="K362" s="223">
        <f t="shared" ref="K362:K425" ca="1" si="601">2*IMREAL(K101)*COS(2*PI()*B101*5/Nt_load2)-2*IMAGINARY(K101)*SIN(2*PI()*B101*5/Nt_load2)</f>
        <v>3.5055161666018146E-12</v>
      </c>
      <c r="L362" s="223">
        <f t="shared" ref="L362:L425" ca="1" si="602">2*IMREAL(K101)*COS(2*PI()*B101*6/Nt_load2)-2*IMAGINARY(K101)*SIN(2*PI()*B101*6/Nt_load2)</f>
        <v>4.0231752996597908E-12</v>
      </c>
      <c r="M362" s="223">
        <f t="shared" ref="M362:M425" ca="1" si="603">2*IMREAL(K101)*COS(2*PI()*B101*7/Nt_load2)-2*IMAGINARY(K101)*SIN(2*PI()*B101*7/Nt_load2)</f>
        <v>4.5384110223534656E-12</v>
      </c>
      <c r="N362" s="223">
        <f t="shared" ref="N362:N425" ca="1" si="604">2*IMREAL(K101)*COS(2*PI()*B101*8/Nt_load2)-2*IMAGINARY(K101)*SIN(2*PI()*B101*8/Nt_load2)</f>
        <v>5.0509129759493934E-12</v>
      </c>
      <c r="O362" s="223">
        <f t="shared" ref="O362:O425" ca="1" si="605">2*IMREAL(K101)*COS(2*PI()*B101*9/Nt_load2)-2*IMAGINARY(K101)*SIN(2*PI()*B101*9/Nt_load2)</f>
        <v>5.5603724484344111E-12</v>
      </c>
      <c r="P362" s="223">
        <f t="shared" ref="P362:P425" ca="1" si="606">2*IMREAL(K101)*COS(2*PI()*B101*10/Nt_load2)-2*IMAGINARY(K101)*SIN(2*PI()*B101*10/Nt_load2)</f>
        <v>6.0664825604722092E-12</v>
      </c>
      <c r="Q362" s="223">
        <f t="shared" ref="Q362:Q425" ca="1" si="607">2*IMREAL(K101)*COS(2*PI()*B101*11/Nt_load2)-2*IMAGINARY(K101)*SIN(2*PI()*B101*11/Nt_load2)</f>
        <v>6.5689384502559728E-12</v>
      </c>
      <c r="R362" s="223">
        <f t="shared" ref="R362:R425" ca="1" si="608">2*IMREAL(K101)*COS(2*PI()*B101*12/Nt_load2)-2*IMAGINARY(K101)*SIN(2*PI()*B101*12/Nt_load2)</f>
        <v>7.0674374571457308E-12</v>
      </c>
      <c r="S362" s="223">
        <f t="shared" ref="S362:S425" ca="1" si="609">2*IMREAL(K101)*COS(2*PI()*B101*13/Nt_load2)-2*IMAGINARY(K101)*SIN(2*PI()*B101*13/Nt_load2)</f>
        <v>7.5616793039798141E-12</v>
      </c>
      <c r="T362" s="223">
        <f t="shared" ref="T362:T425" ca="1" si="610">2*IMREAL(K101)*COS(2*PI()*B101*14/Nt_load2)-2*IMAGINARY(K101)*SIN(2*PI()*B101*14/Nt_load2)</f>
        <v>8.0513662779505792E-12</v>
      </c>
      <c r="U362" s="223">
        <f t="shared" ref="U362:U425" ca="1" si="611">2*IMREAL(K101)*COS(2*PI()*B101*15/Nt_load2)-2*IMAGINARY(K101)*SIN(2*PI()*B101*15/Nt_load2)</f>
        <v>8.5362034099354823E-12</v>
      </c>
      <c r="V362" s="223">
        <f t="shared" ref="V362:V425" ca="1" si="612">2*IMREAL(K101)*COS(2*PI()*B101*16/Nt_load2)-2*IMAGINARY(K101)*SIN(2*PI()*B101*16/Nt_load2)</f>
        <v>9.0158986521754471E-12</v>
      </c>
      <c r="W362" s="223">
        <f t="shared" ref="W362:W425" ca="1" si="613">2*IMREAL(K101)*COS(2*PI()*B101*17/Nt_load2)-2*IMAGINARY(K101)*SIN(2*PI()*B101*17/Nt_load2)</f>
        <v>9.490163054193505E-12</v>
      </c>
      <c r="X362" s="223">
        <f t="shared" ref="X362:X425" ca="1" si="614">2*IMREAL(K101)*COS(2*PI()*B101*18/Nt_load2)-2*IMAGINARY(K101)*SIN(2*PI()*B101*18/Nt_load2)</f>
        <v>9.9587109368477711E-12</v>
      </c>
      <c r="Y362" s="223">
        <f t="shared" ref="Y362:Y425" ca="1" si="615">2*IMREAL(K101)*COS(2*PI()*B101*19/Nt_load2)-2*IMAGINARY(K101)*SIN(2*PI()*B101*19/Nt_load2)</f>
        <v>1.0421260064413865E-11</v>
      </c>
      <c r="Z362" s="223">
        <f t="shared" ref="Z362:Z425" ca="1" si="616">2*IMREAL(K101)*COS(2*PI()*B101*20/Nt_load2)-2*IMAGINARY(K101)*SIN(2*PI()*B101*20/Nt_load2)</f>
        <v>1.0877531814593171E-11</v>
      </c>
      <c r="AA362" s="223">
        <f t="shared" ref="AA362:AA425" ca="1" si="617">2*IMREAL(K101)*COS(2*PI()*B101*21/Nt_load2)-2*IMAGINARY(K101)*SIN(2*PI()*B101*21/Nt_load2)</f>
        <v>1.1327251346344477E-11</v>
      </c>
      <c r="AB362" s="223">
        <f t="shared" ref="AB362:AB425" ca="1" si="618">2*IMREAL(K101)*COS(2*PI()*B101*22/Nt_load2)-2*IMAGINARY(K101)*SIN(2*PI()*B101*22/Nt_load2)</f>
        <v>1.1770147765437953E-11</v>
      </c>
      <c r="AC362" s="223">
        <f t="shared" ref="AC362:AC425" ca="1" si="619">2*IMREAL(K101)*COS(2*PI()*B101*23/Nt_load2)-2*IMAGINARY(K101)*SIN(2*PI()*B101*23/Nt_load2)</f>
        <v>1.2205954287631703E-11</v>
      </c>
      <c r="AD362" s="223">
        <f t="shared" ref="AD362:AD425" ca="1" si="620">2*IMREAL(K101)*COS(2*PI()*B101*24/Nt_load2)-2*IMAGINARY(K101)*SIN(2*PI()*B101*24/Nt_load2)</f>
        <v>1.2634408399372612E-11</v>
      </c>
      <c r="AE362" s="223">
        <f t="shared" ref="AE362:AE425" ca="1" si="621">2*IMREAL(K101)*COS(2*PI()*B101*25/Nt_load2)-2*IMAGINARY(K101)*SIN(2*PI()*B101*25/Nt_load2)</f>
        <v>1.3055252015924701E-11</v>
      </c>
      <c r="AF362" s="223">
        <f t="shared" ref="AF362:AF425" ca="1" si="622">2*IMREAL(K101)*COS(2*PI()*B101*26/Nt_load2)-2*IMAGINARY(K101)*SIN(2*PI()*B101*26/Nt_load2)</f>
        <v>1.3468231636829709E-11</v>
      </c>
      <c r="AG362" s="223">
        <f t="shared" ref="AG362:AG425" ca="1" si="623">2*IMREAL(K101)*COS(2*PI()*B101*27/Nt_load2)-2*IMAGINARY(K101)*SIN(2*PI()*B101*27/Nt_load2)</f>
        <v>1.3873098498606309E-11</v>
      </c>
      <c r="AH362" s="223">
        <f t="shared" ref="AH362:AH425" ca="1" si="624">2*IMREAL(K101)*COS(2*PI()*B101*28/Nt_load2)-2*IMAGINARY(K101)*SIN(2*PI()*B101*28/Nt_load2)</f>
        <v>1.4269608724595915E-11</v>
      </c>
      <c r="AI362" s="223">
        <f t="shared" ref="AI362:AI425" ca="1" si="625">2*IMREAL(K101)*COS(2*PI()*B101*29/Nt_load2)-2*IMAGINARY(K101)*SIN(2*PI()*B101*29/Nt_load2)</f>
        <v>1.4657523471864863E-11</v>
      </c>
      <c r="AJ362" s="223">
        <f t="shared" ref="AJ362:AJ425" ca="1" si="626">2*IMREAL(K101)*COS(2*PI()*B101*30/Nt_load2)-2*IMAGINARY(K101)*SIN(2*PI()*B101*30/Nt_load2)</f>
        <v>1.5036609075074461E-11</v>
      </c>
      <c r="AK362" s="223">
        <f t="shared" ref="AK362:AK425" ca="1" si="627">2*IMREAL(K101)*COS(2*PI()*B101*31/Nt_load2)-2*IMAGINARY(K101)*SIN(2*PI()*B101*31/Nt_load2)</f>
        <v>1.5406637187232263E-11</v>
      </c>
      <c r="AL362" s="223">
        <f t="shared" ref="AL362:AL425" ca="1" si="628">2*IMREAL(K101)*COS(2*PI()*B101*32/Nt_load2)-2*IMAGINARY(K101)*SIN(2*PI()*B101*32/Nt_load2)</f>
        <v>1.576738491723975E-11</v>
      </c>
      <c r="AM362" s="223">
        <f t="shared" ref="AM362:AM425" ca="1" si="629">2*IMREAL(K101)*COS(2*PI()*B101*33/Nt_load2)-2*IMAGINARY(K101)*SIN(2*PI()*B101*33/Nt_load2)</f>
        <v>1.6118634964153587E-11</v>
      </c>
      <c r="AN362" s="223">
        <f t="shared" ref="AN362:AN425" ca="1" si="630">2*IMREAL(K101)*COS(2*PI()*B101*34/Nt_load2)-2*IMAGINARY(K101)*SIN(2*PI()*B101*34/Nt_load2)</f>
        <v>1.64601757480796E-11</v>
      </c>
      <c r="AO362" s="223">
        <f t="shared" ref="AO362:AO425" ca="1" si="631">2*IMREAL(K101)*COS(2*PI()*B101*35/Nt_load2)-2*IMAGINARY(K101)*SIN(2*PI()*B101*35/Nt_load2)</f>
        <v>1.6791801537620582E-11</v>
      </c>
      <c r="AP362" s="223">
        <f t="shared" ref="AP362:AP425" ca="1" si="632">2*IMREAL(K101)*COS(2*PI()*B101*36/Nt_load2)-2*IMAGINARY(K101)*SIN(2*PI()*B101*36/Nt_load2)</f>
        <v>1.7113312573801205E-11</v>
      </c>
      <c r="AQ362" s="223">
        <f t="shared" ref="AQ362:AQ425" ca="1" si="633">2*IMREAL(K101)*COS(2*PI()*B101*37/Nt_load2)-2*IMAGINARY(K101)*SIN(2*PI()*B101*37/Nt_load2)</f>
        <v>1.7424515190395343E-11</v>
      </c>
      <c r="AR362" s="223">
        <f t="shared" ref="AR362:AR425" ca="1" si="634">2*IMREAL(K101)*COS(2*PI()*B101*38/Nt_load2)-2*IMAGINARY(K101)*SIN(2*PI()*B101*38/Nt_load2)</f>
        <v>1.7725221930583372E-11</v>
      </c>
      <c r="AS362" s="223">
        <f t="shared" ref="AS362:AS425" ca="1" si="635">2*IMREAL(K101)*COS(2*PI()*B101*39/Nt_load2)-2*IMAGINARY(K101)*SIN(2*PI()*B101*39/Nt_load2)</f>
        <v>1.8015251659869166E-11</v>
      </c>
      <c r="AT362" s="223">
        <f t="shared" ref="AT362:AT425" ca="1" si="636">2*IMREAL(K101)*COS(2*PI()*B101*40/Nt_load2)-2*IMAGINARY(K101)*SIN(2*PI()*B101*40/Nt_load2)</f>
        <v>1.8294429675188695E-11</v>
      </c>
      <c r="AU362" s="223">
        <f t="shared" ref="AU362:AU425" ca="1" si="637">2*IMREAL(K101)*COS(2*PI()*B101*41/Nt_load2)-2*IMAGINARY(K101)*SIN(2*PI()*B101*41/Nt_load2)</f>
        <v>1.8562587810144678E-11</v>
      </c>
      <c r="AV362" s="223">
        <f t="shared" ref="AV362:AV425" ca="1" si="638">2*IMREAL(K101)*COS(2*PI()*B101*42/Nt_load2)-2*IMAGINARY(K101)*SIN(2*PI()*B101*42/Nt_load2)</f>
        <v>1.8819564536303697E-11</v>
      </c>
      <c r="AW362" s="223">
        <f t="shared" ref="AW362:AW425" ca="1" si="639">2*IMREAL(K101)*COS(2*PI()*B101*43/Nt_load2)-2*IMAGINARY(K101)*SIN(2*PI()*B101*43/Nt_load2)</f>
        <v>1.9065205060494888E-11</v>
      </c>
      <c r="AX362" s="223">
        <f t="shared" ref="AX362:AX425" ca="1" si="640">2*IMREAL(K101)*COS(2*PI()*B101*44/Nt_load2)-2*IMAGINARY(K101)*SIN(2*PI()*B101*44/Nt_load2)</f>
        <v>1.9299361418051569E-11</v>
      </c>
      <c r="AY362" s="223">
        <f t="shared" ref="AY362:AY425" ca="1" si="641">2*IMREAL(K101)*COS(2*PI()*B101*45/Nt_load2)-2*IMAGINARY(K101)*SIN(2*PI()*B101*45/Nt_load2)</f>
        <v>1.9521892561939631E-11</v>
      </c>
      <c r="AZ362" s="223">
        <f t="shared" ref="AZ362:AZ425" ca="1" si="642">2*IMREAL(K101)*COS(2*PI()*B101*46/Nt_load2)-2*IMAGINARY(K101)*SIN(2*PI()*B101*46/Nt_load2)</f>
        <v>1.9732664447718954E-11</v>
      </c>
      <c r="BA362" s="223">
        <f t="shared" ref="BA362:BA425" ca="1" si="643">2*IMREAL(K101)*COS(2*PI()*B101*47/Nt_load2)-2*IMAGINARY(K101)*SIN(2*PI()*B101*47/Nt_load2)</f>
        <v>1.9931550114286817E-11</v>
      </c>
      <c r="BB362" s="223">
        <f t="shared" ref="BB362:BB425" ca="1" si="644">2*IMREAL(K101)*COS(2*PI()*B101*48/Nt_load2)-2*IMAGINARY(K101)*SIN(2*PI()*B101*48/Nt_load2)</f>
        <v>2.0118429760354499E-11</v>
      </c>
      <c r="BC362" s="223">
        <f t="shared" ref="BC362:BC425" ca="1" si="645">2*IMREAL(K101)*COS(2*PI()*B101*49/Nt_load2)-2*IMAGINARY(K101)*SIN(2*PI()*B101*49/Nt_load2)</f>
        <v>2.0293190816611088E-11</v>
      </c>
      <c r="BD362" s="223">
        <f t="shared" ref="BD362:BD425" ca="1" si="646">2*IMREAL(K101)*COS(2*PI()*B101*50/Nt_load2)-2*IMAGINARY(K101)*SIN(2*PI()*B101*50/Nt_load2)</f>
        <v>2.0455728013531029E-11</v>
      </c>
      <c r="BE362" s="223">
        <f t="shared" ref="BE362:BE425" ca="1" si="647">2*IMREAL(K101)*COS(2*PI()*B101*51/Nt_load2)-2*IMAGINARY(K101)*SIN(2*PI()*B101*51/Nt_load2)</f>
        <v>2.0605943444784555E-11</v>
      </c>
      <c r="BF362" s="223">
        <f t="shared" ref="BF362:BF425" ca="1" si="648">2*IMREAL(K101)*COS(2*PI()*B101*52/Nt_load2)-2*IMAGINARY(K101)*SIN(2*PI()*B101*52/Nt_load2)</f>
        <v>2.0743746626212797E-11</v>
      </c>
      <c r="BG362" s="223">
        <f t="shared" ref="BG362:BG425" ca="1" si="649">2*IMREAL(K101)*COS(2*PI()*B101*53/Nt_load2)-2*IMAGINARY(K101)*SIN(2*PI()*B101*53/Nt_load2)</f>
        <v>2.0869054550332052E-11</v>
      </c>
      <c r="BH362" s="223">
        <f t="shared" ref="BH362:BH425" ca="1" si="650">2*IMREAL(K101)*COS(2*PI()*B101*54/Nt_load2)-2*IMAGINARY(K101)*SIN(2*PI()*B101*54/Nt_load2)</f>
        <v>2.0981791736334398E-11</v>
      </c>
      <c r="BI362" s="223">
        <f t="shared" ref="BI362:BI425" ca="1" si="651">2*IMREAL(K101)*COS(2*PI()*B101*55/Nt_load2)-2*IMAGINARY(K101)*SIN(2*PI()*B101*55/Nt_load2)</f>
        <v>2.1081890275554511E-11</v>
      </c>
      <c r="BJ362" s="223">
        <f t="shared" ref="BJ362:BJ425" ca="1" si="652">2*IMREAL(K101)*COS(2*PI()*B101*56/Nt_load2)-2*IMAGINARY(K101)*SIN(2*PI()*B101*56/Nt_load2)</f>
        <v>2.1169289872375273E-11</v>
      </c>
      <c r="BK362" s="223">
        <f t="shared" ref="BK362:BK425" ca="1" si="653">2*IMREAL(K101)*COS(2*PI()*B101*57/Nt_load2)-2*IMAGINARY(K101)*SIN(2*PI()*B101*57/Nt_load2)</f>
        <v>2.1243937880547653E-11</v>
      </c>
      <c r="BL362" s="223">
        <f t="shared" ref="BL362:BL425" ca="1" si="654">2*IMREAL(K101)*COS(2*PI()*B101*58/Nt_load2)-2*IMAGINARY(K101)*SIN(2*PI()*B101*58/Nt_load2)</f>
        <v>2.1305789334902793E-11</v>
      </c>
      <c r="BM362" s="223">
        <f t="shared" ref="BM362:BM425" ca="1" si="655">2*IMREAL(K101)*COS(2*PI()*B101*59/Nt_load2)-2*IMAGINARY(K101)*SIN(2*PI()*B101*59/Nt_load2)</f>
        <v>2.1354806978437365E-11</v>
      </c>
      <c r="BN362" s="223">
        <f t="shared" ref="BN362:BN425" ca="1" si="656">2*IMREAL(K101)*COS(2*PI()*B101*60/Nt_load2)-2*IMAGINARY(K101)*SIN(2*PI()*B101*60/Nt_load2)</f>
        <v>2.1390961284755787E-11</v>
      </c>
      <c r="BO362" s="223">
        <f t="shared" ref="BO362:BO425" ca="1" si="657">2*IMREAL(K101)*COS(2*PI()*B101*61/Nt_load2)-2*IMAGINARY(K101)*SIN(2*PI()*B101*61/Nt_load2)</f>
        <v>2.1414230475855838E-11</v>
      </c>
      <c r="BP362" s="223">
        <f t="shared" ref="BP362:BP425" ca="1" si="658">2*IMREAL(K101)*COS(2*PI()*B101*62/Nt_load2)-2*IMAGINARY(K101)*SIN(2*PI()*B101*62/Nt_load2)</f>
        <v>2.1424600535246888E-11</v>
      </c>
      <c r="BQ362" s="223">
        <f t="shared" ref="BQ362:BQ425" ca="1" si="659">2*IMREAL(K101)*COS(2*PI()*B101*63/Nt_load2)-2*IMAGINARY(K101)*SIN(2*PI()*B101*63/Nt_load2)</f>
        <v>2.1422065216392912E-11</v>
      </c>
      <c r="BR362" s="223">
        <f t="shared" ref="BR362:BR425" ca="1" si="660">2*IMREAL(K101)*COS(2*PI()*B101*64/Nt_load2)-2*IMAGINARY(K101)*SIN(2*PI()*B101*64/Nt_load2)</f>
        <v>2.1406626046475199E-11</v>
      </c>
      <c r="BS362" s="223">
        <f t="shared" ref="BS362:BS425" ca="1" si="661">2*IMREAL(K101)*COS(2*PI()*B101*65/Nt_load2)-2*IMAGINARY(K101)*SIN(2*PI()*B101*65/Nt_load2)</f>
        <v>2.1378292325472392E-11</v>
      </c>
      <c r="BT362" s="223">
        <f t="shared" ref="BT362:BT425" ca="1" si="662">2*IMREAL(K101)*COS(2*PI()*B101*66/Nt_load2)-2*IMAGINARY(K101)*SIN(2*PI()*B101*66/Nt_load2)</f>
        <v>2.1337081120558559E-11</v>
      </c>
      <c r="BU362" s="223">
        <f t="shared" ref="BU362:BU425" ca="1" si="663">2*IMREAL(K101)*COS(2*PI()*B101*67/Nt_load2)-2*IMAGINARY(K101)*SIN(2*PI()*B101*67/Nt_load2)</f>
        <v>2.1283017255822552E-11</v>
      </c>
      <c r="BV362" s="223">
        <f t="shared" ref="BV362:BV425" ca="1" si="664">2*IMREAL(K101)*COS(2*PI()*B101*68/Nt_load2)-2*IMAGINARY(K101)*SIN(2*PI()*B101*68/Nt_load2)</f>
        <v>2.1216133297314913E-11</v>
      </c>
      <c r="BW362" s="223">
        <f t="shared" ref="BW362:BW425" ca="1" si="665">2*IMREAL(K101)*COS(2*PI()*B101*69/Nt_load2)-2*IMAGINARY(K101)*SIN(2*PI()*B101*69/Nt_load2)</f>
        <v>2.1136469533431291E-11</v>
      </c>
      <c r="BX362" s="223">
        <f t="shared" ref="BX362:BX425" ca="1" si="666">2*IMREAL(K101)*COS(2*PI()*B101*70/Nt_load2)-2*IMAGINARY(K101)*SIN(2*PI()*B101*70/Nt_load2)</f>
        <v>2.1044073950644238E-11</v>
      </c>
      <c r="BY362" s="223">
        <f t="shared" ref="BY362:BY425" ca="1" si="667">2*IMREAL(K101)*COS(2*PI()*B101*71/Nt_load2)-2*IMAGINARY(K101)*SIN(2*PI()*B101*71/Nt_load2)</f>
        <v>2.0939002204597919E-11</v>
      </c>
      <c r="BZ362" s="223">
        <f t="shared" ref="BZ362:BZ425" ca="1" si="668">2*IMREAL(K101)*COS(2*PI()*B101*72/Nt_load2)-2*IMAGINARY(K101)*SIN(2*PI()*B101*72/Nt_load2)</f>
        <v>2.0821317586583276E-11</v>
      </c>
      <c r="CA362" s="223">
        <f t="shared" ref="CA362:CA425" ca="1" si="669">2*IMREAL(K101)*COS(2*PI()*B101*73/Nt_load2)-2*IMAGINARY(K101)*SIN(2*PI()*B101*73/Nt_load2)</f>
        <v>2.0691090985413686E-11</v>
      </c>
      <c r="CB362" s="223">
        <f t="shared" ref="CB362:CB425" ca="1" si="670">2*IMREAL(K101)*COS(2*PI()*B101*74/Nt_load2)-2*IMAGINARY(K101)*SIN(2*PI()*B101*74/Nt_load2)</f>
        <v>2.0548400844724205E-11</v>
      </c>
      <c r="CC362" s="223">
        <f t="shared" ref="CC362:CC425" ca="1" si="671">2*IMREAL(K101)*COS(2*PI()*B101*75/Nt_load2)-2*IMAGINARY(K101)*SIN(2*PI()*B101*75/Nt_load2)</f>
        <v>2.0393333115720062E-11</v>
      </c>
      <c r="CD362" s="223">
        <f t="shared" ref="CD362:CD425" ca="1" si="672">2*IMREAL(K101)*COS(2*PI()*B101*76/Nt_load2)-2*IMAGINARY(K101)*SIN(2*PI()*B101*76/Nt_load2)</f>
        <v>2.0225981205402854E-11</v>
      </c>
      <c r="CE362" s="223">
        <f t="shared" ref="CE362:CE425" ca="1" si="673">2*IMREAL(K101)*COS(2*PI()*B101*77/Nt_load2)-2*IMAGINARY(K101)*SIN(2*PI()*B101*77/Nt_load2)</f>
        <v>2.0046445920305657E-11</v>
      </c>
      <c r="CF362" s="223">
        <f t="shared" ref="CF362:CF425" ca="1" si="674">2*IMREAL(K101)*COS(2*PI()*B101*78/Nt_load2)-2*IMAGINARY(K101)*SIN(2*PI()*B101*78/Nt_load2)</f>
        <v>1.9854835405770962E-11</v>
      </c>
      <c r="CG362" s="223">
        <f t="shared" ref="CG362:CG425" ca="1" si="675">2*IMREAL(K101)*COS(2*PI()*B101*79/Nt_load2)-2*IMAGINARY(K101)*SIN(2*PI()*B101*79/Nt_load2)</f>
        <v>1.9651265080807944E-11</v>
      </c>
      <c r="CH362" s="223">
        <f t="shared" ref="CH362:CH425" ca="1" si="676">2*IMREAL(K101)*COS(2*PI()*B101*80/Nt_load2)-2*IMAGINARY(K101)*SIN(2*PI()*B101*80/Nt_load2)</f>
        <v>1.943585756856838E-11</v>
      </c>
      <c r="CI362" s="223">
        <f t="shared" ref="CI362:CI425" ca="1" si="677">2*IMREAL(K101)*COS(2*PI()*B101*81/Nt_load2)-2*IMAGINARY(K101)*SIN(2*PI()*B101*81/Nt_load2)</f>
        <v>1.9208742622483039E-11</v>
      </c>
      <c r="CJ362" s="223">
        <f t="shared" ref="CJ362:CJ425" ca="1" si="678">2*IMREAL(K101)*COS(2*PI()*B101*82/Nt_load2)-2*IMAGINARY(K101)*SIN(2*PI()*B101*82/Nt_load2)</f>
        <v>1.8970057048103061E-11</v>
      </c>
      <c r="CK362" s="223">
        <f t="shared" ref="CK362:CK425" ca="1" si="679">2*IMREAL(K101)*COS(2*PI()*B101*83/Nt_load2)-2*IMAGINARY(K101)*SIN(2*PI()*B101*83/Nt_load2)</f>
        <v>1.871994462069342E-11</v>
      </c>
      <c r="CL362" s="223">
        <f t="shared" ref="CL362:CL425" ca="1" si="680">2*IMREAL(K101)*COS(2*PI()*B101*84/Nt_load2)-2*IMAGINARY(K101)*SIN(2*PI()*B101*84/Nt_load2)</f>
        <v>1.8458555998628099E-11</v>
      </c>
      <c r="CM362" s="223">
        <f t="shared" ref="CM362:CM425" ca="1" si="681">2*IMREAL(K101)*COS(2*PI()*B101*85/Nt_load2)-2*IMAGINARY(K101)*SIN(2*PI()*B101*85/Nt_load2)</f>
        <v>1.8186048632639065E-11</v>
      </c>
      <c r="CN362" s="223">
        <f t="shared" ref="CN362:CN425" ca="1" si="682">2*IMREAL(K101)*COS(2*PI()*B101*86/Nt_load2)-2*IMAGINARY(K101)*SIN(2*PI()*B101*86/Nt_load2)</f>
        <v>1.7902586670973888E-11</v>
      </c>
      <c r="CO362" s="223">
        <f t="shared" ref="CO362:CO425" ca="1" si="683">2*IMREAL(K101)*COS(2*PI()*B101*87/Nt_load2)-2*IMAGINARY(K101)*SIN(2*PI()*B101*87/Nt_load2)</f>
        <v>1.760834086051895E-11</v>
      </c>
      <c r="CP362" s="223">
        <f t="shared" ref="CP362:CP425" ca="1" si="684">2*IMREAL(K101)*COS(2*PI()*B101*88/Nt_load2)-2*IMAGINARY(K101)*SIN(2*PI()*B101*88/Nt_load2)</f>
        <v>1.7303488443947911E-11</v>
      </c>
      <c r="CQ362" s="223">
        <f t="shared" ref="CQ362:CQ425" ca="1" si="685">2*IMREAL(K101)*COS(2*PI()*B101*89/Nt_load2)-2*IMAGINARY(K101)*SIN(2*PI()*B101*89/Nt_load2)</f>
        <v>1.6988213052957337E-11</v>
      </c>
      <c r="CR362" s="223">
        <f t="shared" ref="CR362:CR425" ca="1" si="686">2*IMREAL(K101)*COS(2*PI()*B101*90/Nt_load2)-2*IMAGINARY(K101)*SIN(2*PI()*B101*90/Nt_load2)</f>
        <v>1.6662704597653868E-11</v>
      </c>
      <c r="CS362" s="223">
        <f t="shared" ref="CS362:CS425" ca="1" si="687">2*IMREAL(K101)*COS(2*PI()*B101*91/Nt_load2)-2*IMAGINARY(K101)*SIN(2*PI()*B101*91/Nt_load2)</f>
        <v>1.6327159152159426E-11</v>
      </c>
      <c r="CT362" s="223">
        <f t="shared" ref="CT362:CT425" ca="1" si="688">2*IMREAL(K101)*COS(2*PI()*B101*92/Nt_load2)-2*IMAGINARY(K101)*SIN(2*PI()*B101*92/Nt_load2)</f>
        <v>1.5981778836503534E-11</v>
      </c>
      <c r="CU362" s="223">
        <f t="shared" ref="CU362:CU425" ca="1" si="689">2*IMREAL(K101)*COS(2*PI()*B101*93/Nt_load2)-2*IMAGINARY(K101)*SIN(2*PI()*B101*93/Nt_load2)</f>
        <v>1.5626771694873725E-11</v>
      </c>
      <c r="CV362" s="223">
        <f t="shared" ref="CV362:CV425" ca="1" si="690">2*IMREAL(K101)*COS(2*PI()*B101*94/Nt_load2)-2*IMAGINARY(K101)*SIN(2*PI()*B101*94/Nt_load2)</f>
        <v>1.5262351570297555E-11</v>
      </c>
      <c r="CW362" s="223">
        <f t="shared" ref="CW362:CW425" ca="1" si="691">2*IMREAL(K101)*COS(2*PI()*B101*95/Nt_load2)-2*IMAGINARY(K101)*SIN(2*PI()*B101*95/Nt_load2)</f>
        <v>1.4888737975831526E-11</v>
      </c>
      <c r="CX362" s="223">
        <f t="shared" ref="CX362:CX425" ca="1" si="692">2*IMREAL(K101)*COS(2*PI()*B101*96/Nt_load2)-2*IMAGINARY(K101)*SIN(2*PI()*B101*96/Nt_load2)</f>
        <v>1.4506155962334627E-11</v>
      </c>
      <c r="CY362" s="223">
        <f t="shared" ref="CY362:CY425" ca="1" si="693">2*IMREAL(K101)*COS(2*PI()*B101*97/Nt_load2)-2*IMAGINARY(K101)*SIN(2*PI()*B101*97/Nt_load2)</f>
        <v>1.4114835982906127E-11</v>
      </c>
      <c r="CZ362" s="223">
        <f t="shared" ref="CZ362:CZ425" ca="1" si="694">2*IMREAL(K101)*COS(2*PI()*B101*98/Nt_load2)-2*IMAGINARY(K101)*SIN(2*PI()*B101*98/Nt_load2)</f>
        <v>1.3715013754069234E-11</v>
      </c>
      <c r="DA362" s="223">
        <f t="shared" ref="DA362:DA425" ca="1" si="695">2*IMREAL(K101)*COS(2*PI()*B101*99/Nt_load2)-2*IMAGINARY(K101)*SIN(2*PI()*B101*99/Nt_load2)</f>
        <v>1.330693011378428E-11</v>
      </c>
      <c r="DB362" s="223">
        <f t="shared" ref="DB362:DB425" ca="1" si="696">2*IMREAL(K101)*COS(2*PI()*B101*100/Nt_load2)-2*IMAGINARY(K101)*SIN(2*PI()*B101*100/Nt_load2)</f>
        <v>1.2890830876376958E-11</v>
      </c>
      <c r="DC362" s="223">
        <f t="shared" ref="DC362:DC425" ca="1" si="697">2*IMREAL(K101)*COS(2*PI()*B101*101/Nt_load2)-2*IMAGINARY(K101)*SIN(2*PI()*B101*101/Nt_load2)</f>
        <v>1.2466966684468917E-11</v>
      </c>
      <c r="DD362" s="223">
        <f t="shared" ref="DD362:DD425" ca="1" si="698">2*IMREAL(K101)*COS(2*PI()*B101*102/Nt_load2)-2*IMAGINARY(K101)*SIN(2*PI()*B101*102/Nt_load2)</f>
        <v>1.2035592858000063E-11</v>
      </c>
      <c r="DE362" s="223">
        <f t="shared" ref="DE362:DE425" ca="1" si="699">2*IMREAL(K101)*COS(2*PI()*B101*103/Nt_load2)-2*IMAGINARY(K101)*SIN(2*PI()*B101*103/Nt_load2)</f>
        <v>1.1596969240433352E-11</v>
      </c>
      <c r="DF362" s="223">
        <f t="shared" ref="DF362:DF425" ca="1" si="700">2*IMREAL(K101)*COS(2*PI()*B101*104/Nt_load2)-2*IMAGINARY(K101)*SIN(2*PI()*B101*104/Nt_load2)</f>
        <v>1.1151360042234811E-11</v>
      </c>
      <c r="DG362" s="223">
        <f t="shared" ref="DG362:DG425" ca="1" si="701">2*IMREAL(K101)*COS(2*PI()*B101*105/Nt_load2)-2*IMAGINARY(K101)*SIN(2*PI()*B101*105/Nt_load2)</f>
        <v>1.0699033681723039E-11</v>
      </c>
      <c r="DH362" s="223">
        <f t="shared" ref="DH362:DH425" ca="1" si="702">2*IMREAL(K101)*COS(2*PI()*B101*106/Nt_load2)-2*IMAGINARY(K101)*SIN(2*PI()*B101*106/Nt_load2)</f>
        <v>1.024026262338404E-11</v>
      </c>
      <c r="DI362" s="223">
        <f t="shared" ref="DI362:DI425" ca="1" si="703">2*IMREAL(K101)*COS(2*PI()*B101*107/Nt_load2)-2*IMAGINARY(K101)*SIN(2*PI()*B101*107/Nt_load2)</f>
        <v>9.7753232137487942E-12</v>
      </c>
      <c r="DJ362" s="223">
        <f t="shared" ref="DJ362:DJ425" ca="1" si="704">2*IMREAL(K101)*COS(2*PI()*B101*108/Nt_load2)-2*IMAGINARY(K101)*SIN(2*PI()*B101*108/Nt_load2)</f>
        <v>9.3044955149324648E-12</v>
      </c>
      <c r="DK362" s="223">
        <f t="shared" ref="DK362:DK425" ca="1" si="705">2*IMREAL(K101)*COS(2*PI()*B101*109/Nt_load2)-2*IMAGINARY(K101)*SIN(2*PI()*B101*109/Nt_load2)</f>
        <v>8.8280631359354368E-12</v>
      </c>
      <c r="DL362" s="223">
        <f t="shared" ref="DL362:DL425" ca="1" si="706">2*IMREAL(K101)*COS(2*PI()*B101*110/Nt_load2)-2*IMAGINARY(K101)*SIN(2*PI()*B101*110/Nt_load2)</f>
        <v>8.3463130618078546E-12</v>
      </c>
      <c r="DM362" s="223">
        <f t="shared" ref="DM362:DM425" ca="1" si="707">2*IMREAL(K101)*COS(2*PI()*B101*111/Nt_load2)-2*IMAGINARY(K101)*SIN(2*PI()*B101*111/Nt_load2)</f>
        <v>7.8595354807805983E-12</v>
      </c>
      <c r="DN362" s="223">
        <f t="shared" ref="DN362:DN425" ca="1" si="708">2*IMREAL(K101)*COS(2*PI()*B101*112/Nt_load2)-2*IMAGINARY(K101)*SIN(2*PI()*B101*112/Nt_load2)</f>
        <v>7.3680236094666774E-12</v>
      </c>
      <c r="DO362" s="223">
        <f t="shared" ref="DO362:DO425" ca="1" si="709">2*IMREAL(K101)*COS(2*PI()*B101*113/Nt_load2)-2*IMAGINARY(K101)*SIN(2*PI()*B101*113/Nt_load2)</f>
        <v>6.8720735162385613E-12</v>
      </c>
      <c r="DP362" s="223">
        <f t="shared" ref="DP362:DP425" ca="1" si="710">2*IMREAL(K101)*COS(2*PI()*B101*114/Nt_load2)-2*IMAGINARY(K101)*SIN(2*PI()*B101*114/Nt_load2)</f>
        <v>6.3719839428876446E-12</v>
      </c>
      <c r="DQ362" s="223">
        <f t="shared" ref="DQ362:DQ425" ca="1" si="711">2*IMREAL(K101)*COS(2*PI()*B101*115/Nt_load2)-2*IMAGINARY(K101)*SIN(2*PI()*B101*115/Nt_load2)</f>
        <v>5.868056124673349E-12</v>
      </c>
      <c r="DR362" s="223">
        <f t="shared" ref="DR362:DR425" ca="1" si="712">2*IMREAL(K101)*COS(2*PI()*B101*116/Nt_load2)-2*IMAGINARY(K101)*SIN(2*PI()*B101*116/Nt_load2)</f>
        <v>5.3605936088703108E-12</v>
      </c>
      <c r="DS362" s="223">
        <f t="shared" ref="DS362:DS425" ca="1" si="713">2*IMREAL(K101)*COS(2*PI()*B101*117/Nt_load2)-2*IMAGINARY(K101)*SIN(2*PI()*B101*117/Nt_load2)</f>
        <v>4.849902071922795E-12</v>
      </c>
      <c r="DT362" s="223">
        <f t="shared" ref="DT362:DT425" ca="1" si="714">2*IMREAL(K101)*COS(2*PI()*B101*118/Nt_load2)-2*IMAGINARY(K101)*SIN(2*PI()*B101*118/Nt_load2)</f>
        <v>4.3362891353166715E-12</v>
      </c>
      <c r="DU362" s="223">
        <f t="shared" ref="DU362:DU425" ca="1" si="715">2*IMREAL(K101)*COS(2*PI()*B101*119/Nt_load2)-2*IMAGINARY(K101)*SIN(2*PI()*B101*119/Nt_load2)</f>
        <v>3.8200641802797276E-12</v>
      </c>
      <c r="DV362" s="223">
        <f t="shared" ref="DV362:DV425" ca="1" si="716">2*IMREAL(K101)*COS(2*PI()*B101*120/Nt_load2)-2*IMAGINARY(K101)*SIN(2*PI()*B101*120/Nt_load2)</f>
        <v>3.301538161421984E-12</v>
      </c>
      <c r="DW362" s="223">
        <f t="shared" ref="DW362:DW425" ca="1" si="717">2*IMREAL(K101)*COS(2*PI()*B101*121/Nt_load2)-2*IMAGINARY(K101)*SIN(2*PI()*B101*121/Nt_load2)</f>
        <v>2.7810234194282529E-12</v>
      </c>
      <c r="DX362" s="223">
        <f t="shared" ref="DX362:DX425" ca="1" si="718">2*IMREAL(K101)*COS(2*PI()*B101*122/Nt_load2)-2*IMAGINARY(K101)*SIN(2*PI()*B101*122/Nt_load2)</f>
        <v>2.2588334929158317E-12</v>
      </c>
      <c r="DY362" s="223">
        <f t="shared" ref="DY362:DY425" ca="1" si="719">2*IMREAL(K101)*COS(2*PI()*B101*123/Nt_load2)-2*IMAGINARY(K101)*SIN(2*PI()*B101*123/Nt_load2)</f>
        <v>1.735282929570503E-12</v>
      </c>
      <c r="DZ362" s="223">
        <f t="shared" ref="DZ362:DZ425" ca="1" si="720">2*IMREAL(K101)*COS(2*PI()*B101*124/Nt_load2)-2*IMAGINARY(K101)*SIN(2*PI()*B101*124/Nt_load2)</f>
        <v>1.2106870966748086E-12</v>
      </c>
      <c r="EA362" s="223">
        <f t="shared" ref="EA362:EA425" ca="1" si="721">2*IMREAL(K101)*COS(2*PI()*B101*125/Nt_load2)-2*IMAGINARY(K101)*SIN(2*PI()*B101*125/Nt_load2)</f>
        <v>6.8536199114258389E-13</v>
      </c>
      <c r="EB362" s="223">
        <f t="shared" ref="EB362:EB425" ca="1" si="722">2*IMREAL(K101)*COS(2*PI()*B101*126/Nt_load2)-2*IMAGINARY(K101)*SIN(2*PI()*B101*126/Nt_load2)</f>
        <v>1.5962404917422101E-13</v>
      </c>
      <c r="EC362" s="223">
        <f t="shared" ref="EC362:EC425" ca="1" si="723">2*IMREAL(K101)*COS(2*PI()*B101*127/Nt_load2)-2*IMAGINARY(K101)*SIN(2*PI()*B101*127/Nt_load2)</f>
        <v>-3.6621004435262747E-13</v>
      </c>
      <c r="ED362" s="223">
        <f t="shared" ref="ED362:ED425" ca="1" si="724">2*IMREAL(K101)*COS(2*PI()*B101*128/Nt_load2)-2*IMAGINARY(K101)*SIN(2*PI()*B101*128/Nt_load2)</f>
        <v>-8.9182354664223333E-13</v>
      </c>
      <c r="EE362" s="223">
        <f t="shared" ref="EE362:EE425" ca="1" si="725">2*IMREAL(K101)*COS(2*PI()*B101*129/Nt_load2)-2*IMAGINARY(K101)*SIN(2*PI()*B101*129/Nt_load2)</f>
        <v>-1.4168998477747723E-12</v>
      </c>
      <c r="EF362" s="223">
        <f t="shared" ref="EF362:EF425" ca="1" si="726">2*IMREAL(K101)*COS(2*PI()*B101*130/Nt_load2)-2*IMAGINARY(K101)*SIN(2*PI()*B101*130/Nt_load2)</f>
        <v>-1.9411226614203096E-12</v>
      </c>
      <c r="EG362" s="223">
        <f t="shared" ref="EG362:EG425" ca="1" si="727">2*IMREAL(K101)*COS(2*PI()*B101*131/Nt_load2)-2*IMAGINARY(K101)*SIN(2*PI()*B101*131/Nt_load2)</f>
        <v>-2.4641762153578682E-12</v>
      </c>
      <c r="EH362" s="223">
        <f t="shared" ref="EH362:EH425" ca="1" si="728">2*IMREAL(K101)*COS(2*PI()*B101*132/Nt_load2)-2*IMAGINARY(K101)*SIN(2*PI()*B101*132/Nt_load2)</f>
        <v>-2.9857454416847694E-12</v>
      </c>
      <c r="EI362" s="223">
        <f t="shared" ref="EI362:EI425" ca="1" si="729">2*IMREAL(K101)*COS(2*PI()*B101*133/Nt_load2)-2*IMAGINARY(K101)*SIN(2*PI()*B101*133/Nt_load2)</f>
        <v>-3.5055161666018122E-12</v>
      </c>
      <c r="EJ362" s="223">
        <f t="shared" ref="EJ362:EJ425" ca="1" si="730">2*IMREAL(K101)*COS(2*PI()*B101*134/Nt_load2)-2*IMAGINARY(K101)*SIN(2*PI()*B101*134/Nt_load2)</f>
        <v>-4.0231752996597868E-12</v>
      </c>
      <c r="EK362" s="223">
        <f t="shared" ref="EK362:EK425" ca="1" si="731">2*IMREAL(K101)*COS(2*PI()*B101*135/Nt_load2)-2*IMAGINARY(K101)*SIN(2*PI()*B101*135/Nt_load2)</f>
        <v>-4.5384110223534607E-12</v>
      </c>
      <c r="EL362" s="223">
        <f t="shared" ref="EL362:EL425" ca="1" si="732">2*IMREAL(K101)*COS(2*PI()*B101*136/Nt_load2)-2*IMAGINARY(K101)*SIN(2*PI()*B101*136/Nt_load2)</f>
        <v>-5.0509129759493958E-12</v>
      </c>
      <c r="EM362" s="223">
        <f t="shared" ref="EM362:EM425" ca="1" si="733">2*IMREAL(K101)*COS(2*PI()*B101*137/Nt_load2)-2*IMAGINARY(K101)*SIN(2*PI()*B101*137/Nt_load2)</f>
        <v>-5.5603724484344111E-12</v>
      </c>
      <c r="EN362" s="223">
        <f t="shared" ref="EN362:EN425" ca="1" si="734">2*IMREAL(K101)*COS(2*PI()*B101*138/Nt_load2)-2*IMAGINARY(K101)*SIN(2*PI()*B101*138/Nt_load2)</f>
        <v>-6.0664825604722076E-12</v>
      </c>
      <c r="EO362" s="223">
        <f t="shared" ref="EO362:EO425" ca="1" si="735">2*IMREAL(K101)*COS(2*PI()*B101*139/Nt_load2)-2*IMAGINARY(K101)*SIN(2*PI()*B101*139/Nt_load2)</f>
        <v>-6.5689384502559704E-12</v>
      </c>
      <c r="EP362" s="223">
        <f t="shared" ref="EP362:EP425" ca="1" si="736">2*IMREAL(K101)*COS(2*PI()*B101*140/Nt_load2)-2*IMAGINARY(K101)*SIN(2*PI()*B101*140/Nt_load2)</f>
        <v>-7.0674374571457259E-12</v>
      </c>
      <c r="EQ362" s="223">
        <f t="shared" ref="EQ362:EQ425" ca="1" si="737">2*IMREAL(K101)*COS(2*PI()*B101*141/Nt_load2)-2*IMAGINARY(K101)*SIN(2*PI()*B101*141/Nt_load2)</f>
        <v>-7.5616793039798076E-12</v>
      </c>
      <c r="ER362" s="223">
        <f t="shared" ref="ER362:ER425" ca="1" si="738">2*IMREAL(K101)*COS(2*PI()*B101*142/Nt_load2)-2*IMAGINARY(K101)*SIN(2*PI()*B101*142/Nt_load2)</f>
        <v>-8.0513662779505808E-12</v>
      </c>
      <c r="ES362" s="223">
        <f t="shared" ref="ES362:ES425" ca="1" si="739">2*IMREAL(K101)*COS(2*PI()*B101*143/Nt_load2)-2*IMAGINARY(K101)*SIN(2*PI()*B101*143/Nt_load2)</f>
        <v>-8.5362034099354823E-12</v>
      </c>
      <c r="ET362" s="223">
        <f t="shared" ref="ET362:ET425" ca="1" si="740">2*IMREAL(K101)*COS(2*PI()*B101*144/Nt_load2)-2*IMAGINARY(K101)*SIN(2*PI()*B101*144/Nt_load2)</f>
        <v>-9.0158986521754454E-12</v>
      </c>
      <c r="EU362" s="223">
        <f t="shared" ref="EU362:EU425" ca="1" si="741">2*IMREAL(K101)*COS(2*PI()*B101*145/Nt_load2)-2*IMAGINARY(K101)*SIN(2*PI()*B101*145/Nt_load2)</f>
        <v>-9.4901630541935017E-12</v>
      </c>
      <c r="EV362" s="223">
        <f t="shared" ref="EV362:EV425" ca="1" si="742">2*IMREAL(K101)*COS(2*PI()*B101*146/Nt_load2)-2*IMAGINARY(K101)*SIN(2*PI()*B101*146/Nt_load2)</f>
        <v>-9.9587109368477647E-12</v>
      </c>
      <c r="EW362" s="223">
        <f t="shared" ref="EW362:EW425" ca="1" si="743">2*IMREAL(K101)*COS(2*PI()*B101*147/Nt_load2)-2*IMAGINARY(K101)*SIN(2*PI()*B101*147/Nt_load2)</f>
        <v>-1.0421260064413866E-11</v>
      </c>
      <c r="EX362" s="223">
        <f t="shared" ref="EX362:EX425" ca="1" si="744">2*IMREAL(K101)*COS(2*PI()*B101*148/Nt_load2)-2*IMAGINARY(K101)*SIN(2*PI()*B101*148/Nt_load2)</f>
        <v>-1.0877531814593171E-11</v>
      </c>
      <c r="EY362" s="223">
        <f t="shared" ref="EY362:EY425" ca="1" si="745">2*IMREAL(K101)*COS(2*PI()*B101*149/Nt_load2)-2*IMAGINARY(K101)*SIN(2*PI()*B101*149/Nt_load2)</f>
        <v>-1.1327251346344473E-11</v>
      </c>
      <c r="EZ362" s="223">
        <f t="shared" ref="EZ362:EZ425" ca="1" si="746">2*IMREAL(K101)*COS(2*PI()*B101*150/Nt_load2)-2*IMAGINARY(K101)*SIN(2*PI()*B101*150/Nt_load2)</f>
        <v>-1.1770147765437951E-11</v>
      </c>
      <c r="FA362" s="223">
        <f t="shared" ref="FA362:FA425" ca="1" si="747">2*IMREAL(K101)*COS(2*PI()*B101*151/Nt_load2)-2*IMAGINARY(K101)*SIN(2*PI()*B101*151/Nt_load2)</f>
        <v>-1.2205954287631698E-11</v>
      </c>
      <c r="FB362" s="223">
        <f t="shared" ref="FB362:FB425" ca="1" si="748">2*IMREAL(K101)*COS(2*PI()*B101*152/Nt_load2)-2*IMAGINARY(K101)*SIN(2*PI()*B101*152/Nt_load2)</f>
        <v>-1.2634408399372607E-11</v>
      </c>
      <c r="FC362" s="223">
        <f t="shared" ref="FC362:FC425" ca="1" si="749">2*IMREAL(K101)*COS(2*PI()*B101*153/Nt_load2)-2*IMAGINARY(K101)*SIN(2*PI()*B101*153/Nt_load2)</f>
        <v>-1.3055252015924701E-11</v>
      </c>
      <c r="FD362" s="223">
        <f t="shared" ref="FD362:FD425" ca="1" si="750">2*IMREAL(K101)*COS(2*PI()*B101*154/Nt_load2)-2*IMAGINARY(K101)*SIN(2*PI()*B101*154/Nt_load2)</f>
        <v>-1.3468231636829706E-11</v>
      </c>
      <c r="FE362" s="223">
        <f t="shared" ref="FE362:FE425" ca="1" si="751">2*IMREAL(K101)*COS(2*PI()*B101*155/Nt_load2)-2*IMAGINARY(K101)*SIN(2*PI()*B101*155/Nt_load2)</f>
        <v>-1.3873098498606306E-11</v>
      </c>
      <c r="FF362" s="223">
        <f t="shared" ref="FF362:FF425" ca="1" si="752">2*IMREAL(K101)*COS(2*PI()*B101*156/Nt_load2)-2*IMAGINARY(K101)*SIN(2*PI()*B101*156/Nt_load2)</f>
        <v>-1.426960872459591E-11</v>
      </c>
      <c r="FG362" s="223">
        <f t="shared" ref="FG362:FG425" ca="1" si="753">2*IMREAL(K101)*COS(2*PI()*B101*157/Nt_load2)-2*IMAGINARY(K101)*SIN(2*PI()*B101*157/Nt_load2)</f>
        <v>-1.4657523471864857E-11</v>
      </c>
      <c r="FH362" s="223">
        <f t="shared" ref="FH362:FH425" ca="1" si="754">2*IMREAL(K101)*COS(2*PI()*B101*158/Nt_load2)-2*IMAGINARY(K101)*SIN(2*PI()*B101*158/Nt_load2)</f>
        <v>-1.5036609075074461E-11</v>
      </c>
      <c r="FI362" s="223">
        <f t="shared" ref="FI362:FI425" ca="1" si="755">2*IMREAL(K101)*COS(2*PI()*B101*159/Nt_load2)-2*IMAGINARY(K101)*SIN(2*PI()*B101*159/Nt_load2)</f>
        <v>-1.5406637187232263E-11</v>
      </c>
      <c r="FJ362" s="223">
        <f t="shared" ref="FJ362:FJ425" ca="1" si="756">2*IMREAL(K101)*COS(2*PI()*B101*160/Nt_load2)-2*IMAGINARY(K101)*SIN(2*PI()*B101*160/Nt_load2)</f>
        <v>-1.576738491723975E-11</v>
      </c>
      <c r="FK362" s="223">
        <f t="shared" ref="FK362:FK425" ca="1" si="757">2*IMREAL(K101)*COS(2*PI()*B101*161/Nt_load2)-2*IMAGINARY(K101)*SIN(2*PI()*B101*161/Nt_load2)</f>
        <v>-1.6118634964153584E-11</v>
      </c>
      <c r="FL362" s="223">
        <f t="shared" ref="FL362:FL425" ca="1" si="758">2*IMREAL(K101)*COS(2*PI()*B101*162/Nt_load2)-2*IMAGINARY(K101)*SIN(2*PI()*B101*162/Nt_load2)</f>
        <v>-1.6460175748079594E-11</v>
      </c>
      <c r="FM362" s="223">
        <f t="shared" ref="FM362:FM425" ca="1" si="759">2*IMREAL(K101)*COS(2*PI()*B101*163/Nt_load2)-2*IMAGINARY(K101)*SIN(2*PI()*B101*163/Nt_load2)</f>
        <v>-1.6791801537620575E-11</v>
      </c>
      <c r="FN362" s="223">
        <f t="shared" ref="FN362:FN425" ca="1" si="760">2*IMREAL(K101)*COS(2*PI()*B101*164/Nt_load2)-2*IMAGINARY(K101)*SIN(2*PI()*B101*164/Nt_load2)</f>
        <v>-1.7113312573801199E-11</v>
      </c>
      <c r="FO362" s="223">
        <f t="shared" ref="FO362:FO425" ca="1" si="761">2*IMREAL(K101)*COS(2*PI()*B101*165/Nt_load2)-2*IMAGINARY(K101)*SIN(2*PI()*B101*165/Nt_load2)</f>
        <v>-1.7424515190395336E-11</v>
      </c>
      <c r="FP362" s="223">
        <f t="shared" ref="FP362:FP425" ca="1" si="762">2*IMREAL(K101)*COS(2*PI()*B101*166/Nt_load2)-2*IMAGINARY(K101)*SIN(2*PI()*B101*166/Nt_load2)</f>
        <v>-1.7725221930583379E-11</v>
      </c>
      <c r="FQ362" s="223">
        <f t="shared" ref="FQ362:FQ425" ca="1" si="763">2*IMREAL(K101)*COS(2*PI()*B101*167/Nt_load2)-2*IMAGINARY(K101)*SIN(2*PI()*B101*167/Nt_load2)</f>
        <v>-1.8015251659869166E-11</v>
      </c>
      <c r="FR362" s="223">
        <f t="shared" ref="FR362:FR425" ca="1" si="764">2*IMREAL(K101)*COS(2*PI()*B101*168/Nt_load2)-2*IMAGINARY(K101)*SIN(2*PI()*B101*168/Nt_load2)</f>
        <v>-1.8294429675188695E-11</v>
      </c>
      <c r="FS362" s="223">
        <f t="shared" ref="FS362:FS425" ca="1" si="765">2*IMREAL(K101)*COS(2*PI()*B101*169/Nt_load2)-2*IMAGINARY(K101)*SIN(2*PI()*B101*169/Nt_load2)</f>
        <v>-1.8562587810144678E-11</v>
      </c>
      <c r="FT362" s="223">
        <f t="shared" ref="FT362:FT425" ca="1" si="766">2*IMREAL(K101)*COS(2*PI()*B101*170/Nt_load2)-2*IMAGINARY(K101)*SIN(2*PI()*B101*170/Nt_load2)</f>
        <v>-1.8819564536303694E-11</v>
      </c>
      <c r="FU362" s="223">
        <f t="shared" ref="FU362:FU425" ca="1" si="767">2*IMREAL(K101)*COS(2*PI()*B101*171/Nt_load2)-2*IMAGINARY(K101)*SIN(2*PI()*B101*171/Nt_load2)</f>
        <v>-1.9065205060494888E-11</v>
      </c>
      <c r="FV362" s="223">
        <f t="shared" ref="FV362:FV425" ca="1" si="768">2*IMREAL(K101)*COS(2*PI()*B101*172/Nt_load2)-2*IMAGINARY(K101)*SIN(2*PI()*B101*172/Nt_load2)</f>
        <v>-1.9299361418051569E-11</v>
      </c>
      <c r="FW362" s="223">
        <f t="shared" ref="FW362:FW425" ca="1" si="769">2*IMREAL(K101)*COS(2*PI()*B101*173/Nt_load2)-2*IMAGINARY(K101)*SIN(2*PI()*B101*173/Nt_load2)</f>
        <v>-1.9521892561939628E-11</v>
      </c>
      <c r="FX362" s="223">
        <f t="shared" ref="FX362:FX425" ca="1" si="770">2*IMREAL(K101)*COS(2*PI()*B101*174/Nt_load2)-2*IMAGINARY(K101)*SIN(2*PI()*B101*174/Nt_load2)</f>
        <v>-1.9732664447718947E-11</v>
      </c>
      <c r="FY362" s="223">
        <f t="shared" ref="FY362:FY425" ca="1" si="771">2*IMREAL(K101)*COS(2*PI()*B101*175/Nt_load2)-2*IMAGINARY(K101)*SIN(2*PI()*B101*175/Nt_load2)</f>
        <v>-1.9931550114286814E-11</v>
      </c>
      <c r="FZ362" s="223">
        <f t="shared" ref="FZ362:FZ425" ca="1" si="772">2*IMREAL(K101)*COS(2*PI()*B101*176/Nt_load2)-2*IMAGINARY(K101)*SIN(2*PI()*B101*176/Nt_load2)</f>
        <v>-2.0118429760354496E-11</v>
      </c>
      <c r="GA362" s="223">
        <f t="shared" ref="GA362:GA425" ca="1" si="773">2*IMREAL(K101)*COS(2*PI()*B101*177/Nt_load2)-2*IMAGINARY(K101)*SIN(2*PI()*B101*177/Nt_load2)</f>
        <v>-2.0293190816611088E-11</v>
      </c>
      <c r="GB362" s="223">
        <f t="shared" ref="GB362:GB425" ca="1" si="774">2*IMREAL(K101)*COS(2*PI()*B101*178/Nt_load2)-2*IMAGINARY(K101)*SIN(2*PI()*B101*178/Nt_load2)</f>
        <v>-2.0455728013531029E-11</v>
      </c>
      <c r="GC362" s="223">
        <f t="shared" ref="GC362:GC425" ca="1" si="775">2*IMREAL(K101)*COS(2*PI()*B101*179/Nt_load2)-2*IMAGINARY(K101)*SIN(2*PI()*B101*179/Nt_load2)</f>
        <v>-2.0605943444784555E-11</v>
      </c>
      <c r="GD362" s="223">
        <f t="shared" ref="GD362:GD425" ca="1" si="776">2*IMREAL(K101)*COS(2*PI()*B101*180/Nt_load2)-2*IMAGINARY(K101)*SIN(2*PI()*B101*180/Nt_load2)</f>
        <v>-2.0743746626212793E-11</v>
      </c>
      <c r="GE362" s="223">
        <f t="shared" ref="GE362:GE425" ca="1" si="777">2*IMREAL(K101)*COS(2*PI()*B101*181/Nt_load2)-2*IMAGINARY(K101)*SIN(2*PI()*B101*181/Nt_load2)</f>
        <v>-2.0869054550332052E-11</v>
      </c>
      <c r="GF362" s="223">
        <f t="shared" ref="GF362:GF425" ca="1" si="778">2*IMREAL(K101)*COS(2*PI()*B101*182/Nt_load2)-2*IMAGINARY(K101)*SIN(2*PI()*B101*182/Nt_load2)</f>
        <v>-2.0981791736334398E-11</v>
      </c>
      <c r="GG362" s="223">
        <f t="shared" ref="GG362:GG425" ca="1" si="779">2*IMREAL(K101)*COS(2*PI()*B101*183/Nt_load2)-2*IMAGINARY(K101)*SIN(2*PI()*B101*183/Nt_load2)</f>
        <v>-2.1081890275554508E-11</v>
      </c>
      <c r="GH362" s="223">
        <f t="shared" ref="GH362:GH425" ca="1" si="780">2*IMREAL(K101)*COS(2*PI()*B101*184/Nt_load2)-2*IMAGINARY(K101)*SIN(2*PI()*B101*184/Nt_load2)</f>
        <v>-2.116928987237527E-11</v>
      </c>
      <c r="GI362" s="223">
        <f t="shared" ref="GI362:GI425" ca="1" si="781">2*IMREAL(K101)*COS(2*PI()*B101*185/Nt_load2)-2*IMAGINARY(K101)*SIN(2*PI()*B101*185/Nt_load2)</f>
        <v>-2.124393788054765E-11</v>
      </c>
      <c r="GJ362" s="223">
        <f t="shared" ref="GJ362:GJ425" ca="1" si="782">2*IMREAL(K101)*COS(2*PI()*B101*186/Nt_load2)-2*IMAGINARY(K101)*SIN(2*PI()*B101*186/Nt_load2)</f>
        <v>-2.1305789334902793E-11</v>
      </c>
      <c r="GK362" s="223">
        <f t="shared" ref="GK362:GK425" ca="1" si="783">2*IMREAL(K101)*COS(2*PI()*B101*187/Nt_load2)-2*IMAGINARY(K101)*SIN(2*PI()*B101*187/Nt_load2)</f>
        <v>-2.1354806978437368E-11</v>
      </c>
      <c r="GL362" s="223">
        <f t="shared" ref="GL362:GL425" ca="1" si="784">2*IMREAL(K101)*COS(2*PI()*B101*188/Nt_load2)-2*IMAGINARY(K101)*SIN(2*PI()*B101*188/Nt_load2)</f>
        <v>-2.1390961284755791E-11</v>
      </c>
      <c r="GM362" s="223">
        <f t="shared" ref="GM362:GM425" ca="1" si="785">2*IMREAL(K101)*COS(2*PI()*B101*189/Nt_load2)-2*IMAGINARY(K101)*SIN(2*PI()*B101*189/Nt_load2)</f>
        <v>-2.1414230475855838E-11</v>
      </c>
      <c r="GN362" s="223">
        <f t="shared" ref="GN362:GN425" ca="1" si="786">2*IMREAL(K101)*COS(2*PI()*B101*190/Nt_load2)-2*IMAGINARY(K101)*SIN(2*PI()*B101*190/Nt_load2)</f>
        <v>-2.1424600535246888E-11</v>
      </c>
      <c r="GO362" s="223">
        <f t="shared" ref="GO362:GO425" ca="1" si="787">2*IMREAL(K101)*COS(2*PI()*B101*191/Nt_load2)-2*IMAGINARY(K101)*SIN(2*PI()*B101*191/Nt_load2)</f>
        <v>-2.1422065216392912E-11</v>
      </c>
      <c r="GP362" s="223">
        <f t="shared" ref="GP362:GP425" ca="1" si="788">2*IMREAL(K101)*COS(2*PI()*B101*192/Nt_load2)-2*IMAGINARY(K101)*SIN(2*PI()*B101*192/Nt_load2)</f>
        <v>-2.1406626046475199E-11</v>
      </c>
      <c r="GQ362" s="223">
        <f t="shared" ref="GQ362:GQ425" ca="1" si="789">2*IMREAL(K101)*COS(2*PI()*B101*193/Nt_load2)-2*IMAGINARY(K101)*SIN(2*PI()*B101*193/Nt_load2)</f>
        <v>-2.1378292325472392E-11</v>
      </c>
      <c r="GR362" s="223">
        <f t="shared" ref="GR362:GR425" ca="1" si="790">2*IMREAL(K101)*COS(2*PI()*B101*194/Nt_load2)-2*IMAGINARY(K101)*SIN(2*PI()*B101*194/Nt_load2)</f>
        <v>-2.1337081120558559E-11</v>
      </c>
      <c r="GS362" s="223">
        <f t="shared" ref="GS362:GS425" ca="1" si="791">2*IMREAL(K101)*COS(2*PI()*B101*195/Nt_load2)-2*IMAGINARY(K101)*SIN(2*PI()*B101*195/Nt_load2)</f>
        <v>-2.1283017255822552E-11</v>
      </c>
      <c r="GT362" s="223">
        <f t="shared" ref="GT362:GT425" ca="1" si="792">2*IMREAL(K101)*COS(2*PI()*B101*196/Nt_load2)-2*IMAGINARY(K101)*SIN(2*PI()*B101*196/Nt_load2)</f>
        <v>-2.1216133297314913E-11</v>
      </c>
      <c r="GU362" s="223">
        <f t="shared" ref="GU362:GU425" ca="1" si="793">2*IMREAL(K101)*COS(2*PI()*B101*197/Nt_load2)-2*IMAGINARY(K101)*SIN(2*PI()*B101*197/Nt_load2)</f>
        <v>-2.1136469533431294E-11</v>
      </c>
      <c r="GV362" s="223">
        <f t="shared" ref="GV362:GV425" ca="1" si="794">2*IMREAL(K101)*COS(2*PI()*B101*198/Nt_load2)-2*IMAGINARY(K101)*SIN(2*PI()*B101*198/Nt_load2)</f>
        <v>-2.1044073950644235E-11</v>
      </c>
      <c r="GW362" s="223">
        <f t="shared" ref="GW362:GW425" ca="1" si="795">2*IMREAL(K101)*COS(2*PI()*B101*199/Nt_load2)-2*IMAGINARY(K101)*SIN(2*PI()*B101*199/Nt_load2)</f>
        <v>-2.0939002204597919E-11</v>
      </c>
      <c r="GX362" s="223">
        <f t="shared" ref="GX362:GX425" ca="1" si="796">2*IMREAL(K101)*COS(2*PI()*B101*200/Nt_load2)-2*IMAGINARY(K101)*SIN(2*PI()*B101*200/Nt_load2)</f>
        <v>-2.0821317586583276E-11</v>
      </c>
      <c r="GY362" s="223">
        <f t="shared" ref="GY362:GY425" ca="1" si="797">2*IMREAL(K101)*COS(2*PI()*B101*201/Nt_load2)-2*IMAGINARY(K101)*SIN(2*PI()*B101*201/Nt_load2)</f>
        <v>-2.0691090985413686E-11</v>
      </c>
      <c r="GZ362" s="223">
        <f t="shared" ref="GZ362:GZ425" ca="1" si="798">2*IMREAL(K101)*COS(2*PI()*B101*202/Nt_load2)-2*IMAGINARY(K101)*SIN(2*PI()*B101*202/Nt_load2)</f>
        <v>-2.0548400844724205E-11</v>
      </c>
      <c r="HA362" s="223">
        <f t="shared" ref="HA362:HA425" ca="1" si="799">2*IMREAL(K101)*COS(2*PI()*B101*203/Nt_load2)-2*IMAGINARY(K101)*SIN(2*PI()*B101*203/Nt_load2)</f>
        <v>-2.0393333115720065E-11</v>
      </c>
      <c r="HB362" s="223">
        <f t="shared" ref="HB362:HB425" ca="1" si="800">2*IMREAL(K101)*COS(2*PI()*B101*204/Nt_load2)-2*IMAGINARY(K101)*SIN(2*PI()*B101*204/Nt_load2)</f>
        <v>-2.0225981205402854E-11</v>
      </c>
      <c r="HC362" s="223">
        <f t="shared" ref="HC362:HC425" ca="1" si="801">2*IMREAL(K101)*COS(2*PI()*B101*205/Nt_load2)-2*IMAGINARY(K101)*SIN(2*PI()*B101*205/Nt_load2)</f>
        <v>-2.0046445920305657E-11</v>
      </c>
      <c r="HD362" s="223">
        <f t="shared" ref="HD362:HD425" ca="1" si="802">2*IMREAL(K101)*COS(2*PI()*B101*206/Nt_load2)-2*IMAGINARY(K101)*SIN(2*PI()*B101*206/Nt_load2)</f>
        <v>-1.9854835405770965E-11</v>
      </c>
      <c r="HE362" s="223">
        <f t="shared" ref="HE362:HE425" ca="1" si="803">2*IMREAL(K101)*COS(2*PI()*B101*207/Nt_load2)-2*IMAGINARY(K101)*SIN(2*PI()*B101*207/Nt_load2)</f>
        <v>-1.9651265080807951E-11</v>
      </c>
      <c r="HF362" s="223">
        <f t="shared" ref="HF362:HF425" ca="1" si="804">2*IMREAL(K101)*COS(2*PI()*B101*208/Nt_load2)-2*IMAGINARY(K101)*SIN(2*PI()*B101*208/Nt_load2)</f>
        <v>-1.943585756856838E-11</v>
      </c>
      <c r="HG362" s="223">
        <f t="shared" ref="HG362:HG425" ca="1" si="805">2*IMREAL(K101)*COS(2*PI()*B101*209/Nt_load2)-2*IMAGINARY(K101)*SIN(2*PI()*B101*209/Nt_load2)</f>
        <v>-1.9208742622483036E-11</v>
      </c>
      <c r="HH362" s="223">
        <f t="shared" ref="HH362:HH425" ca="1" si="806">2*IMREAL(K101)*COS(2*PI()*B101*210/Nt_load2)-2*IMAGINARY(K101)*SIN(2*PI()*B101*210/Nt_load2)</f>
        <v>-1.8970057048103058E-11</v>
      </c>
      <c r="HI362" s="223">
        <f t="shared" ref="HI362:HI425" ca="1" si="807">2*IMREAL(K101)*COS(2*PI()*B101*211/Nt_load2)-2*IMAGINARY(K101)*SIN(2*PI()*B101*211/Nt_load2)</f>
        <v>-1.8719944620693424E-11</v>
      </c>
      <c r="HJ362" s="223">
        <f t="shared" ref="HJ362:HJ425" ca="1" si="808">2*IMREAL(K101)*COS(2*PI()*B101*212/Nt_load2)-2*IMAGINARY(K101)*SIN(2*PI()*B101*212/Nt_load2)</f>
        <v>-1.8458555998628099E-11</v>
      </c>
      <c r="HK362" s="223">
        <f t="shared" ref="HK362:HK425" ca="1" si="809">2*IMREAL(K101)*COS(2*PI()*B101*213/Nt_load2)-2*IMAGINARY(K101)*SIN(2*PI()*B101*213/Nt_load2)</f>
        <v>-1.8186048632639065E-11</v>
      </c>
      <c r="HL362" s="223">
        <f t="shared" ref="HL362:HL425" ca="1" si="810">2*IMREAL(K101)*COS(2*PI()*B101*214/Nt_load2)-2*IMAGINARY(K101)*SIN(2*PI()*B101*214/Nt_load2)</f>
        <v>-1.7902586670973891E-11</v>
      </c>
      <c r="HM362" s="223">
        <f t="shared" ref="HM362:HM425" ca="1" si="811">2*IMREAL(K101)*COS(2*PI()*B101*215/Nt_load2)-2*IMAGINARY(K101)*SIN(2*PI()*B101*215/Nt_load2)</f>
        <v>-1.760834086051895E-11</v>
      </c>
      <c r="HN362" s="223">
        <f t="shared" ref="HN362:HN425" ca="1" si="812">2*IMREAL(K101)*COS(2*PI()*B101*216/Nt_load2)-2*IMAGINARY(K101)*SIN(2*PI()*B101*216/Nt_load2)</f>
        <v>-1.7303488443947911E-11</v>
      </c>
      <c r="HO362" s="223">
        <f t="shared" ref="HO362:HO425" ca="1" si="813">2*IMREAL(K101)*COS(2*PI()*B101*217/Nt_load2)-2*IMAGINARY(K101)*SIN(2*PI()*B101*217/Nt_load2)</f>
        <v>-1.6988213052957344E-11</v>
      </c>
      <c r="HP362" s="223">
        <f t="shared" ref="HP362:HP425" ca="1" si="814">2*IMREAL(K101)*COS(2*PI()*B101*218/Nt_load2)-2*IMAGINARY(K101)*SIN(2*PI()*B101*218/Nt_load2)</f>
        <v>-1.6662704597653875E-11</v>
      </c>
      <c r="HQ362" s="223">
        <f t="shared" ref="HQ362:HQ425" ca="1" si="815">2*IMREAL(K101)*COS(2*PI()*B101*219/Nt_load2)-2*IMAGINARY(K101)*SIN(2*PI()*B101*219/Nt_load2)</f>
        <v>-1.6327159152159423E-11</v>
      </c>
      <c r="HR362" s="223">
        <f t="shared" ref="HR362:HR425" ca="1" si="816">2*IMREAL(K101)*COS(2*PI()*B101*220/Nt_load2)-2*IMAGINARY(K101)*SIN(2*PI()*B101*220/Nt_load2)</f>
        <v>-1.5981778836503528E-11</v>
      </c>
      <c r="HS362" s="223">
        <f t="shared" ref="HS362:HS425" ca="1" si="817">2*IMREAL(K101)*COS(2*PI()*B101*221/Nt_load2)-2*IMAGINARY(K101)*SIN(2*PI()*B101*221/Nt_load2)</f>
        <v>-1.5626771694873722E-11</v>
      </c>
      <c r="HT362" s="223">
        <f t="shared" ref="HT362:HT425" ca="1" si="818">2*IMREAL(K101)*COS(2*PI()*B101*222/Nt_load2)-2*IMAGINARY(K101)*SIN(2*PI()*B101*222/Nt_load2)</f>
        <v>-1.5262351570297558E-11</v>
      </c>
      <c r="HU362" s="223">
        <f t="shared" ref="HU362:HU425" ca="1" si="819">2*IMREAL(K101)*COS(2*PI()*B101*223/Nt_load2)-2*IMAGINARY(K101)*SIN(2*PI()*B101*223/Nt_load2)</f>
        <v>-1.4888737975831526E-11</v>
      </c>
      <c r="HV362" s="223">
        <f t="shared" ref="HV362:HV425" ca="1" si="820">2*IMREAL(K101)*COS(2*PI()*B101*224/Nt_load2)-2*IMAGINARY(K101)*SIN(2*PI()*B101*224/Nt_load2)</f>
        <v>-1.4506155962334627E-11</v>
      </c>
      <c r="HW362" s="223">
        <f t="shared" ref="HW362:HW425" ca="1" si="821">2*IMREAL(K101)*COS(2*PI()*B101*225/Nt_load2)-2*IMAGINARY(K101)*SIN(2*PI()*B101*225/Nt_load2)</f>
        <v>-1.4114835982906127E-11</v>
      </c>
      <c r="HX362" s="223">
        <f t="shared" ref="HX362:HX425" ca="1" si="822">2*IMREAL(K101)*COS(2*PI()*B101*226/Nt_load2)-2*IMAGINARY(K101)*SIN(2*PI()*B101*226/Nt_load2)</f>
        <v>-1.3715013754069235E-11</v>
      </c>
      <c r="HY362" s="223">
        <f t="shared" ref="HY362:HY425" ca="1" si="823">2*IMREAL(K101)*COS(2*PI()*B101*227/Nt_load2)-2*IMAGINARY(K101)*SIN(2*PI()*B101*227/Nt_load2)</f>
        <v>-1.330693011378429E-11</v>
      </c>
      <c r="HZ362" s="223">
        <f t="shared" ref="HZ362:HZ425" ca="1" si="824">2*IMREAL(K101)*COS(2*PI()*B101*228/Nt_load2)-2*IMAGINARY(K101)*SIN(2*PI()*B101*228/Nt_load2)</f>
        <v>-1.2890830876376966E-11</v>
      </c>
      <c r="IA362" s="223">
        <f t="shared" ref="IA362:IA425" ca="1" si="825">2*IMREAL(K101)*COS(2*PI()*B101*229/Nt_load2)-2*IMAGINARY(K101)*SIN(2*PI()*B101*229/Nt_load2)</f>
        <v>-1.2466966684468927E-11</v>
      </c>
      <c r="IB362" s="223">
        <f t="shared" ref="IB362:IB425" ca="1" si="826">2*IMREAL(K101)*COS(2*PI()*B101*230/Nt_load2)-2*IMAGINARY(K101)*SIN(2*PI()*B101*230/Nt_load2)</f>
        <v>-1.2035592858000056E-11</v>
      </c>
      <c r="IC362" s="223">
        <f t="shared" ref="IC362:IC425" ca="1" si="827">2*IMREAL(K101)*COS(2*PI()*B101*231/Nt_load2)-2*IMAGINARY(K101)*SIN(2*PI()*B101*231/Nt_load2)</f>
        <v>-1.1596969240433347E-11</v>
      </c>
      <c r="ID362" s="223">
        <f t="shared" ref="ID362:ID425" ca="1" si="828">2*IMREAL(K101)*COS(2*PI()*B101*232/Nt_load2)-2*IMAGINARY(K101)*SIN(2*PI()*B101*232/Nt_load2)</f>
        <v>-1.1151360042234811E-11</v>
      </c>
      <c r="IE362" s="223">
        <f t="shared" ref="IE362:IE425" ca="1" si="829">2*IMREAL(K101)*COS(2*PI()*B101*233/Nt_load2)-2*IMAGINARY(K101)*SIN(2*PI()*B101*223/Nt_load2)</f>
        <v>-1.4750226167038225E-11</v>
      </c>
      <c r="IF362" s="223">
        <f t="shared" ref="IF362:IF425" ca="1" si="830">2*IMREAL(K101)*COS(2*PI()*B101*234/Nt_load2)-2*IMAGINARY(K101)*SIN(2*PI()*B101*234/Nt_load2)</f>
        <v>-1.0240262623384042E-11</v>
      </c>
      <c r="IG362" s="223">
        <f t="shared" ref="IG362:IG425" ca="1" si="831">2*IMREAL(K101)*COS(2*PI()*B101*235/Nt_load2)-2*IMAGINARY(K101)*SIN(2*PI()*B101*235/Nt_load2)</f>
        <v>-9.7753232137487974E-12</v>
      </c>
      <c r="IH362" s="223">
        <f t="shared" ref="IH362:IH425" ca="1" si="832">2*IMREAL(K101)*COS(2*PI()*B101*236/Nt_load2)-2*IMAGINARY(K101)*SIN(2*PI()*B101*236/Nt_load2)</f>
        <v>-9.3044955149324664E-12</v>
      </c>
      <c r="II362" s="223">
        <f t="shared" ref="II362:II425" ca="1" si="833">2*IMREAL(K101)*COS(2*PI()*B101*237/Nt_load2)-2*IMAGINARY(K101)*SIN(2*PI()*B101*237/Nt_load2)</f>
        <v>-8.82806313593544E-12</v>
      </c>
      <c r="IJ362" s="223">
        <f t="shared" ref="IJ362:IJ425" ca="1" si="834">2*IMREAL(K101)*COS(2*PI()*B101*238/Nt_load2)-2*IMAGINARY(K101)*SIN(2*PI()*B101*238/Nt_load2)</f>
        <v>-8.3463130618078659E-12</v>
      </c>
      <c r="IK362" s="223">
        <f t="shared" ref="IK362:IK425" ca="1" si="835">2*IMREAL(K101)*COS(2*PI()*B101*239/Nt_load2)-2*IMAGINARY(K101)*SIN(2*PI()*B101*239/Nt_load2)</f>
        <v>-7.859535480780608E-12</v>
      </c>
      <c r="IL362" s="223">
        <f t="shared" ref="IL362:IL425" ca="1" si="836">2*IMREAL(K101)*COS(2*PI()*B101*240/Nt_load2)-2*IMAGINARY(K101)*SIN(2*PI()*B101*240/Nt_load2)</f>
        <v>-7.3680236094666871E-12</v>
      </c>
      <c r="IM362" s="223">
        <f t="shared" ref="IM362:IM425" ca="1" si="837">2*IMREAL(K101)*COS(2*PI()*B101*241/Nt_load2)-2*IMAGINARY(K101)*SIN(2*PI()*B101*241/Nt_load2)</f>
        <v>-6.8720735162385549E-12</v>
      </c>
      <c r="IN362" s="223">
        <f t="shared" ref="IN362:IN425" ca="1" si="838">2*IMREAL(K101)*COS(2*PI()*B101*242/Nt_load2)-2*IMAGINARY(K101)*SIN(2*PI()*B101*242/Nt_load2)</f>
        <v>-6.3719839428876373E-12</v>
      </c>
      <c r="IO362" s="223">
        <f t="shared" ref="IO362:IO425" ca="1" si="839">2*IMREAL(K101)*COS(2*PI()*B101*243/Nt_load2)-2*IMAGINARY(K101)*SIN(2*PI()*B101*243/Nt_load2)</f>
        <v>-5.8680561246733506E-12</v>
      </c>
      <c r="IP362" s="223">
        <f t="shared" ref="IP362:IP425" ca="1" si="840">2*IMREAL(K101)*COS(2*PI()*B101*244/Nt_load2)-2*IMAGINARY(K101)*SIN(2*PI()*B101*244/Nt_load2)</f>
        <v>-5.3605936088703132E-12</v>
      </c>
      <c r="IQ362" s="223">
        <f t="shared" ref="IQ362:IQ425" ca="1" si="841">2*IMREAL(K101)*COS(2*PI()*B101*245/Nt_load2)-2*IMAGINARY(K101)*SIN(2*PI()*B101*245/Nt_load2)</f>
        <v>-4.8499020719227966E-12</v>
      </c>
      <c r="IR362" s="223">
        <f t="shared" ref="IR362:IR425" ca="1" si="842">2*IMREAL(K101)*COS(2*PI()*B101*246/Nt_load2)-2*IMAGINARY(K101)*SIN(2*PI()*B101*246/Nt_load2)</f>
        <v>-4.3362891353166739E-12</v>
      </c>
      <c r="IS362" s="223">
        <f t="shared" ref="IS362:IS425" ca="1" si="843">2*IMREAL(K101)*COS(2*PI()*B101*247/Nt_load2)-2*IMAGINARY(K101)*SIN(2*PI()*B101*247/Nt_load2)</f>
        <v>-3.82006418027973E-12</v>
      </c>
      <c r="IT362" s="223">
        <f t="shared" ref="IT362:IT425" ca="1" si="844">2*IMREAL(K101)*COS(2*PI()*B101*248/Nt_load2)-2*IMAGINARY(K101)*SIN(2*PI()*B101*248/Nt_load2)</f>
        <v>-3.3015381614219864E-12</v>
      </c>
      <c r="IU362" s="223">
        <f t="shared" ref="IU362:IU425" ca="1" si="845">2*IMREAL(K101)*COS(2*PI()*B101*249/Nt_load2)-2*IMAGINARY(K101)*SIN(2*PI()*B101*249/Nt_load2)</f>
        <v>-2.781023419428265E-12</v>
      </c>
      <c r="IV362" s="223">
        <f t="shared" ref="IV362:IV425" ca="1" si="846">2*IMREAL(K101)*COS(2*PI()*B101*250/Nt_load2)-2*IMAGINARY(K101)*SIN(2*PI()*B101*250/Nt_load2)</f>
        <v>-2.2588334929158443E-12</v>
      </c>
      <c r="IW362" s="223">
        <f t="shared" ref="IW362:IW425" ca="1" si="847">2*IMREAL(K101)*COS(2*PI()*B101*251/Nt_load2)-2*IMAGINARY(K101)*SIN(2*PI()*B101*251/Nt_load2)</f>
        <v>-1.7352829295704961E-12</v>
      </c>
      <c r="IX362" s="223">
        <f t="shared" ref="IX362:IX425" ca="1" si="848">2*IMREAL(K101)*COS(2*PI()*B101*252/Nt_load2)-2*IMAGINARY(K101)*SIN(2*PI()*B101*252/Nt_load2)</f>
        <v>-1.2106870966748017E-12</v>
      </c>
      <c r="IY362" s="223">
        <f t="shared" ref="IY362:IY425" ca="1" si="849">2*IMREAL(K101)*COS(2*PI()*B101*253/Nt_load2)-2*IMAGINARY(K101)*SIN(2*PI()*B101*253/Nt_load2)</f>
        <v>-6.8536199114257702E-13</v>
      </c>
      <c r="IZ362" s="223">
        <f t="shared" ref="IZ362:IZ425" ca="1" si="850">2*IMREAL(K101)*COS(2*PI()*B101*254/Nt_load2)-2*IMAGINARY(K101)*SIN(2*PI()*B101*254/Nt_load2)</f>
        <v>-1.5962404917422363E-13</v>
      </c>
      <c r="JA362" s="223">
        <f t="shared" ref="JA362:JA425" ca="1" si="851">2*IMREAL(K101)*COS(2*PI()*B101*255/Nt_load2)-2*IMAGINARY(K101)*SIN(2*PI()*B101*255/Nt_load2)</f>
        <v>3.6621004435262484E-13</v>
      </c>
      <c r="JB362" s="223">
        <f t="shared" ref="JB362:JB425" ca="1" si="852">2*IMREAL(K101)*COS(2*PI()*B101*256/Nt_load2)-2*IMAGINARY(K101)*SIN(2*PI()*B101*256/Nt_load2)</f>
        <v>8.9182354664223071E-13</v>
      </c>
    </row>
    <row r="363" spans="1:262">
      <c r="B363" s="230">
        <v>2</v>
      </c>
      <c r="C363" s="229">
        <f t="shared" ref="C363:C426" si="853">C362+Div_Nt_load2</f>
        <v>3.9062500000000001E-5</v>
      </c>
      <c r="D363" s="226">
        <f t="shared" ca="1" si="597"/>
        <v>17.999999999978307</v>
      </c>
      <c r="E363" s="225">
        <f ca="1">H361</f>
        <v>-2.1692080426575704E-11</v>
      </c>
      <c r="F363" s="224">
        <v>2</v>
      </c>
      <c r="G363" s="223">
        <f t="shared" ref="G363:G425" ca="1" si="854">2*IMREAL(K102)*COS(2*PI()*B102*1/Nt_load2)-2*IMAGINARY(K102)*SIN(2*PI()*B102*1/Nt_load2)</f>
        <v>-7.707578656853685E-15</v>
      </c>
      <c r="H363" s="223">
        <f t="shared" ca="1" si="598"/>
        <v>-1.046252379954951E-14</v>
      </c>
      <c r="I363" s="223">
        <f t="shared" ca="1" si="599"/>
        <v>-1.319226380600337E-14</v>
      </c>
      <c r="J363" s="223">
        <f t="shared" ca="1" si="600"/>
        <v>-1.5890222493442729E-14</v>
      </c>
      <c r="K363" s="223">
        <f t="shared" ca="1" si="601"/>
        <v>-1.8549900243076273E-14</v>
      </c>
      <c r="L363" s="223">
        <f t="shared" ca="1" si="602"/>
        <v>-2.1164889658244881E-14</v>
      </c>
      <c r="M363" s="223">
        <f t="shared" ca="1" si="603"/>
        <v>-2.3728891000401392E-14</v>
      </c>
      <c r="N363" s="223">
        <f t="shared" ca="1" si="604"/>
        <v>-2.6235727365732554E-14</v>
      </c>
      <c r="O363" s="223">
        <f t="shared" ca="1" si="605"/>
        <v>-2.8679359565861356E-14</v>
      </c>
      <c r="P363" s="223">
        <f t="shared" ca="1" si="606"/>
        <v>-3.1053900676780768E-14</v>
      </c>
      <c r="Q363" s="223">
        <f t="shared" ca="1" si="607"/>
        <v>-3.3353630220969375E-14</v>
      </c>
      <c r="R363" s="223">
        <f t="shared" ca="1" si="608"/>
        <v>-3.5573007948522687E-14</v>
      </c>
      <c r="S363" s="223">
        <f t="shared" ca="1" si="609"/>
        <v>-3.7706687184100516E-14</v>
      </c>
      <c r="T363" s="223">
        <f t="shared" ca="1" si="610"/>
        <v>-3.9749527707536109E-14</v>
      </c>
      <c r="U363" s="223">
        <f t="shared" ca="1" si="611"/>
        <v>-4.1696608137076819E-14</v>
      </c>
      <c r="V363" s="223">
        <f t="shared" ca="1" si="612"/>
        <v>-4.3543237785423782E-14</v>
      </c>
      <c r="W363" s="223">
        <f t="shared" ca="1" si="613"/>
        <v>-4.5284967960008487E-14</v>
      </c>
      <c r="X363" s="223">
        <f t="shared" ca="1" si="614"/>
        <v>-4.6917602680282791E-14</v>
      </c>
      <c r="Y363" s="223">
        <f t="shared" ca="1" si="615"/>
        <v>-4.8437208786203653E-14</v>
      </c>
      <c r="Z363" s="223">
        <f t="shared" ca="1" si="616"/>
        <v>-4.9840125413560129E-14</v>
      </c>
      <c r="AA363" s="223">
        <f t="shared" ca="1" si="617"/>
        <v>-5.1122972813315949E-14</v>
      </c>
      <c r="AB363" s="223">
        <f t="shared" ca="1" si="618"/>
        <v>-5.2282660493720916E-14</v>
      </c>
      <c r="AC363" s="223">
        <f t="shared" ca="1" si="619"/>
        <v>-5.3316394665576309E-14</v>
      </c>
      <c r="AD363" s="223">
        <f t="shared" ca="1" si="620"/>
        <v>-5.4221684972717701E-14</v>
      </c>
      <c r="AE363" s="223">
        <f t="shared" ca="1" si="621"/>
        <v>-5.4996350491501131E-14</v>
      </c>
      <c r="AF363" s="223">
        <f t="shared" ca="1" si="622"/>
        <v>-5.5638524984839157E-14</v>
      </c>
      <c r="AG363" s="223">
        <f t="shared" ca="1" si="623"/>
        <v>-5.6146661398129473E-14</v>
      </c>
      <c r="AH363" s="223">
        <f t="shared" ca="1" si="624"/>
        <v>-5.6519535586244983E-14</v>
      </c>
      <c r="AI363" s="223">
        <f t="shared" ca="1" si="625"/>
        <v>-5.6756249262606604E-14</v>
      </c>
      <c r="AJ363" s="223">
        <f t="shared" ca="1" si="626"/>
        <v>-5.6856232163234298E-14</v>
      </c>
      <c r="AK363" s="223">
        <f t="shared" ca="1" si="627"/>
        <v>-5.6819243420562986E-14</v>
      </c>
      <c r="AL363" s="223">
        <f t="shared" ca="1" si="628"/>
        <v>-5.6645372143713598E-14</v>
      </c>
      <c r="AM363" s="223">
        <f t="shared" ca="1" si="629"/>
        <v>-5.6335037203821394E-14</v>
      </c>
      <c r="AN363" s="223">
        <f t="shared" ca="1" si="630"/>
        <v>-5.5888986224938697E-14</v>
      </c>
      <c r="AO363" s="223">
        <f t="shared" ca="1" si="631"/>
        <v>-5.5308293782943083E-14</v>
      </c>
      <c r="AP363" s="223">
        <f t="shared" ca="1" si="632"/>
        <v>-5.4594358816789972E-14</v>
      </c>
      <c r="AQ363" s="223">
        <f t="shared" ca="1" si="633"/>
        <v>-5.3748901258346153E-14</v>
      </c>
      <c r="AR363" s="223">
        <f t="shared" ca="1" si="634"/>
        <v>-5.2773957888923266E-14</v>
      </c>
      <c r="AS363" s="223">
        <f t="shared" ca="1" si="635"/>
        <v>-5.167187743249316E-14</v>
      </c>
      <c r="AT363" s="223">
        <f t="shared" ca="1" si="636"/>
        <v>-5.0445314897406266E-14</v>
      </c>
      <c r="AU363" s="223">
        <f t="shared" ca="1" si="637"/>
        <v>-4.9097225180243781E-14</v>
      </c>
      <c r="AV363" s="223">
        <f t="shared" ca="1" si="638"/>
        <v>-4.7630855947213056E-14</v>
      </c>
      <c r="AW363" s="223">
        <f t="shared" ca="1" si="639"/>
        <v>-4.6049739810235249E-14</v>
      </c>
      <c r="AX363" s="223">
        <f t="shared" ca="1" si="640"/>
        <v>-4.4357685816573759E-14</v>
      </c>
      <c r="AY363" s="223">
        <f t="shared" ca="1" si="641"/>
        <v>-4.2558770272505718E-14</v>
      </c>
      <c r="AZ363" s="223">
        <f t="shared" ca="1" si="642"/>
        <v>-4.0657326923143215E-14</v>
      </c>
      <c r="BA363" s="223">
        <f t="shared" ca="1" si="643"/>
        <v>-3.8657936512061587E-14</v>
      </c>
      <c r="BB363" s="223">
        <f t="shared" ca="1" si="644"/>
        <v>-3.6565415745887103E-14</v>
      </c>
      <c r="BC363" s="223">
        <f t="shared" ca="1" si="645"/>
        <v>-3.4384805690428609E-14</v>
      </c>
      <c r="BD363" s="223">
        <f t="shared" ca="1" si="646"/>
        <v>-3.2121359626308588E-14</v>
      </c>
      <c r="BE363" s="223">
        <f t="shared" ca="1" si="647"/>
        <v>-2.978053039334999E-14</v>
      </c>
      <c r="BF363" s="223">
        <f t="shared" ca="1" si="648"/>
        <v>-2.73679572542074E-14</v>
      </c>
      <c r="BG363" s="223">
        <f t="shared" ca="1" si="649"/>
        <v>-2.4889452308889509E-14</v>
      </c>
      <c r="BH363" s="223">
        <f t="shared" ca="1" si="650"/>
        <v>-2.2350986492900952E-14</v>
      </c>
      <c r="BI363" s="223">
        <f t="shared" ca="1" si="651"/>
        <v>-1.9758675192735779E-14</v>
      </c>
      <c r="BJ363" s="223">
        <f t="shared" ca="1" si="652"/>
        <v>-1.7118763513375779E-14</v>
      </c>
      <c r="BK363" s="223">
        <f t="shared" ca="1" si="653"/>
        <v>-1.4437611233285459E-14</v>
      </c>
      <c r="BL363" s="223">
        <f t="shared" ca="1" si="654"/>
        <v>-1.1721677483148745E-14</v>
      </c>
      <c r="BM363" s="223">
        <f t="shared" ca="1" si="655"/>
        <v>-8.9775051852574592E-15</v>
      </c>
      <c r="BN363" s="223">
        <f t="shared" ca="1" si="656"/>
        <v>-6.2117052910383044E-15</v>
      </c>
      <c r="BO363" s="223">
        <f t="shared" ca="1" si="657"/>
        <v>-3.4309408546918878E-15</v>
      </c>
      <c r="BP363" s="223">
        <f t="shared" ca="1" si="658"/>
        <v>-6.4191098131161934E-16</v>
      </c>
      <c r="BQ363" s="223">
        <f t="shared" ca="1" si="659"/>
        <v>2.1486653118474171E-15</v>
      </c>
      <c r="BR363" s="223">
        <f t="shared" ca="1" si="660"/>
        <v>4.934065282069333E-15</v>
      </c>
      <c r="BS363" s="223">
        <f t="shared" ca="1" si="661"/>
        <v>7.7075786568536677E-15</v>
      </c>
      <c r="BT363" s="223">
        <f t="shared" ca="1" si="662"/>
        <v>1.046252379954951E-14</v>
      </c>
      <c r="BU363" s="223">
        <f t="shared" ca="1" si="663"/>
        <v>1.319226380600336E-14</v>
      </c>
      <c r="BV363" s="223">
        <f t="shared" ca="1" si="664"/>
        <v>1.5890222493442736E-14</v>
      </c>
      <c r="BW363" s="223">
        <f t="shared" ca="1" si="665"/>
        <v>1.8549900243076273E-14</v>
      </c>
      <c r="BX363" s="223">
        <f t="shared" ca="1" si="666"/>
        <v>2.1164889658244868E-14</v>
      </c>
      <c r="BY363" s="223">
        <f t="shared" ca="1" si="667"/>
        <v>2.3728891000401396E-14</v>
      </c>
      <c r="BZ363" s="223">
        <f t="shared" ca="1" si="668"/>
        <v>2.6235727365732551E-14</v>
      </c>
      <c r="CA363" s="223">
        <f t="shared" ca="1" si="669"/>
        <v>2.8679359565861337E-14</v>
      </c>
      <c r="CB363" s="223">
        <f t="shared" ca="1" si="670"/>
        <v>3.1053900676780768E-14</v>
      </c>
      <c r="CC363" s="223">
        <f t="shared" ca="1" si="671"/>
        <v>3.3353630220969369E-14</v>
      </c>
      <c r="CD363" s="223">
        <f t="shared" ca="1" si="672"/>
        <v>3.5573007948522675E-14</v>
      </c>
      <c r="CE363" s="223">
        <f t="shared" ca="1" si="673"/>
        <v>3.770668718410051E-14</v>
      </c>
      <c r="CF363" s="223">
        <f t="shared" ca="1" si="674"/>
        <v>3.9749527707536096E-14</v>
      </c>
      <c r="CG363" s="223">
        <f t="shared" ca="1" si="675"/>
        <v>4.1696608137076825E-14</v>
      </c>
      <c r="CH363" s="223">
        <f t="shared" ca="1" si="676"/>
        <v>4.3543237785423789E-14</v>
      </c>
      <c r="CI363" s="223">
        <f t="shared" ca="1" si="677"/>
        <v>4.5284967960008475E-14</v>
      </c>
      <c r="CJ363" s="223">
        <f t="shared" ca="1" si="678"/>
        <v>4.6917602680282778E-14</v>
      </c>
      <c r="CK363" s="223">
        <f t="shared" ca="1" si="679"/>
        <v>4.843720878620366E-14</v>
      </c>
      <c r="CL363" s="223">
        <f t="shared" ca="1" si="680"/>
        <v>4.9840125413560129E-14</v>
      </c>
      <c r="CM363" s="223">
        <f t="shared" ca="1" si="681"/>
        <v>5.1122972813315943E-14</v>
      </c>
      <c r="CN363" s="223">
        <f t="shared" ca="1" si="682"/>
        <v>5.2282660493720916E-14</v>
      </c>
      <c r="CO363" s="223">
        <f t="shared" ca="1" si="683"/>
        <v>5.3316394665576296E-14</v>
      </c>
      <c r="CP363" s="223">
        <f t="shared" ca="1" si="684"/>
        <v>5.4221684972717695E-14</v>
      </c>
      <c r="CQ363" s="223">
        <f t="shared" ca="1" si="685"/>
        <v>5.4996350491501131E-14</v>
      </c>
      <c r="CR363" s="223">
        <f t="shared" ca="1" si="686"/>
        <v>5.5638524984839151E-14</v>
      </c>
      <c r="CS363" s="223">
        <f t="shared" ca="1" si="687"/>
        <v>5.6146661398129473E-14</v>
      </c>
      <c r="CT363" s="223">
        <f t="shared" ca="1" si="688"/>
        <v>5.6519535586244977E-14</v>
      </c>
      <c r="CU363" s="223">
        <f t="shared" ca="1" si="689"/>
        <v>5.6756249262606604E-14</v>
      </c>
      <c r="CV363" s="223">
        <f t="shared" ca="1" si="690"/>
        <v>5.6856232163234298E-14</v>
      </c>
      <c r="CW363" s="223">
        <f t="shared" ca="1" si="691"/>
        <v>5.6819243420562986E-14</v>
      </c>
      <c r="CX363" s="223">
        <f t="shared" ca="1" si="692"/>
        <v>5.6645372143713598E-14</v>
      </c>
      <c r="CY363" s="223">
        <f t="shared" ca="1" si="693"/>
        <v>5.6335037203821394E-14</v>
      </c>
      <c r="CZ363" s="223">
        <f t="shared" ca="1" si="694"/>
        <v>5.5888986224938697E-14</v>
      </c>
      <c r="DA363" s="223">
        <f t="shared" ca="1" si="695"/>
        <v>5.5308293782943077E-14</v>
      </c>
      <c r="DB363" s="223">
        <f t="shared" ca="1" si="696"/>
        <v>5.4594358816789972E-14</v>
      </c>
      <c r="DC363" s="223">
        <f t="shared" ca="1" si="697"/>
        <v>5.374890125834616E-14</v>
      </c>
      <c r="DD363" s="223">
        <f t="shared" ca="1" si="698"/>
        <v>5.2773957888923266E-14</v>
      </c>
      <c r="DE363" s="223">
        <f t="shared" ca="1" si="699"/>
        <v>5.1671877432493173E-14</v>
      </c>
      <c r="DF363" s="223">
        <f t="shared" ca="1" si="700"/>
        <v>5.0445314897406254E-14</v>
      </c>
      <c r="DG363" s="223">
        <f t="shared" ca="1" si="701"/>
        <v>4.9097225180243775E-14</v>
      </c>
      <c r="DH363" s="223">
        <f t="shared" ca="1" si="702"/>
        <v>4.7630855947213056E-14</v>
      </c>
      <c r="DI363" s="223">
        <f t="shared" ca="1" si="703"/>
        <v>4.6049739810235255E-14</v>
      </c>
      <c r="DJ363" s="223">
        <f t="shared" ca="1" si="704"/>
        <v>4.4357685816573759E-14</v>
      </c>
      <c r="DK363" s="223">
        <f t="shared" ca="1" si="705"/>
        <v>4.2558770272505744E-14</v>
      </c>
      <c r="DL363" s="223">
        <f t="shared" ca="1" si="706"/>
        <v>4.0657326923143203E-14</v>
      </c>
      <c r="DM363" s="223">
        <f t="shared" ca="1" si="707"/>
        <v>3.8657936512061594E-14</v>
      </c>
      <c r="DN363" s="223">
        <f t="shared" ca="1" si="708"/>
        <v>3.6565415745887109E-14</v>
      </c>
      <c r="DO363" s="223">
        <f t="shared" ca="1" si="709"/>
        <v>3.4384805690428615E-14</v>
      </c>
      <c r="DP363" s="223">
        <f t="shared" ca="1" si="710"/>
        <v>3.2121359626308613E-14</v>
      </c>
      <c r="DQ363" s="223">
        <f t="shared" ca="1" si="711"/>
        <v>2.9780530393349978E-14</v>
      </c>
      <c r="DR363" s="223">
        <f t="shared" ca="1" si="712"/>
        <v>2.73679572542074E-14</v>
      </c>
      <c r="DS363" s="223">
        <f t="shared" ca="1" si="713"/>
        <v>2.4889452308889515E-14</v>
      </c>
      <c r="DT363" s="223">
        <f t="shared" ca="1" si="714"/>
        <v>2.2350986492900955E-14</v>
      </c>
      <c r="DU363" s="223">
        <f t="shared" ca="1" si="715"/>
        <v>1.9758675192735804E-14</v>
      </c>
      <c r="DV363" s="223">
        <f t="shared" ca="1" si="716"/>
        <v>1.7118763513375808E-14</v>
      </c>
      <c r="DW363" s="223">
        <f t="shared" ca="1" si="717"/>
        <v>1.4437611233285441E-14</v>
      </c>
      <c r="DX363" s="223">
        <f t="shared" ca="1" si="718"/>
        <v>1.1721677483148751E-14</v>
      </c>
      <c r="DY363" s="223">
        <f t="shared" ca="1" si="719"/>
        <v>8.9775051852574656E-15</v>
      </c>
      <c r="DZ363" s="223">
        <f t="shared" ca="1" si="720"/>
        <v>6.2117052910383115E-15</v>
      </c>
      <c r="EA363" s="223">
        <f t="shared" ca="1" si="721"/>
        <v>3.4309408546919218E-15</v>
      </c>
      <c r="EB363" s="223">
        <f t="shared" ca="1" si="722"/>
        <v>6.4191098131160119E-16</v>
      </c>
      <c r="EC363" s="223">
        <f t="shared" ca="1" si="723"/>
        <v>-2.14866531184741E-15</v>
      </c>
      <c r="ED363" s="223">
        <f t="shared" ca="1" si="724"/>
        <v>-4.9340652820693259E-15</v>
      </c>
      <c r="EE363" s="223">
        <f t="shared" ca="1" si="725"/>
        <v>-7.7075786568536614E-15</v>
      </c>
      <c r="EF363" s="223">
        <f t="shared" ca="1" si="726"/>
        <v>-1.0462523799549479E-14</v>
      </c>
      <c r="EG363" s="223">
        <f t="shared" ca="1" si="727"/>
        <v>-1.3192263806003378E-14</v>
      </c>
      <c r="EH363" s="223">
        <f t="shared" ca="1" si="728"/>
        <v>-1.5890222493442729E-14</v>
      </c>
      <c r="EI363" s="223">
        <f t="shared" ca="1" si="729"/>
        <v>-1.8549900243076267E-14</v>
      </c>
      <c r="EJ363" s="223">
        <f t="shared" ca="1" si="730"/>
        <v>-2.1164889658244865E-14</v>
      </c>
      <c r="EK363" s="223">
        <f t="shared" ca="1" si="731"/>
        <v>-2.3728891000401367E-14</v>
      </c>
      <c r="EL363" s="223">
        <f t="shared" ca="1" si="732"/>
        <v>-2.6235727365732567E-14</v>
      </c>
      <c r="EM363" s="223">
        <f t="shared" ca="1" si="733"/>
        <v>-2.8679359565861356E-14</v>
      </c>
      <c r="EN363" s="223">
        <f t="shared" ca="1" si="734"/>
        <v>-3.1053900676780768E-14</v>
      </c>
      <c r="EO363" s="223">
        <f t="shared" ca="1" si="735"/>
        <v>-3.3353630220969362E-14</v>
      </c>
      <c r="EP363" s="223">
        <f t="shared" ca="1" si="736"/>
        <v>-3.5573007948522668E-14</v>
      </c>
      <c r="EQ363" s="223">
        <f t="shared" ca="1" si="737"/>
        <v>-3.7706687184100484E-14</v>
      </c>
      <c r="ER363" s="223">
        <f t="shared" ca="1" si="738"/>
        <v>-3.9749527707536115E-14</v>
      </c>
      <c r="ES363" s="223">
        <f t="shared" ca="1" si="739"/>
        <v>-4.1696608137076819E-14</v>
      </c>
      <c r="ET363" s="223">
        <f t="shared" ca="1" si="740"/>
        <v>-4.3543237785423782E-14</v>
      </c>
      <c r="EU363" s="223">
        <f t="shared" ca="1" si="741"/>
        <v>-4.5284967960008468E-14</v>
      </c>
      <c r="EV363" s="223">
        <f t="shared" ca="1" si="742"/>
        <v>-4.6917602680282772E-14</v>
      </c>
      <c r="EW363" s="223">
        <f t="shared" ca="1" si="743"/>
        <v>-4.843720878620366E-14</v>
      </c>
      <c r="EX363" s="223">
        <f t="shared" ca="1" si="744"/>
        <v>-4.9840125413560129E-14</v>
      </c>
      <c r="EY363" s="223">
        <f t="shared" ca="1" si="745"/>
        <v>-5.1122972813315943E-14</v>
      </c>
      <c r="EZ363" s="223">
        <f t="shared" ca="1" si="746"/>
        <v>-5.228266049372091E-14</v>
      </c>
      <c r="FA363" s="223">
        <f t="shared" ca="1" si="747"/>
        <v>-5.3316394665576302E-14</v>
      </c>
      <c r="FB363" s="223">
        <f t="shared" ca="1" si="748"/>
        <v>-5.4221684972717695E-14</v>
      </c>
      <c r="FC363" s="223">
        <f t="shared" ca="1" si="749"/>
        <v>-5.4996350491501131E-14</v>
      </c>
      <c r="FD363" s="223">
        <f t="shared" ca="1" si="750"/>
        <v>-5.5638524984839151E-14</v>
      </c>
      <c r="FE363" s="223">
        <f t="shared" ca="1" si="751"/>
        <v>-5.6146661398129466E-14</v>
      </c>
      <c r="FF363" s="223">
        <f t="shared" ca="1" si="752"/>
        <v>-5.6519535586244983E-14</v>
      </c>
      <c r="FG363" s="223">
        <f t="shared" ca="1" si="753"/>
        <v>-5.6756249262606604E-14</v>
      </c>
      <c r="FH363" s="223">
        <f t="shared" ca="1" si="754"/>
        <v>-5.6856232163234298E-14</v>
      </c>
      <c r="FI363" s="223">
        <f t="shared" ca="1" si="755"/>
        <v>-5.6819243420562986E-14</v>
      </c>
      <c r="FJ363" s="223">
        <f t="shared" ca="1" si="756"/>
        <v>-5.6645372143713598E-14</v>
      </c>
      <c r="FK363" s="223">
        <f t="shared" ca="1" si="757"/>
        <v>-5.6335037203821394E-14</v>
      </c>
      <c r="FL363" s="223">
        <f t="shared" ca="1" si="758"/>
        <v>-5.5888986224938697E-14</v>
      </c>
      <c r="FM363" s="223">
        <f t="shared" ca="1" si="759"/>
        <v>-5.530829378294309E-14</v>
      </c>
      <c r="FN363" s="223">
        <f t="shared" ca="1" si="760"/>
        <v>-5.4594358816789991E-14</v>
      </c>
      <c r="FO363" s="223">
        <f t="shared" ca="1" si="761"/>
        <v>-5.3748901258346179E-14</v>
      </c>
      <c r="FP363" s="223">
        <f t="shared" ca="1" si="762"/>
        <v>-5.2773957888923247E-14</v>
      </c>
      <c r="FQ363" s="223">
        <f t="shared" ca="1" si="763"/>
        <v>-5.1671877432493154E-14</v>
      </c>
      <c r="FR363" s="223">
        <f t="shared" ca="1" si="764"/>
        <v>-5.044531489740626E-14</v>
      </c>
      <c r="FS363" s="223">
        <f t="shared" ca="1" si="765"/>
        <v>-4.9097225180243775E-14</v>
      </c>
      <c r="FT363" s="223">
        <f t="shared" ca="1" si="766"/>
        <v>-4.7630855947213062E-14</v>
      </c>
      <c r="FU363" s="223">
        <f t="shared" ca="1" si="767"/>
        <v>-4.6049739810235255E-14</v>
      </c>
      <c r="FV363" s="223">
        <f t="shared" ca="1" si="768"/>
        <v>-4.4357685816573766E-14</v>
      </c>
      <c r="FW363" s="223">
        <f t="shared" ca="1" si="769"/>
        <v>-4.255877027250575E-14</v>
      </c>
      <c r="FX363" s="223">
        <f t="shared" ca="1" si="770"/>
        <v>-4.065732692314324E-14</v>
      </c>
      <c r="FY363" s="223">
        <f t="shared" ca="1" si="771"/>
        <v>-3.8657936512061638E-14</v>
      </c>
      <c r="FZ363" s="223">
        <f t="shared" ca="1" si="772"/>
        <v>-3.6565415745887147E-14</v>
      </c>
      <c r="GA363" s="223">
        <f t="shared" ca="1" si="773"/>
        <v>-3.4384805690428584E-14</v>
      </c>
      <c r="GB363" s="223">
        <f t="shared" ca="1" si="774"/>
        <v>-3.2121359626308582E-14</v>
      </c>
      <c r="GC363" s="223">
        <f t="shared" ca="1" si="775"/>
        <v>-2.9780530393349984E-14</v>
      </c>
      <c r="GD363" s="223">
        <f t="shared" ca="1" si="776"/>
        <v>-2.7367957254207407E-14</v>
      </c>
      <c r="GE363" s="223">
        <f t="shared" ca="1" si="777"/>
        <v>-2.4889452308889521E-14</v>
      </c>
      <c r="GF363" s="223">
        <f t="shared" ca="1" si="778"/>
        <v>-2.2350986492900962E-14</v>
      </c>
      <c r="GG363" s="223">
        <f t="shared" ca="1" si="779"/>
        <v>-1.975867519273581E-14</v>
      </c>
      <c r="GH363" s="223">
        <f t="shared" ca="1" si="780"/>
        <v>-1.7118763513375814E-14</v>
      </c>
      <c r="GI363" s="223">
        <f t="shared" ca="1" si="781"/>
        <v>-1.4437611233285494E-14</v>
      </c>
      <c r="GJ363" s="223">
        <f t="shared" ca="1" si="782"/>
        <v>-1.1721677483148805E-14</v>
      </c>
      <c r="GK363" s="223">
        <f t="shared" ca="1" si="783"/>
        <v>-8.9775051852574214E-15</v>
      </c>
      <c r="GL363" s="223">
        <f t="shared" ca="1" si="784"/>
        <v>-6.2117052910382681E-15</v>
      </c>
      <c r="GM363" s="223">
        <f t="shared" ca="1" si="785"/>
        <v>-3.4309408546918768E-15</v>
      </c>
      <c r="GN363" s="223">
        <f t="shared" ca="1" si="786"/>
        <v>-6.4191098131160751E-16</v>
      </c>
      <c r="GO363" s="223">
        <f t="shared" ca="1" si="787"/>
        <v>2.1486653118474029E-15</v>
      </c>
      <c r="GP363" s="223">
        <f t="shared" ca="1" si="788"/>
        <v>4.9340652820693196E-15</v>
      </c>
      <c r="GQ363" s="223">
        <f t="shared" ca="1" si="789"/>
        <v>7.707578656853655E-15</v>
      </c>
      <c r="GR363" s="223">
        <f t="shared" ca="1" si="790"/>
        <v>1.0462523799549472E-14</v>
      </c>
      <c r="GS363" s="223">
        <f t="shared" ca="1" si="791"/>
        <v>1.3192263806003324E-14</v>
      </c>
      <c r="GT363" s="223">
        <f t="shared" ca="1" si="792"/>
        <v>1.5890222493442673E-14</v>
      </c>
      <c r="GU363" s="223">
        <f t="shared" ca="1" si="793"/>
        <v>1.854990024307621E-14</v>
      </c>
      <c r="GV363" s="223">
        <f t="shared" ca="1" si="794"/>
        <v>2.1164889658244906E-14</v>
      </c>
      <c r="GW363" s="223">
        <f t="shared" ca="1" si="795"/>
        <v>2.3728891000401405E-14</v>
      </c>
      <c r="GX363" s="223">
        <f t="shared" ca="1" si="796"/>
        <v>2.623572736573256E-14</v>
      </c>
      <c r="GY363" s="223">
        <f t="shared" ca="1" si="797"/>
        <v>2.8679359565861349E-14</v>
      </c>
      <c r="GZ363" s="223">
        <f t="shared" ca="1" si="798"/>
        <v>3.1053900676780756E-14</v>
      </c>
      <c r="HA363" s="223">
        <f t="shared" ca="1" si="799"/>
        <v>3.3353630220969356E-14</v>
      </c>
      <c r="HB363" s="223">
        <f t="shared" ca="1" si="800"/>
        <v>3.5573007948522662E-14</v>
      </c>
      <c r="HC363" s="223">
        <f t="shared" ca="1" si="801"/>
        <v>3.7706687184100478E-14</v>
      </c>
      <c r="HD363" s="223">
        <f t="shared" ca="1" si="802"/>
        <v>3.9749527707536071E-14</v>
      </c>
      <c r="HE363" s="223">
        <f t="shared" ca="1" si="803"/>
        <v>4.1696608137076781E-14</v>
      </c>
      <c r="HF363" s="223">
        <f t="shared" ca="1" si="804"/>
        <v>4.3543237785423808E-14</v>
      </c>
      <c r="HG363" s="223">
        <f t="shared" ca="1" si="805"/>
        <v>4.52849679600085E-14</v>
      </c>
      <c r="HH363" s="223">
        <f t="shared" ca="1" si="806"/>
        <v>4.6917602680282797E-14</v>
      </c>
      <c r="HI363" s="223">
        <f t="shared" ca="1" si="807"/>
        <v>4.843720878620366E-14</v>
      </c>
      <c r="HJ363" s="223">
        <f t="shared" ca="1" si="808"/>
        <v>4.9840125413560123E-14</v>
      </c>
      <c r="HK363" s="223">
        <f t="shared" ca="1" si="809"/>
        <v>5.1122972813315936E-14</v>
      </c>
      <c r="HL363" s="223">
        <f t="shared" ca="1" si="810"/>
        <v>5.228266049372091E-14</v>
      </c>
      <c r="HM363" s="223">
        <f t="shared" ca="1" si="811"/>
        <v>5.3316394665576296E-14</v>
      </c>
      <c r="HN363" s="223">
        <f t="shared" ca="1" si="812"/>
        <v>5.4221684972717688E-14</v>
      </c>
      <c r="HO363" s="223">
        <f t="shared" ca="1" si="813"/>
        <v>5.4996350491501112E-14</v>
      </c>
      <c r="HP363" s="223">
        <f t="shared" ca="1" si="814"/>
        <v>5.5638524984839132E-14</v>
      </c>
      <c r="HQ363" s="223">
        <f t="shared" ca="1" si="815"/>
        <v>5.6146661398129473E-14</v>
      </c>
      <c r="HR363" s="223">
        <f t="shared" ca="1" si="816"/>
        <v>5.6519535586244989E-14</v>
      </c>
      <c r="HS363" s="223">
        <f t="shared" ca="1" si="817"/>
        <v>5.6756249262606604E-14</v>
      </c>
      <c r="HT363" s="223">
        <f t="shared" ca="1" si="818"/>
        <v>5.6856232163234298E-14</v>
      </c>
      <c r="HU363" s="223">
        <f t="shared" ca="1" si="819"/>
        <v>5.6819243420562993E-14</v>
      </c>
      <c r="HV363" s="223">
        <f t="shared" ca="1" si="820"/>
        <v>5.6645372143713598E-14</v>
      </c>
      <c r="HW363" s="223">
        <f t="shared" ca="1" si="821"/>
        <v>5.6335037203821394E-14</v>
      </c>
      <c r="HX363" s="223">
        <f t="shared" ca="1" si="822"/>
        <v>5.5888986224938697E-14</v>
      </c>
      <c r="HY363" s="223">
        <f t="shared" ca="1" si="823"/>
        <v>5.530829378294309E-14</v>
      </c>
      <c r="HZ363" s="223">
        <f t="shared" ca="1" si="824"/>
        <v>5.4594358816789991E-14</v>
      </c>
      <c r="IA363" s="223">
        <f t="shared" ca="1" si="825"/>
        <v>5.3748901258346179E-14</v>
      </c>
      <c r="IB363" s="223">
        <f t="shared" ca="1" si="826"/>
        <v>5.2773957888923247E-14</v>
      </c>
      <c r="IC363" s="223">
        <f t="shared" ca="1" si="827"/>
        <v>5.1671877432493154E-14</v>
      </c>
      <c r="ID363" s="223">
        <f t="shared" ca="1" si="828"/>
        <v>5.0445314897406266E-14</v>
      </c>
      <c r="IE363" s="223">
        <f t="shared" ca="1" si="829"/>
        <v>5.4467555569525923E-14</v>
      </c>
      <c r="IF363" s="223">
        <f t="shared" ca="1" si="830"/>
        <v>4.7630855947213062E-14</v>
      </c>
      <c r="IG363" s="223">
        <f t="shared" ca="1" si="831"/>
        <v>4.6049739810235262E-14</v>
      </c>
      <c r="IH363" s="223">
        <f t="shared" ca="1" si="832"/>
        <v>4.4357685816573766E-14</v>
      </c>
      <c r="II363" s="223">
        <f t="shared" ca="1" si="833"/>
        <v>4.255877027250575E-14</v>
      </c>
      <c r="IJ363" s="223">
        <f t="shared" ca="1" si="834"/>
        <v>4.065732692314324E-14</v>
      </c>
      <c r="IK363" s="223">
        <f t="shared" ca="1" si="835"/>
        <v>3.8657936512061644E-14</v>
      </c>
      <c r="IL363" s="223">
        <f t="shared" ca="1" si="836"/>
        <v>3.6565415745887153E-14</v>
      </c>
      <c r="IM363" s="223">
        <f t="shared" ca="1" si="837"/>
        <v>3.438480569042859E-14</v>
      </c>
      <c r="IN363" s="223">
        <f t="shared" ca="1" si="838"/>
        <v>3.2121359626308582E-14</v>
      </c>
      <c r="IO363" s="223">
        <f t="shared" ca="1" si="839"/>
        <v>2.9780530393349984E-14</v>
      </c>
      <c r="IP363" s="223">
        <f t="shared" ca="1" si="840"/>
        <v>2.7367957254207413E-14</v>
      </c>
      <c r="IQ363" s="223">
        <f t="shared" ca="1" si="841"/>
        <v>2.4889452308889528E-14</v>
      </c>
      <c r="IR363" s="223">
        <f t="shared" ca="1" si="842"/>
        <v>2.2350986492900971E-14</v>
      </c>
      <c r="IS363" s="223">
        <f t="shared" ca="1" si="843"/>
        <v>1.9758675192735816E-14</v>
      </c>
      <c r="IT363" s="223">
        <f t="shared" ca="1" si="844"/>
        <v>1.711876351337582E-14</v>
      </c>
      <c r="IU363" s="223">
        <f t="shared" ca="1" si="845"/>
        <v>1.44376112332855E-14</v>
      </c>
      <c r="IV363" s="223">
        <f t="shared" ca="1" si="846"/>
        <v>1.1721677483148811E-14</v>
      </c>
      <c r="IW363" s="223">
        <f t="shared" ca="1" si="847"/>
        <v>8.9775051852574277E-15</v>
      </c>
      <c r="IX363" s="223">
        <f t="shared" ca="1" si="848"/>
        <v>6.2117052910382744E-15</v>
      </c>
      <c r="IY363" s="223">
        <f t="shared" ca="1" si="849"/>
        <v>3.4309408546918847E-15</v>
      </c>
      <c r="IZ363" s="223">
        <f t="shared" ca="1" si="850"/>
        <v>6.4191098131161539E-16</v>
      </c>
      <c r="JA363" s="223">
        <f t="shared" ca="1" si="851"/>
        <v>-2.1486653118473962E-15</v>
      </c>
      <c r="JB363" s="223">
        <f t="shared" ca="1" si="852"/>
        <v>-4.9340652820693125E-15</v>
      </c>
    </row>
    <row r="364" spans="1:262">
      <c r="B364" s="230">
        <v>3</v>
      </c>
      <c r="C364" s="229">
        <f t="shared" si="853"/>
        <v>5.8593749999999998E-5</v>
      </c>
      <c r="D364" s="226">
        <f t="shared" ca="1" si="597"/>
        <v>18.000000000008505</v>
      </c>
      <c r="E364" s="225">
        <f ca="1">I361</f>
        <v>8.5060598458910887E-12</v>
      </c>
      <c r="F364" s="224">
        <v>3</v>
      </c>
      <c r="G364" s="223">
        <f t="shared" ca="1" si="854"/>
        <v>-4.7927221972303552E-13</v>
      </c>
      <c r="H364" s="223">
        <f t="shared" ca="1" si="598"/>
        <v>-6.5373965833357729E-13</v>
      </c>
      <c r="I364" s="223">
        <f t="shared" ca="1" si="599"/>
        <v>-8.2466442509389295E-13</v>
      </c>
      <c r="J364" s="223">
        <f t="shared" ca="1" si="600"/>
        <v>-9.9112026388353861E-13</v>
      </c>
      <c r="K364" s="223">
        <f t="shared" ca="1" si="601"/>
        <v>-1.1522051360899434E-12</v>
      </c>
      <c r="L364" s="223">
        <f t="shared" ca="1" si="602"/>
        <v>-1.3070461088338058E-12</v>
      </c>
      <c r="M364" s="223">
        <f t="shared" ca="1" si="603"/>
        <v>-1.4548040854679991E-12</v>
      </c>
      <c r="N364" s="223">
        <f t="shared" ca="1" si="604"/>
        <v>-1.594678352715004E-12</v>
      </c>
      <c r="O364" s="223">
        <f t="shared" ca="1" si="605"/>
        <v>-1.7259109198015366E-12</v>
      </c>
      <c r="P364" s="223">
        <f t="shared" ca="1" si="606"/>
        <v>-1.8477906260762215E-12</v>
      </c>
      <c r="Q364" s="223">
        <f t="shared" ca="1" si="607"/>
        <v>-1.9596569948507789E-12</v>
      </c>
      <c r="R364" s="223">
        <f t="shared" ca="1" si="608"/>
        <v>-2.0609038125804247E-12</v>
      </c>
      <c r="S364" s="223">
        <f t="shared" ca="1" si="609"/>
        <v>-2.1509824139875918E-12</v>
      </c>
      <c r="T364" s="223">
        <f t="shared" ca="1" si="610"/>
        <v>-2.2294046553266098E-12</v>
      </c>
      <c r="U364" s="223">
        <f t="shared" ca="1" si="611"/>
        <v>-2.295745559676953E-12</v>
      </c>
      <c r="V364" s="223">
        <f t="shared" ca="1" si="612"/>
        <v>-2.3496456199299977E-12</v>
      </c>
      <c r="W364" s="223">
        <f t="shared" ca="1" si="613"/>
        <v>-2.3908127469891902E-12</v>
      </c>
      <c r="X364" s="223">
        <f t="shared" ca="1" si="614"/>
        <v>-2.4190238526261689E-12</v>
      </c>
      <c r="Y364" s="223">
        <f t="shared" ca="1" si="615"/>
        <v>-2.4341260584152032E-12</v>
      </c>
      <c r="Z364" s="223">
        <f t="shared" ca="1" si="616"/>
        <v>-2.4360375241946274E-12</v>
      </c>
      <c r="AA364" s="223">
        <f t="shared" ca="1" si="617"/>
        <v>-2.4247478915657685E-12</v>
      </c>
      <c r="AB364" s="223">
        <f t="shared" ca="1" si="618"/>
        <v>-2.4003183400260055E-12</v>
      </c>
      <c r="AC364" s="223">
        <f t="shared" ca="1" si="619"/>
        <v>-2.3628812554317724E-12</v>
      </c>
      <c r="AD364" s="223">
        <f t="shared" ca="1" si="620"/>
        <v>-2.3126395125881334E-12</v>
      </c>
      <c r="AE364" s="223">
        <f t="shared" ca="1" si="621"/>
        <v>-2.2498653758526339E-12</v>
      </c>
      <c r="AF364" s="223">
        <f t="shared" ca="1" si="622"/>
        <v>-2.1748990237111587E-12</v>
      </c>
      <c r="AG364" s="223">
        <f t="shared" ca="1" si="623"/>
        <v>-2.0881467053212447E-12</v>
      </c>
      <c r="AH364" s="223">
        <f t="shared" ca="1" si="624"/>
        <v>-1.9900785390126931E-12</v>
      </c>
      <c r="AI364" s="223">
        <f t="shared" ca="1" si="625"/>
        <v>-1.8812259646756152E-12</v>
      </c>
      <c r="AJ364" s="223">
        <f t="shared" ca="1" si="626"/>
        <v>-1.7621788638416139E-12</v>
      </c>
      <c r="AK364" s="223">
        <f t="shared" ca="1" si="627"/>
        <v>-1.6335823630646624E-12</v>
      </c>
      <c r="AL364" s="223">
        <f t="shared" ca="1" si="628"/>
        <v>-1.4961333379244076E-12</v>
      </c>
      <c r="AM364" s="223">
        <f t="shared" ca="1" si="629"/>
        <v>-1.3505766365970287E-12</v>
      </c>
      <c r="AN364" s="223">
        <f t="shared" ca="1" si="630"/>
        <v>-1.197701043458434E-12</v>
      </c>
      <c r="AO364" s="223">
        <f t="shared" ca="1" si="631"/>
        <v>-1.0383350045933809E-12</v>
      </c>
      <c r="AP364" s="223">
        <f t="shared" ca="1" si="632"/>
        <v>-8.7334213837437274E-13</v>
      </c>
      <c r="AQ364" s="223">
        <f t="shared" ca="1" si="633"/>
        <v>-7.0361655543886208E-13</v>
      </c>
      <c r="AR364" s="223">
        <f t="shared" ca="1" si="634"/>
        <v>-5.3007801342624757E-13</v>
      </c>
      <c r="AS364" s="223">
        <f t="shared" ca="1" si="635"/>
        <v>-3.5366693273152767E-13</v>
      </c>
      <c r="AT364" s="223">
        <f t="shared" ca="1" si="636"/>
        <v>-1.7533930028570723E-13</v>
      </c>
      <c r="AU364" s="223">
        <f t="shared" ca="1" si="637"/>
        <v>3.9385110202189499E-15</v>
      </c>
      <c r="AV364" s="223">
        <f t="shared" ca="1" si="638"/>
        <v>1.8319497919368355E-13</v>
      </c>
      <c r="AW364" s="223">
        <f t="shared" ca="1" si="639"/>
        <v>3.6145869790240367E-13</v>
      </c>
      <c r="AX364" s="223">
        <f t="shared" ca="1" si="640"/>
        <v>5.3776364060946321E-13</v>
      </c>
      <c r="AY364" s="223">
        <f t="shared" ca="1" si="641"/>
        <v>7.111543955548086E-13</v>
      </c>
      <c r="AZ364" s="223">
        <f t="shared" ca="1" si="642"/>
        <v>8.8069134321436372E-13</v>
      </c>
      <c r="BA364" s="223">
        <f t="shared" ca="1" si="643"/>
        <v>1.0454557481796342E-12</v>
      </c>
      <c r="BB364" s="223">
        <f t="shared" ca="1" si="644"/>
        <v>1.2045547378644955E-12</v>
      </c>
      <c r="BC364" s="223">
        <f t="shared" ca="1" si="645"/>
        <v>1.3571261410590913E-12</v>
      </c>
      <c r="BD364" s="223">
        <f t="shared" ca="1" si="646"/>
        <v>1.5023431601103229E-12</v>
      </c>
      <c r="BE364" s="223">
        <f t="shared" ca="1" si="647"/>
        <v>1.6394188514099708E-12</v>
      </c>
      <c r="BF364" s="223">
        <f t="shared" ca="1" si="648"/>
        <v>1.7676103899102831E-12</v>
      </c>
      <c r="BG364" s="223">
        <f t="shared" ca="1" si="649"/>
        <v>1.8862230945572778E-12</v>
      </c>
      <c r="BH364" s="223">
        <f t="shared" ca="1" si="650"/>
        <v>1.9946141928275562E-12</v>
      </c>
      <c r="BI364" s="223">
        <f t="shared" ca="1" si="651"/>
        <v>2.0921963039683035E-12</v>
      </c>
      <c r="BJ364" s="223">
        <f t="shared" ca="1" si="652"/>
        <v>2.1784406220644791E-12</v>
      </c>
      <c r="BK364" s="223">
        <f t="shared" ca="1" si="653"/>
        <v>2.2528797816838842E-12</v>
      </c>
      <c r="BL364" s="223">
        <f t="shared" ca="1" si="654"/>
        <v>2.3151103905709384E-12</v>
      </c>
      <c r="BM364" s="223">
        <f t="shared" ca="1" si="655"/>
        <v>2.3647952156642605E-12</v>
      </c>
      <c r="BN364" s="223">
        <f t="shared" ca="1" si="656"/>
        <v>2.4016650105918451E-12</v>
      </c>
      <c r="BO364" s="223">
        <f t="shared" ca="1" si="657"/>
        <v>2.4255199747404849E-12</v>
      </c>
      <c r="BP364" s="223">
        <f t="shared" ca="1" si="658"/>
        <v>2.436230835992602E-12</v>
      </c>
      <c r="BQ364" s="223">
        <f t="shared" ca="1" si="659"/>
        <v>2.4337395512630533E-12</v>
      </c>
      <c r="BR364" s="223">
        <f t="shared" ca="1" si="660"/>
        <v>2.4180596210396399E-12</v>
      </c>
      <c r="BS364" s="223">
        <f t="shared" ca="1" si="661"/>
        <v>2.3892760162227932E-12</v>
      </c>
      <c r="BT364" s="223">
        <f t="shared" ca="1" si="662"/>
        <v>2.3475447176609016E-12</v>
      </c>
      <c r="BU364" s="223">
        <f t="shared" ca="1" si="663"/>
        <v>2.2930918708765823E-12</v>
      </c>
      <c r="BV364" s="223">
        <f t="shared" ca="1" si="664"/>
        <v>2.2262125605644962E-12</v>
      </c>
      <c r="BW364" s="223">
        <f t="shared" ca="1" si="665"/>
        <v>2.1472692115018236E-12</v>
      </c>
      <c r="BX364" s="223">
        <f t="shared" ca="1" si="666"/>
        <v>2.0566896245369921E-12</v>
      </c>
      <c r="BY364" s="223">
        <f t="shared" ca="1" si="667"/>
        <v>1.9549646582998182E-12</v>
      </c>
      <c r="BZ364" s="223">
        <f t="shared" ca="1" si="668"/>
        <v>1.8426455691960593E-12</v>
      </c>
      <c r="CA364" s="223">
        <f t="shared" ca="1" si="669"/>
        <v>1.720341024101186E-12</v>
      </c>
      <c r="CB364" s="223">
        <f t="shared" ca="1" si="670"/>
        <v>1.5887138019418574E-12</v>
      </c>
      <c r="CC364" s="223">
        <f t="shared" ca="1" si="671"/>
        <v>1.4484772020394803E-12</v>
      </c>
      <c r="CD364" s="223">
        <f t="shared" ca="1" si="672"/>
        <v>1.300391178679392E-12</v>
      </c>
      <c r="CE364" s="223">
        <f t="shared" ca="1" si="673"/>
        <v>1.14525822285274E-12</v>
      </c>
      <c r="CF364" s="223">
        <f t="shared" ca="1" si="674"/>
        <v>9.8391901348827843E-13</v>
      </c>
      <c r="CG364" s="223">
        <f t="shared" ca="1" si="675"/>
        <v>8.1724786174040319E-13</v>
      </c>
      <c r="CH364" s="223">
        <f t="shared" ca="1" si="676"/>
        <v>6.4614797302126106E-13</v>
      </c>
      <c r="CI364" s="223">
        <f t="shared" ca="1" si="677"/>
        <v>4.7154655245236168E-13</v>
      </c>
      <c r="CJ364" s="223">
        <f t="shared" ca="1" si="678"/>
        <v>2.9438978025969638E-13</v>
      </c>
      <c r="CK364" s="223">
        <f t="shared" ca="1" si="679"/>
        <v>1.1563768434110223E-13</v>
      </c>
      <c r="CL364" s="223">
        <f t="shared" ca="1" si="680"/>
        <v>-6.3741062208090513E-14</v>
      </c>
      <c r="CM364" s="223">
        <f t="shared" ca="1" si="681"/>
        <v>-2.4277439041848282E-13</v>
      </c>
      <c r="CN364" s="223">
        <f t="shared" ca="1" si="682"/>
        <v>-4.2049210317258819E-13</v>
      </c>
      <c r="CO364" s="223">
        <f t="shared" ca="1" si="683"/>
        <v>-5.9593113278706406E-13</v>
      </c>
      <c r="CP364" s="223">
        <f t="shared" ca="1" si="684"/>
        <v>-7.6814075995993446E-13</v>
      </c>
      <c r="CQ364" s="223">
        <f t="shared" ca="1" si="685"/>
        <v>-9.3618776580085211E-13</v>
      </c>
      <c r="CR364" s="223">
        <f t="shared" ca="1" si="686"/>
        <v>-1.0991614890251348E-12</v>
      </c>
      <c r="CS364" s="223">
        <f t="shared" ca="1" si="687"/>
        <v>-1.2561787609061612E-12</v>
      </c>
      <c r="CT364" s="223">
        <f t="shared" ca="1" si="688"/>
        <v>-1.4063886912432169E-12</v>
      </c>
      <c r="CU364" s="223">
        <f t="shared" ca="1" si="689"/>
        <v>-1.5489772794092252E-12</v>
      </c>
      <c r="CV364" s="223">
        <f t="shared" ca="1" si="690"/>
        <v>-1.6831718254906662E-12</v>
      </c>
      <c r="CW364" s="223">
        <f t="shared" ca="1" si="691"/>
        <v>-1.8082451176153583E-12</v>
      </c>
      <c r="CX364" s="223">
        <f t="shared" ca="1" si="692"/>
        <v>-1.9235193727765974E-12</v>
      </c>
      <c r="CY364" s="223">
        <f t="shared" ca="1" si="693"/>
        <v>-2.0283699097980033E-12</v>
      </c>
      <c r="CZ364" s="223">
        <f t="shared" ca="1" si="694"/>
        <v>-2.1222285345349322E-12</v>
      </c>
      <c r="DA364" s="223">
        <f t="shared" ca="1" si="695"/>
        <v>-2.2045866189677758E-12</v>
      </c>
      <c r="DB364" s="223">
        <f t="shared" ca="1" si="696"/>
        <v>-2.2749978575012731E-12</v>
      </c>
      <c r="DC364" s="223">
        <f t="shared" ca="1" si="697"/>
        <v>-2.3330806855331975E-12</v>
      </c>
      <c r="DD364" s="223">
        <f t="shared" ca="1" si="698"/>
        <v>-2.3785203471859958E-12</v>
      </c>
      <c r="DE364" s="223">
        <f t="shared" ca="1" si="699"/>
        <v>-2.411070600996159E-12</v>
      </c>
      <c r="DF364" s="223">
        <f t="shared" ca="1" si="700"/>
        <v>-2.4305550543180509E-12</v>
      </c>
      <c r="DG364" s="223">
        <f t="shared" ca="1" si="701"/>
        <v>-2.4368681192109369E-12</v>
      </c>
      <c r="DH364" s="223">
        <f t="shared" ca="1" si="702"/>
        <v>-2.4299755846291816E-12</v>
      </c>
      <c r="DI364" s="223">
        <f t="shared" ca="1" si="703"/>
        <v>-2.4099148018148703E-12</v>
      </c>
      <c r="DJ364" s="223">
        <f t="shared" ca="1" si="704"/>
        <v>-2.3767944818881928E-12</v>
      </c>
      <c r="DK364" s="223">
        <f t="shared" ca="1" si="705"/>
        <v>-2.3307941067324625E-12</v>
      </c>
      <c r="DL364" s="223">
        <f t="shared" ca="1" si="706"/>
        <v>-2.2721629563662441E-12</v>
      </c>
      <c r="DM364" s="223">
        <f t="shared" ca="1" si="707"/>
        <v>-2.2012187580733242E-12</v>
      </c>
      <c r="DN364" s="223">
        <f t="shared" ca="1" si="708"/>
        <v>-2.1183459646110455E-12</v>
      </c>
      <c r="DO364" s="223">
        <f t="shared" ca="1" si="709"/>
        <v>-2.0239936708274985E-12</v>
      </c>
      <c r="DP364" s="223">
        <f t="shared" ca="1" si="710"/>
        <v>-1.9186731799776205E-12</v>
      </c>
      <c r="DQ364" s="223">
        <f t="shared" ca="1" si="711"/>
        <v>-1.8029552329265742E-12</v>
      </c>
      <c r="DR364" s="223">
        <f t="shared" ca="1" si="712"/>
        <v>-1.6774669152555367E-12</v>
      </c>
      <c r="DS364" s="223">
        <f t="shared" ca="1" si="713"/>
        <v>-1.542888259030599E-12</v>
      </c>
      <c r="DT364" s="223">
        <f t="shared" ca="1" si="714"/>
        <v>-1.3999485576500935E-12</v>
      </c>
      <c r="DU364" s="223">
        <f t="shared" ca="1" si="715"/>
        <v>-1.2494224137404758E-12</v>
      </c>
      <c r="DV364" s="223">
        <f t="shared" ca="1" si="716"/>
        <v>-1.0921255415175637E-12</v>
      </c>
      <c r="DW364" s="223">
        <f t="shared" ca="1" si="717"/>
        <v>-9.2891034636055023E-13</v>
      </c>
      <c r="DX364" s="223">
        <f t="shared" ca="1" si="718"/>
        <v>-7.6066130555338696E-13</v>
      </c>
      <c r="DY364" s="223">
        <f t="shared" ca="1" si="719"/>
        <v>-5.8829017522573792E-13</v>
      </c>
      <c r="DZ364" s="223">
        <f t="shared" ca="1" si="720"/>
        <v>-4.1273104946754287E-13</v>
      </c>
      <c r="EA364" s="223">
        <f t="shared" ca="1" si="721"/>
        <v>-2.3493529839217967E-13</v>
      </c>
      <c r="EB364" s="223">
        <f t="shared" ca="1" si="722"/>
        <v>-5.5866412579419529E-14</v>
      </c>
      <c r="EC364" s="223">
        <f t="shared" ca="1" si="723"/>
        <v>1.2350521816351646E-13</v>
      </c>
      <c r="ED364" s="223">
        <f t="shared" ca="1" si="724"/>
        <v>3.0220756342841309E-13</v>
      </c>
      <c r="EE364" s="223">
        <f t="shared" ca="1" si="725"/>
        <v>4.7927221972303613E-13</v>
      </c>
      <c r="EF364" s="223">
        <f t="shared" ca="1" si="726"/>
        <v>6.5373965833357527E-13</v>
      </c>
      <c r="EG364" s="223">
        <f t="shared" ca="1" si="727"/>
        <v>8.2466442509389244E-13</v>
      </c>
      <c r="EH364" s="223">
        <f t="shared" ca="1" si="728"/>
        <v>9.9112026388353962E-13</v>
      </c>
      <c r="EI364" s="223">
        <f t="shared" ca="1" si="729"/>
        <v>1.152205136089942E-12</v>
      </c>
      <c r="EJ364" s="223">
        <f t="shared" ca="1" si="730"/>
        <v>1.3070461088338054E-12</v>
      </c>
      <c r="EK364" s="223">
        <f t="shared" ca="1" si="731"/>
        <v>1.4548040854679965E-12</v>
      </c>
      <c r="EL364" s="223">
        <f t="shared" ca="1" si="732"/>
        <v>1.5946783527150029E-12</v>
      </c>
      <c r="EM364" s="223">
        <f t="shared" ca="1" si="733"/>
        <v>1.7259109198015366E-12</v>
      </c>
      <c r="EN364" s="223">
        <f t="shared" ca="1" si="734"/>
        <v>1.8477906260762194E-12</v>
      </c>
      <c r="EO364" s="223">
        <f t="shared" ca="1" si="735"/>
        <v>1.9596569948507781E-12</v>
      </c>
      <c r="EP364" s="223">
        <f t="shared" ca="1" si="736"/>
        <v>2.0609038125804252E-12</v>
      </c>
      <c r="EQ364" s="223">
        <f t="shared" ca="1" si="737"/>
        <v>2.150982413987591E-12</v>
      </c>
      <c r="ER364" s="223">
        <f t="shared" ca="1" si="738"/>
        <v>2.229404655326609E-12</v>
      </c>
      <c r="ES364" s="223">
        <f t="shared" ca="1" si="739"/>
        <v>2.2957455596769534E-12</v>
      </c>
      <c r="ET364" s="223">
        <f t="shared" ca="1" si="740"/>
        <v>2.3496456199299973E-12</v>
      </c>
      <c r="EU364" s="223">
        <f t="shared" ca="1" si="741"/>
        <v>2.3908127469891902E-12</v>
      </c>
      <c r="EV364" s="223">
        <f t="shared" ca="1" si="742"/>
        <v>2.4190238526261693E-12</v>
      </c>
      <c r="EW364" s="223">
        <f t="shared" ca="1" si="743"/>
        <v>2.4341260584152032E-12</v>
      </c>
      <c r="EX364" s="223">
        <f t="shared" ca="1" si="744"/>
        <v>2.4360375241946278E-12</v>
      </c>
      <c r="EY364" s="223">
        <f t="shared" ca="1" si="745"/>
        <v>2.4247478915657685E-12</v>
      </c>
      <c r="EZ364" s="223">
        <f t="shared" ca="1" si="746"/>
        <v>2.4003183400260059E-12</v>
      </c>
      <c r="FA364" s="223">
        <f t="shared" ca="1" si="747"/>
        <v>2.3628812554317724E-12</v>
      </c>
      <c r="FB364" s="223">
        <f t="shared" ca="1" si="748"/>
        <v>2.3126395125881346E-12</v>
      </c>
      <c r="FC364" s="223">
        <f t="shared" ca="1" si="749"/>
        <v>2.2498653758526339E-12</v>
      </c>
      <c r="FD364" s="223">
        <f t="shared" ca="1" si="750"/>
        <v>2.1748990237111583E-12</v>
      </c>
      <c r="FE364" s="223">
        <f t="shared" ca="1" si="751"/>
        <v>2.0881467053212455E-12</v>
      </c>
      <c r="FF364" s="223">
        <f t="shared" ca="1" si="752"/>
        <v>1.9900785390126939E-12</v>
      </c>
      <c r="FG364" s="223">
        <f t="shared" ca="1" si="753"/>
        <v>1.8812259646756144E-12</v>
      </c>
      <c r="FH364" s="223">
        <f t="shared" ca="1" si="754"/>
        <v>1.7621788638416153E-12</v>
      </c>
      <c r="FI364" s="223">
        <f t="shared" ca="1" si="755"/>
        <v>1.6335823630646624E-12</v>
      </c>
      <c r="FJ364" s="223">
        <f t="shared" ca="1" si="756"/>
        <v>1.4961333379244098E-12</v>
      </c>
      <c r="FK364" s="223">
        <f t="shared" ca="1" si="757"/>
        <v>1.3505766365970305E-12</v>
      </c>
      <c r="FL364" s="223">
        <f t="shared" ca="1" si="758"/>
        <v>1.1977010434584336E-12</v>
      </c>
      <c r="FM364" s="223">
        <f t="shared" ca="1" si="759"/>
        <v>1.0383350045933838E-12</v>
      </c>
      <c r="FN364" s="223">
        <f t="shared" ca="1" si="760"/>
        <v>8.7334213837437334E-13</v>
      </c>
      <c r="FO364" s="223">
        <f t="shared" ca="1" si="761"/>
        <v>7.0361655543886168E-13</v>
      </c>
      <c r="FP364" s="223">
        <f t="shared" ca="1" si="762"/>
        <v>5.3007801342624939E-13</v>
      </c>
      <c r="FQ364" s="223">
        <f t="shared" ca="1" si="763"/>
        <v>3.5366693273152853E-13</v>
      </c>
      <c r="FR364" s="223">
        <f t="shared" ca="1" si="764"/>
        <v>1.7533930028570592E-13</v>
      </c>
      <c r="FS364" s="223">
        <f t="shared" ca="1" si="765"/>
        <v>-3.9385110202169304E-15</v>
      </c>
      <c r="FT364" s="223">
        <f t="shared" ca="1" si="766"/>
        <v>-1.8319497919368266E-13</v>
      </c>
      <c r="FU364" s="223">
        <f t="shared" ca="1" si="767"/>
        <v>-3.6145869790240493E-13</v>
      </c>
      <c r="FV364" s="223">
        <f t="shared" ca="1" si="768"/>
        <v>-5.3776364060946139E-13</v>
      </c>
      <c r="FW364" s="223">
        <f t="shared" ca="1" si="769"/>
        <v>-7.111543955548088E-13</v>
      </c>
      <c r="FX364" s="223">
        <f t="shared" ca="1" si="770"/>
        <v>-8.8069134321436079E-13</v>
      </c>
      <c r="FY364" s="223">
        <f t="shared" ca="1" si="771"/>
        <v>-1.0454557481796332E-12</v>
      </c>
      <c r="FZ364" s="223">
        <f t="shared" ca="1" si="772"/>
        <v>-1.2045547378644957E-12</v>
      </c>
      <c r="GA364" s="223">
        <f t="shared" ca="1" si="773"/>
        <v>-1.3571261410590889E-12</v>
      </c>
      <c r="GB364" s="223">
        <f t="shared" ca="1" si="774"/>
        <v>-1.5023431601103221E-12</v>
      </c>
      <c r="GC364" s="223">
        <f t="shared" ca="1" si="775"/>
        <v>-1.6394188514099708E-12</v>
      </c>
      <c r="GD364" s="223">
        <f t="shared" ca="1" si="776"/>
        <v>-1.7676103899102819E-12</v>
      </c>
      <c r="GE364" s="223">
        <f t="shared" ca="1" si="777"/>
        <v>-1.8862230945572774E-12</v>
      </c>
      <c r="GF364" s="223">
        <f t="shared" ca="1" si="778"/>
        <v>-1.994614192827557E-12</v>
      </c>
      <c r="GG364" s="223">
        <f t="shared" ca="1" si="779"/>
        <v>-2.0921963039683031E-12</v>
      </c>
      <c r="GH364" s="223">
        <f t="shared" ca="1" si="780"/>
        <v>-2.1784406220644787E-12</v>
      </c>
      <c r="GI364" s="223">
        <f t="shared" ca="1" si="781"/>
        <v>-2.2528797816838846E-12</v>
      </c>
      <c r="GJ364" s="223">
        <f t="shared" ca="1" si="782"/>
        <v>-2.3151103905709384E-12</v>
      </c>
      <c r="GK364" s="223">
        <f t="shared" ca="1" si="783"/>
        <v>-2.3647952156642605E-12</v>
      </c>
      <c r="GL364" s="223">
        <f t="shared" ca="1" si="784"/>
        <v>-2.4016650105918447E-12</v>
      </c>
      <c r="GM364" s="223">
        <f t="shared" ca="1" si="785"/>
        <v>-2.4255199747404849E-12</v>
      </c>
      <c r="GN364" s="223">
        <f t="shared" ca="1" si="786"/>
        <v>-2.436230835992602E-12</v>
      </c>
      <c r="GO364" s="223">
        <f t="shared" ca="1" si="787"/>
        <v>-2.4337395512630529E-12</v>
      </c>
      <c r="GP364" s="223">
        <f t="shared" ca="1" si="788"/>
        <v>-2.4180596210396399E-12</v>
      </c>
      <c r="GQ364" s="223">
        <f t="shared" ca="1" si="789"/>
        <v>-2.3892760162227928E-12</v>
      </c>
      <c r="GR364" s="223">
        <f t="shared" ca="1" si="790"/>
        <v>-2.3475447176609024E-12</v>
      </c>
      <c r="GS364" s="223">
        <f t="shared" ca="1" si="791"/>
        <v>-2.2930918708765827E-12</v>
      </c>
      <c r="GT364" s="223">
        <f t="shared" ca="1" si="792"/>
        <v>-2.2262125605644958E-12</v>
      </c>
      <c r="GU364" s="223">
        <f t="shared" ca="1" si="793"/>
        <v>-2.147269211501824E-12</v>
      </c>
      <c r="GV364" s="223">
        <f t="shared" ca="1" si="794"/>
        <v>-2.0566896245369921E-12</v>
      </c>
      <c r="GW364" s="223">
        <f t="shared" ca="1" si="795"/>
        <v>-1.9549646582998202E-12</v>
      </c>
      <c r="GX364" s="223">
        <f t="shared" ca="1" si="796"/>
        <v>-1.8426455691960601E-12</v>
      </c>
      <c r="GY364" s="223">
        <f t="shared" ca="1" si="797"/>
        <v>-1.720341024101187E-12</v>
      </c>
      <c r="GZ364" s="223">
        <f t="shared" ca="1" si="798"/>
        <v>-1.58871380194186E-12</v>
      </c>
      <c r="HA364" s="223">
        <f t="shared" ca="1" si="799"/>
        <v>-1.448477202039481E-12</v>
      </c>
      <c r="HB364" s="223">
        <f t="shared" ca="1" si="800"/>
        <v>-1.3003911786793908E-12</v>
      </c>
      <c r="HC364" s="223">
        <f t="shared" ca="1" si="801"/>
        <v>-1.1452582228527426E-12</v>
      </c>
      <c r="HD364" s="223">
        <f t="shared" ca="1" si="802"/>
        <v>-9.8391901348827944E-13</v>
      </c>
      <c r="HE364" s="223">
        <f t="shared" ca="1" si="803"/>
        <v>-8.1724786174040188E-13</v>
      </c>
      <c r="HF364" s="223">
        <f t="shared" ca="1" si="804"/>
        <v>-6.4614797302126187E-13</v>
      </c>
      <c r="HG364" s="223">
        <f t="shared" ca="1" si="805"/>
        <v>-4.7154655245236249E-13</v>
      </c>
      <c r="HH364" s="223">
        <f t="shared" ca="1" si="806"/>
        <v>-2.9438978025969517E-13</v>
      </c>
      <c r="HI364" s="223">
        <f t="shared" ca="1" si="807"/>
        <v>-1.1563768434110309E-13</v>
      </c>
      <c r="HJ364" s="223">
        <f t="shared" ca="1" si="808"/>
        <v>6.3741062208089604E-14</v>
      </c>
      <c r="HK364" s="223">
        <f t="shared" ca="1" si="809"/>
        <v>2.4277439041847974E-13</v>
      </c>
      <c r="HL364" s="223">
        <f t="shared" ca="1" si="810"/>
        <v>4.2049210317258728E-13</v>
      </c>
      <c r="HM364" s="223">
        <f t="shared" ca="1" si="811"/>
        <v>5.9593113278706527E-13</v>
      </c>
      <c r="HN364" s="223">
        <f t="shared" ca="1" si="812"/>
        <v>7.6814075995993153E-13</v>
      </c>
      <c r="HO364" s="223">
        <f t="shared" ca="1" si="813"/>
        <v>9.361877658008515E-13</v>
      </c>
      <c r="HP364" s="223">
        <f t="shared" ca="1" si="814"/>
        <v>1.099161489025136E-12</v>
      </c>
      <c r="HQ364" s="223">
        <f t="shared" ca="1" si="815"/>
        <v>1.2561787609061624E-12</v>
      </c>
      <c r="HR364" s="223">
        <f t="shared" ca="1" si="816"/>
        <v>1.4063886912432127E-12</v>
      </c>
      <c r="HS364" s="223">
        <f t="shared" ca="1" si="817"/>
        <v>1.548977279409223E-12</v>
      </c>
      <c r="HT364" s="223">
        <f t="shared" ca="1" si="818"/>
        <v>1.6831718254906654E-12</v>
      </c>
      <c r="HU364" s="223">
        <f t="shared" ca="1" si="819"/>
        <v>1.8082451176153575E-12</v>
      </c>
      <c r="HV364" s="223">
        <f t="shared" ca="1" si="820"/>
        <v>1.9235193727765982E-12</v>
      </c>
      <c r="HW364" s="223">
        <f t="shared" ca="1" si="821"/>
        <v>2.028369909798005E-12</v>
      </c>
      <c r="HX364" s="223">
        <f t="shared" ca="1" si="822"/>
        <v>2.1222285345349298E-12</v>
      </c>
      <c r="HY364" s="223">
        <f t="shared" ca="1" si="823"/>
        <v>2.2045866189677745E-12</v>
      </c>
      <c r="HZ364" s="223">
        <f t="shared" ca="1" si="824"/>
        <v>2.2749978575012727E-12</v>
      </c>
      <c r="IA364" s="223">
        <f t="shared" ca="1" si="825"/>
        <v>2.3330806855331979E-12</v>
      </c>
      <c r="IB364" s="223">
        <f t="shared" ca="1" si="826"/>
        <v>2.3785203471859958E-12</v>
      </c>
      <c r="IC364" s="223">
        <f t="shared" ca="1" si="827"/>
        <v>2.4110706009961582E-12</v>
      </c>
      <c r="ID364" s="223">
        <f t="shared" ca="1" si="828"/>
        <v>2.4305550543180505E-12</v>
      </c>
      <c r="IE364" s="223">
        <f t="shared" ca="1" si="829"/>
        <v>1.6164043089957753E-12</v>
      </c>
      <c r="IF364" s="223">
        <f t="shared" ca="1" si="830"/>
        <v>2.4299755846291816E-12</v>
      </c>
      <c r="IG364" s="223">
        <f t="shared" ca="1" si="831"/>
        <v>2.4099148018148699E-12</v>
      </c>
      <c r="IH364" s="223">
        <f t="shared" ca="1" si="832"/>
        <v>2.376794481888192E-12</v>
      </c>
      <c r="II364" s="223">
        <f t="shared" ca="1" si="833"/>
        <v>2.3307941067324646E-12</v>
      </c>
      <c r="IJ364" s="223">
        <f t="shared" ca="1" si="834"/>
        <v>2.2721629563662441E-12</v>
      </c>
      <c r="IK364" s="223">
        <f t="shared" ca="1" si="835"/>
        <v>2.2012187580733247E-12</v>
      </c>
      <c r="IL364" s="223">
        <f t="shared" ca="1" si="836"/>
        <v>2.118345964611046E-12</v>
      </c>
      <c r="IM364" s="223">
        <f t="shared" ca="1" si="837"/>
        <v>2.0239936708274965E-12</v>
      </c>
      <c r="IN364" s="223">
        <f t="shared" ca="1" si="838"/>
        <v>1.9186731799776185E-12</v>
      </c>
      <c r="IO364" s="223">
        <f t="shared" ca="1" si="839"/>
        <v>1.8029552329265777E-12</v>
      </c>
      <c r="IP364" s="223">
        <f t="shared" ca="1" si="840"/>
        <v>1.6774669152555375E-12</v>
      </c>
      <c r="IQ364" s="223">
        <f t="shared" ca="1" si="841"/>
        <v>1.5428882590305994E-12</v>
      </c>
      <c r="IR364" s="223">
        <f t="shared" ca="1" si="842"/>
        <v>1.3999485576500946E-12</v>
      </c>
      <c r="IS364" s="223">
        <f t="shared" ca="1" si="843"/>
        <v>1.249422413740473E-12</v>
      </c>
      <c r="IT364" s="223">
        <f t="shared" ca="1" si="844"/>
        <v>1.0921255415175683E-12</v>
      </c>
      <c r="IU364" s="223">
        <f t="shared" ca="1" si="845"/>
        <v>9.2891034636055508E-13</v>
      </c>
      <c r="IV364" s="223">
        <f t="shared" ca="1" si="846"/>
        <v>7.6066130555338777E-13</v>
      </c>
      <c r="IW364" s="223">
        <f t="shared" ca="1" si="847"/>
        <v>5.8829017522573873E-13</v>
      </c>
      <c r="IX364" s="223">
        <f t="shared" ca="1" si="848"/>
        <v>4.1273104946753949E-13</v>
      </c>
      <c r="IY364" s="223">
        <f t="shared" ca="1" si="849"/>
        <v>2.3493529839217624E-13</v>
      </c>
      <c r="IZ364" s="223">
        <f t="shared" ca="1" si="850"/>
        <v>5.586641257942478E-14</v>
      </c>
      <c r="JA364" s="223">
        <f t="shared" ca="1" si="851"/>
        <v>-1.235052181635156E-13</v>
      </c>
      <c r="JB364" s="223">
        <f t="shared" ca="1" si="852"/>
        <v>-3.0220756342841223E-13</v>
      </c>
    </row>
    <row r="365" spans="1:262">
      <c r="B365" s="230">
        <v>4</v>
      </c>
      <c r="C365" s="229">
        <f t="shared" si="853"/>
        <v>7.8125000000000002E-5</v>
      </c>
      <c r="D365" s="226">
        <f t="shared" ca="1" si="597"/>
        <v>17.999999999998838</v>
      </c>
      <c r="E365" s="225">
        <f ca="1">J361</f>
        <v>-1.163185331731305E-12</v>
      </c>
      <c r="F365" s="224">
        <v>4</v>
      </c>
      <c r="G365" s="223">
        <f t="shared" ca="1" si="854"/>
        <v>-9.7869926199836394E-15</v>
      </c>
      <c r="H365" s="223">
        <f t="shared" ca="1" si="598"/>
        <v>-1.3372860221254193E-14</v>
      </c>
      <c r="I365" s="223">
        <f t="shared" ca="1" si="599"/>
        <v>-1.6829939868245058E-14</v>
      </c>
      <c r="J365" s="223">
        <f t="shared" ca="1" si="600"/>
        <v>-2.0124937994123742E-14</v>
      </c>
      <c r="K365" s="223">
        <f t="shared" ca="1" si="601"/>
        <v>-2.3226121965708832E-14</v>
      </c>
      <c r="L365" s="223">
        <f t="shared" ca="1" si="602"/>
        <v>-2.6103625686074362E-14</v>
      </c>
      <c r="M365" s="223">
        <f t="shared" ca="1" si="603"/>
        <v>-2.8729737221389677E-14</v>
      </c>
      <c r="N365" s="223">
        <f t="shared" ca="1" si="604"/>
        <v>-3.1079165681991089E-14</v>
      </c>
      <c r="O365" s="223">
        <f t="shared" ca="1" si="605"/>
        <v>-3.3129284787474772E-14</v>
      </c>
      <c r="P365" s="223">
        <f t="shared" ca="1" si="606"/>
        <v>-3.4860350770145814E-14</v>
      </c>
      <c r="Q365" s="223">
        <f t="shared" ca="1" si="607"/>
        <v>-3.6255692518294162E-14</v>
      </c>
      <c r="R365" s="223">
        <f t="shared" ca="1" si="608"/>
        <v>-3.7301872128113769E-14</v>
      </c>
      <c r="S365" s="223">
        <f t="shared" ca="1" si="609"/>
        <v>-3.7988814318062119E-14</v>
      </c>
      <c r="T365" s="223">
        <f t="shared" ca="1" si="610"/>
        <v>-3.8309903459329208E-14</v>
      </c>
      <c r="U365" s="223">
        <f t="shared" ca="1" si="611"/>
        <v>-3.8262047287959452E-14</v>
      </c>
      <c r="V365" s="223">
        <f t="shared" ca="1" si="612"/>
        <v>-3.7845706685044003E-14</v>
      </c>
      <c r="W365" s="223">
        <f t="shared" ca="1" si="613"/>
        <v>-3.7064891238183845E-14</v>
      </c>
      <c r="X365" s="223">
        <f t="shared" ca="1" si="614"/>
        <v>-3.5927120626969386E-14</v>
      </c>
      <c r="Y365" s="223">
        <f t="shared" ca="1" si="615"/>
        <v>-3.44433522043553E-14</v>
      </c>
      <c r="Z365" s="223">
        <f t="shared" ca="1" si="616"/>
        <v>-3.2627875471361701E-14</v>
      </c>
      <c r="AA365" s="223">
        <f t="shared" ca="1" si="617"/>
        <v>-3.0498174461367834E-14</v>
      </c>
      <c r="AB365" s="223">
        <f t="shared" ca="1" si="618"/>
        <v>-2.8074759359312961E-14</v>
      </c>
      <c r="AC365" s="223">
        <f t="shared" ca="1" si="619"/>
        <v>-2.5380968977403298E-14</v>
      </c>
      <c r="AD365" s="223">
        <f t="shared" ca="1" si="620"/>
        <v>-2.2442745989592247E-14</v>
      </c>
      <c r="AE365" s="223">
        <f t="shared" ca="1" si="621"/>
        <v>-1.9288387089448518E-14</v>
      </c>
      <c r="AF365" s="223">
        <f t="shared" ca="1" si="622"/>
        <v>-1.5948270477528461E-14</v>
      </c>
      <c r="AG365" s="223">
        <f t="shared" ca="1" si="623"/>
        <v>-1.2454563302698351E-14</v>
      </c>
      <c r="AH365" s="223">
        <f t="shared" ca="1" si="624"/>
        <v>-8.8409118749063882E-15</v>
      </c>
      <c r="AI365" s="223">
        <f t="shared" ca="1" si="625"/>
        <v>-5.1421176328250368E-15</v>
      </c>
      <c r="AJ365" s="223">
        <f t="shared" ca="1" si="626"/>
        <v>-1.3938019869721652E-15</v>
      </c>
      <c r="AK365" s="223">
        <f t="shared" ca="1" si="627"/>
        <v>2.3679367339449358E-15</v>
      </c>
      <c r="AL365" s="223">
        <f t="shared" ca="1" si="628"/>
        <v>6.1068709296682552E-15</v>
      </c>
      <c r="AM365" s="223">
        <f t="shared" ca="1" si="629"/>
        <v>9.7869926199836394E-15</v>
      </c>
      <c r="AN365" s="223">
        <f t="shared" ca="1" si="630"/>
        <v>1.3372860221254197E-14</v>
      </c>
      <c r="AO365" s="223">
        <f t="shared" ca="1" si="631"/>
        <v>1.6829939868245049E-14</v>
      </c>
      <c r="AP365" s="223">
        <f t="shared" ca="1" si="632"/>
        <v>2.0124937994123738E-14</v>
      </c>
      <c r="AQ365" s="223">
        <f t="shared" ca="1" si="633"/>
        <v>2.3226121965708832E-14</v>
      </c>
      <c r="AR365" s="223">
        <f t="shared" ca="1" si="634"/>
        <v>2.6103625686074359E-14</v>
      </c>
      <c r="AS365" s="223">
        <f t="shared" ca="1" si="635"/>
        <v>2.8729737221389671E-14</v>
      </c>
      <c r="AT365" s="223">
        <f t="shared" ca="1" si="636"/>
        <v>3.1079165681991089E-14</v>
      </c>
      <c r="AU365" s="223">
        <f t="shared" ca="1" si="637"/>
        <v>3.3129284787474766E-14</v>
      </c>
      <c r="AV365" s="223">
        <f t="shared" ca="1" si="638"/>
        <v>3.4860350770145814E-14</v>
      </c>
      <c r="AW365" s="223">
        <f t="shared" ca="1" si="639"/>
        <v>3.6255692518294162E-14</v>
      </c>
      <c r="AX365" s="223">
        <f t="shared" ca="1" si="640"/>
        <v>3.7301872128113763E-14</v>
      </c>
      <c r="AY365" s="223">
        <f t="shared" ca="1" si="641"/>
        <v>3.7988814318062119E-14</v>
      </c>
      <c r="AZ365" s="223">
        <f t="shared" ca="1" si="642"/>
        <v>3.8309903459329208E-14</v>
      </c>
      <c r="BA365" s="223">
        <f t="shared" ca="1" si="643"/>
        <v>3.8262047287959458E-14</v>
      </c>
      <c r="BB365" s="223">
        <f t="shared" ca="1" si="644"/>
        <v>3.7845706685044003E-14</v>
      </c>
      <c r="BC365" s="223">
        <f t="shared" ca="1" si="645"/>
        <v>3.7064891238183845E-14</v>
      </c>
      <c r="BD365" s="223">
        <f t="shared" ca="1" si="646"/>
        <v>3.5927120626969386E-14</v>
      </c>
      <c r="BE365" s="223">
        <f t="shared" ca="1" si="647"/>
        <v>3.44433522043553E-14</v>
      </c>
      <c r="BF365" s="223">
        <f t="shared" ca="1" si="648"/>
        <v>3.2627875471361689E-14</v>
      </c>
      <c r="BG365" s="223">
        <f t="shared" ca="1" si="649"/>
        <v>3.0498174461367834E-14</v>
      </c>
      <c r="BH365" s="223">
        <f t="shared" ca="1" si="650"/>
        <v>2.8074759359312964E-14</v>
      </c>
      <c r="BI365" s="223">
        <f t="shared" ca="1" si="651"/>
        <v>2.5380968977403282E-14</v>
      </c>
      <c r="BJ365" s="223">
        <f t="shared" ca="1" si="652"/>
        <v>2.2442745989592253E-14</v>
      </c>
      <c r="BK365" s="223">
        <f t="shared" ca="1" si="653"/>
        <v>1.9288387089448536E-14</v>
      </c>
      <c r="BL365" s="223">
        <f t="shared" ca="1" si="654"/>
        <v>1.5948270477528461E-14</v>
      </c>
      <c r="BM365" s="223">
        <f t="shared" ca="1" si="655"/>
        <v>1.2454563302698354E-14</v>
      </c>
      <c r="BN365" s="223">
        <f t="shared" ca="1" si="656"/>
        <v>8.8409118749064103E-15</v>
      </c>
      <c r="BO365" s="223">
        <f t="shared" ca="1" si="657"/>
        <v>5.1421176328250415E-15</v>
      </c>
      <c r="BP365" s="223">
        <f t="shared" ca="1" si="658"/>
        <v>1.3938019869721692E-15</v>
      </c>
      <c r="BQ365" s="223">
        <f t="shared" ca="1" si="659"/>
        <v>-2.3679367339449484E-15</v>
      </c>
      <c r="BR365" s="223">
        <f t="shared" ca="1" si="660"/>
        <v>-6.1068709296682505E-15</v>
      </c>
      <c r="BS365" s="223">
        <f t="shared" ca="1" si="661"/>
        <v>-9.7869926199836189E-15</v>
      </c>
      <c r="BT365" s="223">
        <f t="shared" ca="1" si="662"/>
        <v>-1.3372860221254193E-14</v>
      </c>
      <c r="BU365" s="223">
        <f t="shared" ca="1" si="663"/>
        <v>-1.6829939868245046E-14</v>
      </c>
      <c r="BV365" s="223">
        <f t="shared" ca="1" si="664"/>
        <v>-2.0124937994123748E-14</v>
      </c>
      <c r="BW365" s="223">
        <f t="shared" ca="1" si="665"/>
        <v>-2.3226121965708829E-14</v>
      </c>
      <c r="BX365" s="223">
        <f t="shared" ca="1" si="666"/>
        <v>-2.6103625686074353E-14</v>
      </c>
      <c r="BY365" s="223">
        <f t="shared" ca="1" si="667"/>
        <v>-2.8729737221389684E-14</v>
      </c>
      <c r="BZ365" s="223">
        <f t="shared" ca="1" si="668"/>
        <v>-3.1079165681991089E-14</v>
      </c>
      <c r="CA365" s="223">
        <f t="shared" ca="1" si="669"/>
        <v>-3.3129284787474759E-14</v>
      </c>
      <c r="CB365" s="223">
        <f t="shared" ca="1" si="670"/>
        <v>-3.4860350770145814E-14</v>
      </c>
      <c r="CC365" s="223">
        <f t="shared" ca="1" si="671"/>
        <v>-3.6255692518294155E-14</v>
      </c>
      <c r="CD365" s="223">
        <f t="shared" ca="1" si="672"/>
        <v>-3.7301872128113763E-14</v>
      </c>
      <c r="CE365" s="223">
        <f t="shared" ca="1" si="673"/>
        <v>-3.7988814318062119E-14</v>
      </c>
      <c r="CF365" s="223">
        <f t="shared" ca="1" si="674"/>
        <v>-3.8309903459329208E-14</v>
      </c>
      <c r="CG365" s="223">
        <f t="shared" ca="1" si="675"/>
        <v>-3.8262047287959458E-14</v>
      </c>
      <c r="CH365" s="223">
        <f t="shared" ca="1" si="676"/>
        <v>-3.7845706685044003E-14</v>
      </c>
      <c r="CI365" s="223">
        <f t="shared" ca="1" si="677"/>
        <v>-3.7064891238183845E-14</v>
      </c>
      <c r="CJ365" s="223">
        <f t="shared" ca="1" si="678"/>
        <v>-3.5927120626969399E-14</v>
      </c>
      <c r="CK365" s="223">
        <f t="shared" ca="1" si="679"/>
        <v>-3.4443352204355293E-14</v>
      </c>
      <c r="CL365" s="223">
        <f t="shared" ca="1" si="680"/>
        <v>-3.2627875471361695E-14</v>
      </c>
      <c r="CM365" s="223">
        <f t="shared" ca="1" si="681"/>
        <v>-3.0498174461367841E-14</v>
      </c>
      <c r="CN365" s="223">
        <f t="shared" ca="1" si="682"/>
        <v>-2.807475935931297E-14</v>
      </c>
      <c r="CO365" s="223">
        <f t="shared" ca="1" si="683"/>
        <v>-2.5380968977403313E-14</v>
      </c>
      <c r="CP365" s="223">
        <f t="shared" ca="1" si="684"/>
        <v>-2.2442745989592285E-14</v>
      </c>
      <c r="CQ365" s="223">
        <f t="shared" ca="1" si="685"/>
        <v>-1.9288387089448511E-14</v>
      </c>
      <c r="CR365" s="223">
        <f t="shared" ca="1" si="686"/>
        <v>-1.5948270477528467E-14</v>
      </c>
      <c r="CS365" s="223">
        <f t="shared" ca="1" si="687"/>
        <v>-1.2454563302698357E-14</v>
      </c>
      <c r="CT365" s="223">
        <f t="shared" ca="1" si="688"/>
        <v>-8.8409118749064135E-15</v>
      </c>
      <c r="CU365" s="223">
        <f t="shared" ca="1" si="689"/>
        <v>-5.1421176328250794E-15</v>
      </c>
      <c r="CV365" s="223">
        <f t="shared" ca="1" si="690"/>
        <v>-1.3938019869721392E-15</v>
      </c>
      <c r="CW365" s="223">
        <f t="shared" ca="1" si="691"/>
        <v>2.3679367339449437E-15</v>
      </c>
      <c r="CX365" s="223">
        <f t="shared" ca="1" si="692"/>
        <v>6.1068709296682457E-15</v>
      </c>
      <c r="CY365" s="223">
        <f t="shared" ca="1" si="693"/>
        <v>9.7869926199836142E-15</v>
      </c>
      <c r="CZ365" s="223">
        <f t="shared" ca="1" si="694"/>
        <v>1.3372860221254156E-14</v>
      </c>
      <c r="DA365" s="223">
        <f t="shared" ca="1" si="695"/>
        <v>1.6829939868245074E-14</v>
      </c>
      <c r="DB365" s="223">
        <f t="shared" ca="1" si="696"/>
        <v>2.0124937994123745E-14</v>
      </c>
      <c r="DC365" s="223">
        <f t="shared" ca="1" si="697"/>
        <v>2.3226121965708826E-14</v>
      </c>
      <c r="DD365" s="223">
        <f t="shared" ca="1" si="698"/>
        <v>2.610362568607435E-14</v>
      </c>
      <c r="DE365" s="223">
        <f t="shared" ca="1" si="699"/>
        <v>2.8729737221389652E-14</v>
      </c>
      <c r="DF365" s="223">
        <f t="shared" ca="1" si="700"/>
        <v>3.1079165681991101E-14</v>
      </c>
      <c r="DG365" s="223">
        <f t="shared" ca="1" si="701"/>
        <v>3.3129284787474778E-14</v>
      </c>
      <c r="DH365" s="223">
        <f t="shared" ca="1" si="702"/>
        <v>3.4860350770145808E-14</v>
      </c>
      <c r="DI365" s="223">
        <f t="shared" ca="1" si="703"/>
        <v>3.6255692518294155E-14</v>
      </c>
      <c r="DJ365" s="223">
        <f t="shared" ca="1" si="704"/>
        <v>3.7301872128113763E-14</v>
      </c>
      <c r="DK365" s="223">
        <f t="shared" ca="1" si="705"/>
        <v>3.7988814318062112E-14</v>
      </c>
      <c r="DL365" s="223">
        <f t="shared" ca="1" si="706"/>
        <v>3.8309903459329208E-14</v>
      </c>
      <c r="DM365" s="223">
        <f t="shared" ca="1" si="707"/>
        <v>3.8262047287959458E-14</v>
      </c>
      <c r="DN365" s="223">
        <f t="shared" ca="1" si="708"/>
        <v>3.7845706685044003E-14</v>
      </c>
      <c r="DO365" s="223">
        <f t="shared" ca="1" si="709"/>
        <v>3.7064891238183845E-14</v>
      </c>
      <c r="DP365" s="223">
        <f t="shared" ca="1" si="710"/>
        <v>3.5927120626969399E-14</v>
      </c>
      <c r="DQ365" s="223">
        <f t="shared" ca="1" si="711"/>
        <v>3.4443352204355293E-14</v>
      </c>
      <c r="DR365" s="223">
        <f t="shared" ca="1" si="712"/>
        <v>3.2627875471361701E-14</v>
      </c>
      <c r="DS365" s="223">
        <f t="shared" ca="1" si="713"/>
        <v>3.0498174461367841E-14</v>
      </c>
      <c r="DT365" s="223">
        <f t="shared" ca="1" si="714"/>
        <v>2.807475935931297E-14</v>
      </c>
      <c r="DU365" s="223">
        <f t="shared" ca="1" si="715"/>
        <v>2.5380968977403313E-14</v>
      </c>
      <c r="DV365" s="223">
        <f t="shared" ca="1" si="716"/>
        <v>2.2442745989592288E-14</v>
      </c>
      <c r="DW365" s="223">
        <f t="shared" ca="1" si="717"/>
        <v>1.9288387089448511E-14</v>
      </c>
      <c r="DX365" s="223">
        <f t="shared" ca="1" si="718"/>
        <v>1.594827047752847E-14</v>
      </c>
      <c r="DY365" s="223">
        <f t="shared" ca="1" si="719"/>
        <v>1.2454563302698361E-14</v>
      </c>
      <c r="DZ365" s="223">
        <f t="shared" ca="1" si="720"/>
        <v>8.8409118749064166E-15</v>
      </c>
      <c r="EA365" s="223">
        <f t="shared" ca="1" si="721"/>
        <v>5.1421176328250825E-15</v>
      </c>
      <c r="EB365" s="223">
        <f t="shared" ca="1" si="722"/>
        <v>1.3938019869721447E-15</v>
      </c>
      <c r="EC365" s="223">
        <f t="shared" ca="1" si="723"/>
        <v>-2.3679367339449382E-15</v>
      </c>
      <c r="ED365" s="223">
        <f t="shared" ca="1" si="724"/>
        <v>-6.106870929668241E-15</v>
      </c>
      <c r="EE365" s="223">
        <f t="shared" ca="1" si="725"/>
        <v>-9.7869926199836095E-15</v>
      </c>
      <c r="EF365" s="223">
        <f t="shared" ca="1" si="726"/>
        <v>-1.3372860221254152E-14</v>
      </c>
      <c r="EG365" s="223">
        <f t="shared" ca="1" si="727"/>
        <v>-1.6829939868245068E-14</v>
      </c>
      <c r="EH365" s="223">
        <f t="shared" ca="1" si="728"/>
        <v>-2.0124937994123742E-14</v>
      </c>
      <c r="EI365" s="223">
        <f t="shared" ca="1" si="729"/>
        <v>-2.3226121965708822E-14</v>
      </c>
      <c r="EJ365" s="223">
        <f t="shared" ca="1" si="730"/>
        <v>-2.6103625686074347E-14</v>
      </c>
      <c r="EK365" s="223">
        <f t="shared" ca="1" si="731"/>
        <v>-2.8729737221389652E-14</v>
      </c>
      <c r="EL365" s="223">
        <f t="shared" ca="1" si="732"/>
        <v>-3.1079165681991101E-14</v>
      </c>
      <c r="EM365" s="223">
        <f t="shared" ca="1" si="733"/>
        <v>-3.3129284787474772E-14</v>
      </c>
      <c r="EN365" s="223">
        <f t="shared" ca="1" si="734"/>
        <v>-3.4860350770145801E-14</v>
      </c>
      <c r="EO365" s="223">
        <f t="shared" ca="1" si="735"/>
        <v>-3.6255692518294155E-14</v>
      </c>
      <c r="EP365" s="223">
        <f t="shared" ca="1" si="736"/>
        <v>-3.7301872128113763E-14</v>
      </c>
      <c r="EQ365" s="223">
        <f t="shared" ca="1" si="737"/>
        <v>-3.7988814318062112E-14</v>
      </c>
      <c r="ER365" s="223">
        <f t="shared" ca="1" si="738"/>
        <v>-3.8309903459329208E-14</v>
      </c>
      <c r="ES365" s="223">
        <f t="shared" ca="1" si="739"/>
        <v>-3.8262047287959452E-14</v>
      </c>
      <c r="ET365" s="223">
        <f t="shared" ca="1" si="740"/>
        <v>-3.7845706685044009E-14</v>
      </c>
      <c r="EU365" s="223">
        <f t="shared" ca="1" si="741"/>
        <v>-3.7064891238183851E-14</v>
      </c>
      <c r="EV365" s="223">
        <f t="shared" ca="1" si="742"/>
        <v>-3.5927120626969399E-14</v>
      </c>
      <c r="EW365" s="223">
        <f t="shared" ca="1" si="743"/>
        <v>-3.44433522043553E-14</v>
      </c>
      <c r="EX365" s="223">
        <f t="shared" ca="1" si="744"/>
        <v>-3.2627875471361701E-14</v>
      </c>
      <c r="EY365" s="223">
        <f t="shared" ca="1" si="745"/>
        <v>-3.0498174461367847E-14</v>
      </c>
      <c r="EZ365" s="223">
        <f t="shared" ca="1" si="746"/>
        <v>-2.807475935931297E-14</v>
      </c>
      <c r="FA365" s="223">
        <f t="shared" ca="1" si="747"/>
        <v>-2.538096897740332E-14</v>
      </c>
      <c r="FB365" s="223">
        <f t="shared" ca="1" si="748"/>
        <v>-2.2442745989592291E-14</v>
      </c>
      <c r="FC365" s="223">
        <f t="shared" ca="1" si="749"/>
        <v>-1.9288387089448518E-14</v>
      </c>
      <c r="FD365" s="223">
        <f t="shared" ca="1" si="750"/>
        <v>-1.5948270477528473E-14</v>
      </c>
      <c r="FE365" s="223">
        <f t="shared" ca="1" si="751"/>
        <v>-1.2454563302698367E-14</v>
      </c>
      <c r="FF365" s="223">
        <f t="shared" ca="1" si="752"/>
        <v>-8.8409118749064229E-15</v>
      </c>
      <c r="FG365" s="223">
        <f t="shared" ca="1" si="753"/>
        <v>-5.1421176328250873E-15</v>
      </c>
      <c r="FH365" s="223">
        <f t="shared" ca="1" si="754"/>
        <v>-1.3938019869721494E-15</v>
      </c>
      <c r="FI365" s="223">
        <f t="shared" ca="1" si="755"/>
        <v>2.3679367339449334E-15</v>
      </c>
      <c r="FJ365" s="223">
        <f t="shared" ca="1" si="756"/>
        <v>6.1068709296682371E-15</v>
      </c>
      <c r="FK365" s="223">
        <f t="shared" ca="1" si="757"/>
        <v>9.7869926199836047E-15</v>
      </c>
      <c r="FL365" s="223">
        <f t="shared" ca="1" si="758"/>
        <v>1.3372860221254147E-14</v>
      </c>
      <c r="FM365" s="223">
        <f t="shared" ca="1" si="759"/>
        <v>1.6829939868245004E-14</v>
      </c>
      <c r="FN365" s="223">
        <f t="shared" ca="1" si="760"/>
        <v>2.0124937994123675E-14</v>
      </c>
      <c r="FO365" s="223">
        <f t="shared" ca="1" si="761"/>
        <v>2.3226121965708762E-14</v>
      </c>
      <c r="FP365" s="223">
        <f t="shared" ca="1" si="762"/>
        <v>2.6103625686074391E-14</v>
      </c>
      <c r="FQ365" s="223">
        <f t="shared" ca="1" si="763"/>
        <v>2.8729737221389696E-14</v>
      </c>
      <c r="FR365" s="223">
        <f t="shared" ca="1" si="764"/>
        <v>3.1079165681991095E-14</v>
      </c>
      <c r="FS365" s="223">
        <f t="shared" ca="1" si="765"/>
        <v>3.3129284787474766E-14</v>
      </c>
      <c r="FT365" s="223">
        <f t="shared" ca="1" si="766"/>
        <v>3.4860350770145801E-14</v>
      </c>
      <c r="FU365" s="223">
        <f t="shared" ca="1" si="767"/>
        <v>3.6255692518294155E-14</v>
      </c>
      <c r="FV365" s="223">
        <f t="shared" ca="1" si="768"/>
        <v>3.7301872128113756E-14</v>
      </c>
      <c r="FW365" s="223">
        <f t="shared" ca="1" si="769"/>
        <v>3.7988814318062112E-14</v>
      </c>
      <c r="FX365" s="223">
        <f t="shared" ca="1" si="770"/>
        <v>3.8309903459329208E-14</v>
      </c>
      <c r="FY365" s="223">
        <f t="shared" ca="1" si="771"/>
        <v>3.8262047287959464E-14</v>
      </c>
      <c r="FZ365" s="223">
        <f t="shared" ca="1" si="772"/>
        <v>3.7845706685044015E-14</v>
      </c>
      <c r="GA365" s="223">
        <f t="shared" ca="1" si="773"/>
        <v>3.7064891238183832E-14</v>
      </c>
      <c r="GB365" s="223">
        <f t="shared" ca="1" si="774"/>
        <v>3.5927120626969374E-14</v>
      </c>
      <c r="GC365" s="223">
        <f t="shared" ca="1" si="775"/>
        <v>3.44433522043553E-14</v>
      </c>
      <c r="GD365" s="223">
        <f t="shared" ca="1" si="776"/>
        <v>3.2627875471361701E-14</v>
      </c>
      <c r="GE365" s="223">
        <f t="shared" ca="1" si="777"/>
        <v>3.0498174461367847E-14</v>
      </c>
      <c r="GF365" s="223">
        <f t="shared" ca="1" si="778"/>
        <v>2.8074759359312977E-14</v>
      </c>
      <c r="GG365" s="223">
        <f t="shared" ca="1" si="779"/>
        <v>2.5380968977403326E-14</v>
      </c>
      <c r="GH365" s="223">
        <f t="shared" ca="1" si="780"/>
        <v>2.2442745989592297E-14</v>
      </c>
      <c r="GI365" s="223">
        <f t="shared" ca="1" si="781"/>
        <v>1.9288387089448584E-14</v>
      </c>
      <c r="GJ365" s="223">
        <f t="shared" ca="1" si="782"/>
        <v>1.594827047752854E-14</v>
      </c>
      <c r="GK365" s="223">
        <f t="shared" ca="1" si="783"/>
        <v>1.2454563302698307E-14</v>
      </c>
      <c r="GL365" s="223">
        <f t="shared" ca="1" si="784"/>
        <v>8.840911874906363E-15</v>
      </c>
      <c r="GM365" s="223">
        <f t="shared" ca="1" si="785"/>
        <v>5.1421176328250265E-15</v>
      </c>
      <c r="GN365" s="223">
        <f t="shared" ca="1" si="786"/>
        <v>1.3938019869721542E-15</v>
      </c>
      <c r="GO365" s="223">
        <f t="shared" ca="1" si="787"/>
        <v>-2.3679367339449295E-15</v>
      </c>
      <c r="GP365" s="223">
        <f t="shared" ca="1" si="788"/>
        <v>-6.1068709296682323E-15</v>
      </c>
      <c r="GQ365" s="223">
        <f t="shared" ca="1" si="789"/>
        <v>-9.7869926199836E-15</v>
      </c>
      <c r="GR365" s="223">
        <f t="shared" ca="1" si="790"/>
        <v>-1.3372860221254144E-14</v>
      </c>
      <c r="GS365" s="223">
        <f t="shared" ca="1" si="791"/>
        <v>-1.6829939868244998E-14</v>
      </c>
      <c r="GT365" s="223">
        <f t="shared" ca="1" si="792"/>
        <v>-2.0124937994123672E-14</v>
      </c>
      <c r="GU365" s="223">
        <f t="shared" ca="1" si="793"/>
        <v>-2.3226121965708762E-14</v>
      </c>
      <c r="GV365" s="223">
        <f t="shared" ca="1" si="794"/>
        <v>-2.6103625686074388E-14</v>
      </c>
      <c r="GW365" s="223">
        <f t="shared" ca="1" si="795"/>
        <v>-2.872973722138969E-14</v>
      </c>
      <c r="GX365" s="223">
        <f t="shared" ca="1" si="796"/>
        <v>-3.1079165681991089E-14</v>
      </c>
      <c r="GY365" s="223">
        <f t="shared" ca="1" si="797"/>
        <v>-3.3129284787474766E-14</v>
      </c>
      <c r="GZ365" s="223">
        <f t="shared" ca="1" si="798"/>
        <v>-3.4860350770145808E-14</v>
      </c>
      <c r="HA365" s="223">
        <f t="shared" ca="1" si="799"/>
        <v>-3.6255692518294149E-14</v>
      </c>
      <c r="HB365" s="223">
        <f t="shared" ca="1" si="800"/>
        <v>-3.7301872128113756E-14</v>
      </c>
      <c r="HC365" s="223">
        <f t="shared" ca="1" si="801"/>
        <v>-3.7988814318062106E-14</v>
      </c>
      <c r="HD365" s="223">
        <f t="shared" ca="1" si="802"/>
        <v>-3.8309903459329208E-14</v>
      </c>
      <c r="HE365" s="223">
        <f t="shared" ca="1" si="803"/>
        <v>-3.8262047287959464E-14</v>
      </c>
      <c r="HF365" s="223">
        <f t="shared" ca="1" si="804"/>
        <v>-3.7845706685043996E-14</v>
      </c>
      <c r="HG365" s="223">
        <f t="shared" ca="1" si="805"/>
        <v>-3.7064891238183832E-14</v>
      </c>
      <c r="HH365" s="223">
        <f t="shared" ca="1" si="806"/>
        <v>-3.592712062696938E-14</v>
      </c>
      <c r="HI365" s="223">
        <f t="shared" ca="1" si="807"/>
        <v>-3.44433522043553E-14</v>
      </c>
      <c r="HJ365" s="223">
        <f t="shared" ca="1" si="808"/>
        <v>-3.2627875471361701E-14</v>
      </c>
      <c r="HK365" s="223">
        <f t="shared" ca="1" si="809"/>
        <v>-3.0498174461367853E-14</v>
      </c>
      <c r="HL365" s="223">
        <f t="shared" ca="1" si="810"/>
        <v>-2.807475935931298E-14</v>
      </c>
      <c r="HM365" s="223">
        <f t="shared" ca="1" si="811"/>
        <v>-2.5380968977403329E-14</v>
      </c>
      <c r="HN365" s="223">
        <f t="shared" ca="1" si="812"/>
        <v>-2.2442745989592297E-14</v>
      </c>
      <c r="HO365" s="223">
        <f t="shared" ca="1" si="813"/>
        <v>-1.9288387089448584E-14</v>
      </c>
      <c r="HP365" s="223">
        <f t="shared" ca="1" si="814"/>
        <v>-1.5948270477528543E-14</v>
      </c>
      <c r="HQ365" s="223">
        <f t="shared" ca="1" si="815"/>
        <v>-1.2454563302698313E-14</v>
      </c>
      <c r="HR365" s="223">
        <f t="shared" ca="1" si="816"/>
        <v>-8.8409118749063661E-15</v>
      </c>
      <c r="HS365" s="223">
        <f t="shared" ca="1" si="817"/>
        <v>-5.1421176328250297E-15</v>
      </c>
      <c r="HT365" s="223">
        <f t="shared" ca="1" si="818"/>
        <v>-1.3938019869721589E-15</v>
      </c>
      <c r="HU365" s="223">
        <f t="shared" ca="1" si="819"/>
        <v>2.3679367339449247E-15</v>
      </c>
      <c r="HV365" s="223">
        <f t="shared" ca="1" si="820"/>
        <v>6.1068709296682276E-15</v>
      </c>
      <c r="HW365" s="223">
        <f t="shared" ca="1" si="821"/>
        <v>9.7869926199835953E-15</v>
      </c>
      <c r="HX365" s="223">
        <f t="shared" ca="1" si="822"/>
        <v>1.3372860221254141E-14</v>
      </c>
      <c r="HY365" s="223">
        <f t="shared" ca="1" si="823"/>
        <v>1.6829939868244992E-14</v>
      </c>
      <c r="HZ365" s="223">
        <f t="shared" ca="1" si="824"/>
        <v>2.0124937994123669E-14</v>
      </c>
      <c r="IA365" s="223">
        <f t="shared" ca="1" si="825"/>
        <v>2.3226121965708759E-14</v>
      </c>
      <c r="IB365" s="223">
        <f t="shared" ca="1" si="826"/>
        <v>2.6103625686074384E-14</v>
      </c>
      <c r="IC365" s="223">
        <f t="shared" ca="1" si="827"/>
        <v>2.8729737221389684E-14</v>
      </c>
      <c r="ID365" s="223">
        <f t="shared" ca="1" si="828"/>
        <v>3.1079165681991089E-14</v>
      </c>
      <c r="IE365" s="223">
        <f t="shared" ca="1" si="829"/>
        <v>1.6462996201637628E-16</v>
      </c>
      <c r="IF365" s="223">
        <f t="shared" ca="1" si="830"/>
        <v>3.4860350770145808E-14</v>
      </c>
      <c r="IG365" s="223">
        <f t="shared" ca="1" si="831"/>
        <v>3.6255692518294149E-14</v>
      </c>
      <c r="IH365" s="223">
        <f t="shared" ca="1" si="832"/>
        <v>3.7301872128113763E-14</v>
      </c>
      <c r="II365" s="223">
        <f t="shared" ca="1" si="833"/>
        <v>3.7988814318062112E-14</v>
      </c>
      <c r="IJ365" s="223">
        <f t="shared" ca="1" si="834"/>
        <v>3.8309903459329208E-14</v>
      </c>
      <c r="IK365" s="223">
        <f t="shared" ca="1" si="835"/>
        <v>3.8262047287959471E-14</v>
      </c>
      <c r="IL365" s="223">
        <f t="shared" ca="1" si="836"/>
        <v>3.7845706685044022E-14</v>
      </c>
      <c r="IM365" s="223">
        <f t="shared" ca="1" si="837"/>
        <v>3.7064891238183832E-14</v>
      </c>
      <c r="IN365" s="223">
        <f t="shared" ca="1" si="838"/>
        <v>3.592712062696938E-14</v>
      </c>
      <c r="IO365" s="223">
        <f t="shared" ca="1" si="839"/>
        <v>3.44433522043553E-14</v>
      </c>
      <c r="IP365" s="223">
        <f t="shared" ca="1" si="840"/>
        <v>3.2627875471361708E-14</v>
      </c>
      <c r="IQ365" s="223">
        <f t="shared" ca="1" si="841"/>
        <v>3.0498174461367853E-14</v>
      </c>
      <c r="IR365" s="223">
        <f t="shared" ca="1" si="842"/>
        <v>2.8074759359312986E-14</v>
      </c>
      <c r="IS365" s="223">
        <f t="shared" ca="1" si="843"/>
        <v>2.5380968977403329E-14</v>
      </c>
      <c r="IT365" s="223">
        <f t="shared" ca="1" si="844"/>
        <v>2.2442745989592301E-14</v>
      </c>
      <c r="IU365" s="223">
        <f t="shared" ca="1" si="845"/>
        <v>1.928838708944859E-14</v>
      </c>
      <c r="IV365" s="223">
        <f t="shared" ca="1" si="846"/>
        <v>1.5948270477528549E-14</v>
      </c>
      <c r="IW365" s="223">
        <f t="shared" ca="1" si="847"/>
        <v>1.2454563302698316E-14</v>
      </c>
      <c r="IX365" s="223">
        <f t="shared" ca="1" si="848"/>
        <v>8.8409118749063693E-15</v>
      </c>
      <c r="IY365" s="223">
        <f t="shared" ca="1" si="849"/>
        <v>5.1421176328250352E-15</v>
      </c>
      <c r="IZ365" s="223">
        <f t="shared" ca="1" si="850"/>
        <v>1.3938019869721636E-15</v>
      </c>
      <c r="JA365" s="223">
        <f t="shared" ca="1" si="851"/>
        <v>-2.36793673394492E-15</v>
      </c>
      <c r="JB365" s="223">
        <f t="shared" ca="1" si="852"/>
        <v>-6.1068709296682229E-15</v>
      </c>
    </row>
    <row r="366" spans="1:262">
      <c r="B366" s="230">
        <v>5</v>
      </c>
      <c r="C366" s="229">
        <f t="shared" si="853"/>
        <v>9.7656250000000005E-5</v>
      </c>
      <c r="D366" s="226">
        <f t="shared" ca="1" si="597"/>
        <v>18.000000000009891</v>
      </c>
      <c r="E366" s="225">
        <f ca="1">K361</f>
        <v>9.8917570446011769E-12</v>
      </c>
      <c r="F366" s="224">
        <v>5</v>
      </c>
      <c r="G366" s="223">
        <f t="shared" ca="1" si="854"/>
        <v>2.7038315330094593E-13</v>
      </c>
      <c r="H366" s="223">
        <f t="shared" ca="1" si="598"/>
        <v>3.6552701468326376E-13</v>
      </c>
      <c r="I366" s="223">
        <f t="shared" ca="1" si="599"/>
        <v>4.5517300953125695E-13</v>
      </c>
      <c r="J366" s="223">
        <f t="shared" ca="1" si="600"/>
        <v>5.3797277863968847E-13</v>
      </c>
      <c r="K366" s="223">
        <f t="shared" ca="1" si="601"/>
        <v>6.1268093641092878E-13</v>
      </c>
      <c r="L366" s="223">
        <f t="shared" ca="1" si="602"/>
        <v>6.7817380261355227E-13</v>
      </c>
      <c r="M366" s="223">
        <f t="shared" ca="1" si="603"/>
        <v>7.3346630357894282E-13</v>
      </c>
      <c r="N366" s="223">
        <f t="shared" ca="1" si="604"/>
        <v>7.7772678862617846E-13</v>
      </c>
      <c r="O366" s="223">
        <f t="shared" ca="1" si="605"/>
        <v>8.1028953886237486E-13</v>
      </c>
      <c r="P366" s="223">
        <f t="shared" ca="1" si="606"/>
        <v>8.3066478021448786E-13</v>
      </c>
      <c r="Q366" s="223">
        <f t="shared" ca="1" si="607"/>
        <v>8.3854605008725437E-13</v>
      </c>
      <c r="R366" s="223">
        <f t="shared" ca="1" si="608"/>
        <v>8.3381480684588165E-13</v>
      </c>
      <c r="S366" s="223">
        <f t="shared" ca="1" si="609"/>
        <v>8.1654221279257358E-13</v>
      </c>
      <c r="T366" s="223">
        <f t="shared" ca="1" si="610"/>
        <v>7.869880638192668E-13</v>
      </c>
      <c r="U366" s="223">
        <f t="shared" ca="1" si="611"/>
        <v>7.4559688183559792E-13</v>
      </c>
      <c r="V366" s="223">
        <f t="shared" ca="1" si="612"/>
        <v>6.9299122874562049E-13</v>
      </c>
      <c r="W366" s="223">
        <f t="shared" ca="1" si="613"/>
        <v>6.2996234253728528E-13</v>
      </c>
      <c r="X366" s="223">
        <f t="shared" ca="1" si="614"/>
        <v>5.5745823632661555E-13</v>
      </c>
      <c r="Y366" s="223">
        <f t="shared" ca="1" si="615"/>
        <v>4.7656943935802894E-13</v>
      </c>
      <c r="Z366" s="223">
        <f t="shared" ca="1" si="616"/>
        <v>3.8851259442943372E-13</v>
      </c>
      <c r="AA366" s="223">
        <f t="shared" ca="1" si="617"/>
        <v>2.9461215845209467E-13</v>
      </c>
      <c r="AB366" s="223">
        <f t="shared" ca="1" si="618"/>
        <v>1.9628048138587888E-13</v>
      </c>
      <c r="AC366" s="223">
        <f t="shared" ca="1" si="619"/>
        <v>9.4996563181241076E-14</v>
      </c>
      <c r="AD366" s="223">
        <f t="shared" ca="1" si="620"/>
        <v>-7.7161917566884331E-15</v>
      </c>
      <c r="AE366" s="223">
        <f t="shared" ca="1" si="621"/>
        <v>-1.1031288798834645E-13</v>
      </c>
      <c r="AF366" s="223">
        <f t="shared" ca="1" si="622"/>
        <v>-2.1125037570513903E-13</v>
      </c>
      <c r="AG366" s="223">
        <f t="shared" ca="1" si="623"/>
        <v>-3.0901046113893153E-13</v>
      </c>
      <c r="AH366" s="223">
        <f t="shared" ca="1" si="624"/>
        <v>-4.0212274160946011E-13</v>
      </c>
      <c r="AI366" s="223">
        <f t="shared" ca="1" si="625"/>
        <v>-4.8918672174929701E-13</v>
      </c>
      <c r="AJ366" s="223">
        <f t="shared" ca="1" si="626"/>
        <v>-5.6889287825776164E-13</v>
      </c>
      <c r="AK366" s="223">
        <f t="shared" ca="1" si="627"/>
        <v>-6.4004235635027092E-13</v>
      </c>
      <c r="AL366" s="223">
        <f t="shared" ca="1" si="628"/>
        <v>-7.0156500165019538E-13</v>
      </c>
      <c r="AM366" s="223">
        <f t="shared" ca="1" si="629"/>
        <v>-7.5253545630678713E-13</v>
      </c>
      <c r="AN366" s="223">
        <f t="shared" ca="1" si="630"/>
        <v>-7.9218707723858097E-13</v>
      </c>
      <c r="AO366" s="223">
        <f t="shared" ca="1" si="631"/>
        <v>-8.199234671589309E-13</v>
      </c>
      <c r="AP366" s="223">
        <f t="shared" ca="1" si="632"/>
        <v>-8.3532744494633205E-13</v>
      </c>
      <c r="AQ366" s="223">
        <f t="shared" ca="1" si="633"/>
        <v>-8.381673204367992E-13</v>
      </c>
      <c r="AR366" s="223">
        <f t="shared" ca="1" si="634"/>
        <v>-8.2840037925959282E-13</v>
      </c>
      <c r="AS366" s="223">
        <f t="shared" ca="1" si="635"/>
        <v>-8.0617352530111182E-13</v>
      </c>
      <c r="AT366" s="223">
        <f t="shared" ca="1" si="636"/>
        <v>-7.7182107113370466E-13</v>
      </c>
      <c r="AU366" s="223">
        <f t="shared" ca="1" si="637"/>
        <v>-7.2585970964340257E-13</v>
      </c>
      <c r="AV366" s="223">
        <f t="shared" ca="1" si="638"/>
        <v>-6.6898074248797287E-13</v>
      </c>
      <c r="AW366" s="223">
        <f t="shared" ca="1" si="639"/>
        <v>-6.0203968227652331E-13</v>
      </c>
      <c r="AX366" s="223">
        <f t="shared" ca="1" si="640"/>
        <v>-5.2604338486354495E-13</v>
      </c>
      <c r="AY366" s="223">
        <f t="shared" ca="1" si="641"/>
        <v>-4.4213490529967955E-13</v>
      </c>
      <c r="AZ366" s="223">
        <f t="shared" ca="1" si="642"/>
        <v>-3.5157630521979571E-13</v>
      </c>
      <c r="BA366" s="223">
        <f t="shared" ca="1" si="643"/>
        <v>-2.5572967026127491E-13</v>
      </c>
      <c r="BB366" s="223">
        <f t="shared" ca="1" si="644"/>
        <v>-1.5603662302818772E-13</v>
      </c>
      <c r="BC366" s="223">
        <f t="shared" ca="1" si="645"/>
        <v>-5.3996639745464546E-14</v>
      </c>
      <c r="BD366" s="223">
        <f t="shared" ca="1" si="646"/>
        <v>4.885550325924124E-14</v>
      </c>
      <c r="BE366" s="223">
        <f t="shared" ca="1" si="647"/>
        <v>1.5097281402010035E-13</v>
      </c>
      <c r="BF366" s="223">
        <f t="shared" ca="1" si="648"/>
        <v>2.5081935313221159E-13</v>
      </c>
      <c r="BG366" s="223">
        <f t="shared" ca="1" si="649"/>
        <v>3.4689333570991406E-13</v>
      </c>
      <c r="BH366" s="223">
        <f t="shared" ca="1" si="650"/>
        <v>4.3774971962932689E-13</v>
      </c>
      <c r="BI366" s="223">
        <f t="shared" ca="1" si="651"/>
        <v>5.2202194030694677E-13</v>
      </c>
      <c r="BJ366" s="223">
        <f t="shared" ca="1" si="652"/>
        <v>5.9844246510298091E-13</v>
      </c>
      <c r="BK366" s="223">
        <f t="shared" ca="1" si="653"/>
        <v>6.658618581920761E-13</v>
      </c>
      <c r="BL366" s="223">
        <f t="shared" ca="1" si="654"/>
        <v>7.2326606914802651E-13</v>
      </c>
      <c r="BM366" s="223">
        <f t="shared" ca="1" si="655"/>
        <v>7.6979168520606777E-13</v>
      </c>
      <c r="BN366" s="223">
        <f t="shared" ca="1" si="656"/>
        <v>8.0473891779452283E-13</v>
      </c>
      <c r="BO366" s="223">
        <f t="shared" ca="1" si="657"/>
        <v>8.2758212800628758E-13</v>
      </c>
      <c r="BP366" s="223">
        <f t="shared" ca="1" si="658"/>
        <v>8.3797773269725763E-13</v>
      </c>
      <c r="BQ366" s="223">
        <f t="shared" ca="1" si="659"/>
        <v>8.3576937229662545E-13</v>
      </c>
      <c r="BR366" s="223">
        <f t="shared" ca="1" si="660"/>
        <v>8.2099026260036408E-13</v>
      </c>
      <c r="BS366" s="223">
        <f t="shared" ca="1" si="661"/>
        <v>7.9386269517473859E-13</v>
      </c>
      <c r="BT366" s="223">
        <f t="shared" ca="1" si="662"/>
        <v>7.5479469388424049E-13</v>
      </c>
      <c r="BU366" s="223">
        <f t="shared" ca="1" si="663"/>
        <v>7.0437387783287456E-13</v>
      </c>
      <c r="BV366" s="223">
        <f t="shared" ca="1" si="664"/>
        <v>6.4335862302587926E-13</v>
      </c>
      <c r="BW366" s="223">
        <f t="shared" ca="1" si="665"/>
        <v>5.7266665568870859E-13</v>
      </c>
      <c r="BX366" s="223">
        <f t="shared" ca="1" si="666"/>
        <v>4.9336124881038013E-13</v>
      </c>
      <c r="BY366" s="223">
        <f t="shared" ca="1" si="667"/>
        <v>4.0663522952801933E-13</v>
      </c>
      <c r="BZ366" s="223">
        <f t="shared" ca="1" si="668"/>
        <v>3.1379303789643626E-13</v>
      </c>
      <c r="CA366" s="223">
        <f t="shared" ca="1" si="669"/>
        <v>2.1623110689552148E-13</v>
      </c>
      <c r="CB366" s="223">
        <f t="shared" ca="1" si="670"/>
        <v>1.1541685877842727E-13</v>
      </c>
      <c r="CC366" s="223">
        <f t="shared" ca="1" si="671"/>
        <v>1.2866633674994166E-14</v>
      </c>
      <c r="CD366" s="223">
        <f t="shared" ca="1" si="672"/>
        <v>-8.9877117575206663E-14</v>
      </c>
      <c r="CE366" s="223">
        <f t="shared" ca="1" si="673"/>
        <v>-1.9126903331922343E-13</v>
      </c>
      <c r="CF366" s="223">
        <f t="shared" ca="1" si="674"/>
        <v>-2.8978408476840803E-13</v>
      </c>
      <c r="CG366" s="223">
        <f t="shared" ca="1" si="675"/>
        <v>-3.8394051385090334E-13</v>
      </c>
      <c r="CH366" s="223">
        <f t="shared" ca="1" si="676"/>
        <v>-4.7232212023226026E-13</v>
      </c>
      <c r="CI366" s="223">
        <f t="shared" ca="1" si="677"/>
        <v>-5.5359956228667458E-13</v>
      </c>
      <c r="CJ366" s="223">
        <f t="shared" ca="1" si="678"/>
        <v>-6.2655035163239771E-13</v>
      </c>
      <c r="CK366" s="223">
        <f t="shared" ca="1" si="679"/>
        <v>-6.9007724049488571E-13</v>
      </c>
      <c r="CL366" s="223">
        <f t="shared" ca="1" si="680"/>
        <v>-7.4322472533465478E-13</v>
      </c>
      <c r="CM366" s="223">
        <f t="shared" ca="1" si="681"/>
        <v>-7.8519341850989797E-13</v>
      </c>
      <c r="CN366" s="223">
        <f t="shared" ca="1" si="682"/>
        <v>-8.1535207181069321E-13</v>
      </c>
      <c r="CO366" s="223">
        <f t="shared" ca="1" si="683"/>
        <v>-8.3324707101964358E-13</v>
      </c>
      <c r="CP366" s="223">
        <f t="shared" ca="1" si="684"/>
        <v>-8.3860925869193488E-13</v>
      </c>
      <c r="CQ366" s="223">
        <f t="shared" ca="1" si="685"/>
        <v>-8.3135798253383788E-13</v>
      </c>
      <c r="CR366" s="223">
        <f t="shared" ca="1" si="686"/>
        <v>-8.1160230848827694E-13</v>
      </c>
      <c r="CS366" s="223">
        <f t="shared" ca="1" si="687"/>
        <v>-7.7963938028152937E-13</v>
      </c>
      <c r="CT366" s="223">
        <f t="shared" ca="1" si="688"/>
        <v>-7.3594995010500113E-13</v>
      </c>
      <c r="CU366" s="223">
        <f t="shared" ca="1" si="689"/>
        <v>-6.8119114765478192E-13</v>
      </c>
      <c r="CV366" s="223">
        <f t="shared" ca="1" si="690"/>
        <v>-6.1618659628935641E-13</v>
      </c>
      <c r="CW366" s="223">
        <f t="shared" ca="1" si="691"/>
        <v>-5.419140249676654E-13</v>
      </c>
      <c r="CX366" s="223">
        <f t="shared" ca="1" si="692"/>
        <v>-4.594905622954891E-13</v>
      </c>
      <c r="CY366" s="223">
        <f t="shared" ca="1" si="693"/>
        <v>-3.7015593387138654E-13</v>
      </c>
      <c r="CZ366" s="223">
        <f t="shared" ca="1" si="694"/>
        <v>-2.7525381565976021E-13</v>
      </c>
      <c r="DA366" s="223">
        <f t="shared" ca="1" si="695"/>
        <v>-1.7621162385364921E-13</v>
      </c>
      <c r="DB366" s="223">
        <f t="shared" ca="1" si="696"/>
        <v>-7.451904520654669E-14</v>
      </c>
      <c r="DC366" s="223">
        <f t="shared" ca="1" si="697"/>
        <v>2.8294369242983283E-14</v>
      </c>
      <c r="DD366" s="223">
        <f t="shared" ca="1" si="698"/>
        <v>1.3068221004262691E-13</v>
      </c>
      <c r="DE366" s="223">
        <f t="shared" ca="1" si="699"/>
        <v>2.3110446876389107E-13</v>
      </c>
      <c r="DF366" s="223">
        <f t="shared" ca="1" si="700"/>
        <v>3.2805070116230922E-13</v>
      </c>
      <c r="DG366" s="223">
        <f t="shared" ca="1" si="701"/>
        <v>4.2006274566480861E-13</v>
      </c>
      <c r="DH366" s="223">
        <f t="shared" ca="1" si="702"/>
        <v>5.0575665547702178E-13</v>
      </c>
      <c r="DI366" s="223">
        <f t="shared" ca="1" si="703"/>
        <v>5.8384351443126072E-13</v>
      </c>
      <c r="DJ366" s="223">
        <f t="shared" ca="1" si="704"/>
        <v>6.5314882348540304E-13</v>
      </c>
      <c r="DK366" s="223">
        <f t="shared" ca="1" si="705"/>
        <v>7.1263016628171573E-13</v>
      </c>
      <c r="DL366" s="223">
        <f t="shared" ca="1" si="706"/>
        <v>7.61392888059154E-13</v>
      </c>
      <c r="DM366" s="223">
        <f t="shared" ca="1" si="707"/>
        <v>7.9870355209371797E-13</v>
      </c>
      <c r="DN366" s="223">
        <f t="shared" ca="1" si="708"/>
        <v>8.24000971269465E-13</v>
      </c>
      <c r="DO366" s="223">
        <f t="shared" ca="1" si="709"/>
        <v>8.369046488550897E-13</v>
      </c>
      <c r="DP366" s="223">
        <f t="shared" ca="1" si="710"/>
        <v>8.3722050152892747E-13</v>
      </c>
      <c r="DQ366" s="223">
        <f t="shared" ca="1" si="711"/>
        <v>8.2494377857276732E-13</v>
      </c>
      <c r="DR366" s="223">
        <f t="shared" ca="1" si="712"/>
        <v>8.0025913332707522E-13</v>
      </c>
      <c r="DS366" s="223">
        <f t="shared" ca="1" si="713"/>
        <v>7.635378458328779E-13</v>
      </c>
      <c r="DT366" s="223">
        <f t="shared" ca="1" si="714"/>
        <v>7.1533223843435717E-13</v>
      </c>
      <c r="DU366" s="223">
        <f t="shared" ca="1" si="715"/>
        <v>6.5636736833669127E-13</v>
      </c>
      <c r="DV366" s="223">
        <f t="shared" ca="1" si="716"/>
        <v>5.8753012207080097E-13</v>
      </c>
      <c r="DW366" s="223">
        <f t="shared" ca="1" si="717"/>
        <v>5.0985587589441231E-13</v>
      </c>
      <c r="DX366" s="223">
        <f t="shared" ca="1" si="718"/>
        <v>4.2451292276940686E-13</v>
      </c>
      <c r="DY366" s="223">
        <f t="shared" ca="1" si="719"/>
        <v>3.3278490014822701E-13</v>
      </c>
      <c r="DZ366" s="223">
        <f t="shared" ca="1" si="720"/>
        <v>2.36051482871773E-13</v>
      </c>
      <c r="EA366" s="223">
        <f t="shared" ca="1" si="721"/>
        <v>1.3576763157559822E-13</v>
      </c>
      <c r="EB366" s="223">
        <f t="shared" ca="1" si="722"/>
        <v>3.3441708727664638E-14</v>
      </c>
      <c r="EC366" s="223">
        <f t="shared" ca="1" si="723"/>
        <v>-6.9387208547160329E-14</v>
      </c>
      <c r="ED366" s="223">
        <f t="shared" ca="1" si="724"/>
        <v>-1.7117247761964471E-13</v>
      </c>
      <c r="EE366" s="223">
        <f t="shared" ca="1" si="725"/>
        <v>-2.7038315330094583E-13</v>
      </c>
      <c r="EF366" s="223">
        <f t="shared" ca="1" si="726"/>
        <v>-3.655270146832627E-13</v>
      </c>
      <c r="EG366" s="223">
        <f t="shared" ca="1" si="727"/>
        <v>-4.5517300953125634E-13</v>
      </c>
      <c r="EH366" s="223">
        <f t="shared" ca="1" si="728"/>
        <v>-5.3797277863968705E-13</v>
      </c>
      <c r="EI366" s="223">
        <f t="shared" ca="1" si="729"/>
        <v>-6.1268093641092868E-13</v>
      </c>
      <c r="EJ366" s="223">
        <f t="shared" ca="1" si="730"/>
        <v>-6.7817380261355166E-13</v>
      </c>
      <c r="EK366" s="223">
        <f t="shared" ca="1" si="731"/>
        <v>-7.3346630357894322E-13</v>
      </c>
      <c r="EL366" s="223">
        <f t="shared" ca="1" si="732"/>
        <v>-7.7772678862617825E-13</v>
      </c>
      <c r="EM366" s="223">
        <f t="shared" ca="1" si="733"/>
        <v>-8.1028953886237435E-13</v>
      </c>
      <c r="EN366" s="223">
        <f t="shared" ca="1" si="734"/>
        <v>-8.3066478021448776E-13</v>
      </c>
      <c r="EO366" s="223">
        <f t="shared" ca="1" si="735"/>
        <v>-8.3854605008725437E-13</v>
      </c>
      <c r="EP366" s="223">
        <f t="shared" ca="1" si="736"/>
        <v>-8.3381480684588186E-13</v>
      </c>
      <c r="EQ366" s="223">
        <f t="shared" ca="1" si="737"/>
        <v>-8.1654221279257348E-13</v>
      </c>
      <c r="ER366" s="223">
        <f t="shared" ca="1" si="738"/>
        <v>-7.869880638192671E-13</v>
      </c>
      <c r="ES366" s="223">
        <f t="shared" ca="1" si="739"/>
        <v>-7.4559688183559752E-13</v>
      </c>
      <c r="ET366" s="223">
        <f t="shared" ca="1" si="740"/>
        <v>-6.9299122874562059E-13</v>
      </c>
      <c r="EU366" s="223">
        <f t="shared" ca="1" si="741"/>
        <v>-6.2996234253728609E-13</v>
      </c>
      <c r="EV366" s="223">
        <f t="shared" ca="1" si="742"/>
        <v>-5.5745823632661514E-13</v>
      </c>
      <c r="EW366" s="223">
        <f t="shared" ca="1" si="743"/>
        <v>-4.7656943935802924E-13</v>
      </c>
      <c r="EX366" s="223">
        <f t="shared" ca="1" si="744"/>
        <v>-3.8851259442943523E-13</v>
      </c>
      <c r="EY366" s="223">
        <f t="shared" ca="1" si="745"/>
        <v>-2.9461215845209446E-13</v>
      </c>
      <c r="EZ366" s="223">
        <f t="shared" ca="1" si="746"/>
        <v>-1.9628048138587976E-13</v>
      </c>
      <c r="FA366" s="223">
        <f t="shared" ca="1" si="747"/>
        <v>-9.4996563181243071E-14</v>
      </c>
      <c r="FB366" s="223">
        <f t="shared" ca="1" si="748"/>
        <v>7.7161917566886602E-15</v>
      </c>
      <c r="FC366" s="223">
        <f t="shared" ca="1" si="749"/>
        <v>1.1031288798834559E-13</v>
      </c>
      <c r="FD366" s="223">
        <f t="shared" ca="1" si="750"/>
        <v>2.1125037570513999E-13</v>
      </c>
      <c r="FE366" s="223">
        <f t="shared" ca="1" si="751"/>
        <v>3.0901046113893143E-13</v>
      </c>
      <c r="FF366" s="223">
        <f t="shared" ca="1" si="752"/>
        <v>4.02122741609459E-13</v>
      </c>
      <c r="FG366" s="223">
        <f t="shared" ca="1" si="753"/>
        <v>4.8918672174929741E-13</v>
      </c>
      <c r="FH366" s="223">
        <f t="shared" ca="1" si="754"/>
        <v>5.6889287825776133E-13</v>
      </c>
      <c r="FI366" s="223">
        <f t="shared" ca="1" si="755"/>
        <v>6.4004235635026981E-13</v>
      </c>
      <c r="FJ366" s="223">
        <f t="shared" ca="1" si="756"/>
        <v>7.0156500165019548E-13</v>
      </c>
      <c r="FK366" s="223">
        <f t="shared" ca="1" si="757"/>
        <v>7.5253545630678692E-13</v>
      </c>
      <c r="FL366" s="223">
        <f t="shared" ca="1" si="758"/>
        <v>7.9218707723858036E-13</v>
      </c>
      <c r="FM366" s="223">
        <f t="shared" ca="1" si="759"/>
        <v>8.199234671589309E-13</v>
      </c>
      <c r="FN366" s="223">
        <f t="shared" ca="1" si="760"/>
        <v>8.3532744494633185E-13</v>
      </c>
      <c r="FO366" s="223">
        <f t="shared" ca="1" si="761"/>
        <v>8.3816732043679931E-13</v>
      </c>
      <c r="FP366" s="223">
        <f t="shared" ca="1" si="762"/>
        <v>8.2840037925959292E-13</v>
      </c>
      <c r="FQ366" s="223">
        <f t="shared" ca="1" si="763"/>
        <v>8.0617352530111222E-13</v>
      </c>
      <c r="FR366" s="223">
        <f t="shared" ca="1" si="764"/>
        <v>7.7182107113370455E-13</v>
      </c>
      <c r="FS366" s="223">
        <f t="shared" ca="1" si="765"/>
        <v>7.2585970964340288E-13</v>
      </c>
      <c r="FT366" s="223">
        <f t="shared" ca="1" si="766"/>
        <v>6.6898074248797398E-13</v>
      </c>
      <c r="FU366" s="223">
        <f t="shared" ca="1" si="767"/>
        <v>6.0203968227652311E-13</v>
      </c>
      <c r="FV366" s="223">
        <f t="shared" ca="1" si="768"/>
        <v>5.2604338486354596E-13</v>
      </c>
      <c r="FW366" s="223">
        <f t="shared" ca="1" si="769"/>
        <v>4.4213490529967869E-13</v>
      </c>
      <c r="FX366" s="223">
        <f t="shared" ca="1" si="770"/>
        <v>3.5157630521979622E-13</v>
      </c>
      <c r="FY366" s="223">
        <f t="shared" ca="1" si="771"/>
        <v>2.5572967026127612E-13</v>
      </c>
      <c r="FZ366" s="223">
        <f t="shared" ca="1" si="772"/>
        <v>1.5603662302818679E-13</v>
      </c>
      <c r="GA366" s="223">
        <f t="shared" ca="1" si="773"/>
        <v>5.3996639745465102E-14</v>
      </c>
      <c r="GB366" s="223">
        <f t="shared" ca="1" si="774"/>
        <v>-4.8855503259240029E-14</v>
      </c>
      <c r="GC366" s="223">
        <f t="shared" ca="1" si="775"/>
        <v>-1.5097281402010055E-13</v>
      </c>
      <c r="GD366" s="223">
        <f t="shared" ca="1" si="776"/>
        <v>-2.5081935313221109E-13</v>
      </c>
      <c r="GE366" s="223">
        <f t="shared" ca="1" si="777"/>
        <v>-3.4689333570991225E-13</v>
      </c>
      <c r="GF366" s="223">
        <f t="shared" ca="1" si="778"/>
        <v>-4.3774971962932709E-13</v>
      </c>
      <c r="GG366" s="223">
        <f t="shared" ca="1" si="779"/>
        <v>-5.2202194030694586E-13</v>
      </c>
      <c r="GH366" s="223">
        <f t="shared" ca="1" si="780"/>
        <v>-5.9844246510298151E-13</v>
      </c>
      <c r="GI366" s="223">
        <f t="shared" ca="1" si="781"/>
        <v>-6.658618581920758E-13</v>
      </c>
      <c r="GJ366" s="223">
        <f t="shared" ca="1" si="782"/>
        <v>-7.232660691480259E-13</v>
      </c>
      <c r="GK366" s="223">
        <f t="shared" ca="1" si="783"/>
        <v>-7.6979168520606777E-13</v>
      </c>
      <c r="GL366" s="223">
        <f t="shared" ca="1" si="784"/>
        <v>-8.0473891779452273E-13</v>
      </c>
      <c r="GM366" s="223">
        <f t="shared" ca="1" si="785"/>
        <v>-8.2758212800628727E-13</v>
      </c>
      <c r="GN366" s="223">
        <f t="shared" ca="1" si="786"/>
        <v>-8.3797773269725763E-13</v>
      </c>
      <c r="GO366" s="223">
        <f t="shared" ca="1" si="787"/>
        <v>-8.3576937229662555E-13</v>
      </c>
      <c r="GP366" s="223">
        <f t="shared" ca="1" si="788"/>
        <v>-8.2099026260036448E-13</v>
      </c>
      <c r="GQ366" s="223">
        <f t="shared" ca="1" si="789"/>
        <v>-7.9386269517473859E-13</v>
      </c>
      <c r="GR366" s="223">
        <f t="shared" ca="1" si="790"/>
        <v>-7.5479469388424069E-13</v>
      </c>
      <c r="GS366" s="223">
        <f t="shared" ca="1" si="791"/>
        <v>-7.0437387783287395E-13</v>
      </c>
      <c r="GT366" s="223">
        <f t="shared" ca="1" si="792"/>
        <v>-6.4335862302587956E-13</v>
      </c>
      <c r="GU366" s="223">
        <f t="shared" ca="1" si="793"/>
        <v>-5.7266665568871E-13</v>
      </c>
      <c r="GV366" s="223">
        <f t="shared" ca="1" si="794"/>
        <v>-4.9336124881037942E-13</v>
      </c>
      <c r="GW366" s="223">
        <f t="shared" ca="1" si="795"/>
        <v>-4.0663522952801973E-13</v>
      </c>
      <c r="GX366" s="223">
        <f t="shared" ca="1" si="796"/>
        <v>-3.1379303789643808E-13</v>
      </c>
      <c r="GY366" s="223">
        <f t="shared" ca="1" si="797"/>
        <v>-2.1623110689552191E-13</v>
      </c>
      <c r="GZ366" s="223">
        <f t="shared" ca="1" si="798"/>
        <v>-1.154168587784278E-13</v>
      </c>
      <c r="HA366" s="223">
        <f t="shared" ca="1" si="799"/>
        <v>-1.2866633674993232E-14</v>
      </c>
      <c r="HB366" s="223">
        <f t="shared" ca="1" si="800"/>
        <v>8.9877117575206133E-14</v>
      </c>
      <c r="HC366" s="223">
        <f t="shared" ca="1" si="801"/>
        <v>1.9126903331922148E-13</v>
      </c>
      <c r="HD366" s="223">
        <f t="shared" ca="1" si="802"/>
        <v>2.8978408476840894E-13</v>
      </c>
      <c r="HE366" s="223">
        <f t="shared" ca="1" si="803"/>
        <v>3.8394051385090294E-13</v>
      </c>
      <c r="HF366" s="223">
        <f t="shared" ca="1" si="804"/>
        <v>4.7232212023225855E-13</v>
      </c>
      <c r="HG366" s="223">
        <f t="shared" ca="1" si="805"/>
        <v>5.5359956228667538E-13</v>
      </c>
      <c r="HH366" s="223">
        <f t="shared" ca="1" si="806"/>
        <v>6.2655035163239741E-13</v>
      </c>
      <c r="HI366" s="223">
        <f t="shared" ca="1" si="807"/>
        <v>6.900772404948846E-13</v>
      </c>
      <c r="HJ366" s="223">
        <f t="shared" ca="1" si="808"/>
        <v>7.4322472533465447E-13</v>
      </c>
      <c r="HK366" s="223">
        <f t="shared" ca="1" si="809"/>
        <v>7.8519341850989777E-13</v>
      </c>
      <c r="HL366" s="223">
        <f t="shared" ca="1" si="810"/>
        <v>8.1535207181069351E-13</v>
      </c>
      <c r="HM366" s="223">
        <f t="shared" ca="1" si="811"/>
        <v>8.3324707101964358E-13</v>
      </c>
      <c r="HN366" s="223">
        <f t="shared" ca="1" si="812"/>
        <v>8.3860925869193488E-13</v>
      </c>
      <c r="HO366" s="223">
        <f t="shared" ca="1" si="813"/>
        <v>8.3135798253383778E-13</v>
      </c>
      <c r="HP366" s="223">
        <f t="shared" ca="1" si="814"/>
        <v>8.1160230848827704E-13</v>
      </c>
      <c r="HQ366" s="223">
        <f t="shared" ca="1" si="815"/>
        <v>7.7963938028153018E-13</v>
      </c>
      <c r="HR366" s="223">
        <f t="shared" ca="1" si="816"/>
        <v>7.3594995010500133E-13</v>
      </c>
      <c r="HS366" s="223">
        <f t="shared" ca="1" si="817"/>
        <v>6.8119114765478232E-13</v>
      </c>
      <c r="HT366" s="223">
        <f t="shared" ca="1" si="818"/>
        <v>6.161865962893558E-13</v>
      </c>
      <c r="HU366" s="223">
        <f t="shared" ca="1" si="819"/>
        <v>5.419140249676656E-13</v>
      </c>
      <c r="HV366" s="223">
        <f t="shared" ca="1" si="820"/>
        <v>4.594905622954894E-13</v>
      </c>
      <c r="HW366" s="223">
        <f t="shared" ca="1" si="821"/>
        <v>3.7015593387138573E-13</v>
      </c>
      <c r="HX366" s="223">
        <f t="shared" ca="1" si="822"/>
        <v>2.7525381565976072E-13</v>
      </c>
      <c r="HY366" s="223">
        <f t="shared" ca="1" si="823"/>
        <v>1.7621162385365121E-13</v>
      </c>
      <c r="HZ366" s="223">
        <f t="shared" ca="1" si="824"/>
        <v>7.451904520654573E-14</v>
      </c>
      <c r="IA366" s="223">
        <f t="shared" ca="1" si="825"/>
        <v>-2.8294369242982753E-14</v>
      </c>
      <c r="IB366" s="223">
        <f t="shared" ca="1" si="826"/>
        <v>-1.3068221004262492E-13</v>
      </c>
      <c r="IC366" s="223">
        <f t="shared" ca="1" si="827"/>
        <v>-2.3110446876389057E-13</v>
      </c>
      <c r="ID366" s="223">
        <f t="shared" ca="1" si="828"/>
        <v>-3.2805070116230877E-13</v>
      </c>
      <c r="IE366" s="223">
        <f t="shared" ca="1" si="829"/>
        <v>4.8469164939544262E-13</v>
      </c>
      <c r="IF366" s="223">
        <f t="shared" ca="1" si="830"/>
        <v>-5.0575665547702137E-13</v>
      </c>
      <c r="IG366" s="223">
        <f t="shared" ca="1" si="831"/>
        <v>-5.838435144312593E-13</v>
      </c>
      <c r="IH366" s="223">
        <f t="shared" ca="1" si="832"/>
        <v>-6.5314882348540355E-13</v>
      </c>
      <c r="II366" s="223">
        <f t="shared" ca="1" si="833"/>
        <v>-7.1263016628171543E-13</v>
      </c>
      <c r="IJ366" s="223">
        <f t="shared" ca="1" si="834"/>
        <v>-7.6139288805915319E-13</v>
      </c>
      <c r="IK366" s="223">
        <f t="shared" ca="1" si="835"/>
        <v>-7.9870355209371767E-13</v>
      </c>
      <c r="IL366" s="223">
        <f t="shared" ca="1" si="836"/>
        <v>-8.24000971269465E-13</v>
      </c>
      <c r="IM366" s="223">
        <f t="shared" ca="1" si="837"/>
        <v>-8.369046488550896E-13</v>
      </c>
      <c r="IN366" s="223">
        <f t="shared" ca="1" si="838"/>
        <v>-8.3722050152892747E-13</v>
      </c>
      <c r="IO366" s="223">
        <f t="shared" ca="1" si="839"/>
        <v>-8.2494377857276742E-13</v>
      </c>
      <c r="IP366" s="223">
        <f t="shared" ca="1" si="840"/>
        <v>-8.0025913332707492E-13</v>
      </c>
      <c r="IQ366" s="223">
        <f t="shared" ca="1" si="841"/>
        <v>-7.63537845832878E-13</v>
      </c>
      <c r="IR366" s="223">
        <f t="shared" ca="1" si="842"/>
        <v>-7.1533223843435818E-13</v>
      </c>
      <c r="IS366" s="223">
        <f t="shared" ca="1" si="843"/>
        <v>-6.5636736833669066E-13</v>
      </c>
      <c r="IT366" s="223">
        <f t="shared" ca="1" si="844"/>
        <v>-5.8753012207080128E-13</v>
      </c>
      <c r="IU366" s="223">
        <f t="shared" ca="1" si="845"/>
        <v>-5.0985587589441393E-13</v>
      </c>
      <c r="IV366" s="223">
        <f t="shared" ca="1" si="846"/>
        <v>-4.2451292276940736E-13</v>
      </c>
      <c r="IW366" s="223">
        <f t="shared" ca="1" si="847"/>
        <v>-3.3278490014822762E-13</v>
      </c>
      <c r="IX366" s="223">
        <f t="shared" ca="1" si="848"/>
        <v>-2.3605148287177209E-13</v>
      </c>
      <c r="IY366" s="223">
        <f t="shared" ca="1" si="849"/>
        <v>-1.357676315755987E-13</v>
      </c>
      <c r="IZ366" s="223">
        <f t="shared" ca="1" si="850"/>
        <v>-3.3441708727666657E-14</v>
      </c>
      <c r="JA366" s="223">
        <f t="shared" ca="1" si="851"/>
        <v>6.9387208547161275E-14</v>
      </c>
      <c r="JB366" s="223">
        <f t="shared" ca="1" si="852"/>
        <v>1.711724776196442E-13</v>
      </c>
    </row>
    <row r="367" spans="1:262">
      <c r="B367" s="230">
        <v>6</v>
      </c>
      <c r="C367" s="229">
        <f t="shared" si="853"/>
        <v>1.1718750000000001E-4</v>
      </c>
      <c r="D367" s="226">
        <f t="shared" ca="1" si="597"/>
        <v>17.999999999993253</v>
      </c>
      <c r="E367" s="225">
        <f ca="1">L361</f>
        <v>-6.7454374039808088E-12</v>
      </c>
      <c r="F367" s="224">
        <v>6</v>
      </c>
      <c r="G367" s="223">
        <f t="shared" ca="1" si="854"/>
        <v>-7.4731175228334183E-14</v>
      </c>
      <c r="H367" s="223">
        <f t="shared" ca="1" si="598"/>
        <v>-1.002835623784214E-13</v>
      </c>
      <c r="I367" s="223">
        <f t="shared" ca="1" si="599"/>
        <v>-1.2366511325231039E-13</v>
      </c>
      <c r="J367" s="223">
        <f t="shared" ca="1" si="600"/>
        <v>-1.4436968788421817E-13</v>
      </c>
      <c r="K367" s="223">
        <f t="shared" ca="1" si="601"/>
        <v>-1.6194909475972092E-13</v>
      </c>
      <c r="L367" s="223">
        <f t="shared" ca="1" si="602"/>
        <v>-1.7602279280853448E-13</v>
      </c>
      <c r="M367" s="223">
        <f t="shared" ca="1" si="603"/>
        <v>-1.8628612896947887E-13</v>
      </c>
      <c r="N367" s="223">
        <f t="shared" ca="1" si="604"/>
        <v>-1.9251693300922191E-13</v>
      </c>
      <c r="O367" s="223">
        <f t="shared" ca="1" si="605"/>
        <v>-1.9458032683689243E-13</v>
      </c>
      <c r="P367" s="223">
        <f t="shared" ca="1" si="606"/>
        <v>-1.9243164420742541E-13</v>
      </c>
      <c r="Q367" s="223">
        <f t="shared" ca="1" si="607"/>
        <v>-1.8611739761087869E-13</v>
      </c>
      <c r="R367" s="223">
        <f t="shared" ca="1" si="608"/>
        <v>-1.7577427141748742E-13</v>
      </c>
      <c r="S367" s="223">
        <f t="shared" ca="1" si="609"/>
        <v>-1.6162616307382608E-13</v>
      </c>
      <c r="T367" s="223">
        <f t="shared" ca="1" si="610"/>
        <v>-1.4397933639924422E-13</v>
      </c>
      <c r="U367" s="223">
        <f t="shared" ca="1" si="611"/>
        <v>-1.2321579189907301E-13</v>
      </c>
      <c r="V367" s="223">
        <f t="shared" ca="1" si="612"/>
        <v>-9.9784997607299375E-14</v>
      </c>
      <c r="W367" s="223">
        <f t="shared" ca="1" si="613"/>
        <v>-7.4194159460991809E-14</v>
      </c>
      <c r="X367" s="223">
        <f t="shared" ca="1" si="614"/>
        <v>-4.6997241823489267E-14</v>
      </c>
      <c r="Y367" s="223">
        <f t="shared" ca="1" si="615"/>
        <v>-1.8782975828868078E-14</v>
      </c>
      <c r="Z367" s="223">
        <f t="shared" ca="1" si="616"/>
        <v>9.8378848691841438E-15</v>
      </c>
      <c r="AA367" s="223">
        <f t="shared" ca="1" si="617"/>
        <v>3.8245785069537946E-14</v>
      </c>
      <c r="AB367" s="223">
        <f t="shared" ca="1" si="618"/>
        <v>6.5825779522713124E-14</v>
      </c>
      <c r="AC367" s="223">
        <f t="shared" ca="1" si="619"/>
        <v>9.1980844638439067E-14</v>
      </c>
      <c r="AD367" s="223">
        <f t="shared" ca="1" si="620"/>
        <v>1.1614480224341469E-13</v>
      </c>
      <c r="AE367" s="223">
        <f t="shared" ca="1" si="621"/>
        <v>1.3779457562894214E-13</v>
      </c>
      <c r="AF367" s="223">
        <f t="shared" ca="1" si="622"/>
        <v>1.5646151258201539E-13</v>
      </c>
      <c r="AG367" s="223">
        <f t="shared" ca="1" si="623"/>
        <v>1.7174153029043518E-13</v>
      </c>
      <c r="AH367" s="223">
        <f t="shared" ca="1" si="624"/>
        <v>1.8330386251539142E-13</v>
      </c>
      <c r="AI367" s="223">
        <f t="shared" ca="1" si="625"/>
        <v>1.9089821968164259E-13</v>
      </c>
      <c r="AJ367" s="223">
        <f t="shared" ca="1" si="626"/>
        <v>1.943602068909632E-13</v>
      </c>
      <c r="AK367" s="223">
        <f t="shared" ca="1" si="627"/>
        <v>1.936148825752289E-13</v>
      </c>
      <c r="AL367" s="223">
        <f t="shared" ca="1" si="628"/>
        <v>1.8867838075504841E-13</v>
      </c>
      <c r="AM367" s="223">
        <f t="shared" ca="1" si="629"/>
        <v>1.7965756178694082E-13</v>
      </c>
      <c r="AN367" s="223">
        <f t="shared" ca="1" si="630"/>
        <v>1.6674769915932793E-13</v>
      </c>
      <c r="AO367" s="223">
        <f t="shared" ca="1" si="631"/>
        <v>1.5022825241122157E-13</v>
      </c>
      <c r="AP367" s="223">
        <f t="shared" ca="1" si="632"/>
        <v>1.3045681767715287E-13</v>
      </c>
      <c r="AQ367" s="223">
        <f t="shared" ca="1" si="633"/>
        <v>1.0786138681077394E-13</v>
      </c>
      <c r="AR367" s="223">
        <f t="shared" ca="1" si="634"/>
        <v>8.2931082653732542E-14</v>
      </c>
      <c r="AS367" s="223">
        <f t="shared" ca="1" si="635"/>
        <v>5.6205571003265755E-14</v>
      </c>
      <c r="AT367" s="223">
        <f t="shared" ca="1" si="636"/>
        <v>2.8263378477443871E-14</v>
      </c>
      <c r="AU367" s="223">
        <f t="shared" ca="1" si="637"/>
        <v>-2.9063083900266327E-16</v>
      </c>
      <c r="AV367" s="223">
        <f t="shared" ca="1" si="638"/>
        <v>-2.8838348875469453E-14</v>
      </c>
      <c r="AW367" s="223">
        <f t="shared" ca="1" si="639"/>
        <v>-5.6761803748564438E-14</v>
      </c>
      <c r="AX367" s="223">
        <f t="shared" ca="1" si="640"/>
        <v>-8.3456536987152312E-14</v>
      </c>
      <c r="AY367" s="223">
        <f t="shared" ca="1" si="641"/>
        <v>-1.0834468823283136E-13</v>
      </c>
      <c r="AZ367" s="223">
        <f t="shared" ca="1" si="642"/>
        <v>-1.3088750417159661E-13</v>
      </c>
      <c r="BA367" s="223">
        <f t="shared" ca="1" si="643"/>
        <v>-1.5059700091608983E-13</v>
      </c>
      <c r="BB367" s="223">
        <f t="shared" ca="1" si="644"/>
        <v>-1.6704652738308485E-13</v>
      </c>
      <c r="BC367" s="223">
        <f t="shared" ca="1" si="645"/>
        <v>-1.7988000100098226E-13</v>
      </c>
      <c r="BD367" s="223">
        <f t="shared" ca="1" si="646"/>
        <v>-1.8881961582214101E-13</v>
      </c>
      <c r="BE367" s="223">
        <f t="shared" ca="1" si="647"/>
        <v>-1.9367185618269015E-13</v>
      </c>
      <c r="BF367" s="223">
        <f t="shared" ca="1" si="648"/>
        <v>-1.9433168573224784E-13</v>
      </c>
      <c r="BG367" s="223">
        <f t="shared" ca="1" si="649"/>
        <v>-1.9078482115370492E-13</v>
      </c>
      <c r="BH367" s="223">
        <f t="shared" ca="1" si="650"/>
        <v>-1.8310804135390568E-13</v>
      </c>
      <c r="BI367" s="223">
        <f t="shared" ca="1" si="651"/>
        <v>-1.7146752543218156E-13</v>
      </c>
      <c r="BJ367" s="223">
        <f t="shared" ca="1" si="652"/>
        <v>-1.5611525540469948E-13</v>
      </c>
      <c r="BK367" s="223">
        <f t="shared" ca="1" si="653"/>
        <v>-1.3738356155478068E-13</v>
      </c>
      <c r="BL367" s="223">
        <f t="shared" ca="1" si="654"/>
        <v>-1.1567792848587979E-13</v>
      </c>
      <c r="BM367" s="223">
        <f t="shared" ca="1" si="655"/>
        <v>-9.1468217604455215E-14</v>
      </c>
      <c r="BN367" s="223">
        <f t="shared" ca="1" si="656"/>
        <v>-6.5278496039468787E-14</v>
      </c>
      <c r="BO367" s="223">
        <f t="shared" ca="1" si="657"/>
        <v>-3.7675692171687829E-14</v>
      </c>
      <c r="BP367" s="223">
        <f t="shared" ca="1" si="658"/>
        <v>-9.2573233463264015E-15</v>
      </c>
      <c r="BQ367" s="223">
        <f t="shared" ca="1" si="659"/>
        <v>1.9361438573018917E-14</v>
      </c>
      <c r="BR367" s="223">
        <f t="shared" ca="1" si="660"/>
        <v>4.7561083817438731E-14</v>
      </c>
      <c r="BS367" s="223">
        <f t="shared" ca="1" si="661"/>
        <v>7.4731175228334032E-14</v>
      </c>
      <c r="BT367" s="223">
        <f t="shared" ca="1" si="662"/>
        <v>1.0028356237842148E-13</v>
      </c>
      <c r="BU367" s="223">
        <f t="shared" ca="1" si="663"/>
        <v>1.2366511325231039E-13</v>
      </c>
      <c r="BV367" s="223">
        <f t="shared" ca="1" si="664"/>
        <v>1.4436968788421812E-13</v>
      </c>
      <c r="BW367" s="223">
        <f t="shared" ca="1" si="665"/>
        <v>1.6194909475972079E-13</v>
      </c>
      <c r="BX367" s="223">
        <f t="shared" ca="1" si="666"/>
        <v>1.7602279280853451E-13</v>
      </c>
      <c r="BY367" s="223">
        <f t="shared" ca="1" si="667"/>
        <v>1.8628612896947885E-13</v>
      </c>
      <c r="BZ367" s="223">
        <f t="shared" ca="1" si="668"/>
        <v>1.9251693300922186E-13</v>
      </c>
      <c r="CA367" s="223">
        <f t="shared" ca="1" si="669"/>
        <v>1.9458032683689243E-13</v>
      </c>
      <c r="CB367" s="223">
        <f t="shared" ca="1" si="670"/>
        <v>1.9243164420742543E-13</v>
      </c>
      <c r="CC367" s="223">
        <f t="shared" ca="1" si="671"/>
        <v>1.8611739761087872E-13</v>
      </c>
      <c r="CD367" s="223">
        <f t="shared" ca="1" si="672"/>
        <v>1.7577427141748752E-13</v>
      </c>
      <c r="CE367" s="223">
        <f t="shared" ca="1" si="673"/>
        <v>1.6162616307382603E-13</v>
      </c>
      <c r="CF367" s="223">
        <f t="shared" ca="1" si="674"/>
        <v>1.4397933639924425E-13</v>
      </c>
      <c r="CG367" s="223">
        <f t="shared" ca="1" si="675"/>
        <v>1.2321579189907317E-13</v>
      </c>
      <c r="CH367" s="223">
        <f t="shared" ca="1" si="676"/>
        <v>9.978499760729959E-14</v>
      </c>
      <c r="CI367" s="223">
        <f t="shared" ca="1" si="677"/>
        <v>7.4194159460991784E-14</v>
      </c>
      <c r="CJ367" s="223">
        <f t="shared" ca="1" si="678"/>
        <v>4.6997241823489324E-14</v>
      </c>
      <c r="CK367" s="223">
        <f t="shared" ca="1" si="679"/>
        <v>1.8782975828868223E-14</v>
      </c>
      <c r="CL367" s="223">
        <f t="shared" ca="1" si="680"/>
        <v>-9.8378848691842448E-15</v>
      </c>
      <c r="CM367" s="223">
        <f t="shared" ca="1" si="681"/>
        <v>-3.8245785069537883E-14</v>
      </c>
      <c r="CN367" s="223">
        <f t="shared" ca="1" si="682"/>
        <v>-6.5825779522712973E-14</v>
      </c>
      <c r="CO367" s="223">
        <f t="shared" ca="1" si="683"/>
        <v>-9.1980844638438865E-14</v>
      </c>
      <c r="CP367" s="223">
        <f t="shared" ca="1" si="684"/>
        <v>-1.1614480224341469E-13</v>
      </c>
      <c r="CQ367" s="223">
        <f t="shared" ca="1" si="685"/>
        <v>-1.3779457562894207E-13</v>
      </c>
      <c r="CR367" s="223">
        <f t="shared" ca="1" si="686"/>
        <v>-1.5646151258201529E-13</v>
      </c>
      <c r="CS367" s="223">
        <f t="shared" ca="1" si="687"/>
        <v>-1.7174153029043521E-13</v>
      </c>
      <c r="CT367" s="223">
        <f t="shared" ca="1" si="688"/>
        <v>-1.8330386251539139E-13</v>
      </c>
      <c r="CU367" s="223">
        <f t="shared" ca="1" si="689"/>
        <v>-1.9089821968164259E-13</v>
      </c>
      <c r="CV367" s="223">
        <f t="shared" ca="1" si="690"/>
        <v>-1.943602068909632E-13</v>
      </c>
      <c r="CW367" s="223">
        <f t="shared" ca="1" si="691"/>
        <v>-1.936148825752289E-13</v>
      </c>
      <c r="CX367" s="223">
        <f t="shared" ca="1" si="692"/>
        <v>-1.8867838075504843E-13</v>
      </c>
      <c r="CY367" s="223">
        <f t="shared" ca="1" si="693"/>
        <v>-1.7965756178694095E-13</v>
      </c>
      <c r="CZ367" s="223">
        <f t="shared" ca="1" si="694"/>
        <v>-1.6674769915932788E-13</v>
      </c>
      <c r="DA367" s="223">
        <f t="shared" ca="1" si="695"/>
        <v>-1.5022825241122162E-13</v>
      </c>
      <c r="DB367" s="223">
        <f t="shared" ca="1" si="696"/>
        <v>-1.3045681767715292E-13</v>
      </c>
      <c r="DC367" s="223">
        <f t="shared" ca="1" si="697"/>
        <v>-1.0786138681077415E-13</v>
      </c>
      <c r="DD367" s="223">
        <f t="shared" ca="1" si="698"/>
        <v>-8.2931082653732415E-14</v>
      </c>
      <c r="DE367" s="223">
        <f t="shared" ca="1" si="699"/>
        <v>-5.6205571003265831E-14</v>
      </c>
      <c r="DF367" s="223">
        <f t="shared" ca="1" si="700"/>
        <v>-2.8263378477443935E-14</v>
      </c>
      <c r="DG367" s="223">
        <f t="shared" ca="1" si="701"/>
        <v>2.9063083900276425E-16</v>
      </c>
      <c r="DH367" s="223">
        <f t="shared" ca="1" si="702"/>
        <v>2.8838348875469377E-14</v>
      </c>
      <c r="DI367" s="223">
        <f t="shared" ca="1" si="703"/>
        <v>5.6761803748564375E-14</v>
      </c>
      <c r="DJ367" s="223">
        <f t="shared" ca="1" si="704"/>
        <v>8.3456536987152085E-14</v>
      </c>
      <c r="DK367" s="223">
        <f t="shared" ca="1" si="705"/>
        <v>1.0834468823283144E-13</v>
      </c>
      <c r="DL367" s="223">
        <f t="shared" ca="1" si="706"/>
        <v>1.3088750417159634E-13</v>
      </c>
      <c r="DM367" s="223">
        <f t="shared" ca="1" si="707"/>
        <v>1.5059700091608977E-13</v>
      </c>
      <c r="DN367" s="223">
        <f t="shared" ca="1" si="708"/>
        <v>1.6704652738308487E-13</v>
      </c>
      <c r="DO367" s="223">
        <f t="shared" ca="1" si="709"/>
        <v>1.7988000100098213E-13</v>
      </c>
      <c r="DP367" s="223">
        <f t="shared" ca="1" si="710"/>
        <v>1.8881961582214104E-13</v>
      </c>
      <c r="DQ367" s="223">
        <f t="shared" ca="1" si="711"/>
        <v>1.9367185618269015E-13</v>
      </c>
      <c r="DR367" s="223">
        <f t="shared" ca="1" si="712"/>
        <v>1.9433168573224784E-13</v>
      </c>
      <c r="DS367" s="223">
        <f t="shared" ca="1" si="713"/>
        <v>1.9078482115370495E-13</v>
      </c>
      <c r="DT367" s="223">
        <f t="shared" ca="1" si="714"/>
        <v>1.831080413539056E-13</v>
      </c>
      <c r="DU367" s="223">
        <f t="shared" ca="1" si="715"/>
        <v>1.7146752543218158E-13</v>
      </c>
      <c r="DV367" s="223">
        <f t="shared" ca="1" si="716"/>
        <v>1.561152554046995E-13</v>
      </c>
      <c r="DW367" s="223">
        <f t="shared" ca="1" si="717"/>
        <v>1.3738356155478048E-13</v>
      </c>
      <c r="DX367" s="223">
        <f t="shared" ca="1" si="718"/>
        <v>1.1567792848587987E-13</v>
      </c>
      <c r="DY367" s="223">
        <f t="shared" ca="1" si="719"/>
        <v>9.1468217604455303E-14</v>
      </c>
      <c r="DZ367" s="223">
        <f t="shared" ca="1" si="720"/>
        <v>6.5278496039469179E-14</v>
      </c>
      <c r="EA367" s="223">
        <f t="shared" ca="1" si="721"/>
        <v>3.7675692171687905E-14</v>
      </c>
      <c r="EB367" s="223">
        <f t="shared" ca="1" si="722"/>
        <v>9.2573233463261238E-15</v>
      </c>
      <c r="EC367" s="223">
        <f t="shared" ca="1" si="723"/>
        <v>-1.9361438573018495E-14</v>
      </c>
      <c r="ED367" s="223">
        <f t="shared" ca="1" si="724"/>
        <v>-4.7561083817438662E-14</v>
      </c>
      <c r="EE367" s="223">
        <f t="shared" ca="1" si="725"/>
        <v>-7.4731175228334284E-14</v>
      </c>
      <c r="EF367" s="223">
        <f t="shared" ca="1" si="726"/>
        <v>-1.0028356237842113E-13</v>
      </c>
      <c r="EG367" s="223">
        <f t="shared" ca="1" si="727"/>
        <v>-1.2366511325231031E-13</v>
      </c>
      <c r="EH367" s="223">
        <f t="shared" ca="1" si="728"/>
        <v>-1.4436968788421827E-13</v>
      </c>
      <c r="EI367" s="223">
        <f t="shared" ca="1" si="729"/>
        <v>-1.6194909475972074E-13</v>
      </c>
      <c r="EJ367" s="223">
        <f t="shared" ca="1" si="730"/>
        <v>-1.7602279280853446E-13</v>
      </c>
      <c r="EK367" s="223">
        <f t="shared" ca="1" si="731"/>
        <v>-1.8628612896947872E-13</v>
      </c>
      <c r="EL367" s="223">
        <f t="shared" ca="1" si="732"/>
        <v>-1.9251693300922186E-13</v>
      </c>
      <c r="EM367" s="223">
        <f t="shared" ca="1" si="733"/>
        <v>-1.9458032683689243E-13</v>
      </c>
      <c r="EN367" s="223">
        <f t="shared" ca="1" si="734"/>
        <v>-1.9243164420742551E-13</v>
      </c>
      <c r="EO367" s="223">
        <f t="shared" ca="1" si="735"/>
        <v>-1.8611739761087874E-13</v>
      </c>
      <c r="EP367" s="223">
        <f t="shared" ca="1" si="736"/>
        <v>-1.7577427141748739E-13</v>
      </c>
      <c r="EQ367" s="223">
        <f t="shared" ca="1" si="737"/>
        <v>-1.6162616307382628E-13</v>
      </c>
      <c r="ER367" s="223">
        <f t="shared" ca="1" si="738"/>
        <v>-1.4397933639924432E-13</v>
      </c>
      <c r="ES367" s="223">
        <f t="shared" ca="1" si="739"/>
        <v>-1.2321579189907296E-13</v>
      </c>
      <c r="ET367" s="223">
        <f t="shared" ca="1" si="740"/>
        <v>-9.9784997607299653E-14</v>
      </c>
      <c r="EU367" s="223">
        <f t="shared" ca="1" si="741"/>
        <v>-7.419415946099186E-14</v>
      </c>
      <c r="EV367" s="223">
        <f t="shared" ca="1" si="742"/>
        <v>-4.6997241823489065E-14</v>
      </c>
      <c r="EW367" s="223">
        <f t="shared" ca="1" si="743"/>
        <v>-1.8782975828868305E-14</v>
      </c>
      <c r="EX367" s="223">
        <f t="shared" ca="1" si="744"/>
        <v>9.8378848691841754E-15</v>
      </c>
      <c r="EY367" s="223">
        <f t="shared" ca="1" si="745"/>
        <v>3.8245785069537467E-14</v>
      </c>
      <c r="EZ367" s="223">
        <f t="shared" ca="1" si="746"/>
        <v>6.582577952271291E-14</v>
      </c>
      <c r="FA367" s="223">
        <f t="shared" ca="1" si="747"/>
        <v>9.1980844638439093E-14</v>
      </c>
      <c r="FB367" s="223">
        <f t="shared" ca="1" si="748"/>
        <v>1.1614480224341436E-13</v>
      </c>
      <c r="FC367" s="223">
        <f t="shared" ca="1" si="749"/>
        <v>1.3779457562894201E-13</v>
      </c>
      <c r="FD367" s="223">
        <f t="shared" ca="1" si="750"/>
        <v>1.5646151258201547E-13</v>
      </c>
      <c r="FE367" s="223">
        <f t="shared" ca="1" si="751"/>
        <v>1.7174153029043506E-13</v>
      </c>
      <c r="FF367" s="223">
        <f t="shared" ca="1" si="752"/>
        <v>1.8330386251539139E-13</v>
      </c>
      <c r="FG367" s="223">
        <f t="shared" ca="1" si="753"/>
        <v>1.9089821968164267E-13</v>
      </c>
      <c r="FH367" s="223">
        <f t="shared" ca="1" si="754"/>
        <v>1.943602068909632E-13</v>
      </c>
      <c r="FI367" s="223">
        <f t="shared" ca="1" si="755"/>
        <v>1.936148825752289E-13</v>
      </c>
      <c r="FJ367" s="223">
        <f t="shared" ca="1" si="756"/>
        <v>1.8867838075504853E-13</v>
      </c>
      <c r="FK367" s="223">
        <f t="shared" ca="1" si="757"/>
        <v>1.7965756178694097E-13</v>
      </c>
      <c r="FL367" s="223">
        <f t="shared" ca="1" si="758"/>
        <v>1.6674769915932793E-13</v>
      </c>
      <c r="FM367" s="223">
        <f t="shared" ca="1" si="759"/>
        <v>1.5022825241122185E-13</v>
      </c>
      <c r="FN367" s="223">
        <f t="shared" ca="1" si="760"/>
        <v>1.3045681767715297E-13</v>
      </c>
      <c r="FO367" s="223">
        <f t="shared" ca="1" si="761"/>
        <v>1.0786138681077392E-13</v>
      </c>
      <c r="FP367" s="223">
        <f t="shared" ca="1" si="762"/>
        <v>8.2931082653732819E-14</v>
      </c>
      <c r="FQ367" s="223">
        <f t="shared" ca="1" si="763"/>
        <v>5.6205571003265906E-14</v>
      </c>
      <c r="FR367" s="223">
        <f t="shared" ca="1" si="764"/>
        <v>2.8263378477443676E-14</v>
      </c>
      <c r="FS367" s="223">
        <f t="shared" ca="1" si="765"/>
        <v>-2.9063083900234773E-16</v>
      </c>
      <c r="FT367" s="223">
        <f t="shared" ca="1" si="766"/>
        <v>-2.8838348875469307E-14</v>
      </c>
      <c r="FU367" s="223">
        <f t="shared" ca="1" si="767"/>
        <v>-5.676180374856464E-14</v>
      </c>
      <c r="FV367" s="223">
        <f t="shared" ca="1" si="768"/>
        <v>-8.3456536987152022E-14</v>
      </c>
      <c r="FW367" s="223">
        <f t="shared" ca="1" si="769"/>
        <v>-1.0834468823283138E-13</v>
      </c>
      <c r="FX367" s="223">
        <f t="shared" ca="1" si="770"/>
        <v>-1.3088750417159626E-13</v>
      </c>
      <c r="FY367" s="223">
        <f t="shared" ca="1" si="771"/>
        <v>-1.5059700091608975E-13</v>
      </c>
      <c r="FZ367" s="223">
        <f t="shared" ca="1" si="772"/>
        <v>-1.6704652738308485E-13</v>
      </c>
      <c r="GA367" s="223">
        <f t="shared" ca="1" si="773"/>
        <v>-1.7988000100098211E-13</v>
      </c>
      <c r="GB367" s="223">
        <f t="shared" ca="1" si="774"/>
        <v>-1.8881961582214099E-13</v>
      </c>
      <c r="GC367" s="223">
        <f t="shared" ca="1" si="775"/>
        <v>-1.9367185618269015E-13</v>
      </c>
      <c r="GD367" s="223">
        <f t="shared" ca="1" si="776"/>
        <v>-1.9433168573224784E-13</v>
      </c>
      <c r="GE367" s="223">
        <f t="shared" ca="1" si="777"/>
        <v>-1.9078482115370497E-13</v>
      </c>
      <c r="GF367" s="223">
        <f t="shared" ca="1" si="778"/>
        <v>-1.831080413539056E-13</v>
      </c>
      <c r="GG367" s="223">
        <f t="shared" ca="1" si="779"/>
        <v>-1.7146752543218161E-13</v>
      </c>
      <c r="GH367" s="223">
        <f t="shared" ca="1" si="780"/>
        <v>-1.5611525540469953E-13</v>
      </c>
      <c r="GI367" s="223">
        <f t="shared" ca="1" si="781"/>
        <v>-1.3738356155478056E-13</v>
      </c>
      <c r="GJ367" s="223">
        <f t="shared" ca="1" si="782"/>
        <v>-1.1567792848587992E-13</v>
      </c>
      <c r="GK367" s="223">
        <f t="shared" ca="1" si="783"/>
        <v>-9.1468217604455341E-14</v>
      </c>
      <c r="GL367" s="223">
        <f t="shared" ca="1" si="784"/>
        <v>-6.5278496039469254E-14</v>
      </c>
      <c r="GM367" s="223">
        <f t="shared" ca="1" si="785"/>
        <v>-3.7675692171687974E-14</v>
      </c>
      <c r="GN367" s="223">
        <f t="shared" ca="1" si="786"/>
        <v>-9.2573233463261932E-15</v>
      </c>
      <c r="GO367" s="223">
        <f t="shared" ca="1" si="787"/>
        <v>1.9361438573018425E-14</v>
      </c>
      <c r="GP367" s="223">
        <f t="shared" ca="1" si="788"/>
        <v>4.7561083817438593E-14</v>
      </c>
      <c r="GQ367" s="223">
        <f t="shared" ca="1" si="789"/>
        <v>7.4731175228334209E-14</v>
      </c>
      <c r="GR367" s="223">
        <f t="shared" ca="1" si="790"/>
        <v>1.0028356237842105E-13</v>
      </c>
      <c r="GS367" s="223">
        <f t="shared" ca="1" si="791"/>
        <v>1.2366511325231026E-13</v>
      </c>
      <c r="GT367" s="223">
        <f t="shared" ca="1" si="792"/>
        <v>1.4436968788421824E-13</v>
      </c>
      <c r="GU367" s="223">
        <f t="shared" ca="1" si="793"/>
        <v>1.6194909475972072E-13</v>
      </c>
      <c r="GV367" s="223">
        <f t="shared" ca="1" si="794"/>
        <v>1.7602279280853443E-13</v>
      </c>
      <c r="GW367" s="223">
        <f t="shared" ca="1" si="795"/>
        <v>1.862861289694787E-13</v>
      </c>
      <c r="GX367" s="223">
        <f t="shared" ca="1" si="796"/>
        <v>1.9251693300922183E-13</v>
      </c>
      <c r="GY367" s="223">
        <f t="shared" ca="1" si="797"/>
        <v>1.9458032683689241E-13</v>
      </c>
      <c r="GZ367" s="223">
        <f t="shared" ca="1" si="798"/>
        <v>1.9243164420742551E-13</v>
      </c>
      <c r="HA367" s="223">
        <f t="shared" ca="1" si="799"/>
        <v>1.8611739761087874E-13</v>
      </c>
      <c r="HB367" s="223">
        <f t="shared" ca="1" si="800"/>
        <v>1.7577427141748742E-13</v>
      </c>
      <c r="HC367" s="223">
        <f t="shared" ca="1" si="801"/>
        <v>1.6162616307382633E-13</v>
      </c>
      <c r="HD367" s="223">
        <f t="shared" ca="1" si="802"/>
        <v>1.4397933639924432E-13</v>
      </c>
      <c r="HE367" s="223">
        <f t="shared" ca="1" si="803"/>
        <v>1.2321579189907299E-13</v>
      </c>
      <c r="HF367" s="223">
        <f t="shared" ca="1" si="804"/>
        <v>9.9784997607299716E-14</v>
      </c>
      <c r="HG367" s="223">
        <f t="shared" ca="1" si="805"/>
        <v>7.4194159460991935E-14</v>
      </c>
      <c r="HH367" s="223">
        <f t="shared" ca="1" si="806"/>
        <v>4.6997241823489135E-14</v>
      </c>
      <c r="HI367" s="223">
        <f t="shared" ca="1" si="807"/>
        <v>1.8782975828868369E-14</v>
      </c>
      <c r="HJ367" s="223">
        <f t="shared" ca="1" si="808"/>
        <v>-9.837884869184106E-15</v>
      </c>
      <c r="HK367" s="223">
        <f t="shared" ca="1" si="809"/>
        <v>-3.8245785069537404E-14</v>
      </c>
      <c r="HL367" s="223">
        <f t="shared" ca="1" si="810"/>
        <v>-6.5825779522712834E-14</v>
      </c>
      <c r="HM367" s="223">
        <f t="shared" ca="1" si="811"/>
        <v>-9.1980844638439042E-14</v>
      </c>
      <c r="HN367" s="223">
        <f t="shared" ca="1" si="812"/>
        <v>-1.1614480224341431E-13</v>
      </c>
      <c r="HO367" s="223">
        <f t="shared" ca="1" si="813"/>
        <v>-1.3779457562894199E-13</v>
      </c>
      <c r="HP367" s="223">
        <f t="shared" ca="1" si="814"/>
        <v>-1.5646151258201542E-13</v>
      </c>
      <c r="HQ367" s="223">
        <f t="shared" ca="1" si="815"/>
        <v>-1.7174153029043531E-13</v>
      </c>
      <c r="HR367" s="223">
        <f t="shared" ca="1" si="816"/>
        <v>-1.8330386251539111E-13</v>
      </c>
      <c r="HS367" s="223">
        <f t="shared" ca="1" si="817"/>
        <v>-1.9089821968164249E-13</v>
      </c>
      <c r="HT367" s="223">
        <f t="shared" ca="1" si="818"/>
        <v>-1.9436020689096318E-13</v>
      </c>
      <c r="HU367" s="223">
        <f t="shared" ca="1" si="819"/>
        <v>-1.9361488257522893E-13</v>
      </c>
      <c r="HV367" s="223">
        <f t="shared" ca="1" si="820"/>
        <v>-1.8867838075504838E-13</v>
      </c>
      <c r="HW367" s="223">
        <f t="shared" ca="1" si="821"/>
        <v>-1.796575617869407E-13</v>
      </c>
      <c r="HX367" s="223">
        <f t="shared" ca="1" si="822"/>
        <v>-1.6674769915932833E-13</v>
      </c>
      <c r="HY367" s="223">
        <f t="shared" ca="1" si="823"/>
        <v>-1.5022825241122192E-13</v>
      </c>
      <c r="HZ367" s="223">
        <f t="shared" ca="1" si="824"/>
        <v>-1.3045681767715304E-13</v>
      </c>
      <c r="IA367" s="223">
        <f t="shared" ca="1" si="825"/>
        <v>-1.0786138681077396E-13</v>
      </c>
      <c r="IB367" s="223">
        <f t="shared" ca="1" si="826"/>
        <v>-8.2931082653732239E-14</v>
      </c>
      <c r="IC367" s="223">
        <f t="shared" ca="1" si="827"/>
        <v>-5.6205571003266632E-14</v>
      </c>
      <c r="ID367" s="223">
        <f t="shared" ca="1" si="828"/>
        <v>-2.8263378477444427E-14</v>
      </c>
      <c r="IE367" s="223">
        <f t="shared" ca="1" si="829"/>
        <v>-1.4050048444236398E-13</v>
      </c>
      <c r="IF367" s="223">
        <f t="shared" ca="1" si="830"/>
        <v>2.8838348875469238E-14</v>
      </c>
      <c r="IG367" s="223">
        <f t="shared" ca="1" si="831"/>
        <v>5.6761803748564571E-14</v>
      </c>
      <c r="IH367" s="223">
        <f t="shared" ca="1" si="832"/>
        <v>8.345653698715259E-14</v>
      </c>
      <c r="II367" s="223">
        <f t="shared" ca="1" si="833"/>
        <v>1.0834468823283075E-13</v>
      </c>
      <c r="IJ367" s="223">
        <f t="shared" ca="1" si="834"/>
        <v>1.3088750417159621E-13</v>
      </c>
      <c r="IK367" s="223">
        <f t="shared" ca="1" si="835"/>
        <v>1.505970009160897E-13</v>
      </c>
      <c r="IL367" s="223">
        <f t="shared" ca="1" si="836"/>
        <v>1.670465273830848E-13</v>
      </c>
      <c r="IM367" s="223">
        <f t="shared" ca="1" si="837"/>
        <v>1.7988000100098233E-13</v>
      </c>
      <c r="IN367" s="223">
        <f t="shared" ca="1" si="838"/>
        <v>1.8881961582214116E-13</v>
      </c>
      <c r="IO367" s="223">
        <f t="shared" ca="1" si="839"/>
        <v>1.9367185618269008E-13</v>
      </c>
      <c r="IP367" s="223">
        <f t="shared" ca="1" si="840"/>
        <v>1.9433168573224786E-13</v>
      </c>
      <c r="IQ367" s="223">
        <f t="shared" ca="1" si="841"/>
        <v>1.9078482115370495E-13</v>
      </c>
      <c r="IR367" s="223">
        <f t="shared" ca="1" si="842"/>
        <v>1.8310804135390565E-13</v>
      </c>
      <c r="IS367" s="223">
        <f t="shared" ca="1" si="843"/>
        <v>1.7146752543218133E-13</v>
      </c>
      <c r="IT367" s="223">
        <f t="shared" ca="1" si="844"/>
        <v>1.5611525540470001E-13</v>
      </c>
      <c r="IU367" s="223">
        <f t="shared" ca="1" si="845"/>
        <v>1.3738356155478111E-13</v>
      </c>
      <c r="IV367" s="223">
        <f t="shared" ca="1" si="846"/>
        <v>1.1567792848587997E-13</v>
      </c>
      <c r="IW367" s="223">
        <f t="shared" ca="1" si="847"/>
        <v>9.1468217604455391E-14</v>
      </c>
      <c r="IX367" s="223">
        <f t="shared" ca="1" si="848"/>
        <v>6.5278496039468674E-14</v>
      </c>
      <c r="IY367" s="223">
        <f t="shared" ca="1" si="849"/>
        <v>3.7675692171687362E-14</v>
      </c>
      <c r="IZ367" s="223">
        <f t="shared" ca="1" si="850"/>
        <v>9.2573233463269631E-15</v>
      </c>
      <c r="JA367" s="223">
        <f t="shared" ca="1" si="851"/>
        <v>-1.9361438573018359E-14</v>
      </c>
      <c r="JB367" s="223">
        <f t="shared" ca="1" si="852"/>
        <v>-4.7561083817438523E-14</v>
      </c>
    </row>
    <row r="368" spans="1:262">
      <c r="B368" s="230">
        <v>7</v>
      </c>
      <c r="C368" s="229">
        <f t="shared" si="853"/>
        <v>1.3671875000000001E-4</v>
      </c>
      <c r="D368" s="226">
        <f t="shared" ca="1" si="597"/>
        <v>18.00000000001377</v>
      </c>
      <c r="E368" s="225">
        <f ca="1">M361</f>
        <v>1.3768735400890266E-11</v>
      </c>
      <c r="F368" s="224">
        <v>7</v>
      </c>
      <c r="G368" s="223">
        <f t="shared" ca="1" si="854"/>
        <v>-2.0516230358778471E-13</v>
      </c>
      <c r="H368" s="223">
        <f t="shared" ca="1" si="598"/>
        <v>-2.7370371626411926E-13</v>
      </c>
      <c r="I368" s="223">
        <f t="shared" ca="1" si="599"/>
        <v>-3.3418600095982166E-13</v>
      </c>
      <c r="J368" s="223">
        <f t="shared" ca="1" si="600"/>
        <v>-3.8482827402604375E-13</v>
      </c>
      <c r="K368" s="223">
        <f t="shared" ca="1" si="601"/>
        <v>-4.2413938815414992E-13</v>
      </c>
      <c r="L368" s="223">
        <f t="shared" ca="1" si="602"/>
        <v>-4.5096183878357416E-13</v>
      </c>
      <c r="M368" s="223">
        <f t="shared" ca="1" si="603"/>
        <v>-4.645058464939734E-13</v>
      </c>
      <c r="N368" s="223">
        <f t="shared" ca="1" si="604"/>
        <v>-4.6437261183534913E-13</v>
      </c>
      <c r="O368" s="223">
        <f t="shared" ca="1" si="605"/>
        <v>-4.5056605786428195E-13</v>
      </c>
      <c r="P368" s="223">
        <f t="shared" ca="1" si="606"/>
        <v>-4.2349271463064893E-13</v>
      </c>
      <c r="Q368" s="223">
        <f t="shared" ca="1" si="607"/>
        <v>-3.8394974901607497E-13</v>
      </c>
      <c r="R368" s="223">
        <f t="shared" ca="1" si="608"/>
        <v>-3.3310149238211915E-13</v>
      </c>
      <c r="S368" s="223">
        <f t="shared" ca="1" si="609"/>
        <v>-2.7244515716490956E-13</v>
      </c>
      <c r="T368" s="223">
        <f t="shared" ca="1" si="610"/>
        <v>-2.0376675188133422E-13</v>
      </c>
      <c r="U368" s="223">
        <f t="shared" ca="1" si="611"/>
        <v>-1.2908849261687689E-13</v>
      </c>
      <c r="V368" s="223">
        <f t="shared" ca="1" si="612"/>
        <v>-5.0609259448863432E-14</v>
      </c>
      <c r="W368" s="223">
        <f t="shared" ca="1" si="613"/>
        <v>2.9360148951224092E-14</v>
      </c>
      <c r="X368" s="223">
        <f t="shared" ca="1" si="614"/>
        <v>1.0846505612656411E-13</v>
      </c>
      <c r="Y368" s="223">
        <f t="shared" ca="1" si="615"/>
        <v>1.8437624061270621E-13</v>
      </c>
      <c r="Z368" s="223">
        <f t="shared" ca="1" si="616"/>
        <v>2.5485851920028255E-13</v>
      </c>
      <c r="AA368" s="223">
        <f t="shared" ca="1" si="617"/>
        <v>3.1783656126807626E-13</v>
      </c>
      <c r="AB368" s="223">
        <f t="shared" ca="1" si="618"/>
        <v>3.7145599630215408E-13</v>
      </c>
      <c r="AC368" s="223">
        <f t="shared" ca="1" si="619"/>
        <v>4.1413801530756717E-13</v>
      </c>
      <c r="AD368" s="223">
        <f t="shared" ca="1" si="620"/>
        <v>4.4462585838959598E-13</v>
      </c>
      <c r="AE368" s="223">
        <f t="shared" ca="1" si="621"/>
        <v>4.6202181969095351E-13</v>
      </c>
      <c r="AF368" s="223">
        <f t="shared" ca="1" si="622"/>
        <v>4.6581368008510656E-13</v>
      </c>
      <c r="AG368" s="223">
        <f t="shared" ca="1" si="623"/>
        <v>4.5588978932258693E-13</v>
      </c>
      <c r="AH368" s="223">
        <f t="shared" ca="1" si="624"/>
        <v>4.3254235354079279E-13</v>
      </c>
      <c r="AI368" s="223">
        <f t="shared" ca="1" si="625"/>
        <v>3.9645883133748535E-13</v>
      </c>
      <c r="AJ368" s="223">
        <f t="shared" ca="1" si="626"/>
        <v>3.4870169174815212E-13</v>
      </c>
      <c r="AK368" s="223">
        <f t="shared" ca="1" si="627"/>
        <v>2.9067713014782423E-13</v>
      </c>
      <c r="AL368" s="223">
        <f t="shared" ca="1" si="628"/>
        <v>2.2409366322871091E-13</v>
      </c>
      <c r="AM368" s="223">
        <f t="shared" ca="1" si="629"/>
        <v>1.5091182221274713E-13</v>
      </c>
      <c r="AN368" s="223">
        <f t="shared" ca="1" si="630"/>
        <v>7.3286425568078519E-14</v>
      </c>
      <c r="AO368" s="223">
        <f t="shared" ca="1" si="631"/>
        <v>-6.4968690070894231E-15</v>
      </c>
      <c r="AP368" s="223">
        <f t="shared" ca="1" si="632"/>
        <v>-8.6088865124508237E-14</v>
      </c>
      <c r="AQ368" s="223">
        <f t="shared" ca="1" si="633"/>
        <v>-1.6314599912454022E-13</v>
      </c>
      <c r="AR368" s="223">
        <f t="shared" ca="1" si="634"/>
        <v>-2.3539934564072264E-13</v>
      </c>
      <c r="AS368" s="223">
        <f t="shared" ca="1" si="635"/>
        <v>-3.0072142546104118E-13</v>
      </c>
      <c r="AT368" s="223">
        <f t="shared" ca="1" si="636"/>
        <v>-3.5718884854746984E-13</v>
      </c>
      <c r="AU368" s="223">
        <f t="shared" ca="1" si="637"/>
        <v>-4.0313894770790245E-13</v>
      </c>
      <c r="AV368" s="223">
        <f t="shared" ca="1" si="638"/>
        <v>-4.3721873535813173E-13</v>
      </c>
      <c r="AW368" s="223">
        <f t="shared" ca="1" si="639"/>
        <v>-4.5842474185596631E-13</v>
      </c>
      <c r="AX368" s="223">
        <f t="shared" ca="1" si="640"/>
        <v>-4.6613256237907938E-13</v>
      </c>
      <c r="AY368" s="223">
        <f t="shared" ca="1" si="641"/>
        <v>-4.6011524234718442E-13</v>
      </c>
      <c r="AZ368" s="223">
        <f t="shared" ca="1" si="642"/>
        <v>-4.4054996003502112E-13</v>
      </c>
      <c r="BA368" s="223">
        <f t="shared" ca="1" si="643"/>
        <v>-4.0801280960851131E-13</v>
      </c>
      <c r="BB368" s="223">
        <f t="shared" ca="1" si="644"/>
        <v>-3.6346183819610278E-13</v>
      </c>
      <c r="BC368" s="223">
        <f t="shared" ca="1" si="645"/>
        <v>-3.0820883646390261E-13</v>
      </c>
      <c r="BD368" s="223">
        <f t="shared" ca="1" si="646"/>
        <v>-2.4388071331308328E-13</v>
      </c>
      <c r="BE368" s="223">
        <f t="shared" ca="1" si="647"/>
        <v>-1.7237159201059277E-13</v>
      </c>
      <c r="BF368" s="223">
        <f t="shared" ca="1" si="648"/>
        <v>-9.5787038268967191E-14</v>
      </c>
      <c r="BG368" s="223">
        <f t="shared" ca="1" si="649"/>
        <v>-1.6382062463541884E-14</v>
      </c>
      <c r="BH368" s="223">
        <f t="shared" ca="1" si="650"/>
        <v>6.3505278505873404E-14</v>
      </c>
      <c r="BI368" s="223">
        <f t="shared" ca="1" si="651"/>
        <v>1.4152272463458198E-13</v>
      </c>
      <c r="BJ368" s="223">
        <f t="shared" ca="1" si="652"/>
        <v>2.1537307443896637E-13</v>
      </c>
      <c r="BK368" s="223">
        <f t="shared" ca="1" si="653"/>
        <v>2.8288182539998423E-13</v>
      </c>
      <c r="BL368" s="223">
        <f t="shared" ca="1" si="654"/>
        <v>3.4206120157058682E-13</v>
      </c>
      <c r="BM368" s="223">
        <f t="shared" ca="1" si="655"/>
        <v>3.9116868307240802E-13</v>
      </c>
      <c r="BN368" s="223">
        <f t="shared" ca="1" si="656"/>
        <v>4.2875831409735152E-13</v>
      </c>
      <c r="BO368" s="223">
        <f t="shared" ca="1" si="657"/>
        <v>4.5372327866458306E-13</v>
      </c>
      <c r="BP368" s="223">
        <f t="shared" ca="1" si="658"/>
        <v>4.6532849050189058E-13</v>
      </c>
      <c r="BQ368" s="223">
        <f t="shared" ca="1" si="659"/>
        <v>4.6323223745163216E-13</v>
      </c>
      <c r="BR368" s="223">
        <f t="shared" ca="1" si="660"/>
        <v>4.4749624308790605E-13</v>
      </c>
      <c r="BS368" s="223">
        <f t="shared" ca="1" si="661"/>
        <v>4.1858384928348905E-13</v>
      </c>
      <c r="BT368" s="223">
        <f t="shared" ca="1" si="662"/>
        <v>3.7734637324034195E-13</v>
      </c>
      <c r="BU368" s="223">
        <f t="shared" ca="1" si="663"/>
        <v>3.249980406970346E-13</v>
      </c>
      <c r="BV368" s="223">
        <f t="shared" ca="1" si="664"/>
        <v>2.6308023339765648E-13</v>
      </c>
      <c r="BW368" s="223">
        <f t="shared" ca="1" si="665"/>
        <v>1.9341610354531612E-13</v>
      </c>
      <c r="BX368" s="223">
        <f t="shared" ca="1" si="666"/>
        <v>1.1805689160471231E-13</v>
      </c>
      <c r="BY368" s="223">
        <f t="shared" ca="1" si="667"/>
        <v>3.9221528110799299E-14</v>
      </c>
      <c r="BZ368" s="223">
        <f t="shared" ca="1" si="668"/>
        <v>-4.0768702108912465E-14</v>
      </c>
      <c r="CA368" s="223">
        <f t="shared" ca="1" si="669"/>
        <v>-1.1955850950505115E-13</v>
      </c>
      <c r="CB368" s="223">
        <f t="shared" ca="1" si="670"/>
        <v>-1.9482795063643361E-13</v>
      </c>
      <c r="CC368" s="223">
        <f t="shared" ca="1" si="671"/>
        <v>-2.6436073824401748E-13</v>
      </c>
      <c r="CD368" s="223">
        <f t="shared" ca="1" si="672"/>
        <v>-3.2610949919809749E-13</v>
      </c>
      <c r="CE368" s="223">
        <f t="shared" ca="1" si="673"/>
        <v>-3.7825605881706213E-13</v>
      </c>
      <c r="CF368" s="223">
        <f t="shared" ca="1" si="674"/>
        <v>-4.1926497650311775E-13</v>
      </c>
      <c r="CG368" s="223">
        <f t="shared" ca="1" si="675"/>
        <v>-4.4792875635343103E-13</v>
      </c>
      <c r="CH368" s="223">
        <f t="shared" ca="1" si="676"/>
        <v>-4.6340340153312057E-13</v>
      </c>
      <c r="CI368" s="223">
        <f t="shared" ca="1" si="677"/>
        <v>-4.6523326552170683E-13</v>
      </c>
      <c r="CJ368" s="223">
        <f t="shared" ca="1" si="678"/>
        <v>-4.5336446849515057E-13</v>
      </c>
      <c r="CK368" s="223">
        <f t="shared" ca="1" si="679"/>
        <v>-4.2814648380192786E-13</v>
      </c>
      <c r="CL368" s="223">
        <f t="shared" ca="1" si="680"/>
        <v>-3.9032184781980642E-13</v>
      </c>
      <c r="CM368" s="223">
        <f t="shared" ca="1" si="681"/>
        <v>-3.410042961836606E-13</v>
      </c>
      <c r="CN368" s="223">
        <f t="shared" ca="1" si="682"/>
        <v>-2.8164597015686778E-13</v>
      </c>
      <c r="CO368" s="223">
        <f t="shared" ca="1" si="683"/>
        <v>-2.1399465874534899E-13</v>
      </c>
      <c r="CP368" s="223">
        <f t="shared" ca="1" si="684"/>
        <v>-1.4004233554801916E-13</v>
      </c>
      <c r="CQ368" s="223">
        <f t="shared" ca="1" si="685"/>
        <v>-6.1966505661437659E-14</v>
      </c>
      <c r="CR368" s="223">
        <f t="shared" ca="1" si="686"/>
        <v>1.7933910337654627E-14</v>
      </c>
      <c r="CS368" s="223">
        <f t="shared" ca="1" si="687"/>
        <v>9.7306267454034865E-14</v>
      </c>
      <c r="CT368" s="223">
        <f t="shared" ca="1" si="688"/>
        <v>1.7381346923590467E-13</v>
      </c>
      <c r="CU368" s="223">
        <f t="shared" ca="1" si="689"/>
        <v>2.4520278291435494E-13</v>
      </c>
      <c r="CV368" s="223">
        <f t="shared" ca="1" si="690"/>
        <v>3.0937217047822129E-13</v>
      </c>
      <c r="CW368" s="223">
        <f t="shared" ca="1" si="691"/>
        <v>3.6443218258470806E-13</v>
      </c>
      <c r="CX368" s="223">
        <f t="shared" ca="1" si="692"/>
        <v>4.087615928572133E-13</v>
      </c>
      <c r="CY368" s="223">
        <f t="shared" ca="1" si="693"/>
        <v>4.4105513443429867E-13</v>
      </c>
      <c r="CZ368" s="223">
        <f t="shared" ca="1" si="694"/>
        <v>4.6036193318071333E-13</v>
      </c>
      <c r="DA368" s="223">
        <f t="shared" ca="1" si="695"/>
        <v>4.6611350590551838E-13</v>
      </c>
      <c r="DB368" s="223">
        <f t="shared" ca="1" si="696"/>
        <v>4.5814049918775296E-13</v>
      </c>
      <c r="DC368" s="223">
        <f t="shared" ca="1" si="697"/>
        <v>4.3667767593968519E-13</v>
      </c>
      <c r="DD368" s="223">
        <f t="shared" ca="1" si="698"/>
        <v>4.0235700287971727E-13</v>
      </c>
      <c r="DE368" s="223">
        <f t="shared" ca="1" si="699"/>
        <v>3.5618904245233136E-13</v>
      </c>
      <c r="DF368" s="223">
        <f t="shared" ca="1" si="700"/>
        <v>2.9953319710469783E-13</v>
      </c>
      <c r="DG368" s="223">
        <f t="shared" ca="1" si="701"/>
        <v>2.3405768206874597E-13</v>
      </c>
      <c r="DH368" s="223">
        <f t="shared" ca="1" si="702"/>
        <v>1.6169040523873096E-13</v>
      </c>
      <c r="DI368" s="223">
        <f t="shared" ca="1" si="703"/>
        <v>8.4562200472312762E-14</v>
      </c>
      <c r="DJ368" s="223">
        <f t="shared" ca="1" si="704"/>
        <v>4.9440857944316693E-15</v>
      </c>
      <c r="DK368" s="223">
        <f t="shared" ca="1" si="705"/>
        <v>-7.4819606081700202E-14</v>
      </c>
      <c r="DL368" s="223">
        <f t="shared" ca="1" si="706"/>
        <v>-1.5238025596372538E-13</v>
      </c>
      <c r="DM368" s="223">
        <f t="shared" ca="1" si="707"/>
        <v>-2.2545411260342379E-13</v>
      </c>
      <c r="DN368" s="223">
        <f t="shared" ca="1" si="708"/>
        <v>-2.9188953710186078E-13</v>
      </c>
      <c r="DO368" s="223">
        <f t="shared" ca="1" si="709"/>
        <v>-3.497303573040177E-13</v>
      </c>
      <c r="DP368" s="223">
        <f t="shared" ca="1" si="710"/>
        <v>-3.9727346673082841E-13</v>
      </c>
      <c r="DQ368" s="223">
        <f t="shared" ca="1" si="711"/>
        <v>-4.3311897206444641E-13</v>
      </c>
      <c r="DR368" s="223">
        <f t="shared" ca="1" si="712"/>
        <v>-4.5621141260833051E-13</v>
      </c>
      <c r="DS368" s="223">
        <f t="shared" ca="1" si="713"/>
        <v>-4.6587083802688234E-13</v>
      </c>
      <c r="DT368" s="223">
        <f t="shared" ca="1" si="714"/>
        <v>-4.6181282928944336E-13</v>
      </c>
      <c r="DU368" s="223">
        <f t="shared" ca="1" si="715"/>
        <v>-4.4415687330765623E-13</v>
      </c>
      <c r="DV368" s="223">
        <f t="shared" ca="1" si="716"/>
        <v>-4.1342284467737902E-13</v>
      </c>
      <c r="DW368" s="223">
        <f t="shared" ca="1" si="717"/>
        <v>-3.7051569811925858E-13</v>
      </c>
      <c r="DX368" s="223">
        <f t="shared" ca="1" si="718"/>
        <v>-3.1669882234469251E-13</v>
      </c>
      <c r="DY368" s="223">
        <f t="shared" ca="1" si="719"/>
        <v>-2.5355683993500841E-13</v>
      </c>
      <c r="DZ368" s="223">
        <f t="shared" ca="1" si="720"/>
        <v>-1.8294894858081658E-13</v>
      </c>
      <c r="EA368" s="223">
        <f t="shared" ca="1" si="721"/>
        <v>-1.0695417753547686E-13</v>
      </c>
      <c r="EB368" s="223">
        <f t="shared" ca="1" si="722"/>
        <v>-2.7810171190789214E-14</v>
      </c>
      <c r="EC368" s="223">
        <f t="shared" ca="1" si="723"/>
        <v>5.2152697724889585E-14</v>
      </c>
      <c r="ED368" s="223">
        <f t="shared" ca="1" si="724"/>
        <v>1.3057994530799383E-13</v>
      </c>
      <c r="EE368" s="223">
        <f t="shared" ca="1" si="725"/>
        <v>2.0516230358778448E-13</v>
      </c>
      <c r="EF368" s="223">
        <f t="shared" ca="1" si="726"/>
        <v>2.7370371626411921E-13</v>
      </c>
      <c r="EG368" s="223">
        <f t="shared" ca="1" si="727"/>
        <v>3.3418600095982166E-13</v>
      </c>
      <c r="EH368" s="223">
        <f t="shared" ca="1" si="728"/>
        <v>3.848282740260438E-13</v>
      </c>
      <c r="EI368" s="223">
        <f t="shared" ca="1" si="729"/>
        <v>4.2413938815415012E-13</v>
      </c>
      <c r="EJ368" s="223">
        <f t="shared" ca="1" si="730"/>
        <v>4.5096183878357376E-13</v>
      </c>
      <c r="EK368" s="223">
        <f t="shared" ca="1" si="731"/>
        <v>4.645058464939733E-13</v>
      </c>
      <c r="EL368" s="223">
        <f t="shared" ca="1" si="732"/>
        <v>4.6437261183534923E-13</v>
      </c>
      <c r="EM368" s="223">
        <f t="shared" ca="1" si="733"/>
        <v>4.5056605786428216E-13</v>
      </c>
      <c r="EN368" s="223">
        <f t="shared" ca="1" si="734"/>
        <v>4.2349271463064918E-13</v>
      </c>
      <c r="EO368" s="223">
        <f t="shared" ca="1" si="735"/>
        <v>3.8394974901607528E-13</v>
      </c>
      <c r="EP368" s="223">
        <f t="shared" ca="1" si="736"/>
        <v>3.331014923821194E-13</v>
      </c>
      <c r="EQ368" s="223">
        <f t="shared" ca="1" si="737"/>
        <v>2.7244515716490977E-13</v>
      </c>
      <c r="ER368" s="223">
        <f t="shared" ca="1" si="738"/>
        <v>2.0376675188133422E-13</v>
      </c>
      <c r="ES368" s="223">
        <f t="shared" ca="1" si="739"/>
        <v>1.2908849261687689E-13</v>
      </c>
      <c r="ET368" s="223">
        <f t="shared" ca="1" si="740"/>
        <v>5.0609259448863205E-14</v>
      </c>
      <c r="EU368" s="223">
        <f t="shared" ca="1" si="741"/>
        <v>-2.9360148951224546E-14</v>
      </c>
      <c r="EV368" s="223">
        <f t="shared" ca="1" si="742"/>
        <v>-1.0846505612656291E-13</v>
      </c>
      <c r="EW368" s="223">
        <f t="shared" ca="1" si="743"/>
        <v>-1.8437624061270527E-13</v>
      </c>
      <c r="EX368" s="223">
        <f t="shared" ca="1" si="744"/>
        <v>-2.548585192002819E-13</v>
      </c>
      <c r="EY368" s="223">
        <f t="shared" ca="1" si="745"/>
        <v>-3.1783656126807565E-13</v>
      </c>
      <c r="EZ368" s="223">
        <f t="shared" ca="1" si="746"/>
        <v>-3.7145599630215372E-13</v>
      </c>
      <c r="FA368" s="223">
        <f t="shared" ca="1" si="747"/>
        <v>-4.1413801530756692E-13</v>
      </c>
      <c r="FB368" s="223">
        <f t="shared" ca="1" si="748"/>
        <v>-4.4462585838959588E-13</v>
      </c>
      <c r="FC368" s="223">
        <f t="shared" ca="1" si="749"/>
        <v>-4.6202181969095351E-13</v>
      </c>
      <c r="FD368" s="223">
        <f t="shared" ca="1" si="750"/>
        <v>-4.6581368008510656E-13</v>
      </c>
      <c r="FE368" s="223">
        <f t="shared" ca="1" si="751"/>
        <v>-4.5588978932258693E-13</v>
      </c>
      <c r="FF368" s="223">
        <f t="shared" ca="1" si="752"/>
        <v>-4.3254235354079259E-13</v>
      </c>
      <c r="FG368" s="223">
        <f t="shared" ca="1" si="753"/>
        <v>-3.9645883133748514E-13</v>
      </c>
      <c r="FH368" s="223">
        <f t="shared" ca="1" si="754"/>
        <v>-3.4870169174815293E-13</v>
      </c>
      <c r="FI368" s="223">
        <f t="shared" ca="1" si="755"/>
        <v>-2.9067713014782484E-13</v>
      </c>
      <c r="FJ368" s="223">
        <f t="shared" ca="1" si="756"/>
        <v>-2.2409366322871164E-13</v>
      </c>
      <c r="FK368" s="223">
        <f t="shared" ca="1" si="757"/>
        <v>-1.5091182221274788E-13</v>
      </c>
      <c r="FL368" s="223">
        <f t="shared" ca="1" si="758"/>
        <v>-7.3286425568078923E-14</v>
      </c>
      <c r="FM368" s="223">
        <f t="shared" ca="1" si="759"/>
        <v>6.4968690070890192E-15</v>
      </c>
      <c r="FN368" s="223">
        <f t="shared" ca="1" si="760"/>
        <v>8.6088865124507833E-14</v>
      </c>
      <c r="FO368" s="223">
        <f t="shared" ca="1" si="761"/>
        <v>1.6314599912454022E-13</v>
      </c>
      <c r="FP368" s="223">
        <f t="shared" ca="1" si="762"/>
        <v>2.3539934564072269E-13</v>
      </c>
      <c r="FQ368" s="223">
        <f t="shared" ca="1" si="763"/>
        <v>3.0072142546104118E-13</v>
      </c>
      <c r="FR368" s="223">
        <f t="shared" ca="1" si="764"/>
        <v>3.5718884854747015E-13</v>
      </c>
      <c r="FS368" s="223">
        <f t="shared" ca="1" si="765"/>
        <v>4.0313894770790185E-13</v>
      </c>
      <c r="FT368" s="223">
        <f t="shared" ca="1" si="766"/>
        <v>4.3721873535813133E-13</v>
      </c>
      <c r="FU368" s="223">
        <f t="shared" ca="1" si="767"/>
        <v>4.5842474185596621E-13</v>
      </c>
      <c r="FV368" s="223">
        <f t="shared" ca="1" si="768"/>
        <v>4.6613256237907938E-13</v>
      </c>
      <c r="FW368" s="223">
        <f t="shared" ca="1" si="769"/>
        <v>4.6011524234718452E-13</v>
      </c>
      <c r="FX368" s="223">
        <f t="shared" ca="1" si="770"/>
        <v>4.4054996003502127E-13</v>
      </c>
      <c r="FY368" s="223">
        <f t="shared" ca="1" si="771"/>
        <v>4.0801280960851151E-13</v>
      </c>
      <c r="FZ368" s="223">
        <f t="shared" ca="1" si="772"/>
        <v>3.6346183819610303E-13</v>
      </c>
      <c r="GA368" s="223">
        <f t="shared" ca="1" si="773"/>
        <v>3.0820883646390291E-13</v>
      </c>
      <c r="GB368" s="223">
        <f t="shared" ca="1" si="774"/>
        <v>2.4388071331308297E-13</v>
      </c>
      <c r="GC368" s="223">
        <f t="shared" ca="1" si="775"/>
        <v>1.7237159201059231E-13</v>
      </c>
      <c r="GD368" s="223">
        <f t="shared" ca="1" si="776"/>
        <v>9.5787038268966788E-14</v>
      </c>
      <c r="GE368" s="223">
        <f t="shared" ca="1" si="777"/>
        <v>1.6382062463543096E-14</v>
      </c>
      <c r="GF368" s="223">
        <f t="shared" ca="1" si="778"/>
        <v>-6.350527850587218E-14</v>
      </c>
      <c r="GG368" s="223">
        <f t="shared" ca="1" si="779"/>
        <v>-1.4152272463458079E-13</v>
      </c>
      <c r="GH368" s="223">
        <f t="shared" ca="1" si="780"/>
        <v>-2.1537307443896604E-13</v>
      </c>
      <c r="GI368" s="223">
        <f t="shared" ca="1" si="781"/>
        <v>-2.8288182539998393E-13</v>
      </c>
      <c r="GJ368" s="223">
        <f t="shared" ca="1" si="782"/>
        <v>-3.4206120157058656E-13</v>
      </c>
      <c r="GK368" s="223">
        <f t="shared" ca="1" si="783"/>
        <v>-3.9116868307240691E-13</v>
      </c>
      <c r="GL368" s="223">
        <f t="shared" ca="1" si="784"/>
        <v>-4.2875831409735131E-13</v>
      </c>
      <c r="GM368" s="223">
        <f t="shared" ca="1" si="785"/>
        <v>-4.5372327866458266E-13</v>
      </c>
      <c r="GN368" s="223">
        <f t="shared" ca="1" si="786"/>
        <v>-4.6532849050189058E-13</v>
      </c>
      <c r="GO368" s="223">
        <f t="shared" ca="1" si="787"/>
        <v>-4.6323223745163226E-13</v>
      </c>
      <c r="GP368" s="223">
        <f t="shared" ca="1" si="788"/>
        <v>-4.4749624308790595E-13</v>
      </c>
      <c r="GQ368" s="223">
        <f t="shared" ca="1" si="789"/>
        <v>-4.185838492834896E-13</v>
      </c>
      <c r="GR368" s="223">
        <f t="shared" ca="1" si="790"/>
        <v>-3.773463732403417E-13</v>
      </c>
      <c r="GS368" s="223">
        <f t="shared" ca="1" si="791"/>
        <v>-3.249980406970349E-13</v>
      </c>
      <c r="GT368" s="223">
        <f t="shared" ca="1" si="792"/>
        <v>-2.6308023339765547E-13</v>
      </c>
      <c r="GU368" s="223">
        <f t="shared" ca="1" si="793"/>
        <v>-1.934161035453165E-13</v>
      </c>
      <c r="GV368" s="223">
        <f t="shared" ca="1" si="794"/>
        <v>-1.1805689160471428E-13</v>
      </c>
      <c r="GW368" s="223">
        <f t="shared" ca="1" si="795"/>
        <v>-3.9221528110799678E-14</v>
      </c>
      <c r="GX368" s="223">
        <f t="shared" ca="1" si="796"/>
        <v>4.0768702108910433E-14</v>
      </c>
      <c r="GY368" s="223">
        <f t="shared" ca="1" si="797"/>
        <v>1.1955850950505158E-13</v>
      </c>
      <c r="GZ368" s="223">
        <f t="shared" ca="1" si="798"/>
        <v>1.948279506364325E-13</v>
      </c>
      <c r="HA368" s="223">
        <f t="shared" ca="1" si="799"/>
        <v>2.6436073824401783E-13</v>
      </c>
      <c r="HB368" s="223">
        <f t="shared" ca="1" si="800"/>
        <v>3.2610949919809659E-13</v>
      </c>
      <c r="HC368" s="223">
        <f t="shared" ca="1" si="801"/>
        <v>3.7825605881706233E-13</v>
      </c>
      <c r="HD368" s="223">
        <f t="shared" ca="1" si="802"/>
        <v>4.1926497650311719E-13</v>
      </c>
      <c r="HE368" s="223">
        <f t="shared" ca="1" si="803"/>
        <v>4.4792875635343133E-13</v>
      </c>
      <c r="HF368" s="223">
        <f t="shared" ca="1" si="804"/>
        <v>4.6340340153312057E-13</v>
      </c>
      <c r="HG368" s="223">
        <f t="shared" ca="1" si="805"/>
        <v>4.6523326552170683E-13</v>
      </c>
      <c r="HH368" s="223">
        <f t="shared" ca="1" si="806"/>
        <v>4.5336446849515062E-13</v>
      </c>
      <c r="HI368" s="223">
        <f t="shared" ca="1" si="807"/>
        <v>4.2814648380192866E-13</v>
      </c>
      <c r="HJ368" s="223">
        <f t="shared" ca="1" si="808"/>
        <v>3.9032184781980662E-13</v>
      </c>
      <c r="HK368" s="223">
        <f t="shared" ca="1" si="809"/>
        <v>3.4100429618366151E-13</v>
      </c>
      <c r="HL368" s="223">
        <f t="shared" ca="1" si="810"/>
        <v>2.8164597015686742E-13</v>
      </c>
      <c r="HM368" s="223">
        <f t="shared" ca="1" si="811"/>
        <v>2.1399465874535008E-13</v>
      </c>
      <c r="HN368" s="223">
        <f t="shared" ca="1" si="812"/>
        <v>1.4004233554801873E-13</v>
      </c>
      <c r="HO368" s="223">
        <f t="shared" ca="1" si="813"/>
        <v>6.1966505661438871E-14</v>
      </c>
      <c r="HP368" s="223">
        <f t="shared" ca="1" si="814"/>
        <v>-1.7933910337655056E-14</v>
      </c>
      <c r="HQ368" s="223">
        <f t="shared" ca="1" si="815"/>
        <v>-9.7306267454034474E-14</v>
      </c>
      <c r="HR368" s="223">
        <f t="shared" ca="1" si="816"/>
        <v>-1.7381346923590583E-13</v>
      </c>
      <c r="HS368" s="223">
        <f t="shared" ca="1" si="817"/>
        <v>-2.4520278291435464E-13</v>
      </c>
      <c r="HT368" s="223">
        <f t="shared" ca="1" si="818"/>
        <v>-3.0937217047821977E-13</v>
      </c>
      <c r="HU368" s="223">
        <f t="shared" ca="1" si="819"/>
        <v>-3.6443218258470781E-13</v>
      </c>
      <c r="HV368" s="223">
        <f t="shared" ca="1" si="820"/>
        <v>-4.0876159285721229E-13</v>
      </c>
      <c r="HW368" s="223">
        <f t="shared" ca="1" si="821"/>
        <v>-4.4105513443429852E-13</v>
      </c>
      <c r="HX368" s="223">
        <f t="shared" ca="1" si="822"/>
        <v>-4.6036193318071303E-13</v>
      </c>
      <c r="HY368" s="223">
        <f t="shared" ca="1" si="823"/>
        <v>-4.6611350590551838E-13</v>
      </c>
      <c r="HZ368" s="223">
        <f t="shared" ca="1" si="824"/>
        <v>-4.5814049918775296E-13</v>
      </c>
      <c r="IA368" s="223">
        <f t="shared" ca="1" si="825"/>
        <v>-4.3667767593968473E-13</v>
      </c>
      <c r="IB368" s="223">
        <f t="shared" ca="1" si="826"/>
        <v>-4.0235700287971752E-13</v>
      </c>
      <c r="IC368" s="223">
        <f t="shared" ca="1" si="827"/>
        <v>-3.561890424523306E-13</v>
      </c>
      <c r="ID368" s="223">
        <f t="shared" ca="1" si="828"/>
        <v>-2.9953319710469814E-13</v>
      </c>
      <c r="IE368" s="223">
        <f t="shared" ca="1" si="829"/>
        <v>-1.6763183577931702E-13</v>
      </c>
      <c r="IF368" s="223">
        <f t="shared" ca="1" si="830"/>
        <v>-1.6169040523873133E-13</v>
      </c>
      <c r="IG368" s="223">
        <f t="shared" ca="1" si="831"/>
        <v>-8.4562200472314756E-14</v>
      </c>
      <c r="IH368" s="223">
        <f t="shared" ca="1" si="832"/>
        <v>-4.944085794432048E-15</v>
      </c>
      <c r="II368" s="223">
        <f t="shared" ca="1" si="833"/>
        <v>7.4819606081698157E-14</v>
      </c>
      <c r="IJ368" s="223">
        <f t="shared" ca="1" si="834"/>
        <v>1.52380255963725E-13</v>
      </c>
      <c r="IK368" s="223">
        <f t="shared" ca="1" si="835"/>
        <v>2.2545411260342344E-13</v>
      </c>
      <c r="IL368" s="223">
        <f t="shared" ca="1" si="836"/>
        <v>2.9188953710186179E-13</v>
      </c>
      <c r="IM368" s="223">
        <f t="shared" ca="1" si="837"/>
        <v>3.497303573040174E-13</v>
      </c>
      <c r="IN368" s="223">
        <f t="shared" ca="1" si="838"/>
        <v>3.9727346673082907E-13</v>
      </c>
      <c r="IO368" s="223">
        <f t="shared" ca="1" si="839"/>
        <v>4.3311897206444626E-13</v>
      </c>
      <c r="IP368" s="223">
        <f t="shared" ca="1" si="840"/>
        <v>4.5621141260833071E-13</v>
      </c>
      <c r="IQ368" s="223">
        <f t="shared" ca="1" si="841"/>
        <v>4.6587083802688234E-13</v>
      </c>
      <c r="IR368" s="223">
        <f t="shared" ca="1" si="842"/>
        <v>4.6181282928944356E-13</v>
      </c>
      <c r="IS368" s="223">
        <f t="shared" ca="1" si="843"/>
        <v>4.4415687330765633E-13</v>
      </c>
      <c r="IT368" s="223">
        <f t="shared" ca="1" si="844"/>
        <v>4.1342284467737988E-13</v>
      </c>
      <c r="IU368" s="223">
        <f t="shared" ca="1" si="845"/>
        <v>3.7051569811925883E-13</v>
      </c>
      <c r="IV368" s="223">
        <f t="shared" ca="1" si="846"/>
        <v>3.1669882234469402E-13</v>
      </c>
      <c r="IW368" s="223">
        <f t="shared" ca="1" si="847"/>
        <v>2.5355683993500735E-13</v>
      </c>
      <c r="IX368" s="223">
        <f t="shared" ca="1" si="848"/>
        <v>1.8294894858081696E-13</v>
      </c>
      <c r="IY368" s="223">
        <f t="shared" ca="1" si="849"/>
        <v>1.0695417753547565E-13</v>
      </c>
      <c r="IZ368" s="223">
        <f t="shared" ca="1" si="850"/>
        <v>2.7810171190789618E-14</v>
      </c>
      <c r="JA368" s="223">
        <f t="shared" ca="1" si="851"/>
        <v>-5.2152697724890847E-14</v>
      </c>
      <c r="JB368" s="223">
        <f t="shared" ca="1" si="852"/>
        <v>-1.3057994530799345E-13</v>
      </c>
    </row>
    <row r="369" spans="2:262">
      <c r="B369" s="230">
        <v>8</v>
      </c>
      <c r="C369" s="229">
        <f t="shared" si="853"/>
        <v>1.5625E-4</v>
      </c>
      <c r="D369" s="226">
        <f t="shared" ca="1" si="597"/>
        <v>18.000000000000004</v>
      </c>
      <c r="E369" s="225">
        <f ca="1">N361</f>
        <v>3.7461345864261824E-15</v>
      </c>
      <c r="F369" s="224">
        <v>8</v>
      </c>
      <c r="G369" s="223">
        <f t="shared" ca="1" si="854"/>
        <v>-9.7486503395914383E-14</v>
      </c>
      <c r="H369" s="223">
        <f t="shared" ca="1" si="598"/>
        <v>-1.2949030125288114E-13</v>
      </c>
      <c r="I369" s="223">
        <f t="shared" ca="1" si="599"/>
        <v>-1.5651785945169722E-13</v>
      </c>
      <c r="J369" s="223">
        <f t="shared" ca="1" si="600"/>
        <v>-1.7753052408801141E-13</v>
      </c>
      <c r="K369" s="223">
        <f t="shared" ca="1" si="601"/>
        <v>-1.9172079024388826E-13</v>
      </c>
      <c r="L369" s="223">
        <f t="shared" ca="1" si="602"/>
        <v>-1.9854333394895032E-13</v>
      </c>
      <c r="M369" s="223">
        <f t="shared" ca="1" si="603"/>
        <v>-1.9773596867473868E-13</v>
      </c>
      <c r="N369" s="223">
        <f t="shared" ca="1" si="604"/>
        <v>-1.8932972101596559E-13</v>
      </c>
      <c r="O369" s="223">
        <f t="shared" ca="1" si="605"/>
        <v>-1.7364763835587975E-13</v>
      </c>
      <c r="P369" s="223">
        <f t="shared" ca="1" si="606"/>
        <v>-1.5129237433649494E-13</v>
      </c>
      <c r="Q369" s="223">
        <f t="shared" ca="1" si="607"/>
        <v>-1.2312302921709973E-13</v>
      </c>
      <c r="R369" s="223">
        <f t="shared" ca="1" si="608"/>
        <v>-9.0222135133081535E-14</v>
      </c>
      <c r="S369" s="223">
        <f t="shared" ca="1" si="609"/>
        <v>-5.3854054993055324E-14</v>
      </c>
      <c r="T369" s="223">
        <f t="shared" ca="1" si="610"/>
        <v>-1.5416393721348054E-14</v>
      </c>
      <c r="U369" s="223">
        <f t="shared" ca="1" si="611"/>
        <v>2.3613710915457411E-14</v>
      </c>
      <c r="V369" s="223">
        <f t="shared" ca="1" si="612"/>
        <v>6.1736353884503579E-14</v>
      </c>
      <c r="W369" s="223">
        <f t="shared" ca="1" si="613"/>
        <v>9.7486503395914396E-14</v>
      </c>
      <c r="X369" s="223">
        <f t="shared" ca="1" si="614"/>
        <v>1.2949030125288112E-13</v>
      </c>
      <c r="Y369" s="223">
        <f t="shared" ca="1" si="615"/>
        <v>1.565178594516972E-13</v>
      </c>
      <c r="Z369" s="223">
        <f t="shared" ca="1" si="616"/>
        <v>1.7753052408801141E-13</v>
      </c>
      <c r="AA369" s="223">
        <f t="shared" ca="1" si="617"/>
        <v>1.9172079024388826E-13</v>
      </c>
      <c r="AB369" s="223">
        <f t="shared" ca="1" si="618"/>
        <v>1.985433339489503E-13</v>
      </c>
      <c r="AC369" s="223">
        <f t="shared" ca="1" si="619"/>
        <v>1.9773596867473868E-13</v>
      </c>
      <c r="AD369" s="223">
        <f t="shared" ca="1" si="620"/>
        <v>1.8932972101596559E-13</v>
      </c>
      <c r="AE369" s="223">
        <f t="shared" ca="1" si="621"/>
        <v>1.7364763835587975E-13</v>
      </c>
      <c r="AF369" s="223">
        <f t="shared" ca="1" si="622"/>
        <v>1.5129237433649491E-13</v>
      </c>
      <c r="AG369" s="223">
        <f t="shared" ca="1" si="623"/>
        <v>1.2312302921709973E-13</v>
      </c>
      <c r="AH369" s="223">
        <f t="shared" ca="1" si="624"/>
        <v>9.0222135133081548E-14</v>
      </c>
      <c r="AI369" s="223">
        <f t="shared" ca="1" si="625"/>
        <v>5.385405499305533E-14</v>
      </c>
      <c r="AJ369" s="223">
        <f t="shared" ca="1" si="626"/>
        <v>1.5416393721348155E-14</v>
      </c>
      <c r="AK369" s="223">
        <f t="shared" ca="1" si="627"/>
        <v>-2.361371091545738E-14</v>
      </c>
      <c r="AL369" s="223">
        <f t="shared" ca="1" si="628"/>
        <v>-6.1736353884503554E-14</v>
      </c>
      <c r="AM369" s="223">
        <f t="shared" ca="1" si="629"/>
        <v>-9.7486503395914383E-14</v>
      </c>
      <c r="AN369" s="223">
        <f t="shared" ca="1" si="630"/>
        <v>-1.2949030125288117E-13</v>
      </c>
      <c r="AO369" s="223">
        <f t="shared" ca="1" si="631"/>
        <v>-1.5651785945169717E-13</v>
      </c>
      <c r="AP369" s="223">
        <f t="shared" ca="1" si="632"/>
        <v>-1.7753052408801141E-13</v>
      </c>
      <c r="AQ369" s="223">
        <f t="shared" ca="1" si="633"/>
        <v>-1.9172079024388826E-13</v>
      </c>
      <c r="AR369" s="223">
        <f t="shared" ca="1" si="634"/>
        <v>-1.985433339489503E-13</v>
      </c>
      <c r="AS369" s="223">
        <f t="shared" ca="1" si="635"/>
        <v>-1.9773596867473868E-13</v>
      </c>
      <c r="AT369" s="223">
        <f t="shared" ca="1" si="636"/>
        <v>-1.8932972101596562E-13</v>
      </c>
      <c r="AU369" s="223">
        <f t="shared" ca="1" si="637"/>
        <v>-1.7364763835587982E-13</v>
      </c>
      <c r="AV369" s="223">
        <f t="shared" ca="1" si="638"/>
        <v>-1.5129237433649494E-13</v>
      </c>
      <c r="AW369" s="223">
        <f t="shared" ca="1" si="639"/>
        <v>-1.2312302921709976E-13</v>
      </c>
      <c r="AX369" s="223">
        <f t="shared" ca="1" si="640"/>
        <v>-9.0222135133081712E-14</v>
      </c>
      <c r="AY369" s="223">
        <f t="shared" ca="1" si="641"/>
        <v>-5.3854054993055362E-14</v>
      </c>
      <c r="AZ369" s="223">
        <f t="shared" ca="1" si="642"/>
        <v>-1.5416393721348193E-14</v>
      </c>
      <c r="BA369" s="223">
        <f t="shared" ca="1" si="643"/>
        <v>2.3613710915457544E-14</v>
      </c>
      <c r="BB369" s="223">
        <f t="shared" ca="1" si="644"/>
        <v>6.1736353884503529E-14</v>
      </c>
      <c r="BC369" s="223">
        <f t="shared" ca="1" si="645"/>
        <v>9.7486503395914207E-14</v>
      </c>
      <c r="BD369" s="223">
        <f t="shared" ca="1" si="646"/>
        <v>1.2949030125288117E-13</v>
      </c>
      <c r="BE369" s="223">
        <f t="shared" ca="1" si="647"/>
        <v>1.5651785945169715E-13</v>
      </c>
      <c r="BF369" s="223">
        <f t="shared" ca="1" si="648"/>
        <v>1.7753052408801147E-13</v>
      </c>
      <c r="BG369" s="223">
        <f t="shared" ca="1" si="649"/>
        <v>1.9172079024388824E-13</v>
      </c>
      <c r="BH369" s="223">
        <f t="shared" ca="1" si="650"/>
        <v>1.9854333394895032E-13</v>
      </c>
      <c r="BI369" s="223">
        <f t="shared" ca="1" si="651"/>
        <v>1.9773596867473865E-13</v>
      </c>
      <c r="BJ369" s="223">
        <f t="shared" ca="1" si="652"/>
        <v>1.8932972101596562E-13</v>
      </c>
      <c r="BK369" s="223">
        <f t="shared" ca="1" si="653"/>
        <v>1.7364763835587985E-13</v>
      </c>
      <c r="BL369" s="223">
        <f t="shared" ca="1" si="654"/>
        <v>1.5129237433649494E-13</v>
      </c>
      <c r="BM369" s="223">
        <f t="shared" ca="1" si="655"/>
        <v>1.2312302921709976E-13</v>
      </c>
      <c r="BN369" s="223">
        <f t="shared" ca="1" si="656"/>
        <v>9.0222135133081737E-14</v>
      </c>
      <c r="BO369" s="223">
        <f t="shared" ca="1" si="657"/>
        <v>5.3854054993055374E-14</v>
      </c>
      <c r="BP369" s="223">
        <f t="shared" ca="1" si="658"/>
        <v>1.5416393721348218E-14</v>
      </c>
      <c r="BQ369" s="223">
        <f t="shared" ca="1" si="659"/>
        <v>-2.3613710915457512E-14</v>
      </c>
      <c r="BR369" s="223">
        <f t="shared" ca="1" si="660"/>
        <v>-6.1736353884503516E-14</v>
      </c>
      <c r="BS369" s="223">
        <f t="shared" ca="1" si="661"/>
        <v>-9.7486503395914194E-14</v>
      </c>
      <c r="BT369" s="223">
        <f t="shared" ca="1" si="662"/>
        <v>-1.2949030125288112E-13</v>
      </c>
      <c r="BU369" s="223">
        <f t="shared" ca="1" si="663"/>
        <v>-1.5651785945169715E-13</v>
      </c>
      <c r="BV369" s="223">
        <f t="shared" ca="1" si="664"/>
        <v>-1.7753052408801144E-13</v>
      </c>
      <c r="BW369" s="223">
        <f t="shared" ca="1" si="665"/>
        <v>-1.9172079024388821E-13</v>
      </c>
      <c r="BX369" s="223">
        <f t="shared" ca="1" si="666"/>
        <v>-1.9854333394895032E-13</v>
      </c>
      <c r="BY369" s="223">
        <f t="shared" ca="1" si="667"/>
        <v>-1.9773596867473865E-13</v>
      </c>
      <c r="BZ369" s="223">
        <f t="shared" ca="1" si="668"/>
        <v>-1.8932972101596562E-13</v>
      </c>
      <c r="CA369" s="223">
        <f t="shared" ca="1" si="669"/>
        <v>-1.7364763835587985E-13</v>
      </c>
      <c r="CB369" s="223">
        <f t="shared" ca="1" si="670"/>
        <v>-1.5129237433649499E-13</v>
      </c>
      <c r="CC369" s="223">
        <f t="shared" ca="1" si="671"/>
        <v>-1.2312302921709979E-13</v>
      </c>
      <c r="CD369" s="223">
        <f t="shared" ca="1" si="672"/>
        <v>-9.0222135133081775E-14</v>
      </c>
      <c r="CE369" s="223">
        <f t="shared" ca="1" si="673"/>
        <v>-5.3854054993055406E-14</v>
      </c>
      <c r="CF369" s="223">
        <f t="shared" ca="1" si="674"/>
        <v>-1.5416393721348231E-14</v>
      </c>
      <c r="CG369" s="223">
        <f t="shared" ca="1" si="675"/>
        <v>2.3613710915457487E-14</v>
      </c>
      <c r="CH369" s="223">
        <f t="shared" ca="1" si="676"/>
        <v>6.1736353884503491E-14</v>
      </c>
      <c r="CI369" s="223">
        <f t="shared" ca="1" si="677"/>
        <v>9.7486503395914156E-14</v>
      </c>
      <c r="CJ369" s="223">
        <f t="shared" ca="1" si="678"/>
        <v>1.2949030125288084E-13</v>
      </c>
      <c r="CK369" s="223">
        <f t="shared" ca="1" si="679"/>
        <v>1.5651785945169732E-13</v>
      </c>
      <c r="CL369" s="223">
        <f t="shared" ca="1" si="680"/>
        <v>1.7753052408801141E-13</v>
      </c>
      <c r="CM369" s="223">
        <f t="shared" ca="1" si="681"/>
        <v>1.9172079024388821E-13</v>
      </c>
      <c r="CN369" s="223">
        <f t="shared" ca="1" si="682"/>
        <v>1.985433339489503E-13</v>
      </c>
      <c r="CO369" s="223">
        <f t="shared" ca="1" si="683"/>
        <v>1.977359686747387E-13</v>
      </c>
      <c r="CP369" s="223">
        <f t="shared" ca="1" si="684"/>
        <v>1.8932972101596574E-13</v>
      </c>
      <c r="CQ369" s="223">
        <f t="shared" ca="1" si="685"/>
        <v>1.736476383558797E-13</v>
      </c>
      <c r="CR369" s="223">
        <f t="shared" ca="1" si="686"/>
        <v>1.5129237433649499E-13</v>
      </c>
      <c r="CS369" s="223">
        <f t="shared" ca="1" si="687"/>
        <v>1.2312302921709981E-13</v>
      </c>
      <c r="CT369" s="223">
        <f t="shared" ca="1" si="688"/>
        <v>9.0222135133081813E-14</v>
      </c>
      <c r="CU369" s="223">
        <f t="shared" ca="1" si="689"/>
        <v>5.3854054993055759E-14</v>
      </c>
      <c r="CV369" s="223">
        <f t="shared" ca="1" si="690"/>
        <v>1.5416393721347915E-14</v>
      </c>
      <c r="CW369" s="223">
        <f t="shared" ca="1" si="691"/>
        <v>-2.3613710915457468E-14</v>
      </c>
      <c r="CX369" s="223">
        <f t="shared" ca="1" si="692"/>
        <v>-6.1736353884503466E-14</v>
      </c>
      <c r="CY369" s="223">
        <f t="shared" ca="1" si="693"/>
        <v>-9.7486503395914144E-14</v>
      </c>
      <c r="CZ369" s="223">
        <f t="shared" ca="1" si="694"/>
        <v>-1.2949030125288081E-13</v>
      </c>
      <c r="DA369" s="223">
        <f t="shared" ca="1" si="695"/>
        <v>-1.5651785945169732E-13</v>
      </c>
      <c r="DB369" s="223">
        <f t="shared" ca="1" si="696"/>
        <v>-1.7753052408801144E-13</v>
      </c>
      <c r="DC369" s="223">
        <f t="shared" ca="1" si="697"/>
        <v>-1.9172079024388824E-13</v>
      </c>
      <c r="DD369" s="223">
        <f t="shared" ca="1" si="698"/>
        <v>-1.985433339489503E-13</v>
      </c>
      <c r="DE369" s="223">
        <f t="shared" ca="1" si="699"/>
        <v>-1.977359686747387E-13</v>
      </c>
      <c r="DF369" s="223">
        <f t="shared" ca="1" si="700"/>
        <v>-1.8932972101596554E-13</v>
      </c>
      <c r="DG369" s="223">
        <f t="shared" ca="1" si="701"/>
        <v>-1.7364763835587972E-13</v>
      </c>
      <c r="DH369" s="223">
        <f t="shared" ca="1" si="702"/>
        <v>-1.5129237433649499E-13</v>
      </c>
      <c r="DI369" s="223">
        <f t="shared" ca="1" si="703"/>
        <v>-1.2312302921709981E-13</v>
      </c>
      <c r="DJ369" s="223">
        <f t="shared" ca="1" si="704"/>
        <v>-9.0222135133081813E-14</v>
      </c>
      <c r="DK369" s="223">
        <f t="shared" ca="1" si="705"/>
        <v>-5.3854054993055791E-14</v>
      </c>
      <c r="DL369" s="223">
        <f t="shared" ca="1" si="706"/>
        <v>-1.5416393721347928E-14</v>
      </c>
      <c r="DM369" s="223">
        <f t="shared" ca="1" si="707"/>
        <v>2.3613710915457443E-14</v>
      </c>
      <c r="DN369" s="223">
        <f t="shared" ca="1" si="708"/>
        <v>6.173635388450344E-14</v>
      </c>
      <c r="DO369" s="223">
        <f t="shared" ca="1" si="709"/>
        <v>9.7486503395914131E-14</v>
      </c>
      <c r="DP369" s="223">
        <f t="shared" ca="1" si="710"/>
        <v>1.2949030125288081E-13</v>
      </c>
      <c r="DQ369" s="223">
        <f t="shared" ca="1" si="711"/>
        <v>1.565178594516973E-13</v>
      </c>
      <c r="DR369" s="223">
        <f t="shared" ca="1" si="712"/>
        <v>1.7753052408801144E-13</v>
      </c>
      <c r="DS369" s="223">
        <f t="shared" ca="1" si="713"/>
        <v>1.9172079024388824E-13</v>
      </c>
      <c r="DT369" s="223">
        <f t="shared" ca="1" si="714"/>
        <v>1.9854333394895032E-13</v>
      </c>
      <c r="DU369" s="223">
        <f t="shared" ca="1" si="715"/>
        <v>1.9773596867473873E-13</v>
      </c>
      <c r="DV369" s="223">
        <f t="shared" ca="1" si="716"/>
        <v>1.8932972101596577E-13</v>
      </c>
      <c r="DW369" s="223">
        <f t="shared" ca="1" si="717"/>
        <v>1.7364763835587975E-13</v>
      </c>
      <c r="DX369" s="223">
        <f t="shared" ca="1" si="718"/>
        <v>1.5129237433649504E-13</v>
      </c>
      <c r="DY369" s="223">
        <f t="shared" ca="1" si="719"/>
        <v>1.2312302921709986E-13</v>
      </c>
      <c r="DZ369" s="223">
        <f t="shared" ca="1" si="720"/>
        <v>9.0222135133081838E-14</v>
      </c>
      <c r="EA369" s="223">
        <f t="shared" ca="1" si="721"/>
        <v>5.3854054993055823E-14</v>
      </c>
      <c r="EB369" s="223">
        <f t="shared" ca="1" si="722"/>
        <v>1.5416393721347966E-14</v>
      </c>
      <c r="EC369" s="223">
        <f t="shared" ca="1" si="723"/>
        <v>-2.3613710915457418E-14</v>
      </c>
      <c r="ED369" s="223">
        <f t="shared" ca="1" si="724"/>
        <v>-6.1736353884503415E-14</v>
      </c>
      <c r="EE369" s="223">
        <f t="shared" ca="1" si="725"/>
        <v>-9.7486503395914106E-14</v>
      </c>
      <c r="EF369" s="223">
        <f t="shared" ca="1" si="726"/>
        <v>-1.2949030125288079E-13</v>
      </c>
      <c r="EG369" s="223">
        <f t="shared" ca="1" si="727"/>
        <v>-1.565178594516973E-13</v>
      </c>
      <c r="EH369" s="223">
        <f t="shared" ca="1" si="728"/>
        <v>-1.7753052408801141E-13</v>
      </c>
      <c r="EI369" s="223">
        <f t="shared" ca="1" si="729"/>
        <v>-1.9172079024388821E-13</v>
      </c>
      <c r="EJ369" s="223">
        <f t="shared" ca="1" si="730"/>
        <v>-1.985433339489503E-13</v>
      </c>
      <c r="EK369" s="223">
        <f t="shared" ca="1" si="731"/>
        <v>-1.977359686747387E-13</v>
      </c>
      <c r="EL369" s="223">
        <f t="shared" ca="1" si="732"/>
        <v>-1.8932972101596554E-13</v>
      </c>
      <c r="EM369" s="223">
        <f t="shared" ca="1" si="733"/>
        <v>-1.7364763835587975E-13</v>
      </c>
      <c r="EN369" s="223">
        <f t="shared" ca="1" si="734"/>
        <v>-1.5129237433649504E-13</v>
      </c>
      <c r="EO369" s="223">
        <f t="shared" ca="1" si="735"/>
        <v>-1.2312302921709986E-13</v>
      </c>
      <c r="EP369" s="223">
        <f t="shared" ca="1" si="736"/>
        <v>-9.0222135133081863E-14</v>
      </c>
      <c r="EQ369" s="223">
        <f t="shared" ca="1" si="737"/>
        <v>-5.3854054993055835E-14</v>
      </c>
      <c r="ER369" s="223">
        <f t="shared" ca="1" si="738"/>
        <v>-1.5416393721347991E-14</v>
      </c>
      <c r="ES369" s="223">
        <f t="shared" ca="1" si="739"/>
        <v>2.3613710915457386E-14</v>
      </c>
      <c r="ET369" s="223">
        <f t="shared" ca="1" si="740"/>
        <v>6.173635388450339E-14</v>
      </c>
      <c r="EU369" s="223">
        <f t="shared" ca="1" si="741"/>
        <v>9.748650339591408E-14</v>
      </c>
      <c r="EV369" s="223">
        <f t="shared" ca="1" si="742"/>
        <v>1.2949030125288076E-13</v>
      </c>
      <c r="EW369" s="223">
        <f t="shared" ca="1" si="743"/>
        <v>1.565178594516973E-13</v>
      </c>
      <c r="EX369" s="223">
        <f t="shared" ca="1" si="744"/>
        <v>1.7753052408801141E-13</v>
      </c>
      <c r="EY369" s="223">
        <f t="shared" ca="1" si="745"/>
        <v>1.9172079024388821E-13</v>
      </c>
      <c r="EZ369" s="223">
        <f t="shared" ca="1" si="746"/>
        <v>1.985433339489503E-13</v>
      </c>
      <c r="FA369" s="223">
        <f t="shared" ca="1" si="747"/>
        <v>1.977359686747387E-13</v>
      </c>
      <c r="FB369" s="223">
        <f t="shared" ca="1" si="748"/>
        <v>1.8932972101596577E-13</v>
      </c>
      <c r="FC369" s="223">
        <f t="shared" ca="1" si="749"/>
        <v>1.7364763835587975E-13</v>
      </c>
      <c r="FD369" s="223">
        <f t="shared" ca="1" si="750"/>
        <v>1.5129237433649506E-13</v>
      </c>
      <c r="FE369" s="223">
        <f t="shared" ca="1" si="751"/>
        <v>1.2312302921709989E-13</v>
      </c>
      <c r="FF369" s="223">
        <f t="shared" ca="1" si="752"/>
        <v>9.0222135133081889E-14</v>
      </c>
      <c r="FG369" s="223">
        <f t="shared" ca="1" si="753"/>
        <v>5.3854054993055867E-14</v>
      </c>
      <c r="FH369" s="223">
        <f t="shared" ca="1" si="754"/>
        <v>1.5416393721348004E-14</v>
      </c>
      <c r="FI369" s="223">
        <f t="shared" ca="1" si="755"/>
        <v>-2.3613710915457361E-14</v>
      </c>
      <c r="FJ369" s="223">
        <f t="shared" ca="1" si="756"/>
        <v>-6.1736353884503377E-14</v>
      </c>
      <c r="FK369" s="223">
        <f t="shared" ca="1" si="757"/>
        <v>-9.7486503395914068E-14</v>
      </c>
      <c r="FL369" s="223">
        <f t="shared" ca="1" si="758"/>
        <v>-1.2949030125288076E-13</v>
      </c>
      <c r="FM369" s="223">
        <f t="shared" ca="1" si="759"/>
        <v>-1.5651785945169682E-13</v>
      </c>
      <c r="FN369" s="223">
        <f t="shared" ca="1" si="760"/>
        <v>-1.7753052408801109E-13</v>
      </c>
      <c r="FO369" s="223">
        <f t="shared" ca="1" si="761"/>
        <v>-1.9172079024388801E-13</v>
      </c>
      <c r="FP369" s="223">
        <f t="shared" ca="1" si="762"/>
        <v>-1.9854333394895032E-13</v>
      </c>
      <c r="FQ369" s="223">
        <f t="shared" ca="1" si="763"/>
        <v>-1.9773596867473862E-13</v>
      </c>
      <c r="FR369" s="223">
        <f t="shared" ca="1" si="764"/>
        <v>-1.8932972101596557E-13</v>
      </c>
      <c r="FS369" s="223">
        <f t="shared" ca="1" si="765"/>
        <v>-1.7364763835587977E-13</v>
      </c>
      <c r="FT369" s="223">
        <f t="shared" ca="1" si="766"/>
        <v>-1.5129237433649506E-13</v>
      </c>
      <c r="FU369" s="223">
        <f t="shared" ca="1" si="767"/>
        <v>-1.2312302921709991E-13</v>
      </c>
      <c r="FV369" s="223">
        <f t="shared" ca="1" si="768"/>
        <v>-9.0222135133081914E-14</v>
      </c>
      <c r="FW369" s="223">
        <f t="shared" ca="1" si="769"/>
        <v>-5.3854054993055892E-14</v>
      </c>
      <c r="FX369" s="223">
        <f t="shared" ca="1" si="770"/>
        <v>-1.5416393721348736E-14</v>
      </c>
      <c r="FY369" s="223">
        <f t="shared" ca="1" si="771"/>
        <v>2.3613710915456642E-14</v>
      </c>
      <c r="FZ369" s="223">
        <f t="shared" ca="1" si="772"/>
        <v>6.173635388450267E-14</v>
      </c>
      <c r="GA369" s="223">
        <f t="shared" ca="1" si="773"/>
        <v>9.7486503395914648E-14</v>
      </c>
      <c r="GB369" s="223">
        <f t="shared" ca="1" si="774"/>
        <v>1.2949030125288127E-13</v>
      </c>
      <c r="GC369" s="223">
        <f t="shared" ca="1" si="775"/>
        <v>1.5651785945169725E-13</v>
      </c>
      <c r="GD369" s="223">
        <f t="shared" ca="1" si="776"/>
        <v>1.7753052408801136E-13</v>
      </c>
      <c r="GE369" s="223">
        <f t="shared" ca="1" si="777"/>
        <v>1.9172079024388819E-13</v>
      </c>
      <c r="GF369" s="223">
        <f t="shared" ca="1" si="778"/>
        <v>1.985433339489503E-13</v>
      </c>
      <c r="GG369" s="223">
        <f t="shared" ca="1" si="779"/>
        <v>1.9773596867473873E-13</v>
      </c>
      <c r="GH369" s="223">
        <f t="shared" ca="1" si="780"/>
        <v>1.8932972101596579E-13</v>
      </c>
      <c r="GI369" s="223">
        <f t="shared" ca="1" si="781"/>
        <v>1.736476383558801E-13</v>
      </c>
      <c r="GJ369" s="223">
        <f t="shared" ca="1" si="782"/>
        <v>1.5129237433649554E-13</v>
      </c>
      <c r="GK369" s="223">
        <f t="shared" ca="1" si="783"/>
        <v>1.2312302921709941E-13</v>
      </c>
      <c r="GL369" s="223">
        <f t="shared" ca="1" si="784"/>
        <v>9.0222135133081308E-14</v>
      </c>
      <c r="GM369" s="223">
        <f t="shared" ca="1" si="785"/>
        <v>5.3854054993055217E-14</v>
      </c>
      <c r="GN369" s="223">
        <f t="shared" ca="1" si="786"/>
        <v>1.5416393721348054E-14</v>
      </c>
      <c r="GO369" s="223">
        <f t="shared" ca="1" si="787"/>
        <v>-2.3613710915457317E-14</v>
      </c>
      <c r="GP369" s="223">
        <f t="shared" ca="1" si="788"/>
        <v>-6.1736353884503327E-14</v>
      </c>
      <c r="GQ369" s="223">
        <f t="shared" ca="1" si="789"/>
        <v>-9.7486503395914017E-14</v>
      </c>
      <c r="GR369" s="223">
        <f t="shared" ca="1" si="790"/>
        <v>-1.2949030125288071E-13</v>
      </c>
      <c r="GS369" s="223">
        <f t="shared" ca="1" si="791"/>
        <v>-1.5651785945169679E-13</v>
      </c>
      <c r="GT369" s="223">
        <f t="shared" ca="1" si="792"/>
        <v>-1.7753052408801104E-13</v>
      </c>
      <c r="GU369" s="223">
        <f t="shared" ca="1" si="793"/>
        <v>-1.9172079024388801E-13</v>
      </c>
      <c r="GV369" s="223">
        <f t="shared" ca="1" si="794"/>
        <v>-1.9854333394895035E-13</v>
      </c>
      <c r="GW369" s="223">
        <f t="shared" ca="1" si="795"/>
        <v>-1.9773596867473865E-13</v>
      </c>
      <c r="GX369" s="223">
        <f t="shared" ca="1" si="796"/>
        <v>-1.8932972101596557E-13</v>
      </c>
      <c r="GY369" s="223">
        <f t="shared" ca="1" si="797"/>
        <v>-1.7364763835587977E-13</v>
      </c>
      <c r="GZ369" s="223">
        <f t="shared" ca="1" si="798"/>
        <v>-1.5129237433649509E-13</v>
      </c>
      <c r="HA369" s="223">
        <f t="shared" ca="1" si="799"/>
        <v>-1.2312302921709994E-13</v>
      </c>
      <c r="HB369" s="223">
        <f t="shared" ca="1" si="800"/>
        <v>-9.0222135133081939E-14</v>
      </c>
      <c r="HC369" s="223">
        <f t="shared" ca="1" si="801"/>
        <v>-5.3854054993055942E-14</v>
      </c>
      <c r="HD369" s="223">
        <f t="shared" ca="1" si="802"/>
        <v>-1.5416393721348786E-14</v>
      </c>
      <c r="HE369" s="223">
        <f t="shared" ca="1" si="803"/>
        <v>2.3613710915456597E-14</v>
      </c>
      <c r="HF369" s="223">
        <f t="shared" ca="1" si="804"/>
        <v>6.173635388450397E-14</v>
      </c>
      <c r="HG369" s="223">
        <f t="shared" ca="1" si="805"/>
        <v>9.7486503395914611E-14</v>
      </c>
      <c r="HH369" s="223">
        <f t="shared" ca="1" si="806"/>
        <v>1.2949030125288122E-13</v>
      </c>
      <c r="HI369" s="223">
        <f t="shared" ca="1" si="807"/>
        <v>1.5651785945169722E-13</v>
      </c>
      <c r="HJ369" s="223">
        <f t="shared" ca="1" si="808"/>
        <v>1.7753052408801134E-13</v>
      </c>
      <c r="HK369" s="223">
        <f t="shared" ca="1" si="809"/>
        <v>1.9172079024388816E-13</v>
      </c>
      <c r="HL369" s="223">
        <f t="shared" ca="1" si="810"/>
        <v>1.9854333394895027E-13</v>
      </c>
      <c r="HM369" s="223">
        <f t="shared" ca="1" si="811"/>
        <v>1.977359686747387E-13</v>
      </c>
      <c r="HN369" s="223">
        <f t="shared" ca="1" si="812"/>
        <v>1.8932972101596579E-13</v>
      </c>
      <c r="HO369" s="223">
        <f t="shared" ca="1" si="813"/>
        <v>1.7364763835588013E-13</v>
      </c>
      <c r="HP369" s="223">
        <f t="shared" ca="1" si="814"/>
        <v>1.5129237433649557E-13</v>
      </c>
      <c r="HQ369" s="223">
        <f t="shared" ca="1" si="815"/>
        <v>1.2312302921709941E-13</v>
      </c>
      <c r="HR369" s="223">
        <f t="shared" ca="1" si="816"/>
        <v>9.0222135133081333E-14</v>
      </c>
      <c r="HS369" s="223">
        <f t="shared" ca="1" si="817"/>
        <v>5.385405499305528E-14</v>
      </c>
      <c r="HT369" s="223">
        <f t="shared" ca="1" si="818"/>
        <v>1.5416393721348105E-14</v>
      </c>
      <c r="HU369" s="223">
        <f t="shared" ca="1" si="819"/>
        <v>-2.3613710915457266E-14</v>
      </c>
      <c r="HV369" s="223">
        <f t="shared" ca="1" si="820"/>
        <v>-6.1736353884503276E-14</v>
      </c>
      <c r="HW369" s="223">
        <f t="shared" ca="1" si="821"/>
        <v>-9.7486503395913967E-14</v>
      </c>
      <c r="HX369" s="223">
        <f t="shared" ca="1" si="822"/>
        <v>-1.2949030125288069E-13</v>
      </c>
      <c r="HY369" s="223">
        <f t="shared" ca="1" si="823"/>
        <v>-1.5651785945169677E-13</v>
      </c>
      <c r="HZ369" s="223">
        <f t="shared" ca="1" si="824"/>
        <v>-1.7753052408801101E-13</v>
      </c>
      <c r="IA369" s="223">
        <f t="shared" ca="1" si="825"/>
        <v>-1.9172079024388799E-13</v>
      </c>
      <c r="IB369" s="223">
        <f t="shared" ca="1" si="826"/>
        <v>-1.9854333394895032E-13</v>
      </c>
      <c r="IC369" s="223">
        <f t="shared" ca="1" si="827"/>
        <v>-1.9773596867473862E-13</v>
      </c>
      <c r="ID369" s="223">
        <f t="shared" ca="1" si="828"/>
        <v>-1.8932972101596559E-13</v>
      </c>
      <c r="IE369" s="223">
        <f t="shared" ca="1" si="829"/>
        <v>4.8980561399658073E-14</v>
      </c>
      <c r="IF369" s="223">
        <f t="shared" ca="1" si="830"/>
        <v>-1.5129237433649514E-13</v>
      </c>
      <c r="IG369" s="223">
        <f t="shared" ca="1" si="831"/>
        <v>-1.2312302921709996E-13</v>
      </c>
      <c r="IH369" s="223">
        <f t="shared" ca="1" si="832"/>
        <v>-9.0222135133082015E-14</v>
      </c>
      <c r="II369" s="223">
        <f t="shared" ca="1" si="833"/>
        <v>-5.3854054993055987E-14</v>
      </c>
      <c r="IJ369" s="223">
        <f t="shared" ca="1" si="834"/>
        <v>-1.5416393721348837E-14</v>
      </c>
      <c r="IK369" s="223">
        <f t="shared" ca="1" si="835"/>
        <v>2.3613710915456553E-14</v>
      </c>
      <c r="IL369" s="223">
        <f t="shared" ca="1" si="836"/>
        <v>6.1736353884502582E-14</v>
      </c>
      <c r="IM369" s="223">
        <f t="shared" ca="1" si="837"/>
        <v>9.7486503395914573E-14</v>
      </c>
      <c r="IN369" s="223">
        <f t="shared" ca="1" si="838"/>
        <v>1.2949030125288119E-13</v>
      </c>
      <c r="IO369" s="223">
        <f t="shared" ca="1" si="839"/>
        <v>1.565178594516972E-13</v>
      </c>
      <c r="IP369" s="223">
        <f t="shared" ca="1" si="840"/>
        <v>1.7753052408801134E-13</v>
      </c>
      <c r="IQ369" s="223">
        <f t="shared" ca="1" si="841"/>
        <v>1.9172079024388816E-13</v>
      </c>
      <c r="IR369" s="223">
        <f t="shared" ca="1" si="842"/>
        <v>1.9854333394895027E-13</v>
      </c>
      <c r="IS369" s="223">
        <f t="shared" ca="1" si="843"/>
        <v>1.9773596867473873E-13</v>
      </c>
      <c r="IT369" s="223">
        <f t="shared" ca="1" si="844"/>
        <v>1.8932972101596582E-13</v>
      </c>
      <c r="IU369" s="223">
        <f t="shared" ca="1" si="845"/>
        <v>1.7364763835588018E-13</v>
      </c>
      <c r="IV369" s="223">
        <f t="shared" ca="1" si="846"/>
        <v>1.5129237433649559E-13</v>
      </c>
      <c r="IW369" s="223">
        <f t="shared" ca="1" si="847"/>
        <v>1.2312302921709946E-13</v>
      </c>
      <c r="IX369" s="223">
        <f t="shared" ca="1" si="848"/>
        <v>9.0222135133081384E-14</v>
      </c>
      <c r="IY369" s="223">
        <f t="shared" ca="1" si="849"/>
        <v>5.385405499305533E-14</v>
      </c>
      <c r="IZ369" s="223">
        <f t="shared" ca="1" si="850"/>
        <v>1.5416393721348143E-14</v>
      </c>
      <c r="JA369" s="223">
        <f t="shared" ca="1" si="851"/>
        <v>-2.3613710915457228E-14</v>
      </c>
      <c r="JB369" s="223">
        <f t="shared" ca="1" si="852"/>
        <v>-6.1736353884503238E-14</v>
      </c>
    </row>
    <row r="370" spans="2:262">
      <c r="B370" s="230">
        <v>9</v>
      </c>
      <c r="C370" s="229">
        <f t="shared" si="853"/>
        <v>1.7578124999999999E-4</v>
      </c>
      <c r="D370" s="226">
        <f t="shared" ca="1" si="597"/>
        <v>18.000000000004874</v>
      </c>
      <c r="E370" s="225">
        <f ca="1">O361</f>
        <v>4.8748253724482119E-12</v>
      </c>
      <c r="F370" s="224">
        <v>9</v>
      </c>
      <c r="G370" s="223">
        <f t="shared" ca="1" si="854"/>
        <v>1.4190421956048106E-12</v>
      </c>
      <c r="H370" s="223">
        <f t="shared" ca="1" si="598"/>
        <v>1.8586449506569138E-12</v>
      </c>
      <c r="I370" s="223">
        <f t="shared" ca="1" si="599"/>
        <v>2.2079254790778026E-12</v>
      </c>
      <c r="J370" s="223">
        <f t="shared" ca="1" si="600"/>
        <v>2.4499102351481875E-12</v>
      </c>
      <c r="K370" s="223">
        <f t="shared" ca="1" si="601"/>
        <v>2.572839790596755E-12</v>
      </c>
      <c r="L370" s="223">
        <f t="shared" ca="1" si="602"/>
        <v>2.5707402927180841E-12</v>
      </c>
      <c r="M370" s="223">
        <f t="shared" ca="1" si="603"/>
        <v>2.4437137681650547E-12</v>
      </c>
      <c r="N370" s="223">
        <f t="shared" ca="1" si="604"/>
        <v>2.1979331648881616E-12</v>
      </c>
      <c r="O370" s="223">
        <f t="shared" ca="1" si="605"/>
        <v>1.8453423731623525E-12</v>
      </c>
      <c r="P370" s="223">
        <f t="shared" ca="1" si="606"/>
        <v>1.4030758034015595E-12</v>
      </c>
      <c r="Q370" s="223">
        <f t="shared" ca="1" si="607"/>
        <v>8.9262572680648972E-13</v>
      </c>
      <c r="R370" s="223">
        <f t="shared" ca="1" si="608"/>
        <v>3.3879784254300525E-13</v>
      </c>
      <c r="S370" s="223">
        <f t="shared" ca="1" si="609"/>
        <v>-2.314941735631547E-13</v>
      </c>
      <c r="T370" s="223">
        <f t="shared" ca="1" si="610"/>
        <v>-7.9053655901716281E-13</v>
      </c>
      <c r="U370" s="223">
        <f t="shared" ca="1" si="611"/>
        <v>-1.3111622354495937E-12</v>
      </c>
      <c r="V370" s="223">
        <f t="shared" ca="1" si="612"/>
        <v>-1.7680710128913327E-12</v>
      </c>
      <c r="W370" s="223">
        <f t="shared" ca="1" si="613"/>
        <v>-2.1390590712253102E-12</v>
      </c>
      <c r="X370" s="223">
        <f t="shared" ca="1" si="614"/>
        <v>-2.4060979712542096E-12</v>
      </c>
      <c r="Y370" s="223">
        <f t="shared" ca="1" si="615"/>
        <v>-2.5562107600429199E-12</v>
      </c>
      <c r="Z370" s="223">
        <f t="shared" ca="1" si="616"/>
        <v>-2.5821025955483562E-12</v>
      </c>
      <c r="AA370" s="223">
        <f t="shared" ca="1" si="617"/>
        <v>-2.482515244866168E-12</v>
      </c>
      <c r="AB370" s="223">
        <f t="shared" ca="1" si="618"/>
        <v>-2.262288228989723E-12</v>
      </c>
      <c r="AC370" s="223">
        <f t="shared" ca="1" si="619"/>
        <v>-1.9321236427065597E-12</v>
      </c>
      <c r="AD370" s="223">
        <f t="shared" ca="1" si="620"/>
        <v>-1.5080660783834581E-12</v>
      </c>
      <c r="AE370" s="223">
        <f t="shared" ca="1" si="621"/>
        <v>-1.0107229271286213E-12</v>
      </c>
      <c r="AF370" s="223">
        <f t="shared" ca="1" si="622"/>
        <v>-4.6426294737288616E-13</v>
      </c>
      <c r="AG370" s="223">
        <f t="shared" ca="1" si="623"/>
        <v>1.0475823382924047E-13</v>
      </c>
      <c r="AH370" s="223">
        <f t="shared" ca="1" si="624"/>
        <v>6.6868861114541446E-13</v>
      </c>
      <c r="AI370" s="223">
        <f t="shared" ca="1" si="625"/>
        <v>1.2001235706249298E-12</v>
      </c>
      <c r="AJ370" s="223">
        <f t="shared" ca="1" si="626"/>
        <v>1.6732376371909649E-12</v>
      </c>
      <c r="AK370" s="223">
        <f t="shared" ca="1" si="627"/>
        <v>2.0650394827107882E-12</v>
      </c>
      <c r="AL370" s="223">
        <f t="shared" ca="1" si="628"/>
        <v>2.3564892065981893E-12</v>
      </c>
      <c r="AM370" s="223">
        <f t="shared" ca="1" si="629"/>
        <v>2.5334235938705226E-12</v>
      </c>
      <c r="AN370" s="223">
        <f t="shared" ca="1" si="630"/>
        <v>2.5872443870604766E-12</v>
      </c>
      <c r="AO370" s="223">
        <f t="shared" ca="1" si="631"/>
        <v>2.5153361248997454E-12</v>
      </c>
      <c r="AP370" s="223">
        <f t="shared" ca="1" si="632"/>
        <v>2.3211932425946038E-12</v>
      </c>
      <c r="AQ370" s="223">
        <f t="shared" ca="1" si="633"/>
        <v>2.0142502571614421E-12</v>
      </c>
      <c r="AR370" s="223">
        <f t="shared" ca="1" si="634"/>
        <v>1.6094232900915418E-12</v>
      </c>
      <c r="AS370" s="223">
        <f t="shared" ca="1" si="635"/>
        <v>1.1263852073904261E-12</v>
      </c>
      <c r="AT370" s="223">
        <f t="shared" ca="1" si="636"/>
        <v>5.8860960209791454E-13</v>
      </c>
      <c r="AU370" s="223">
        <f t="shared" ca="1" si="637"/>
        <v>2.2230077665706089E-14</v>
      </c>
      <c r="AV370" s="223">
        <f t="shared" ca="1" si="638"/>
        <v>-5.4522973383921207E-13</v>
      </c>
      <c r="AW370" s="223">
        <f t="shared" ca="1" si="639"/>
        <v>-1.0861937030002242E-12</v>
      </c>
      <c r="AX370" s="223">
        <f t="shared" ca="1" si="640"/>
        <v>-1.5743732854642994E-12</v>
      </c>
      <c r="AY370" s="223">
        <f t="shared" ca="1" si="641"/>
        <v>-1.9860450332063191E-12</v>
      </c>
      <c r="AZ370" s="223">
        <f t="shared" ca="1" si="642"/>
        <v>-2.3012034530393955E-12</v>
      </c>
      <c r="BA370" s="223">
        <f t="shared" ca="1" si="643"/>
        <v>-2.504533188358791E-12</v>
      </c>
      <c r="BB370" s="223">
        <f t="shared" ca="1" si="644"/>
        <v>-2.5861532802283236E-12</v>
      </c>
      <c r="BC370" s="223">
        <f t="shared" ca="1" si="645"/>
        <v>-2.5420973398910152E-12</v>
      </c>
      <c r="BD370" s="223">
        <f t="shared" ca="1" si="646"/>
        <v>-2.3745062983655574E-12</v>
      </c>
      <c r="BE370" s="223">
        <f t="shared" ca="1" si="647"/>
        <v>-2.0915243663193373E-12</v>
      </c>
      <c r="BF370" s="223">
        <f t="shared" ca="1" si="648"/>
        <v>-1.7069032601249643E-12</v>
      </c>
      <c r="BG370" s="223">
        <f t="shared" ca="1" si="649"/>
        <v>-1.239333927027935E-12</v>
      </c>
      <c r="BH370" s="223">
        <f t="shared" ca="1" si="650"/>
        <v>-7.1153824473537669E-13</v>
      </c>
      <c r="BI370" s="223">
        <f t="shared" ca="1" si="651"/>
        <v>-1.4916483495643093E-13</v>
      </c>
      <c r="BJ370" s="223">
        <f t="shared" ca="1" si="652"/>
        <v>4.2045735034770645E-13</v>
      </c>
      <c r="BK370" s="223">
        <f t="shared" ca="1" si="653"/>
        <v>9.6964709960565695E-13</v>
      </c>
      <c r="BL370" s="223">
        <f t="shared" ca="1" si="654"/>
        <v>1.4717161305941313E-12</v>
      </c>
      <c r="BM370" s="223">
        <f t="shared" ca="1" si="655"/>
        <v>1.9022660272598573E-12</v>
      </c>
      <c r="BN370" s="223">
        <f t="shared" ca="1" si="656"/>
        <v>2.2403738988006139E-12</v>
      </c>
      <c r="BO370" s="223">
        <f t="shared" ca="1" si="657"/>
        <v>2.4696091430251056E-12</v>
      </c>
      <c r="BP370" s="223">
        <f t="shared" ca="1" si="658"/>
        <v>2.5788319036238271E-12</v>
      </c>
      <c r="BQ370" s="223">
        <f t="shared" ca="1" si="659"/>
        <v>2.5627344197290578E-12</v>
      </c>
      <c r="BR370" s="223">
        <f t="shared" ca="1" si="660"/>
        <v>2.4220989604815603E-12</v>
      </c>
      <c r="BS370" s="223">
        <f t="shared" ca="1" si="661"/>
        <v>2.1637598100828712E-12</v>
      </c>
      <c r="BT370" s="223">
        <f t="shared" ca="1" si="662"/>
        <v>1.8002711506976778E-12</v>
      </c>
      <c r="BU370" s="223">
        <f t="shared" ca="1" si="663"/>
        <v>1.3492969826824026E-12</v>
      </c>
      <c r="BV370" s="223">
        <f t="shared" ca="1" si="664"/>
        <v>8.3275272941788201E-13</v>
      </c>
      <c r="BW370" s="223">
        <f t="shared" ca="1" si="665"/>
        <v>2.7574024109444936E-13</v>
      </c>
      <c r="BX370" s="223">
        <f t="shared" ca="1" si="666"/>
        <v>-2.9467204827149904E-13</v>
      </c>
      <c r="BY370" s="223">
        <f t="shared" ca="1" si="667"/>
        <v>-8.5076453141708038E-13</v>
      </c>
      <c r="BZ370" s="223">
        <f t="shared" ca="1" si="668"/>
        <v>-1.3655134826582573E-12</v>
      </c>
      <c r="CA370" s="223">
        <f t="shared" ca="1" si="669"/>
        <v>-1.8139042958349047E-12</v>
      </c>
      <c r="CB370" s="223">
        <f t="shared" ca="1" si="670"/>
        <v>-2.1741470876060438E-12</v>
      </c>
      <c r="CC370" s="223">
        <f t="shared" ca="1" si="671"/>
        <v>-2.4287355929536606E-12</v>
      </c>
      <c r="CD370" s="223">
        <f t="shared" ca="1" si="672"/>
        <v>-2.5652978950845034E-12</v>
      </c>
      <c r="CE370" s="223">
        <f t="shared" ca="1" si="673"/>
        <v>-2.5771976478809485E-12</v>
      </c>
      <c r="CF370" s="223">
        <f t="shared" ca="1" si="674"/>
        <v>-2.4638565740509504E-12</v>
      </c>
      <c r="CG370" s="223">
        <f t="shared" ca="1" si="675"/>
        <v>-2.2307825669409414E-12</v>
      </c>
      <c r="CH370" s="223">
        <f t="shared" ca="1" si="676"/>
        <v>-1.8893020303832308E-12</v>
      </c>
      <c r="CI370" s="223">
        <f t="shared" ca="1" si="677"/>
        <v>-1.4560094637211347E-12</v>
      </c>
      <c r="CJ370" s="223">
        <f t="shared" ca="1" si="678"/>
        <v>-9.5196103983469558E-13</v>
      </c>
      <c r="CK370" s="223">
        <f t="shared" ca="1" si="679"/>
        <v>-4.0165136483968328E-13</v>
      </c>
      <c r="CL370" s="223">
        <f t="shared" ca="1" si="680"/>
        <v>1.6817685542078233E-13</v>
      </c>
      <c r="CM370" s="223">
        <f t="shared" ca="1" si="681"/>
        <v>7.2983239695415206E-13</v>
      </c>
      <c r="CN370" s="223">
        <f t="shared" ca="1" si="682"/>
        <v>1.2560211931378084E-12</v>
      </c>
      <c r="CO370" s="223">
        <f t="shared" ca="1" si="683"/>
        <v>1.7211727100820275E-12</v>
      </c>
      <c r="CP370" s="223">
        <f t="shared" ca="1" si="684"/>
        <v>2.1026825656446401E-12</v>
      </c>
      <c r="CQ370" s="223">
        <f t="shared" ca="1" si="685"/>
        <v>2.3820110061066738E-12</v>
      </c>
      <c r="CR370" s="223">
        <f t="shared" ca="1" si="686"/>
        <v>2.5455838592223622E-12</v>
      </c>
      <c r="CS370" s="223">
        <f t="shared" ca="1" si="687"/>
        <v>2.5854521811632404E-12</v>
      </c>
      <c r="CT370" s="223">
        <f t="shared" ca="1" si="688"/>
        <v>2.499678541325105E-12</v>
      </c>
      <c r="CU370" s="223">
        <f t="shared" ca="1" si="689"/>
        <v>2.2924311732017708E-12</v>
      </c>
      <c r="CV370" s="223">
        <f t="shared" ca="1" si="690"/>
        <v>1.9737814159942804E-12</v>
      </c>
      <c r="CW370" s="223">
        <f t="shared" ca="1" si="691"/>
        <v>1.5592142904303881E-12</v>
      </c>
      <c r="CX370" s="223">
        <f t="shared" ca="1" si="692"/>
        <v>1.0688759927246116E-12</v>
      </c>
      <c r="CY370" s="223">
        <f t="shared" ca="1" si="693"/>
        <v>5.2659487526650449E-13</v>
      </c>
      <c r="CZ370" s="223">
        <f t="shared" ca="1" si="694"/>
        <v>-4.127650979479962E-14</v>
      </c>
      <c r="DA370" s="223">
        <f t="shared" ca="1" si="695"/>
        <v>-6.0714203232119782E-13</v>
      </c>
      <c r="DB370" s="223">
        <f t="shared" ca="1" si="696"/>
        <v>-1.1435030385486193E-12</v>
      </c>
      <c r="DC370" s="223">
        <f t="shared" ca="1" si="697"/>
        <v>-1.6242946685136451E-12</v>
      </c>
      <c r="DD370" s="223">
        <f t="shared" ca="1" si="698"/>
        <v>-2.0261524972093519E-12</v>
      </c>
      <c r="DE370" s="223">
        <f t="shared" ca="1" si="699"/>
        <v>-2.3295479461064535E-12</v>
      </c>
      <c r="DF370" s="223">
        <f t="shared" ca="1" si="700"/>
        <v>-2.5197372888765432E-12</v>
      </c>
      <c r="DG370" s="223">
        <f t="shared" ca="1" si="701"/>
        <v>-2.5874781336822456E-12</v>
      </c>
      <c r="DH370" s="223">
        <f t="shared" ca="1" si="702"/>
        <v>-2.5294785640472234E-12</v>
      </c>
      <c r="DI370" s="223">
        <f t="shared" ca="1" si="703"/>
        <v>-2.3485571119731051E-12</v>
      </c>
      <c r="DJ370" s="223">
        <f t="shared" ca="1" si="704"/>
        <v>-2.0535057892913604E-12</v>
      </c>
      <c r="DK370" s="223">
        <f t="shared" ca="1" si="705"/>
        <v>-1.6586628333429598E-12</v>
      </c>
      <c r="DL370" s="223">
        <f t="shared" ca="1" si="706"/>
        <v>-1.1832159297255665E-12</v>
      </c>
      <c r="DM370" s="223">
        <f t="shared" ca="1" si="707"/>
        <v>-6.5026977251455418E-13</v>
      </c>
      <c r="DN370" s="223">
        <f t="shared" ca="1" si="708"/>
        <v>-8.5723274558664948E-14</v>
      </c>
      <c r="DO370" s="223">
        <f t="shared" ca="1" si="709"/>
        <v>4.8298900935301153E-13</v>
      </c>
      <c r="DP370" s="223">
        <f t="shared" ca="1" si="710"/>
        <v>1.0282300849805379E-12</v>
      </c>
      <c r="DQ370" s="223">
        <f t="shared" ca="1" si="711"/>
        <v>1.5235035588173965E-12</v>
      </c>
      <c r="DR370" s="223">
        <f t="shared" ca="1" si="712"/>
        <v>1.9447412499382874E-12</v>
      </c>
      <c r="DS370" s="223">
        <f t="shared" ca="1" si="713"/>
        <v>2.2714728010597648E-12</v>
      </c>
      <c r="DT370" s="223">
        <f t="shared" ca="1" si="714"/>
        <v>2.4878204506988986E-12</v>
      </c>
      <c r="DU370" s="223">
        <f t="shared" ca="1" si="715"/>
        <v>2.5832706247408927E-12</v>
      </c>
      <c r="DV370" s="223">
        <f t="shared" ca="1" si="716"/>
        <v>2.5531848513523985E-12</v>
      </c>
      <c r="DW370" s="223">
        <f t="shared" ca="1" si="717"/>
        <v>2.3990251709523849E-12</v>
      </c>
      <c r="DX370" s="223">
        <f t="shared" ca="1" si="718"/>
        <v>2.1282830872761786E-12</v>
      </c>
      <c r="DY370" s="223">
        <f t="shared" ca="1" si="719"/>
        <v>1.7541155122082957E-12</v>
      </c>
      <c r="DZ370" s="223">
        <f t="shared" ca="1" si="720"/>
        <v>1.2947053959143449E-12</v>
      </c>
      <c r="EA370" s="223">
        <f t="shared" ca="1" si="721"/>
        <v>7.7237811292370227E-13</v>
      </c>
      <c r="EB370" s="223">
        <f t="shared" ca="1" si="722"/>
        <v>2.1251654403525454E-13</v>
      </c>
      <c r="EC370" s="223">
        <f t="shared" ca="1" si="723"/>
        <v>-3.5767242355646211E-13</v>
      </c>
      <c r="ED370" s="223">
        <f t="shared" ca="1" si="724"/>
        <v>-9.1048003507541144E-13</v>
      </c>
      <c r="EE370" s="223">
        <f t="shared" ca="1" si="725"/>
        <v>-1.4190421956048045E-12</v>
      </c>
      <c r="EF370" s="223">
        <f t="shared" ca="1" si="726"/>
        <v>-1.8586449506569125E-12</v>
      </c>
      <c r="EG370" s="223">
        <f t="shared" ca="1" si="727"/>
        <v>-2.2079254790777994E-12</v>
      </c>
      <c r="EH370" s="223">
        <f t="shared" ca="1" si="728"/>
        <v>-2.4499102351481871E-12</v>
      </c>
      <c r="EI370" s="223">
        <f t="shared" ca="1" si="729"/>
        <v>-2.5728397905967546E-12</v>
      </c>
      <c r="EJ370" s="223">
        <f t="shared" ca="1" si="730"/>
        <v>-2.5707402927180837E-12</v>
      </c>
      <c r="EK370" s="223">
        <f t="shared" ca="1" si="731"/>
        <v>-2.4437137681650559E-12</v>
      </c>
      <c r="EL370" s="223">
        <f t="shared" ca="1" si="732"/>
        <v>-2.1979331648881616E-12</v>
      </c>
      <c r="EM370" s="223">
        <f t="shared" ca="1" si="733"/>
        <v>-1.8453423731623557E-12</v>
      </c>
      <c r="EN370" s="223">
        <f t="shared" ca="1" si="734"/>
        <v>-1.4030758034015593E-12</v>
      </c>
      <c r="EO370" s="223">
        <f t="shared" ca="1" si="735"/>
        <v>-8.9262572680649345E-13</v>
      </c>
      <c r="EP370" s="223">
        <f t="shared" ca="1" si="736"/>
        <v>-3.3879784254300353E-13</v>
      </c>
      <c r="EQ370" s="223">
        <f t="shared" ca="1" si="737"/>
        <v>2.3149417356315178E-13</v>
      </c>
      <c r="ER370" s="223">
        <f t="shared" ca="1" si="738"/>
        <v>7.9053655901715574E-13</v>
      </c>
      <c r="ES370" s="223">
        <f t="shared" ca="1" si="739"/>
        <v>1.311162235449592E-12</v>
      </c>
      <c r="ET370" s="223">
        <f t="shared" ca="1" si="740"/>
        <v>1.7680710128913279E-12</v>
      </c>
      <c r="EU370" s="223">
        <f t="shared" ca="1" si="741"/>
        <v>2.1390590712253089E-12</v>
      </c>
      <c r="EV370" s="223">
        <f t="shared" ca="1" si="742"/>
        <v>2.4060979712542112E-12</v>
      </c>
      <c r="EW370" s="223">
        <f t="shared" ca="1" si="743"/>
        <v>2.5562107600429187E-12</v>
      </c>
      <c r="EX370" s="223">
        <f t="shared" ca="1" si="744"/>
        <v>2.5821025955483566E-12</v>
      </c>
      <c r="EY370" s="223">
        <f t="shared" ca="1" si="745"/>
        <v>2.4825152448661684E-12</v>
      </c>
      <c r="EZ370" s="223">
        <f t="shared" ca="1" si="746"/>
        <v>2.2622882289897213E-12</v>
      </c>
      <c r="FA370" s="223">
        <f t="shared" ca="1" si="747"/>
        <v>1.9321236427065649E-12</v>
      </c>
      <c r="FB370" s="223">
        <f t="shared" ca="1" si="748"/>
        <v>1.5080660783834605E-12</v>
      </c>
      <c r="FC370" s="223">
        <f t="shared" ca="1" si="749"/>
        <v>1.0107229271286193E-12</v>
      </c>
      <c r="FD370" s="223">
        <f t="shared" ca="1" si="750"/>
        <v>4.6426294737289807E-13</v>
      </c>
      <c r="FE370" s="223">
        <f t="shared" ca="1" si="751"/>
        <v>-1.047582338292331E-13</v>
      </c>
      <c r="FF370" s="223">
        <f t="shared" ca="1" si="752"/>
        <v>-6.6868861114541173E-13</v>
      </c>
      <c r="FG370" s="223">
        <f t="shared" ca="1" si="753"/>
        <v>-1.2001235706249335E-12</v>
      </c>
      <c r="FH370" s="223">
        <f t="shared" ca="1" si="754"/>
        <v>-1.6732376371909577E-12</v>
      </c>
      <c r="FI370" s="223">
        <f t="shared" ca="1" si="755"/>
        <v>-2.065039482710785E-12</v>
      </c>
      <c r="FJ370" s="223">
        <f t="shared" ca="1" si="756"/>
        <v>-2.3564892065981889E-12</v>
      </c>
      <c r="FK370" s="223">
        <f t="shared" ca="1" si="757"/>
        <v>-2.5334235938705234E-12</v>
      </c>
      <c r="FL370" s="223">
        <f t="shared" ca="1" si="758"/>
        <v>-2.5872443870604766E-12</v>
      </c>
      <c r="FM370" s="223">
        <f t="shared" ca="1" si="759"/>
        <v>-2.5153361248997462E-12</v>
      </c>
      <c r="FN370" s="223">
        <f t="shared" ca="1" si="760"/>
        <v>-2.3211932425946034E-12</v>
      </c>
      <c r="FO370" s="223">
        <f t="shared" ca="1" si="761"/>
        <v>-2.0142502571614381E-12</v>
      </c>
      <c r="FP370" s="223">
        <f t="shared" ca="1" si="762"/>
        <v>-1.6094232900915477E-12</v>
      </c>
      <c r="FQ370" s="223">
        <f t="shared" ca="1" si="763"/>
        <v>-1.1263852073904287E-12</v>
      </c>
      <c r="FR370" s="223">
        <f t="shared" ca="1" si="764"/>
        <v>-5.8860960209791272E-13</v>
      </c>
      <c r="FS370" s="223">
        <f t="shared" ca="1" si="765"/>
        <v>-2.2230077665718105E-14</v>
      </c>
      <c r="FT370" s="223">
        <f t="shared" ca="1" si="766"/>
        <v>5.452297338392047E-13</v>
      </c>
      <c r="FU370" s="223">
        <f t="shared" ca="1" si="767"/>
        <v>1.0861937030002218E-12</v>
      </c>
      <c r="FV370" s="223">
        <f t="shared" ca="1" si="768"/>
        <v>1.5743732854643006E-12</v>
      </c>
      <c r="FW370" s="223">
        <f t="shared" ca="1" si="769"/>
        <v>1.9860450332063142E-12</v>
      </c>
      <c r="FX370" s="223">
        <f t="shared" ca="1" si="770"/>
        <v>2.3012034530393939E-12</v>
      </c>
      <c r="FY370" s="223">
        <f t="shared" ca="1" si="771"/>
        <v>2.5045331883587914E-12</v>
      </c>
      <c r="FZ370" s="223">
        <f t="shared" ca="1" si="772"/>
        <v>2.586153280228324E-12</v>
      </c>
      <c r="GA370" s="223">
        <f t="shared" ca="1" si="773"/>
        <v>2.5420973398910168E-12</v>
      </c>
      <c r="GB370" s="223">
        <f t="shared" ca="1" si="774"/>
        <v>2.374506298365559E-12</v>
      </c>
      <c r="GC370" s="223">
        <f t="shared" ca="1" si="775"/>
        <v>2.0915243663193361E-12</v>
      </c>
      <c r="GD370" s="223">
        <f t="shared" ca="1" si="776"/>
        <v>1.7069032601249732E-12</v>
      </c>
      <c r="GE370" s="223">
        <f t="shared" ca="1" si="777"/>
        <v>1.2393339270279415E-12</v>
      </c>
      <c r="GF370" s="223">
        <f t="shared" ca="1" si="778"/>
        <v>7.1153824473537952E-13</v>
      </c>
      <c r="GG370" s="223">
        <f t="shared" ca="1" si="779"/>
        <v>1.4916483495642912E-13</v>
      </c>
      <c r="GH370" s="223">
        <f t="shared" ca="1" si="780"/>
        <v>-4.2045735034769454E-13</v>
      </c>
      <c r="GI370" s="223">
        <f t="shared" ca="1" si="781"/>
        <v>-9.6964709960565008E-13</v>
      </c>
      <c r="GJ370" s="223">
        <f t="shared" ca="1" si="782"/>
        <v>-1.4717161305941327E-12</v>
      </c>
      <c r="GK370" s="223">
        <f t="shared" ca="1" si="783"/>
        <v>-1.9022660272598617E-12</v>
      </c>
      <c r="GL370" s="223">
        <f t="shared" ca="1" si="784"/>
        <v>-2.2403738988006102E-12</v>
      </c>
      <c r="GM370" s="223">
        <f t="shared" ca="1" si="785"/>
        <v>-2.4696091430251048E-12</v>
      </c>
      <c r="GN370" s="223">
        <f t="shared" ca="1" si="786"/>
        <v>-2.5788319036238271E-12</v>
      </c>
      <c r="GO370" s="223">
        <f t="shared" ca="1" si="787"/>
        <v>-2.5627344197290566E-12</v>
      </c>
      <c r="GP370" s="223">
        <f t="shared" ca="1" si="788"/>
        <v>-2.4220989604815631E-12</v>
      </c>
      <c r="GQ370" s="223">
        <f t="shared" ca="1" si="789"/>
        <v>-2.1637598100828724E-12</v>
      </c>
      <c r="GR370" s="223">
        <f t="shared" ca="1" si="790"/>
        <v>-1.8002711506976764E-12</v>
      </c>
      <c r="GS370" s="223">
        <f t="shared" ca="1" si="791"/>
        <v>-1.3492969826824129E-12</v>
      </c>
      <c r="GT370" s="223">
        <f t="shared" ca="1" si="792"/>
        <v>-8.3275272941788917E-13</v>
      </c>
      <c r="GU370" s="223">
        <f t="shared" ca="1" si="793"/>
        <v>-2.7574024109445219E-13</v>
      </c>
      <c r="GV370" s="223">
        <f t="shared" ca="1" si="794"/>
        <v>2.9467204827150076E-13</v>
      </c>
      <c r="GW370" s="223">
        <f t="shared" ca="1" si="795"/>
        <v>8.5076453141707341E-13</v>
      </c>
      <c r="GX370" s="223">
        <f t="shared" ca="1" si="796"/>
        <v>1.3655134826582549E-12</v>
      </c>
      <c r="GY370" s="223">
        <f t="shared" ca="1" si="797"/>
        <v>1.8139042958349027E-12</v>
      </c>
      <c r="GZ370" s="223">
        <f t="shared" ca="1" si="798"/>
        <v>2.1741470876060475E-12</v>
      </c>
      <c r="HA370" s="223">
        <f t="shared" ca="1" si="799"/>
        <v>2.4287355929536566E-12</v>
      </c>
      <c r="HB370" s="223">
        <f t="shared" ca="1" si="800"/>
        <v>2.565297895084503E-12</v>
      </c>
      <c r="HC370" s="223">
        <f t="shared" ca="1" si="801"/>
        <v>2.5771976478809481E-12</v>
      </c>
      <c r="HD370" s="223">
        <f t="shared" ca="1" si="802"/>
        <v>2.4638565740509544E-12</v>
      </c>
      <c r="HE370" s="223">
        <f t="shared" ca="1" si="803"/>
        <v>2.2307825669409431E-12</v>
      </c>
      <c r="HF370" s="223">
        <f t="shared" ca="1" si="804"/>
        <v>1.8893020303832329E-12</v>
      </c>
      <c r="HG370" s="223">
        <f t="shared" ca="1" si="805"/>
        <v>1.4560094637211297E-12</v>
      </c>
      <c r="HH370" s="223">
        <f t="shared" ca="1" si="806"/>
        <v>9.5196103983470689E-13</v>
      </c>
      <c r="HI370" s="223">
        <f t="shared" ca="1" si="807"/>
        <v>4.0165136483968601E-13</v>
      </c>
      <c r="HJ370" s="223">
        <f t="shared" ca="1" si="808"/>
        <v>-1.6817685542077951E-13</v>
      </c>
      <c r="HK370" s="223">
        <f t="shared" ca="1" si="809"/>
        <v>-7.2983239695415822E-13</v>
      </c>
      <c r="HL370" s="223">
        <f t="shared" ca="1" si="810"/>
        <v>-1.2560211931377979E-12</v>
      </c>
      <c r="HM370" s="223">
        <f t="shared" ca="1" si="811"/>
        <v>-1.7211727100820254E-12</v>
      </c>
      <c r="HN370" s="223">
        <f t="shared" ca="1" si="812"/>
        <v>-2.1026825656446385E-12</v>
      </c>
      <c r="HO370" s="223">
        <f t="shared" ca="1" si="813"/>
        <v>-2.3820110061066763E-12</v>
      </c>
      <c r="HP370" s="223">
        <f t="shared" ca="1" si="814"/>
        <v>-2.5455838592223618E-12</v>
      </c>
      <c r="HQ370" s="223">
        <f t="shared" ca="1" si="815"/>
        <v>-2.5854521811632409E-12</v>
      </c>
      <c r="HR370" s="223">
        <f t="shared" ca="1" si="816"/>
        <v>-2.4996785413251033E-12</v>
      </c>
      <c r="HS370" s="223">
        <f t="shared" ca="1" si="817"/>
        <v>-2.2924311732017764E-12</v>
      </c>
      <c r="HT370" s="223">
        <f t="shared" ca="1" si="818"/>
        <v>-1.9737814159942824E-12</v>
      </c>
      <c r="HU370" s="223">
        <f t="shared" ca="1" si="819"/>
        <v>-1.5592142904303901E-12</v>
      </c>
      <c r="HV370" s="223">
        <f t="shared" ca="1" si="820"/>
        <v>-1.0688759927246059E-12</v>
      </c>
      <c r="HW370" s="223">
        <f t="shared" ca="1" si="821"/>
        <v>-5.2659487526651611E-13</v>
      </c>
      <c r="HX370" s="223">
        <f t="shared" ca="1" si="822"/>
        <v>4.1276509794796893E-14</v>
      </c>
      <c r="HY370" s="223">
        <f t="shared" ca="1" si="823"/>
        <v>6.0714203232119499E-13</v>
      </c>
      <c r="HZ370" s="223">
        <f t="shared" ca="1" si="824"/>
        <v>1.143503038548625E-12</v>
      </c>
      <c r="IA370" s="223">
        <f t="shared" ca="1" si="825"/>
        <v>1.6242946685136358E-12</v>
      </c>
      <c r="IB370" s="223">
        <f t="shared" ca="1" si="826"/>
        <v>2.0261524972093503E-12</v>
      </c>
      <c r="IC370" s="223">
        <f t="shared" ca="1" si="827"/>
        <v>2.3295479461064563E-12</v>
      </c>
      <c r="ID370" s="223">
        <f t="shared" ca="1" si="828"/>
        <v>2.5197372888765404E-12</v>
      </c>
      <c r="IE370" s="223">
        <f t="shared" ca="1" si="829"/>
        <v>-1.7186416966626102E-12</v>
      </c>
      <c r="IF370" s="223">
        <f t="shared" ca="1" si="830"/>
        <v>2.5294785640472242E-12</v>
      </c>
      <c r="IG370" s="223">
        <f t="shared" ca="1" si="831"/>
        <v>2.3485571119731023E-12</v>
      </c>
      <c r="IH370" s="223">
        <f t="shared" ca="1" si="832"/>
        <v>2.0535057892913677E-12</v>
      </c>
      <c r="II370" s="223">
        <f t="shared" ca="1" si="833"/>
        <v>1.6586628333429624E-12</v>
      </c>
      <c r="IJ370" s="223">
        <f t="shared" ca="1" si="834"/>
        <v>1.1832159297255689E-12</v>
      </c>
      <c r="IK370" s="223">
        <f t="shared" ca="1" si="835"/>
        <v>6.5026977251454802E-13</v>
      </c>
      <c r="IL370" s="223">
        <f t="shared" ca="1" si="836"/>
        <v>8.5723274558676863E-14</v>
      </c>
      <c r="IM370" s="223">
        <f t="shared" ca="1" si="837"/>
        <v>-4.8298900935300891E-13</v>
      </c>
      <c r="IN370" s="223">
        <f t="shared" ca="1" si="838"/>
        <v>-1.0282300849805353E-12</v>
      </c>
      <c r="IO370" s="223">
        <f t="shared" ca="1" si="839"/>
        <v>-1.5235035588174014E-12</v>
      </c>
      <c r="IP370" s="223">
        <f t="shared" ca="1" si="840"/>
        <v>-1.9447412499382857E-12</v>
      </c>
      <c r="IQ370" s="223">
        <f t="shared" ca="1" si="841"/>
        <v>-2.2714728010597636E-12</v>
      </c>
      <c r="IR370" s="223">
        <f t="shared" ca="1" si="842"/>
        <v>-2.4878204506989002E-12</v>
      </c>
      <c r="IS370" s="223">
        <f t="shared" ca="1" si="843"/>
        <v>-2.5832706247408914E-12</v>
      </c>
      <c r="IT370" s="223">
        <f t="shared" ca="1" si="844"/>
        <v>-2.5531848513523993E-12</v>
      </c>
      <c r="IU370" s="223">
        <f t="shared" ca="1" si="845"/>
        <v>-2.3990251709523861E-12</v>
      </c>
      <c r="IV370" s="223">
        <f t="shared" ca="1" si="846"/>
        <v>-2.1282830872761746E-12</v>
      </c>
      <c r="IW370" s="223">
        <f t="shared" ca="1" si="847"/>
        <v>-1.7541155122083046E-12</v>
      </c>
      <c r="IX370" s="223">
        <f t="shared" ca="1" si="848"/>
        <v>-1.2947053959143474E-12</v>
      </c>
      <c r="IY370" s="223">
        <f t="shared" ca="1" si="849"/>
        <v>-7.723781129237051E-13</v>
      </c>
      <c r="IZ370" s="223">
        <f t="shared" ca="1" si="850"/>
        <v>-2.1251654403524818E-13</v>
      </c>
      <c r="JA370" s="223">
        <f t="shared" ca="1" si="851"/>
        <v>3.5767242355645019E-13</v>
      </c>
      <c r="JB370" s="223">
        <f t="shared" ca="1" si="852"/>
        <v>9.1048003507540882E-13</v>
      </c>
    </row>
    <row r="371" spans="2:262">
      <c r="B371" s="230">
        <v>10</v>
      </c>
      <c r="C371" s="229">
        <f t="shared" si="853"/>
        <v>1.9531249999999998E-4</v>
      </c>
      <c r="D371" s="226">
        <f t="shared" ca="1" si="597"/>
        <v>18.000000000009653</v>
      </c>
      <c r="E371" s="225">
        <f ca="1">P361</f>
        <v>9.6532861963702044E-12</v>
      </c>
      <c r="F371" s="224">
        <v>10</v>
      </c>
      <c r="G371" s="223">
        <f t="shared" ca="1" si="854"/>
        <v>-7.3278182637659876E-14</v>
      </c>
      <c r="H371" s="223">
        <f t="shared" ca="1" si="598"/>
        <v>-9.4959470787322375E-14</v>
      </c>
      <c r="I371" s="223">
        <f t="shared" ca="1" si="599"/>
        <v>-1.1094912626337414E-13</v>
      </c>
      <c r="J371" s="223">
        <f t="shared" ca="1" si="600"/>
        <v>-1.2028876919287869E-13</v>
      </c>
      <c r="K371" s="223">
        <f t="shared" ca="1" si="601"/>
        <v>-1.2241860478742056E-13</v>
      </c>
      <c r="L371" s="223">
        <f t="shared" ca="1" si="602"/>
        <v>-1.1721097603965965E-13</v>
      </c>
      <c r="M371" s="223">
        <f t="shared" ca="1" si="603"/>
        <v>-1.049780151643929E-13</v>
      </c>
      <c r="N371" s="223">
        <f t="shared" ca="1" si="604"/>
        <v>-8.6452935175924106E-14</v>
      </c>
      <c r="O371" s="223">
        <f t="shared" ca="1" si="605"/>
        <v>-6.2746082937703783E-14</v>
      </c>
      <c r="P371" s="223">
        <f t="shared" ca="1" si="606"/>
        <v>-3.5278387754295067E-14</v>
      </c>
      <c r="Q371" s="223">
        <f t="shared" ca="1" si="607"/>
        <v>-5.6961944302600235E-15</v>
      </c>
      <c r="R371" s="223">
        <f t="shared" ca="1" si="608"/>
        <v>2.4227414511045195E-14</v>
      </c>
      <c r="S371" s="223">
        <f t="shared" ca="1" si="609"/>
        <v>5.2698892949885777E-14</v>
      </c>
      <c r="T371" s="223">
        <f t="shared" ca="1" si="610"/>
        <v>7.8011731829240446E-14</v>
      </c>
      <c r="U371" s="223">
        <f t="shared" ca="1" si="611"/>
        <v>9.8648743030503819E-14</v>
      </c>
      <c r="V371" s="223">
        <f t="shared" ca="1" si="612"/>
        <v>1.1337299582665188E-13</v>
      </c>
      <c r="W371" s="223">
        <f t="shared" ca="1" si="613"/>
        <v>1.2130195540979002E-13</v>
      </c>
      <c r="X371" s="223">
        <f t="shared" ca="1" si="614"/>
        <v>1.2196037981556275E-13</v>
      </c>
      <c r="Y371" s="223">
        <f t="shared" ca="1" si="615"/>
        <v>1.1530880473535579E-13</v>
      </c>
      <c r="Z371" s="223">
        <f t="shared" ca="1" si="616"/>
        <v>1.0174590890804152E-13</v>
      </c>
      <c r="AA371" s="223">
        <f t="shared" ca="1" si="617"/>
        <v>8.2084618315615098E-14</v>
      </c>
      <c r="AB371" s="223">
        <f t="shared" ca="1" si="618"/>
        <v>5.7503381437342313E-14</v>
      </c>
      <c r="AC371" s="223">
        <f t="shared" ca="1" si="619"/>
        <v>2.9475536001562999E-14</v>
      </c>
      <c r="AD371" s="223">
        <f t="shared" ca="1" si="620"/>
        <v>-3.1899918498809925E-16</v>
      </c>
      <c r="AE371" s="223">
        <f t="shared" ca="1" si="621"/>
        <v>-3.0094414359927193E-14</v>
      </c>
      <c r="AF371" s="223">
        <f t="shared" ca="1" si="622"/>
        <v>-5.8066045766444001E-14</v>
      </c>
      <c r="AG371" s="223">
        <f t="shared" ca="1" si="623"/>
        <v>-8.2557343925823651E-14</v>
      </c>
      <c r="AH371" s="223">
        <f t="shared" ca="1" si="624"/>
        <v>-1.0210036181111538E-13</v>
      </c>
      <c r="AI371" s="223">
        <f t="shared" ca="1" si="625"/>
        <v>-1.1552373991268158E-13</v>
      </c>
      <c r="AJ371" s="223">
        <f t="shared" ca="1" si="626"/>
        <v>-1.2202291459132275E-13</v>
      </c>
      <c r="AK371" s="223">
        <f t="shared" ca="1" si="627"/>
        <v>-1.2120834160626165E-13</v>
      </c>
      <c r="AL371" s="223">
        <f t="shared" ca="1" si="628"/>
        <v>-1.1312884442058601E-13</v>
      </c>
      <c r="AM371" s="223">
        <f t="shared" ca="1" si="629"/>
        <v>-9.82686878452417E-14</v>
      </c>
      <c r="AN371" s="223">
        <f t="shared" ca="1" si="630"/>
        <v>-7.7518552420020371E-14</v>
      </c>
      <c r="AO371" s="223">
        <f t="shared" ca="1" si="631"/>
        <v>-5.2122149254397078E-14</v>
      </c>
      <c r="AP371" s="223">
        <f t="shared" ca="1" si="632"/>
        <v>-2.3601675100851174E-14</v>
      </c>
      <c r="AQ371" s="223">
        <f t="shared" ca="1" si="633"/>
        <v>6.3334243032586159E-15</v>
      </c>
      <c r="AR371" s="223">
        <f t="shared" ca="1" si="634"/>
        <v>3.5888914128656851E-14</v>
      </c>
      <c r="AS371" s="223">
        <f t="shared" ca="1" si="635"/>
        <v>6.3293312392765954E-14</v>
      </c>
      <c r="AT371" s="223">
        <f t="shared" ca="1" si="636"/>
        <v>8.690406814972036E-14</v>
      </c>
      <c r="AU371" s="223">
        <f t="shared" ca="1" si="637"/>
        <v>1.0530601187718849E-13</v>
      </c>
      <c r="AV371" s="223">
        <f t="shared" ca="1" si="638"/>
        <v>1.1739617719057712E-13</v>
      </c>
      <c r="AW371" s="223">
        <f t="shared" ca="1" si="639"/>
        <v>1.2244990988365998E-13</v>
      </c>
      <c r="AX371" s="223">
        <f t="shared" ca="1" si="640"/>
        <v>1.2016430188543421E-13</v>
      </c>
      <c r="AY371" s="223">
        <f t="shared" ca="1" si="641"/>
        <v>1.1067634681069057E-13</v>
      </c>
      <c r="AZ371" s="223">
        <f t="shared" ca="1" si="642"/>
        <v>9.4554728906101986E-14</v>
      </c>
      <c r="BA371" s="223">
        <f t="shared" ca="1" si="643"/>
        <v>7.2765737541822543E-14</v>
      </c>
      <c r="BB371" s="223">
        <f t="shared" ca="1" si="644"/>
        <v>4.6615350248536831E-14</v>
      </c>
      <c r="BC371" s="223">
        <f t="shared" ca="1" si="645"/>
        <v>1.767095569755882E-14</v>
      </c>
      <c r="BD371" s="223">
        <f t="shared" ca="1" si="646"/>
        <v>-1.2332591647640121E-14</v>
      </c>
      <c r="BE371" s="223">
        <f t="shared" ca="1" si="647"/>
        <v>-4.1596954359752859E-14</v>
      </c>
      <c r="BF371" s="223">
        <f t="shared" ca="1" si="648"/>
        <v>-6.8368099885694312E-14</v>
      </c>
      <c r="BG371" s="223">
        <f t="shared" ca="1" si="649"/>
        <v>-9.1041432861546931E-14</v>
      </c>
      <c r="BH371" s="223">
        <f t="shared" ca="1" si="650"/>
        <v>-1.0825797053693218E-13</v>
      </c>
      <c r="BI371" s="223">
        <f t="shared" ca="1" si="651"/>
        <v>-1.1898579679492984E-13</v>
      </c>
      <c r="BJ371" s="223">
        <f t="shared" ca="1" si="652"/>
        <v>-1.2258191261774208E-13</v>
      </c>
      <c r="BK371" s="223">
        <f t="shared" ca="1" si="653"/>
        <v>-1.18830775836215E-13</v>
      </c>
      <c r="BL371" s="223">
        <f t="shared" ca="1" si="654"/>
        <v>-1.0795722018722513E-13</v>
      </c>
      <c r="BM371" s="223">
        <f t="shared" ca="1" si="655"/>
        <v>-9.0612979343011532E-14</v>
      </c>
      <c r="BN371" s="223">
        <f t="shared" ca="1" si="656"/>
        <v>-6.7837623628360613E-14</v>
      </c>
      <c r="BO371" s="223">
        <f t="shared" ca="1" si="657"/>
        <v>-4.0996250780905194E-14</v>
      </c>
      <c r="BP371" s="223">
        <f t="shared" ca="1" si="658"/>
        <v>-1.1697665414198127E-14</v>
      </c>
      <c r="BQ371" s="223">
        <f t="shared" ca="1" si="659"/>
        <v>1.8302048698535239E-14</v>
      </c>
      <c r="BR371" s="223">
        <f t="shared" ca="1" si="660"/>
        <v>4.7204783884333333E-14</v>
      </c>
      <c r="BS371" s="223">
        <f t="shared" ca="1" si="661"/>
        <v>7.3278182637659737E-14</v>
      </c>
      <c r="BT371" s="223">
        <f t="shared" ca="1" si="662"/>
        <v>9.4959470787322198E-14</v>
      </c>
      <c r="BU371" s="223">
        <f t="shared" ca="1" si="663"/>
        <v>1.1094912626337409E-13</v>
      </c>
      <c r="BV371" s="223">
        <f t="shared" ca="1" si="664"/>
        <v>1.2028876919287866E-13</v>
      </c>
      <c r="BW371" s="223">
        <f t="shared" ca="1" si="665"/>
        <v>1.2241860478742056E-13</v>
      </c>
      <c r="BX371" s="223">
        <f t="shared" ca="1" si="666"/>
        <v>1.1721097603965972E-13</v>
      </c>
      <c r="BY371" s="223">
        <f t="shared" ca="1" si="667"/>
        <v>1.0497801516439297E-13</v>
      </c>
      <c r="BZ371" s="223">
        <f t="shared" ca="1" si="668"/>
        <v>8.6452935175924131E-14</v>
      </c>
      <c r="CA371" s="223">
        <f t="shared" ca="1" si="669"/>
        <v>6.2746082937703707E-14</v>
      </c>
      <c r="CB371" s="223">
        <f t="shared" ca="1" si="670"/>
        <v>3.5278387754295301E-14</v>
      </c>
      <c r="CC371" s="223">
        <f t="shared" ca="1" si="671"/>
        <v>5.6961944302601497E-15</v>
      </c>
      <c r="CD371" s="223">
        <f t="shared" ca="1" si="672"/>
        <v>-2.4227414511045226E-14</v>
      </c>
      <c r="CE371" s="223">
        <f t="shared" ca="1" si="673"/>
        <v>-5.269889294988591E-14</v>
      </c>
      <c r="CF371" s="223">
        <f t="shared" ca="1" si="674"/>
        <v>-7.8011731829240295E-14</v>
      </c>
      <c r="CG371" s="223">
        <f t="shared" ca="1" si="675"/>
        <v>-9.8648743030503768E-14</v>
      </c>
      <c r="CH371" s="223">
        <f t="shared" ca="1" si="676"/>
        <v>-1.1337299582665188E-13</v>
      </c>
      <c r="CI371" s="223">
        <f t="shared" ca="1" si="677"/>
        <v>-1.2130195540979E-13</v>
      </c>
      <c r="CJ371" s="223">
        <f t="shared" ca="1" si="678"/>
        <v>-1.2196037981556278E-13</v>
      </c>
      <c r="CK371" s="223">
        <f t="shared" ca="1" si="679"/>
        <v>-1.1530880473535582E-13</v>
      </c>
      <c r="CL371" s="223">
        <f t="shared" ca="1" si="680"/>
        <v>-1.0174590890804151E-13</v>
      </c>
      <c r="CM371" s="223">
        <f t="shared" ca="1" si="681"/>
        <v>-8.2084618315615313E-14</v>
      </c>
      <c r="CN371" s="223">
        <f t="shared" ca="1" si="682"/>
        <v>-5.750338143734249E-14</v>
      </c>
      <c r="CO371" s="223">
        <f t="shared" ca="1" si="683"/>
        <v>-2.9475536001563068E-14</v>
      </c>
      <c r="CP371" s="223">
        <f t="shared" ca="1" si="684"/>
        <v>3.1899918498823809E-16</v>
      </c>
      <c r="CQ371" s="223">
        <f t="shared" ca="1" si="685"/>
        <v>3.009441435992701E-14</v>
      </c>
      <c r="CR371" s="223">
        <f t="shared" ca="1" si="686"/>
        <v>5.8066045766443937E-14</v>
      </c>
      <c r="CS371" s="223">
        <f t="shared" ca="1" si="687"/>
        <v>8.2557343925823676E-14</v>
      </c>
      <c r="CT371" s="223">
        <f t="shared" ca="1" si="688"/>
        <v>1.0210036181111546E-13</v>
      </c>
      <c r="CU371" s="223">
        <f t="shared" ca="1" si="689"/>
        <v>1.1552373991268151E-13</v>
      </c>
      <c r="CV371" s="223">
        <f t="shared" ca="1" si="690"/>
        <v>1.2202291459132275E-13</v>
      </c>
      <c r="CW371" s="223">
        <f t="shared" ca="1" si="691"/>
        <v>1.2120834160626165E-13</v>
      </c>
      <c r="CX371" s="223">
        <f t="shared" ca="1" si="692"/>
        <v>1.1312884442058613E-13</v>
      </c>
      <c r="CY371" s="223">
        <f t="shared" ca="1" si="693"/>
        <v>9.8268687845241738E-14</v>
      </c>
      <c r="CZ371" s="223">
        <f t="shared" ca="1" si="694"/>
        <v>7.7518552420020421E-14</v>
      </c>
      <c r="DA371" s="223">
        <f t="shared" ca="1" si="695"/>
        <v>5.2122149254396952E-14</v>
      </c>
      <c r="DB371" s="223">
        <f t="shared" ca="1" si="696"/>
        <v>2.3601675100851465E-14</v>
      </c>
      <c r="DC371" s="223">
        <f t="shared" ca="1" si="697"/>
        <v>-6.3334243032585338E-15</v>
      </c>
      <c r="DD371" s="223">
        <f t="shared" ca="1" si="698"/>
        <v>-3.5888914128656782E-14</v>
      </c>
      <c r="DE371" s="223">
        <f t="shared" ca="1" si="699"/>
        <v>-6.3293312392766068E-14</v>
      </c>
      <c r="DF371" s="223">
        <f t="shared" ca="1" si="700"/>
        <v>-8.6904068149720146E-14</v>
      </c>
      <c r="DG371" s="223">
        <f t="shared" ca="1" si="701"/>
        <v>-1.0530601187718845E-13</v>
      </c>
      <c r="DH371" s="223">
        <f t="shared" ca="1" si="702"/>
        <v>-1.1739617719057709E-13</v>
      </c>
      <c r="DI371" s="223">
        <f t="shared" ca="1" si="703"/>
        <v>-1.2244990988365998E-13</v>
      </c>
      <c r="DJ371" s="223">
        <f t="shared" ca="1" si="704"/>
        <v>-1.2016430188543426E-13</v>
      </c>
      <c r="DK371" s="223">
        <f t="shared" ca="1" si="705"/>
        <v>-1.1067634681069061E-13</v>
      </c>
      <c r="DL371" s="223">
        <f t="shared" ca="1" si="706"/>
        <v>-9.4554728906102037E-14</v>
      </c>
      <c r="DM371" s="223">
        <f t="shared" ca="1" si="707"/>
        <v>-7.2765737541822429E-14</v>
      </c>
      <c r="DN371" s="223">
        <f t="shared" ca="1" si="708"/>
        <v>-4.6615350248536906E-14</v>
      </c>
      <c r="DO371" s="223">
        <f t="shared" ca="1" si="709"/>
        <v>-1.7670955697558902E-14</v>
      </c>
      <c r="DP371" s="223">
        <f t="shared" ca="1" si="710"/>
        <v>1.2332591647640266E-14</v>
      </c>
      <c r="DQ371" s="223">
        <f t="shared" ca="1" si="711"/>
        <v>4.1596954359752588E-14</v>
      </c>
      <c r="DR371" s="223">
        <f t="shared" ca="1" si="712"/>
        <v>6.8368099885694248E-14</v>
      </c>
      <c r="DS371" s="223">
        <f t="shared" ca="1" si="713"/>
        <v>9.1041432861546881E-14</v>
      </c>
      <c r="DT371" s="223">
        <f t="shared" ca="1" si="714"/>
        <v>1.0825797053693224E-13</v>
      </c>
      <c r="DU371" s="223">
        <f t="shared" ca="1" si="715"/>
        <v>1.1898579679492976E-13</v>
      </c>
      <c r="DV371" s="223">
        <f t="shared" ca="1" si="716"/>
        <v>1.2258191261774208E-13</v>
      </c>
      <c r="DW371" s="223">
        <f t="shared" ca="1" si="717"/>
        <v>1.1883077583621503E-13</v>
      </c>
      <c r="DX371" s="223">
        <f t="shared" ca="1" si="718"/>
        <v>1.0795722018722505E-13</v>
      </c>
      <c r="DY371" s="223">
        <f t="shared" ca="1" si="719"/>
        <v>9.0612979343011734E-14</v>
      </c>
      <c r="DZ371" s="223">
        <f t="shared" ca="1" si="720"/>
        <v>6.7837623628360663E-14</v>
      </c>
      <c r="EA371" s="223">
        <f t="shared" ca="1" si="721"/>
        <v>4.099625078090527E-14</v>
      </c>
      <c r="EB371" s="223">
        <f t="shared" ca="1" si="722"/>
        <v>1.1697665414197989E-14</v>
      </c>
      <c r="EC371" s="223">
        <f t="shared" ca="1" si="723"/>
        <v>-1.8302048698534945E-14</v>
      </c>
      <c r="ED371" s="223">
        <f t="shared" ca="1" si="724"/>
        <v>-4.7204783884333264E-14</v>
      </c>
      <c r="EE371" s="223">
        <f t="shared" ca="1" si="725"/>
        <v>-7.3278182637659851E-14</v>
      </c>
      <c r="EF371" s="223">
        <f t="shared" ca="1" si="726"/>
        <v>-9.4959470787322148E-14</v>
      </c>
      <c r="EG371" s="223">
        <f t="shared" ca="1" si="727"/>
        <v>-1.1094912626337404E-13</v>
      </c>
      <c r="EH371" s="223">
        <f t="shared" ca="1" si="728"/>
        <v>-1.2028876919287856E-13</v>
      </c>
      <c r="EI371" s="223">
        <f t="shared" ca="1" si="729"/>
        <v>-1.2241860478742056E-13</v>
      </c>
      <c r="EJ371" s="223">
        <f t="shared" ca="1" si="730"/>
        <v>-1.1721097603965975E-13</v>
      </c>
      <c r="EK371" s="223">
        <f t="shared" ca="1" si="731"/>
        <v>-1.0497801516439278E-13</v>
      </c>
      <c r="EL371" s="223">
        <f t="shared" ca="1" si="732"/>
        <v>-8.6452935175924182E-14</v>
      </c>
      <c r="EM371" s="223">
        <f t="shared" ca="1" si="733"/>
        <v>-6.2746082937704136E-14</v>
      </c>
      <c r="EN371" s="223">
        <f t="shared" ca="1" si="734"/>
        <v>-3.5278387754294954E-14</v>
      </c>
      <c r="EO371" s="223">
        <f t="shared" ca="1" si="735"/>
        <v>-5.6961944302602255E-15</v>
      </c>
      <c r="EP371" s="223">
        <f t="shared" ca="1" si="736"/>
        <v>2.4227414511044725E-14</v>
      </c>
      <c r="EQ371" s="223">
        <f t="shared" ca="1" si="737"/>
        <v>5.2698892949885834E-14</v>
      </c>
      <c r="ER371" s="223">
        <f t="shared" ca="1" si="738"/>
        <v>7.8011731829240244E-14</v>
      </c>
      <c r="ES371" s="223">
        <f t="shared" ca="1" si="739"/>
        <v>9.8648743030503996E-14</v>
      </c>
      <c r="ET371" s="223">
        <f t="shared" ca="1" si="740"/>
        <v>1.1337299582665186E-13</v>
      </c>
      <c r="EU371" s="223">
        <f t="shared" ca="1" si="741"/>
        <v>1.2130195540978997E-13</v>
      </c>
      <c r="EV371" s="223">
        <f t="shared" ca="1" si="742"/>
        <v>1.2196037981556273E-13</v>
      </c>
      <c r="EW371" s="223">
        <f t="shared" ca="1" si="743"/>
        <v>1.1530880473535584E-13</v>
      </c>
      <c r="EX371" s="223">
        <f t="shared" ca="1" si="744"/>
        <v>1.017459089080418E-13</v>
      </c>
      <c r="EY371" s="223">
        <f t="shared" ca="1" si="745"/>
        <v>8.2084618315615048E-14</v>
      </c>
      <c r="EZ371" s="223">
        <f t="shared" ca="1" si="746"/>
        <v>5.750338143734254E-14</v>
      </c>
      <c r="FA371" s="223">
        <f t="shared" ca="1" si="747"/>
        <v>2.947553600156356E-14</v>
      </c>
      <c r="FB371" s="223">
        <f t="shared" ca="1" si="748"/>
        <v>-3.1899918498816867E-16</v>
      </c>
      <c r="FC371" s="223">
        <f t="shared" ca="1" si="749"/>
        <v>-3.009441435992694E-14</v>
      </c>
      <c r="FD371" s="223">
        <f t="shared" ca="1" si="750"/>
        <v>-5.8066045766444253E-14</v>
      </c>
      <c r="FE371" s="223">
        <f t="shared" ca="1" si="751"/>
        <v>-8.2557343925823626E-14</v>
      </c>
      <c r="FF371" s="223">
        <f t="shared" ca="1" si="752"/>
        <v>-1.0210036181111518E-13</v>
      </c>
      <c r="FG371" s="223">
        <f t="shared" ca="1" si="753"/>
        <v>-1.1552373991268163E-13</v>
      </c>
      <c r="FH371" s="223">
        <f t="shared" ca="1" si="754"/>
        <v>-1.2202291459132275E-13</v>
      </c>
      <c r="FI371" s="223">
        <f t="shared" ca="1" si="755"/>
        <v>-1.2120834160626173E-13</v>
      </c>
      <c r="FJ371" s="223">
        <f t="shared" ca="1" si="756"/>
        <v>-1.1312884442058599E-13</v>
      </c>
      <c r="FK371" s="223">
        <f t="shared" ca="1" si="757"/>
        <v>-9.8268687845241776E-14</v>
      </c>
      <c r="FL371" s="223">
        <f t="shared" ca="1" si="758"/>
        <v>-7.7518552420020813E-14</v>
      </c>
      <c r="FM371" s="223">
        <f t="shared" ca="1" si="759"/>
        <v>-5.2122149254397022E-14</v>
      </c>
      <c r="FN371" s="223">
        <f t="shared" ca="1" si="760"/>
        <v>-2.360167510085154E-14</v>
      </c>
      <c r="FO371" s="223">
        <f t="shared" ca="1" si="761"/>
        <v>6.3334243032588935E-15</v>
      </c>
      <c r="FP371" s="223">
        <f t="shared" ca="1" si="762"/>
        <v>3.5888914128656712E-14</v>
      </c>
      <c r="FQ371" s="223">
        <f t="shared" ca="1" si="763"/>
        <v>6.3293312392765638E-14</v>
      </c>
      <c r="FR371" s="223">
        <f t="shared" ca="1" si="764"/>
        <v>8.6904068149720411E-14</v>
      </c>
      <c r="FS371" s="223">
        <f t="shared" ca="1" si="765"/>
        <v>1.0530601187718841E-13</v>
      </c>
      <c r="FT371" s="223">
        <f t="shared" ca="1" si="766"/>
        <v>1.1739617719057694E-13</v>
      </c>
      <c r="FU371" s="223">
        <f t="shared" ca="1" si="767"/>
        <v>1.2244990988365998E-13</v>
      </c>
      <c r="FV371" s="223">
        <f t="shared" ca="1" si="768"/>
        <v>1.2016430188543428E-13</v>
      </c>
      <c r="FW371" s="223">
        <f t="shared" ca="1" si="769"/>
        <v>1.1067634681069046E-13</v>
      </c>
      <c r="FX371" s="223">
        <f t="shared" ca="1" si="770"/>
        <v>9.4554728906102087E-14</v>
      </c>
      <c r="FY371" s="223">
        <f t="shared" ca="1" si="771"/>
        <v>7.2765737541822846E-14</v>
      </c>
      <c r="FZ371" s="223">
        <f t="shared" ca="1" si="772"/>
        <v>4.6615350248536566E-14</v>
      </c>
      <c r="GA371" s="223">
        <f t="shared" ca="1" si="773"/>
        <v>1.7670955697558965E-14</v>
      </c>
      <c r="GB371" s="223">
        <f t="shared" ca="1" si="774"/>
        <v>-1.2332591647639761E-14</v>
      </c>
      <c r="GC371" s="223">
        <f t="shared" ca="1" si="775"/>
        <v>-4.1596954359752922E-14</v>
      </c>
      <c r="GD371" s="223">
        <f t="shared" ca="1" si="776"/>
        <v>-6.8368099885694185E-14</v>
      </c>
      <c r="GE371" s="223">
        <f t="shared" ca="1" si="777"/>
        <v>-9.1041432861546553E-14</v>
      </c>
      <c r="GF371" s="223">
        <f t="shared" ca="1" si="778"/>
        <v>-1.082579705369322E-13</v>
      </c>
      <c r="GG371" s="223">
        <f t="shared" ca="1" si="779"/>
        <v>-1.1898579679492976E-13</v>
      </c>
      <c r="GH371" s="223">
        <f t="shared" ca="1" si="780"/>
        <v>-1.2258191261774208E-13</v>
      </c>
      <c r="GI371" s="223">
        <f t="shared" ca="1" si="781"/>
        <v>-1.1883077583621503E-13</v>
      </c>
      <c r="GJ371" s="223">
        <f t="shared" ca="1" si="782"/>
        <v>-1.079572201872253E-13</v>
      </c>
      <c r="GK371" s="223">
        <f t="shared" ca="1" si="783"/>
        <v>-9.0612979343011494E-14</v>
      </c>
      <c r="GL371" s="223">
        <f t="shared" ca="1" si="784"/>
        <v>-6.7837623628360726E-14</v>
      </c>
      <c r="GM371" s="223">
        <f t="shared" ca="1" si="785"/>
        <v>-4.099625078090575E-14</v>
      </c>
      <c r="GN371" s="223">
        <f t="shared" ca="1" si="786"/>
        <v>-1.1697665414198064E-14</v>
      </c>
      <c r="GO371" s="223">
        <f t="shared" ca="1" si="787"/>
        <v>1.8302048698534869E-14</v>
      </c>
      <c r="GP371" s="223">
        <f t="shared" ca="1" si="788"/>
        <v>4.720478388433279E-14</v>
      </c>
      <c r="GQ371" s="223">
        <f t="shared" ca="1" si="789"/>
        <v>7.32781826376598E-14</v>
      </c>
      <c r="GR371" s="223">
        <f t="shared" ca="1" si="790"/>
        <v>9.4959470787322097E-14</v>
      </c>
      <c r="GS371" s="223">
        <f t="shared" ca="1" si="791"/>
        <v>1.109491262633742E-13</v>
      </c>
      <c r="GT371" s="223">
        <f t="shared" ca="1" si="792"/>
        <v>1.2028876919287864E-13</v>
      </c>
      <c r="GU371" s="223">
        <f t="shared" ca="1" si="793"/>
        <v>1.2241860478742058E-13</v>
      </c>
      <c r="GV371" s="223">
        <f t="shared" ca="1" si="794"/>
        <v>1.1721097603965965E-13</v>
      </c>
      <c r="GW371" s="223">
        <f t="shared" ca="1" si="795"/>
        <v>1.0497801516439304E-13</v>
      </c>
      <c r="GX371" s="223">
        <f t="shared" ca="1" si="796"/>
        <v>8.6452935175924522E-14</v>
      </c>
      <c r="GY371" s="223">
        <f t="shared" ca="1" si="797"/>
        <v>6.2746082937703833E-14</v>
      </c>
      <c r="GZ371" s="223">
        <f t="shared" ca="1" si="798"/>
        <v>3.527838775429544E-14</v>
      </c>
      <c r="HA371" s="223">
        <f t="shared" ca="1" si="799"/>
        <v>5.6961944302598657E-15</v>
      </c>
      <c r="HB371" s="223">
        <f t="shared" ca="1" si="800"/>
        <v>-2.4227414511045078E-14</v>
      </c>
      <c r="HC371" s="223">
        <f t="shared" ca="1" si="801"/>
        <v>-5.2698892949885373E-14</v>
      </c>
      <c r="HD371" s="223">
        <f t="shared" ca="1" si="802"/>
        <v>-7.8011731829240522E-14</v>
      </c>
      <c r="HE371" s="223">
        <f t="shared" ca="1" si="803"/>
        <v>-9.8648743030503693E-14</v>
      </c>
      <c r="HF371" s="223">
        <f t="shared" ca="1" si="804"/>
        <v>-1.1337299582665167E-13</v>
      </c>
      <c r="HG371" s="223">
        <f t="shared" ca="1" si="805"/>
        <v>-1.2130195540979005E-13</v>
      </c>
      <c r="HH371" s="223">
        <f t="shared" ca="1" si="806"/>
        <v>-1.2196037981556278E-13</v>
      </c>
      <c r="HI371" s="223">
        <f t="shared" ca="1" si="807"/>
        <v>-1.1530880473535602E-13</v>
      </c>
      <c r="HJ371" s="223">
        <f t="shared" ca="1" si="808"/>
        <v>-1.0174590890804159E-13</v>
      </c>
      <c r="HK371" s="223">
        <f t="shared" ca="1" si="809"/>
        <v>-8.2084618315615426E-14</v>
      </c>
      <c r="HL371" s="223">
        <f t="shared" ca="1" si="810"/>
        <v>-5.7503381437342225E-14</v>
      </c>
      <c r="HM371" s="223">
        <f t="shared" ca="1" si="811"/>
        <v>-2.9475536001563213E-14</v>
      </c>
      <c r="HN371" s="223">
        <f t="shared" ca="1" si="812"/>
        <v>3.1899918498765118E-16</v>
      </c>
      <c r="HO371" s="223">
        <f t="shared" ca="1" si="813"/>
        <v>3.0094414359927294E-14</v>
      </c>
      <c r="HP371" s="223">
        <f t="shared" ca="1" si="814"/>
        <v>5.8066045766443811E-14</v>
      </c>
      <c r="HQ371" s="223">
        <f t="shared" ca="1" si="815"/>
        <v>8.2557343925823247E-14</v>
      </c>
      <c r="HR371" s="223">
        <f t="shared" ca="1" si="816"/>
        <v>1.0210036181111538E-13</v>
      </c>
      <c r="HS371" s="223">
        <f t="shared" ca="1" si="817"/>
        <v>1.1552373991268146E-13</v>
      </c>
      <c r="HT371" s="223">
        <f t="shared" ca="1" si="818"/>
        <v>1.2202291459132278E-13</v>
      </c>
      <c r="HU371" s="223">
        <f t="shared" ca="1" si="819"/>
        <v>1.2120834160626168E-13</v>
      </c>
      <c r="HV371" s="223">
        <f t="shared" ca="1" si="820"/>
        <v>1.1312884442058619E-13</v>
      </c>
      <c r="HW371" s="223">
        <f t="shared" ca="1" si="821"/>
        <v>9.8268687845241561E-14</v>
      </c>
      <c r="HX371" s="223">
        <f t="shared" ca="1" si="822"/>
        <v>7.7518552420020548E-14</v>
      </c>
      <c r="HY371" s="223">
        <f t="shared" ca="1" si="823"/>
        <v>5.2122149254397489E-14</v>
      </c>
      <c r="HZ371" s="223">
        <f t="shared" ca="1" si="824"/>
        <v>2.3601675100851187E-14</v>
      </c>
      <c r="IA371" s="223">
        <f t="shared" ca="1" si="825"/>
        <v>-6.3334243032583824E-15</v>
      </c>
      <c r="IB371" s="223">
        <f t="shared" ca="1" si="826"/>
        <v>-3.5888914128656214E-14</v>
      </c>
      <c r="IC371" s="223">
        <f t="shared" ca="1" si="827"/>
        <v>-6.3293312392765941E-14</v>
      </c>
      <c r="ID371" s="223">
        <f t="shared" ca="1" si="828"/>
        <v>-8.6904068149720045E-14</v>
      </c>
      <c r="IE371" s="223">
        <f t="shared" ca="1" si="829"/>
        <v>7.1823276787938854E-14</v>
      </c>
      <c r="IF371" s="223">
        <f t="shared" ca="1" si="830"/>
        <v>-1.1739617719057707E-13</v>
      </c>
      <c r="IG371" s="223">
        <f t="shared" ca="1" si="831"/>
        <v>-1.2244990988365996E-13</v>
      </c>
      <c r="IH371" s="223">
        <f t="shared" ca="1" si="832"/>
        <v>-1.2016430188543421E-13</v>
      </c>
      <c r="II371" s="223">
        <f t="shared" ca="1" si="833"/>
        <v>-1.1067634681069067E-13</v>
      </c>
      <c r="IJ371" s="223">
        <f t="shared" ca="1" si="834"/>
        <v>-9.4554728906102416E-14</v>
      </c>
      <c r="IK371" s="223">
        <f t="shared" ca="1" si="835"/>
        <v>-7.2765737541822543E-14</v>
      </c>
      <c r="IL371" s="223">
        <f t="shared" ca="1" si="836"/>
        <v>-4.6615350248537045E-14</v>
      </c>
      <c r="IM371" s="223">
        <f t="shared" ca="1" si="837"/>
        <v>-1.767095569755947E-14</v>
      </c>
      <c r="IN371" s="223">
        <f t="shared" ca="1" si="838"/>
        <v>1.2332591647640115E-14</v>
      </c>
      <c r="IO371" s="223">
        <f t="shared" ca="1" si="839"/>
        <v>4.1596954359752443E-14</v>
      </c>
      <c r="IP371" s="223">
        <f t="shared" ca="1" si="840"/>
        <v>6.8368099885694488E-14</v>
      </c>
      <c r="IQ371" s="223">
        <f t="shared" ca="1" si="841"/>
        <v>9.1041432861546792E-14</v>
      </c>
      <c r="IR371" s="223">
        <f t="shared" ca="1" si="842"/>
        <v>1.0825797053693196E-13</v>
      </c>
      <c r="IS371" s="223">
        <f t="shared" ca="1" si="843"/>
        <v>1.1898579679492984E-13</v>
      </c>
      <c r="IT371" s="223">
        <f t="shared" ca="1" si="844"/>
        <v>1.2258191261774206E-13</v>
      </c>
      <c r="IU371" s="223">
        <f t="shared" ca="1" si="845"/>
        <v>1.1883077583621516E-13</v>
      </c>
      <c r="IV371" s="223">
        <f t="shared" ca="1" si="846"/>
        <v>1.0795722018722513E-13</v>
      </c>
      <c r="IW371" s="223">
        <f t="shared" ca="1" si="847"/>
        <v>9.0612979343011835E-14</v>
      </c>
      <c r="IX371" s="223">
        <f t="shared" ca="1" si="848"/>
        <v>6.7837623628360436E-14</v>
      </c>
      <c r="IY371" s="223">
        <f t="shared" ca="1" si="849"/>
        <v>4.0996250780905403E-14</v>
      </c>
      <c r="IZ371" s="223">
        <f t="shared" ca="1" si="850"/>
        <v>1.1697665414198576E-14</v>
      </c>
      <c r="JA371" s="223">
        <f t="shared" ca="1" si="851"/>
        <v>-1.8302048698535232E-14</v>
      </c>
      <c r="JB371" s="223">
        <f t="shared" ca="1" si="852"/>
        <v>-4.7204783884333125E-14</v>
      </c>
    </row>
    <row r="372" spans="2:262">
      <c r="B372" s="230">
        <v>11</v>
      </c>
      <c r="C372" s="229">
        <f t="shared" si="853"/>
        <v>2.1484374999999997E-4</v>
      </c>
      <c r="D372" s="226">
        <f t="shared" ca="1" si="597"/>
        <v>17.999999999999606</v>
      </c>
      <c r="E372" s="225">
        <f ca="1">Q361</f>
        <v>-3.9408562874543215E-13</v>
      </c>
      <c r="F372" s="224">
        <v>11</v>
      </c>
      <c r="G372" s="223">
        <f t="shared" ca="1" si="854"/>
        <v>-1.2933872893204481E-12</v>
      </c>
      <c r="H372" s="223">
        <f t="shared" ca="1" si="598"/>
        <v>-1.6557840409886457E-12</v>
      </c>
      <c r="I372" s="223">
        <f t="shared" ca="1" si="599"/>
        <v>-1.8982227683413766E-12</v>
      </c>
      <c r="J372" s="223">
        <f t="shared" ca="1" si="600"/>
        <v>-2.0031393023621155E-12</v>
      </c>
      <c r="K372" s="223">
        <f t="shared" ca="1" si="601"/>
        <v>-1.9629326638001869E-12</v>
      </c>
      <c r="L372" s="223">
        <f t="shared" ca="1" si="602"/>
        <v>-1.7805157379152985E-12</v>
      </c>
      <c r="M372" s="223">
        <f t="shared" ca="1" si="603"/>
        <v>-1.4691042421495549E-12</v>
      </c>
      <c r="N372" s="223">
        <f t="shared" ca="1" si="604"/>
        <v>-1.0512592755692801E-12</v>
      </c>
      <c r="O372" s="223">
        <f t="shared" ca="1" si="605"/>
        <v>-5.5725281532869464E-13</v>
      </c>
      <c r="P372" s="223">
        <f t="shared" ca="1" si="606"/>
        <v>-2.2874576452564495E-14</v>
      </c>
      <c r="Q372" s="223">
        <f t="shared" ca="1" si="607"/>
        <v>5.1316087672831544E-13</v>
      </c>
      <c r="R372" s="223">
        <f t="shared" ca="1" si="608"/>
        <v>1.0120189182392737E-12</v>
      </c>
      <c r="S372" s="223">
        <f t="shared" ca="1" si="609"/>
        <v>1.4375583463340927E-12</v>
      </c>
      <c r="T372" s="223">
        <f t="shared" ca="1" si="610"/>
        <v>1.7589497365232671E-12</v>
      </c>
      <c r="U372" s="223">
        <f t="shared" ca="1" si="611"/>
        <v>1.9529089676625467E-12</v>
      </c>
      <c r="V372" s="223">
        <f t="shared" ca="1" si="612"/>
        <v>2.0053841068976196E-12</v>
      </c>
      <c r="W372" s="223">
        <f t="shared" ca="1" si="613"/>
        <v>1.9125734422464324E-12</v>
      </c>
      <c r="X372" s="223">
        <f t="shared" ca="1" si="614"/>
        <v>1.6812009085285979E-12</v>
      </c>
      <c r="Y372" s="223">
        <f t="shared" ca="1" si="615"/>
        <v>1.3280289526203898E-12</v>
      </c>
      <c r="Z372" s="223">
        <f t="shared" ca="1" si="616"/>
        <v>8.7864412990923791E-13</v>
      </c>
      <c r="AA372" s="223">
        <f t="shared" ca="1" si="617"/>
        <v>3.6560341289597579E-13</v>
      </c>
      <c r="AB372" s="223">
        <f t="shared" ca="1" si="618"/>
        <v>-1.7392449206469937E-13</v>
      </c>
      <c r="AC372" s="223">
        <f t="shared" ca="1" si="619"/>
        <v>-7.0085193831114803E-13</v>
      </c>
      <c r="AD372" s="223">
        <f t="shared" ca="1" si="620"/>
        <v>-1.1770041555565538E-12</v>
      </c>
      <c r="AE372" s="223">
        <f t="shared" ca="1" si="621"/>
        <v>-1.567884930623211E-12</v>
      </c>
      <c r="AF372" s="223">
        <f t="shared" ca="1" si="622"/>
        <v>-1.8451757845554345E-12</v>
      </c>
      <c r="AG372" s="223">
        <f t="shared" ca="1" si="623"/>
        <v>-1.9887875860564909E-12</v>
      </c>
      <c r="AH372" s="223">
        <f t="shared" ca="1" si="624"/>
        <v>-1.988315966229235E-12</v>
      </c>
      <c r="AI372" s="223">
        <f t="shared" ca="1" si="625"/>
        <v>-1.8437950929248507E-12</v>
      </c>
      <c r="AJ372" s="223">
        <f t="shared" ca="1" si="626"/>
        <v>-1.5656951953548652E-12</v>
      </c>
      <c r="AK372" s="223">
        <f t="shared" ca="1" si="627"/>
        <v>-1.1741640183030183E-12</v>
      </c>
      <c r="AL372" s="223">
        <f t="shared" ca="1" si="628"/>
        <v>-6.9756716096243058E-13</v>
      </c>
      <c r="AM372" s="223">
        <f t="shared" ca="1" si="629"/>
        <v>-1.7043304973791315E-13</v>
      </c>
      <c r="AN372" s="223">
        <f t="shared" ca="1" si="630"/>
        <v>3.6904857264658166E-13</v>
      </c>
      <c r="AO372" s="223">
        <f t="shared" ca="1" si="631"/>
        <v>8.817934126034033E-13</v>
      </c>
      <c r="AP372" s="223">
        <f t="shared" ca="1" si="632"/>
        <v>1.3306541994399044E-12</v>
      </c>
      <c r="AQ372" s="223">
        <f t="shared" ca="1" si="633"/>
        <v>1.6831119259373402E-12</v>
      </c>
      <c r="AR372" s="223">
        <f t="shared" ca="1" si="634"/>
        <v>1.9136317811066463E-12</v>
      </c>
      <c r="AS372" s="223">
        <f t="shared" ca="1" si="635"/>
        <v>2.0055130928148283E-12</v>
      </c>
      <c r="AT372" s="223">
        <f t="shared" ca="1" si="636"/>
        <v>1.9520992558819934E-12</v>
      </c>
      <c r="AU372" s="223">
        <f t="shared" ca="1" si="637"/>
        <v>1.7572599889374785E-12</v>
      </c>
      <c r="AV372" s="223">
        <f t="shared" ca="1" si="638"/>
        <v>1.435110981553809E-12</v>
      </c>
      <c r="AW372" s="223">
        <f t="shared" ca="1" si="639"/>
        <v>1.0089912426260456E-12</v>
      </c>
      <c r="AX372" s="223">
        <f t="shared" ca="1" si="640"/>
        <v>5.097722389265558E-13</v>
      </c>
      <c r="AY372" s="223">
        <f t="shared" ca="1" si="641"/>
        <v>-2.6378676857307522E-14</v>
      </c>
      <c r="AZ372" s="223">
        <f t="shared" ca="1" si="642"/>
        <v>-5.6061851373140611E-13</v>
      </c>
      <c r="BA372" s="223">
        <f t="shared" ca="1" si="643"/>
        <v>-1.0542427342949751E-12</v>
      </c>
      <c r="BB372" s="223">
        <f t="shared" ca="1" si="644"/>
        <v>-1.4714893159730707E-12</v>
      </c>
      <c r="BC372" s="223">
        <f t="shared" ca="1" si="645"/>
        <v>-1.7821296333221232E-12</v>
      </c>
      <c r="BD372" s="223">
        <f t="shared" ca="1" si="646"/>
        <v>-1.9636584575082603E-12</v>
      </c>
      <c r="BE372" s="223">
        <f t="shared" ca="1" si="647"/>
        <v>-2.002924412164383E-12</v>
      </c>
      <c r="BF372" s="223">
        <f t="shared" ca="1" si="648"/>
        <v>-1.8970827625746064E-12</v>
      </c>
      <c r="BG372" s="223">
        <f t="shared" ca="1" si="649"/>
        <v>-1.6538015106406138E-12</v>
      </c>
      <c r="BH372" s="223">
        <f t="shared" ca="1" si="650"/>
        <v>-1.2907058644889262E-12</v>
      </c>
      <c r="BI372" s="223">
        <f t="shared" ca="1" si="651"/>
        <v>-8.3410132971186473E-13</v>
      </c>
      <c r="BJ372" s="223">
        <f t="shared" ca="1" si="652"/>
        <v>-3.1706793155996604E-13</v>
      </c>
      <c r="BK372" s="223">
        <f t="shared" ca="1" si="653"/>
        <v>2.2293636237434092E-13</v>
      </c>
      <c r="BL372" s="223">
        <f t="shared" ca="1" si="654"/>
        <v>7.467893920637438E-13</v>
      </c>
      <c r="BM372" s="223">
        <f t="shared" ca="1" si="655"/>
        <v>1.2165391221475857E-12</v>
      </c>
      <c r="BN372" s="223">
        <f t="shared" ca="1" si="656"/>
        <v>1.5981531859955326E-12</v>
      </c>
      <c r="BO372" s="223">
        <f t="shared" ca="1" si="657"/>
        <v>1.8639844581268589E-12</v>
      </c>
      <c r="BP372" s="223">
        <f t="shared" ca="1" si="658"/>
        <v>1.9947740295191655E-12</v>
      </c>
      <c r="BQ372" s="223">
        <f t="shared" ca="1" si="659"/>
        <v>1.9810464745149364E-12</v>
      </c>
      <c r="BR372" s="223">
        <f t="shared" ca="1" si="660"/>
        <v>1.823796325212698E-12</v>
      </c>
      <c r="BS372" s="223">
        <f t="shared" ca="1" si="661"/>
        <v>1.534416019736413E-12</v>
      </c>
      <c r="BT372" s="223">
        <f t="shared" ca="1" si="662"/>
        <v>1.1338705443774181E-12</v>
      </c>
      <c r="BU372" s="223">
        <f t="shared" ca="1" si="663"/>
        <v>6.5117856502639098E-13</v>
      </c>
      <c r="BV372" s="223">
        <f t="shared" ca="1" si="664"/>
        <v>1.2131008668549151E-13</v>
      </c>
      <c r="BW372" s="223">
        <f t="shared" ca="1" si="665"/>
        <v>-4.1734704885229705E-13</v>
      </c>
      <c r="BX372" s="223">
        <f t="shared" ca="1" si="666"/>
        <v>-9.2576828031389975E-13</v>
      </c>
      <c r="BY372" s="223">
        <f t="shared" ca="1" si="667"/>
        <v>-1.3671195732259836E-12</v>
      </c>
      <c r="BZ372" s="223">
        <f t="shared" ca="1" si="668"/>
        <v>-1.7094259671974587E-12</v>
      </c>
      <c r="CA372" s="223">
        <f t="shared" ca="1" si="669"/>
        <v>-1.9278880936422792E-12</v>
      </c>
      <c r="CB372" s="223">
        <f t="shared" ca="1" si="670"/>
        <v>-2.0066788371713942E-12</v>
      </c>
      <c r="CC372" s="223">
        <f t="shared" ca="1" si="671"/>
        <v>-1.9400899763657496E-12</v>
      </c>
      <c r="CD372" s="223">
        <f t="shared" ca="1" si="672"/>
        <v>-1.7329457322505058E-12</v>
      </c>
      <c r="CE372" s="223">
        <f t="shared" ca="1" si="673"/>
        <v>-1.4002532637650311E-12</v>
      </c>
      <c r="CF372" s="223">
        <f t="shared" ca="1" si="674"/>
        <v>-9.6611543108686641E-13</v>
      </c>
      <c r="CG372" s="223">
        <f t="shared" ca="1" si="675"/>
        <v>-4.6198459478929947E-13</v>
      </c>
      <c r="CH372" s="223">
        <f t="shared" ca="1" si="676"/>
        <v>7.5616040638603114E-14</v>
      </c>
      <c r="CI372" s="223">
        <f t="shared" ca="1" si="677"/>
        <v>6.0773845510470151E-13</v>
      </c>
      <c r="CJ372" s="223">
        <f t="shared" ca="1" si="678"/>
        <v>1.0958315139482126E-12</v>
      </c>
      <c r="CK372" s="223">
        <f t="shared" ca="1" si="679"/>
        <v>1.5045339154706363E-12</v>
      </c>
      <c r="CL372" s="223">
        <f t="shared" ca="1" si="680"/>
        <v>1.8042360418679851E-12</v>
      </c>
      <c r="CM372" s="223">
        <f t="shared" ca="1" si="681"/>
        <v>1.9732251129250901E-12</v>
      </c>
      <c r="CN372" s="223">
        <f t="shared" ca="1" si="682"/>
        <v>1.9992582306594267E-12</v>
      </c>
      <c r="CO372" s="223">
        <f t="shared" ca="1" si="683"/>
        <v>1.8804493511830987E-12</v>
      </c>
      <c r="CP372" s="223">
        <f t="shared" ca="1" si="684"/>
        <v>1.6254059245622416E-12</v>
      </c>
      <c r="CQ372" s="223">
        <f t="shared" ca="1" si="685"/>
        <v>1.2526053034072954E-12</v>
      </c>
      <c r="CR372" s="223">
        <f t="shared" ca="1" si="686"/>
        <v>7.890560980625309E-13</v>
      </c>
      <c r="CS372" s="223">
        <f t="shared" ca="1" si="687"/>
        <v>2.6834146035791845E-13</v>
      </c>
      <c r="CT372" s="223">
        <f t="shared" ca="1" si="688"/>
        <v>-2.7181394415541572E-13</v>
      </c>
      <c r="CU372" s="223">
        <f t="shared" ca="1" si="689"/>
        <v>-7.9227700781081431E-13</v>
      </c>
      <c r="CV372" s="223">
        <f t="shared" ca="1" si="690"/>
        <v>-1.2553412910607635E-12</v>
      </c>
      <c r="CW372" s="223">
        <f t="shared" ca="1" si="691"/>
        <v>-1.6274587736474073E-12</v>
      </c>
      <c r="CX372" s="223">
        <f t="shared" ca="1" si="692"/>
        <v>-1.8816703371595758E-12</v>
      </c>
      <c r="CY372" s="223">
        <f t="shared" ca="1" si="693"/>
        <v>-1.999558895695862E-12</v>
      </c>
      <c r="CZ372" s="223">
        <f t="shared" ca="1" si="694"/>
        <v>-1.9725836744804891E-12</v>
      </c>
      <c r="DA372" s="223">
        <f t="shared" ca="1" si="695"/>
        <v>-1.8026989707903745E-12</v>
      </c>
      <c r="DB372" s="223">
        <f t="shared" ca="1" si="696"/>
        <v>-1.5022125692831821E-12</v>
      </c>
      <c r="DC372" s="223">
        <f t="shared" ca="1" si="697"/>
        <v>-1.0928940692340357E-12</v>
      </c>
      <c r="DD372" s="223">
        <f t="shared" ca="1" si="698"/>
        <v>-6.04397723471914E-13</v>
      </c>
      <c r="DE372" s="223">
        <f t="shared" ca="1" si="699"/>
        <v>-7.2114050972927068E-14</v>
      </c>
      <c r="DF372" s="223">
        <f t="shared" ca="1" si="700"/>
        <v>4.6539413080139514E-13</v>
      </c>
      <c r="DG372" s="223">
        <f t="shared" ca="1" si="701"/>
        <v>9.6918549982904105E-13</v>
      </c>
      <c r="DH372" s="223">
        <f t="shared" ca="1" si="702"/>
        <v>1.402761445301045E-12</v>
      </c>
      <c r="DI372" s="223">
        <f t="shared" ca="1" si="703"/>
        <v>1.7347103141744914E-12</v>
      </c>
      <c r="DJ372" s="223">
        <f t="shared" ca="1" si="704"/>
        <v>1.9409831184786808E-12</v>
      </c>
      <c r="DK372" s="223">
        <f t="shared" ca="1" si="705"/>
        <v>2.0066358332310029E-12</v>
      </c>
      <c r="DL372" s="223">
        <f t="shared" ca="1" si="706"/>
        <v>1.9269120591923801E-12</v>
      </c>
      <c r="DM372" s="223">
        <f t="shared" ca="1" si="707"/>
        <v>1.7075876138534402E-12</v>
      </c>
      <c r="DN372" s="223">
        <f t="shared" ca="1" si="708"/>
        <v>1.3645520857690033E-12</v>
      </c>
      <c r="DO372" s="223">
        <f t="shared" ca="1" si="709"/>
        <v>9.2265766773738239E-13</v>
      </c>
      <c r="DP372" s="223">
        <f t="shared" ca="1" si="710"/>
        <v>4.1391866840685854E-13</v>
      </c>
      <c r="DQ372" s="223">
        <f t="shared" ca="1" si="711"/>
        <v>-1.2480785614448391E-13</v>
      </c>
      <c r="DR372" s="223">
        <f t="shared" ca="1" si="712"/>
        <v>-6.5449231755744658E-13</v>
      </c>
      <c r="DS372" s="223">
        <f t="shared" ca="1" si="713"/>
        <v>-1.1367602056732269E-12</v>
      </c>
      <c r="DT372" s="223">
        <f t="shared" ca="1" si="714"/>
        <v>-1.5366722399956692E-12</v>
      </c>
      <c r="DU372" s="223">
        <f t="shared" ca="1" si="715"/>
        <v>-1.8252556460869568E-12</v>
      </c>
      <c r="DV372" s="223">
        <f t="shared" ca="1" si="716"/>
        <v>-1.981603171317533E-12</v>
      </c>
      <c r="DW372" s="223">
        <f t="shared" ca="1" si="717"/>
        <v>-1.9943877707534012E-12</v>
      </c>
      <c r="DX372" s="223">
        <f t="shared" ca="1" si="718"/>
        <v>-1.8626832274169686E-12</v>
      </c>
      <c r="DY372" s="223">
        <f t="shared" ca="1" si="719"/>
        <v>-1.5960312547327556E-12</v>
      </c>
      <c r="DZ372" s="223">
        <f t="shared" ca="1" si="720"/>
        <v>-1.2137502197288211E-12</v>
      </c>
      <c r="EA372" s="223">
        <f t="shared" ca="1" si="721"/>
        <v>-7.4353556852443197E-13</v>
      </c>
      <c r="EB372" s="223">
        <f t="shared" ca="1" si="722"/>
        <v>-2.1945335029408477E-13</v>
      </c>
      <c r="EC372" s="223">
        <f t="shared" ca="1" si="723"/>
        <v>3.2052779538030936E-13</v>
      </c>
      <c r="ED372" s="223">
        <f t="shared" ca="1" si="724"/>
        <v>8.3728738551352502E-13</v>
      </c>
      <c r="EE372" s="223">
        <f t="shared" ca="1" si="725"/>
        <v>1.2933872893204408E-12</v>
      </c>
      <c r="EF372" s="223">
        <f t="shared" ca="1" si="726"/>
        <v>1.6557840409886402E-12</v>
      </c>
      <c r="EG372" s="223">
        <f t="shared" ca="1" si="727"/>
        <v>1.8982227683413733E-12</v>
      </c>
      <c r="EH372" s="223">
        <f t="shared" ca="1" si="728"/>
        <v>2.0031393023621147E-12</v>
      </c>
      <c r="EI372" s="223">
        <f t="shared" ca="1" si="729"/>
        <v>1.9629326638001889E-12</v>
      </c>
      <c r="EJ372" s="223">
        <f t="shared" ca="1" si="730"/>
        <v>1.780515737915303E-12</v>
      </c>
      <c r="EK372" s="223">
        <f t="shared" ca="1" si="731"/>
        <v>1.4691042421495615E-12</v>
      </c>
      <c r="EL372" s="223">
        <f t="shared" ca="1" si="732"/>
        <v>1.0512592755692882E-12</v>
      </c>
      <c r="EM372" s="223">
        <f t="shared" ca="1" si="733"/>
        <v>5.5725281532870413E-13</v>
      </c>
      <c r="EN372" s="223">
        <f t="shared" ca="1" si="734"/>
        <v>2.287457645257439E-14</v>
      </c>
      <c r="EO372" s="223">
        <f t="shared" ca="1" si="735"/>
        <v>-5.1316087672830595E-13</v>
      </c>
      <c r="EP372" s="223">
        <f t="shared" ca="1" si="736"/>
        <v>-1.0120189182392652E-12</v>
      </c>
      <c r="EQ372" s="223">
        <f t="shared" ca="1" si="737"/>
        <v>-1.4375583463340858E-12</v>
      </c>
      <c r="ER372" s="223">
        <f t="shared" ca="1" si="738"/>
        <v>-1.7589497365232622E-12</v>
      </c>
      <c r="ES372" s="223">
        <f t="shared" ca="1" si="739"/>
        <v>-1.9529089676625447E-12</v>
      </c>
      <c r="ET372" s="223">
        <f t="shared" ca="1" si="740"/>
        <v>-2.00538410689762E-12</v>
      </c>
      <c r="EU372" s="223">
        <f t="shared" ca="1" si="741"/>
        <v>-1.9125734422464352E-12</v>
      </c>
      <c r="EV372" s="223">
        <f t="shared" ca="1" si="742"/>
        <v>-1.6812009085286032E-12</v>
      </c>
      <c r="EW372" s="223">
        <f t="shared" ca="1" si="743"/>
        <v>-1.3280289526203973E-12</v>
      </c>
      <c r="EX372" s="223">
        <f t="shared" ca="1" si="744"/>
        <v>-8.786441299092468E-13</v>
      </c>
      <c r="EY372" s="223">
        <f t="shared" ca="1" si="745"/>
        <v>-3.6560341289598548E-13</v>
      </c>
      <c r="EZ372" s="223">
        <f t="shared" ca="1" si="746"/>
        <v>1.7392449206468958E-13</v>
      </c>
      <c r="FA372" s="223">
        <f t="shared" ca="1" si="747"/>
        <v>7.0085193831113884E-13</v>
      </c>
      <c r="FB372" s="223">
        <f t="shared" ca="1" si="748"/>
        <v>1.1770041555565459E-12</v>
      </c>
      <c r="FC372" s="223">
        <f t="shared" ca="1" si="749"/>
        <v>1.5678849306232047E-12</v>
      </c>
      <c r="FD372" s="223">
        <f t="shared" ca="1" si="750"/>
        <v>1.8451757845554309E-12</v>
      </c>
      <c r="FE372" s="223">
        <f t="shared" ca="1" si="751"/>
        <v>1.9887875860564897E-12</v>
      </c>
      <c r="FF372" s="223">
        <f t="shared" ca="1" si="752"/>
        <v>1.9883159662292366E-12</v>
      </c>
      <c r="FG372" s="223">
        <f t="shared" ca="1" si="753"/>
        <v>1.8437950929248547E-12</v>
      </c>
      <c r="FH372" s="223">
        <f t="shared" ca="1" si="754"/>
        <v>1.5656951953548711E-12</v>
      </c>
      <c r="FI372" s="223">
        <f t="shared" ca="1" si="755"/>
        <v>1.1741640183030262E-12</v>
      </c>
      <c r="FJ372" s="223">
        <f t="shared" ca="1" si="756"/>
        <v>6.9756716096243987E-13</v>
      </c>
      <c r="FK372" s="223">
        <f t="shared" ca="1" si="757"/>
        <v>1.7043304973792305E-13</v>
      </c>
      <c r="FL372" s="223">
        <f t="shared" ca="1" si="758"/>
        <v>-3.6904857264657206E-13</v>
      </c>
      <c r="FM372" s="223">
        <f t="shared" ca="1" si="759"/>
        <v>-8.8179341260339442E-13</v>
      </c>
      <c r="FN372" s="223">
        <f t="shared" ca="1" si="760"/>
        <v>-1.3306541994398971E-12</v>
      </c>
      <c r="FO372" s="223">
        <f t="shared" ca="1" si="761"/>
        <v>-1.683111925937335E-12</v>
      </c>
      <c r="FP372" s="223">
        <f t="shared" ca="1" si="762"/>
        <v>-1.9136317811066435E-12</v>
      </c>
      <c r="FQ372" s="223">
        <f t="shared" ca="1" si="763"/>
        <v>-2.0055130928148279E-12</v>
      </c>
      <c r="FR372" s="223">
        <f t="shared" ca="1" si="764"/>
        <v>-1.9520992558819958E-12</v>
      </c>
      <c r="FS372" s="223">
        <f t="shared" ca="1" si="765"/>
        <v>-1.7572599889374831E-12</v>
      </c>
      <c r="FT372" s="223">
        <f t="shared" ca="1" si="766"/>
        <v>-1.4351109815538157E-12</v>
      </c>
      <c r="FU372" s="223">
        <f t="shared" ca="1" si="767"/>
        <v>-1.0089912426260542E-12</v>
      </c>
      <c r="FV372" s="223">
        <f t="shared" ca="1" si="768"/>
        <v>-5.0977223892656529E-13</v>
      </c>
      <c r="FW372" s="223">
        <f t="shared" ca="1" si="769"/>
        <v>2.6378676857297727E-14</v>
      </c>
      <c r="FX372" s="223">
        <f t="shared" ca="1" si="770"/>
        <v>5.6061851373139671E-13</v>
      </c>
      <c r="FY372" s="223">
        <f t="shared" ca="1" si="771"/>
        <v>1.0542427342949669E-12</v>
      </c>
      <c r="FZ372" s="223">
        <f t="shared" ca="1" si="772"/>
        <v>1.4714893159730642E-12</v>
      </c>
      <c r="GA372" s="223">
        <f t="shared" ca="1" si="773"/>
        <v>1.7821296333221185E-12</v>
      </c>
      <c r="GB372" s="223">
        <f t="shared" ca="1" si="774"/>
        <v>1.9636584575082583E-12</v>
      </c>
      <c r="GC372" s="223">
        <f t="shared" ca="1" si="775"/>
        <v>2.0029244121643838E-12</v>
      </c>
      <c r="GD372" s="223">
        <f t="shared" ca="1" si="776"/>
        <v>1.8970827625746096E-12</v>
      </c>
      <c r="GE372" s="223">
        <f t="shared" ca="1" si="777"/>
        <v>1.6538015106406195E-12</v>
      </c>
      <c r="GF372" s="223">
        <f t="shared" ca="1" si="778"/>
        <v>1.2907058644889337E-12</v>
      </c>
      <c r="GG372" s="223">
        <f t="shared" ca="1" si="779"/>
        <v>8.3410132971187372E-13</v>
      </c>
      <c r="GH372" s="223">
        <f t="shared" ca="1" si="780"/>
        <v>3.1706793155997573E-13</v>
      </c>
      <c r="GI372" s="223">
        <f t="shared" ca="1" si="781"/>
        <v>-2.2293636237433123E-13</v>
      </c>
      <c r="GJ372" s="223">
        <f t="shared" ca="1" si="782"/>
        <v>-7.4678939206373471E-13</v>
      </c>
      <c r="GK372" s="223">
        <f t="shared" ca="1" si="783"/>
        <v>-1.2165391221475778E-12</v>
      </c>
      <c r="GL372" s="223">
        <f t="shared" ca="1" si="784"/>
        <v>-1.5981531859955267E-12</v>
      </c>
      <c r="GM372" s="223">
        <f t="shared" ca="1" si="785"/>
        <v>-1.8639844581268549E-12</v>
      </c>
      <c r="GN372" s="223">
        <f t="shared" ca="1" si="786"/>
        <v>-1.9947740295191642E-12</v>
      </c>
      <c r="GO372" s="223">
        <f t="shared" ca="1" si="787"/>
        <v>-1.981046474514938E-12</v>
      </c>
      <c r="GP372" s="223">
        <f t="shared" ca="1" si="788"/>
        <v>-1.823796325212702E-12</v>
      </c>
      <c r="GQ372" s="223">
        <f t="shared" ca="1" si="789"/>
        <v>-1.5344160197364193E-12</v>
      </c>
      <c r="GR372" s="223">
        <f t="shared" ca="1" si="790"/>
        <v>-1.1338705443774264E-12</v>
      </c>
      <c r="GS372" s="223">
        <f t="shared" ca="1" si="791"/>
        <v>-6.5117856502640017E-13</v>
      </c>
      <c r="GT372" s="223">
        <f t="shared" ca="1" si="792"/>
        <v>-1.2131008668550131E-13</v>
      </c>
      <c r="GU372" s="223">
        <f t="shared" ca="1" si="793"/>
        <v>4.173470488522874E-13</v>
      </c>
      <c r="GV372" s="223">
        <f t="shared" ca="1" si="794"/>
        <v>9.2576828031389107E-13</v>
      </c>
      <c r="GW372" s="223">
        <f t="shared" ca="1" si="795"/>
        <v>1.3671195732259764E-12</v>
      </c>
      <c r="GX372" s="223">
        <f t="shared" ca="1" si="796"/>
        <v>1.7094259671974535E-12</v>
      </c>
      <c r="GY372" s="223">
        <f t="shared" ca="1" si="797"/>
        <v>1.9278880936422768E-12</v>
      </c>
      <c r="GZ372" s="223">
        <f t="shared" ca="1" si="798"/>
        <v>2.0066788371713942E-12</v>
      </c>
      <c r="HA372" s="223">
        <f t="shared" ca="1" si="799"/>
        <v>1.940089976365752E-12</v>
      </c>
      <c r="HB372" s="223">
        <f t="shared" ca="1" si="800"/>
        <v>1.7329457322505109E-12</v>
      </c>
      <c r="HC372" s="223">
        <f t="shared" ca="1" si="801"/>
        <v>1.4002532637650381E-12</v>
      </c>
      <c r="HD372" s="223">
        <f t="shared" ca="1" si="802"/>
        <v>9.6611543108687489E-13</v>
      </c>
      <c r="HE372" s="223">
        <f t="shared" ca="1" si="803"/>
        <v>4.6198459478930916E-13</v>
      </c>
      <c r="HF372" s="223">
        <f t="shared" ca="1" si="804"/>
        <v>-7.561604063859342E-14</v>
      </c>
      <c r="HG372" s="223">
        <f t="shared" ca="1" si="805"/>
        <v>-6.0773845510469222E-13</v>
      </c>
      <c r="HH372" s="223">
        <f t="shared" ca="1" si="806"/>
        <v>-1.0958315139482043E-12</v>
      </c>
      <c r="HI372" s="223">
        <f t="shared" ca="1" si="807"/>
        <v>-1.5045339154706298E-12</v>
      </c>
      <c r="HJ372" s="223">
        <f t="shared" ca="1" si="808"/>
        <v>-1.8042360418679807E-12</v>
      </c>
      <c r="HK372" s="223">
        <f t="shared" ca="1" si="809"/>
        <v>-1.9732251129250885E-12</v>
      </c>
      <c r="HL372" s="223">
        <f t="shared" ca="1" si="810"/>
        <v>-1.9992582306594275E-12</v>
      </c>
      <c r="HM372" s="223">
        <f t="shared" ca="1" si="811"/>
        <v>-1.8804493511831019E-12</v>
      </c>
      <c r="HN372" s="223">
        <f t="shared" ca="1" si="812"/>
        <v>-1.6254059245622475E-12</v>
      </c>
      <c r="HO372" s="223">
        <f t="shared" ca="1" si="813"/>
        <v>-1.2526053034073031E-12</v>
      </c>
      <c r="HP372" s="223">
        <f t="shared" ca="1" si="814"/>
        <v>-7.8905609806253989E-13</v>
      </c>
      <c r="HQ372" s="223">
        <f t="shared" ca="1" si="815"/>
        <v>-2.6834146035792814E-13</v>
      </c>
      <c r="HR372" s="223">
        <f t="shared" ca="1" si="816"/>
        <v>2.7181394415540593E-13</v>
      </c>
      <c r="HS372" s="223">
        <f t="shared" ca="1" si="817"/>
        <v>7.9227700781080522E-13</v>
      </c>
      <c r="HT372" s="223">
        <f t="shared" ca="1" si="818"/>
        <v>1.2553412910607558E-12</v>
      </c>
      <c r="HU372" s="223">
        <f t="shared" ca="1" si="819"/>
        <v>1.6274587736474015E-12</v>
      </c>
      <c r="HV372" s="223">
        <f t="shared" ca="1" si="820"/>
        <v>1.8816703371595722E-12</v>
      </c>
      <c r="HW372" s="223">
        <f t="shared" ca="1" si="821"/>
        <v>1.9995588956958612E-12</v>
      </c>
      <c r="HX372" s="223">
        <f t="shared" ca="1" si="822"/>
        <v>1.9725836744804908E-12</v>
      </c>
      <c r="HY372" s="223">
        <f t="shared" ca="1" si="823"/>
        <v>1.8026989707903789E-12</v>
      </c>
      <c r="HZ372" s="223">
        <f t="shared" ca="1" si="824"/>
        <v>1.5022125692831888E-12</v>
      </c>
      <c r="IA372" s="223">
        <f t="shared" ca="1" si="825"/>
        <v>1.0928940692340442E-12</v>
      </c>
      <c r="IB372" s="223">
        <f t="shared" ca="1" si="826"/>
        <v>6.0439772347192309E-13</v>
      </c>
      <c r="IC372" s="223">
        <f t="shared" ca="1" si="827"/>
        <v>7.2114050972936862E-14</v>
      </c>
      <c r="ID372" s="223">
        <f t="shared" ca="1" si="828"/>
        <v>-4.6539413080138564E-13</v>
      </c>
      <c r="IE372" s="223">
        <f t="shared" ca="1" si="829"/>
        <v>6.3927192622548187E-14</v>
      </c>
      <c r="IF372" s="223">
        <f t="shared" ca="1" si="830"/>
        <v>-1.4027614453010378E-12</v>
      </c>
      <c r="IG372" s="223">
        <f t="shared" ca="1" si="831"/>
        <v>-1.7347103141744866E-12</v>
      </c>
      <c r="IH372" s="223">
        <f t="shared" ca="1" si="832"/>
        <v>-1.9409831184786784E-12</v>
      </c>
      <c r="II372" s="223">
        <f t="shared" ca="1" si="833"/>
        <v>-2.0066358332310033E-12</v>
      </c>
      <c r="IJ372" s="223">
        <f t="shared" ca="1" si="834"/>
        <v>-1.9269120591923829E-12</v>
      </c>
      <c r="IK372" s="223">
        <f t="shared" ca="1" si="835"/>
        <v>-1.7075876138534456E-12</v>
      </c>
      <c r="IL372" s="223">
        <f t="shared" ca="1" si="836"/>
        <v>-1.3645520857690105E-12</v>
      </c>
      <c r="IM372" s="223">
        <f t="shared" ca="1" si="837"/>
        <v>-9.2265766773739148E-13</v>
      </c>
      <c r="IN372" s="223">
        <f t="shared" ca="1" si="838"/>
        <v>-4.1391866840686823E-13</v>
      </c>
      <c r="IO372" s="223">
        <f t="shared" ca="1" si="839"/>
        <v>1.2480785614447411E-13</v>
      </c>
      <c r="IP372" s="223">
        <f t="shared" ca="1" si="840"/>
        <v>6.5449231755743709E-13</v>
      </c>
      <c r="IQ372" s="223">
        <f t="shared" ca="1" si="841"/>
        <v>1.1367602056732188E-12</v>
      </c>
      <c r="IR372" s="223">
        <f t="shared" ca="1" si="842"/>
        <v>1.5366722399956627E-12</v>
      </c>
      <c r="IS372" s="223">
        <f t="shared" ca="1" si="843"/>
        <v>1.8252556460869528E-12</v>
      </c>
      <c r="IT372" s="223">
        <f t="shared" ca="1" si="844"/>
        <v>1.9816031713175318E-12</v>
      </c>
      <c r="IU372" s="223">
        <f t="shared" ca="1" si="845"/>
        <v>1.9943877707534024E-12</v>
      </c>
      <c r="IV372" s="223">
        <f t="shared" ca="1" si="846"/>
        <v>1.8626832274169722E-12</v>
      </c>
      <c r="IW372" s="223">
        <f t="shared" ca="1" si="847"/>
        <v>1.5960312547327615E-12</v>
      </c>
      <c r="IX372" s="223">
        <f t="shared" ca="1" si="848"/>
        <v>1.213750219728829E-12</v>
      </c>
      <c r="IY372" s="223">
        <f t="shared" ca="1" si="849"/>
        <v>7.4353556852444106E-13</v>
      </c>
      <c r="IZ372" s="223">
        <f t="shared" ca="1" si="850"/>
        <v>2.1945335029409447E-13</v>
      </c>
      <c r="JA372" s="223">
        <f t="shared" ca="1" si="851"/>
        <v>-3.2052779538029957E-13</v>
      </c>
      <c r="JB372" s="223">
        <f t="shared" ca="1" si="852"/>
        <v>-8.3728738551351613E-13</v>
      </c>
    </row>
    <row r="373" spans="2:262">
      <c r="B373" s="230">
        <v>12</v>
      </c>
      <c r="C373" s="229">
        <f t="shared" si="853"/>
        <v>2.3437499999999996E-4</v>
      </c>
      <c r="D373" s="226">
        <f t="shared" ca="1" si="597"/>
        <v>18.000000000013753</v>
      </c>
      <c r="E373" s="225">
        <f ca="1">R361</f>
        <v>1.3753335571590861E-11</v>
      </c>
      <c r="F373" s="224">
        <v>12</v>
      </c>
      <c r="G373" s="223">
        <f t="shared" ca="1" si="854"/>
        <v>-9.59491945839902E-13</v>
      </c>
      <c r="H373" s="223">
        <f t="shared" ca="1" si="598"/>
        <v>-1.2167609314323704E-12</v>
      </c>
      <c r="I373" s="223">
        <f t="shared" ca="1" si="599"/>
        <v>-1.3692432826215535E-12</v>
      </c>
      <c r="J373" s="223">
        <f t="shared" ca="1" si="600"/>
        <v>-1.4038073217095118E-12</v>
      </c>
      <c r="K373" s="223">
        <f t="shared" ca="1" si="601"/>
        <v>-1.3174764168585129E-12</v>
      </c>
      <c r="L373" s="223">
        <f t="shared" ca="1" si="602"/>
        <v>-1.117685327626194E-12</v>
      </c>
      <c r="M373" s="223">
        <f t="shared" ca="1" si="603"/>
        <v>-8.2163992846463477E-13</v>
      </c>
      <c r="N373" s="223">
        <f t="shared" ca="1" si="604"/>
        <v>-4.5483545036567765E-13</v>
      </c>
      <c r="O373" s="223">
        <f t="shared" ca="1" si="605"/>
        <v>-4.8860848687049436E-14</v>
      </c>
      <c r="P373" s="223">
        <f t="shared" ca="1" si="606"/>
        <v>3.6132161647218642E-13</v>
      </c>
      <c r="Q373" s="223">
        <f t="shared" ca="1" si="607"/>
        <v>7.4038730663544688E-13</v>
      </c>
      <c r="R373" s="223">
        <f t="shared" ca="1" si="608"/>
        <v>1.0556913390949939E-12</v>
      </c>
      <c r="S373" s="223">
        <f t="shared" ca="1" si="609"/>
        <v>1.2800799422908503E-12</v>
      </c>
      <c r="T373" s="223">
        <f t="shared" ca="1" si="610"/>
        <v>1.394228920384752E-12</v>
      </c>
      <c r="U373" s="223">
        <f t="shared" ca="1" si="611"/>
        <v>1.3883078400302289E-12</v>
      </c>
      <c r="V373" s="223">
        <f t="shared" ca="1" si="612"/>
        <v>1.2628266206916181E-12</v>
      </c>
      <c r="W373" s="223">
        <f t="shared" ca="1" si="613"/>
        <v>1.0285916207221867E-12</v>
      </c>
      <c r="X373" s="223">
        <f t="shared" ca="1" si="614"/>
        <v>7.0577500103883423E-13</v>
      </c>
      <c r="Y373" s="223">
        <f t="shared" ca="1" si="615"/>
        <v>3.2217751216881779E-13</v>
      </c>
      <c r="Z373" s="223">
        <f t="shared" ca="1" si="616"/>
        <v>-8.9165687718441767E-14</v>
      </c>
      <c r="AA373" s="223">
        <f t="shared" ca="1" si="617"/>
        <v>-4.928299984509768E-13</v>
      </c>
      <c r="AB373" s="223">
        <f t="shared" ca="1" si="618"/>
        <v>-8.5405212063472042E-13</v>
      </c>
      <c r="AC373" s="223">
        <f t="shared" ca="1" si="619"/>
        <v>-1.1417238476550119E-12</v>
      </c>
      <c r="AD373" s="223">
        <f t="shared" ca="1" si="620"/>
        <v>-1.3310710835421925E-12</v>
      </c>
      <c r="AE373" s="223">
        <f t="shared" ca="1" si="621"/>
        <v>-1.4057873714815896E-12</v>
      </c>
      <c r="AF373" s="223">
        <f t="shared" ca="1" si="622"/>
        <v>-1.3594381949251911E-12</v>
      </c>
      <c r="AG373" s="223">
        <f t="shared" ca="1" si="623"/>
        <v>-1.1960151138362113E-12</v>
      </c>
      <c r="AH373" s="223">
        <f t="shared" ca="1" si="624"/>
        <v>-9.2959201422524817E-13</v>
      </c>
      <c r="AI373" s="223">
        <f t="shared" ca="1" si="625"/>
        <v>-5.831130745371689E-13</v>
      </c>
      <c r="AJ373" s="223">
        <f t="shared" ca="1" si="626"/>
        <v>-1.8641682840962769E-13</v>
      </c>
      <c r="AK373" s="223">
        <f t="shared" ca="1" si="627"/>
        <v>2.2633350980828115E-13</v>
      </c>
      <c r="AL373" s="223">
        <f t="shared" ca="1" si="628"/>
        <v>6.1959215813640146E-13</v>
      </c>
      <c r="AM373" s="223">
        <f t="shared" ca="1" si="629"/>
        <v>9.5949194583990241E-13</v>
      </c>
      <c r="AN373" s="223">
        <f t="shared" ca="1" si="630"/>
        <v>1.21676093143237E-12</v>
      </c>
      <c r="AO373" s="223">
        <f t="shared" ca="1" si="631"/>
        <v>1.3692432826215537E-12</v>
      </c>
      <c r="AP373" s="223">
        <f t="shared" ca="1" si="632"/>
        <v>1.4038073217095118E-12</v>
      </c>
      <c r="AQ373" s="223">
        <f t="shared" ca="1" si="633"/>
        <v>1.3174764168585129E-12</v>
      </c>
      <c r="AR373" s="223">
        <f t="shared" ca="1" si="634"/>
        <v>1.1176853276261948E-12</v>
      </c>
      <c r="AS373" s="223">
        <f t="shared" ca="1" si="635"/>
        <v>8.2163992846463517E-13</v>
      </c>
      <c r="AT373" s="223">
        <f t="shared" ca="1" si="636"/>
        <v>4.5483545036567937E-13</v>
      </c>
      <c r="AU373" s="223">
        <f t="shared" ca="1" si="637"/>
        <v>4.886084868704984E-14</v>
      </c>
      <c r="AV373" s="223">
        <f t="shared" ca="1" si="638"/>
        <v>-3.6132161647218708E-13</v>
      </c>
      <c r="AW373" s="223">
        <f t="shared" ca="1" si="639"/>
        <v>-7.4038730663544587E-13</v>
      </c>
      <c r="AX373" s="223">
        <f t="shared" ca="1" si="640"/>
        <v>-1.0556913390949939E-12</v>
      </c>
      <c r="AY373" s="223">
        <f t="shared" ca="1" si="641"/>
        <v>-1.2800799422908499E-12</v>
      </c>
      <c r="AZ373" s="223">
        <f t="shared" ca="1" si="642"/>
        <v>-1.3942289203847518E-12</v>
      </c>
      <c r="BA373" s="223">
        <f t="shared" ca="1" si="643"/>
        <v>-1.3883078400302291E-12</v>
      </c>
      <c r="BB373" s="223">
        <f t="shared" ca="1" si="644"/>
        <v>-1.2628266206916183E-12</v>
      </c>
      <c r="BC373" s="223">
        <f t="shared" ca="1" si="645"/>
        <v>-1.0285916207221861E-12</v>
      </c>
      <c r="BD373" s="223">
        <f t="shared" ca="1" si="646"/>
        <v>-7.0577500103883484E-13</v>
      </c>
      <c r="BE373" s="223">
        <f t="shared" ca="1" si="647"/>
        <v>-3.2217751216881698E-13</v>
      </c>
      <c r="BF373" s="223">
        <f t="shared" ca="1" si="648"/>
        <v>8.9165687718441161E-14</v>
      </c>
      <c r="BG373" s="223">
        <f t="shared" ca="1" si="649"/>
        <v>4.928299984509763E-13</v>
      </c>
      <c r="BH373" s="223">
        <f t="shared" ca="1" si="650"/>
        <v>8.540521206347191E-13</v>
      </c>
      <c r="BI373" s="223">
        <f t="shared" ca="1" si="651"/>
        <v>1.1417238476550103E-12</v>
      </c>
      <c r="BJ373" s="223">
        <f t="shared" ca="1" si="652"/>
        <v>1.3310710835421927E-12</v>
      </c>
      <c r="BK373" s="223">
        <f t="shared" ca="1" si="653"/>
        <v>1.4057873714815896E-12</v>
      </c>
      <c r="BL373" s="223">
        <f t="shared" ca="1" si="654"/>
        <v>1.3594381949251917E-12</v>
      </c>
      <c r="BM373" s="223">
        <f t="shared" ca="1" si="655"/>
        <v>1.1960151138362103E-12</v>
      </c>
      <c r="BN373" s="223">
        <f t="shared" ca="1" si="656"/>
        <v>9.2959201422524857E-13</v>
      </c>
      <c r="BO373" s="223">
        <f t="shared" ca="1" si="657"/>
        <v>5.8311307453716951E-13</v>
      </c>
      <c r="BP373" s="223">
        <f t="shared" ca="1" si="658"/>
        <v>1.8641682840963072E-13</v>
      </c>
      <c r="BQ373" s="223">
        <f t="shared" ca="1" si="659"/>
        <v>-2.2633350980828301E-13</v>
      </c>
      <c r="BR373" s="223">
        <f t="shared" ca="1" si="660"/>
        <v>-6.1959215813640106E-13</v>
      </c>
      <c r="BS373" s="223">
        <f t="shared" ca="1" si="661"/>
        <v>-9.5949194583990019E-13</v>
      </c>
      <c r="BT373" s="223">
        <f t="shared" ca="1" si="662"/>
        <v>-1.2167609314323708E-12</v>
      </c>
      <c r="BU373" s="223">
        <f t="shared" ca="1" si="663"/>
        <v>-1.3692432826215533E-12</v>
      </c>
      <c r="BV373" s="223">
        <f t="shared" ca="1" si="664"/>
        <v>-1.4038073217095118E-12</v>
      </c>
      <c r="BW373" s="223">
        <f t="shared" ca="1" si="665"/>
        <v>-1.3174764168585139E-12</v>
      </c>
      <c r="BX373" s="223">
        <f t="shared" ca="1" si="666"/>
        <v>-1.1176853276261938E-12</v>
      </c>
      <c r="BY373" s="223">
        <f t="shared" ca="1" si="667"/>
        <v>-8.2163992846463557E-13</v>
      </c>
      <c r="BZ373" s="223">
        <f t="shared" ca="1" si="668"/>
        <v>-4.5483545036567977E-13</v>
      </c>
      <c r="CA373" s="223">
        <f t="shared" ca="1" si="669"/>
        <v>-4.8860848687047921E-14</v>
      </c>
      <c r="CB373" s="223">
        <f t="shared" ca="1" si="670"/>
        <v>3.6132161647218662E-13</v>
      </c>
      <c r="CC373" s="223">
        <f t="shared" ca="1" si="671"/>
        <v>7.4038730663544546E-13</v>
      </c>
      <c r="CD373" s="223">
        <f t="shared" ca="1" si="672"/>
        <v>1.0556913390949919E-12</v>
      </c>
      <c r="CE373" s="223">
        <f t="shared" ca="1" si="673"/>
        <v>1.2800799422908507E-12</v>
      </c>
      <c r="CF373" s="223">
        <f t="shared" ca="1" si="674"/>
        <v>1.3942289203847518E-12</v>
      </c>
      <c r="CG373" s="223">
        <f t="shared" ca="1" si="675"/>
        <v>1.3883078400302293E-12</v>
      </c>
      <c r="CH373" s="223">
        <f t="shared" ca="1" si="676"/>
        <v>1.2628266206916195E-12</v>
      </c>
      <c r="CI373" s="223">
        <f t="shared" ca="1" si="677"/>
        <v>1.0285916207221865E-12</v>
      </c>
      <c r="CJ373" s="223">
        <f t="shared" ca="1" si="678"/>
        <v>7.0577500103883524E-13</v>
      </c>
      <c r="CK373" s="223">
        <f t="shared" ca="1" si="679"/>
        <v>3.2217751216882001E-13</v>
      </c>
      <c r="CL373" s="223">
        <f t="shared" ca="1" si="680"/>
        <v>-8.9165687718443079E-14</v>
      </c>
      <c r="CM373" s="223">
        <f t="shared" ca="1" si="681"/>
        <v>-4.928299984509759E-13</v>
      </c>
      <c r="CN373" s="223">
        <f t="shared" ca="1" si="682"/>
        <v>-8.540521206347187E-13</v>
      </c>
      <c r="CO373" s="223">
        <f t="shared" ca="1" si="683"/>
        <v>-1.1417238476550099E-12</v>
      </c>
      <c r="CP373" s="223">
        <f t="shared" ca="1" si="684"/>
        <v>-1.3310710835421925E-12</v>
      </c>
      <c r="CQ373" s="223">
        <f t="shared" ca="1" si="685"/>
        <v>-1.4057873714815896E-12</v>
      </c>
      <c r="CR373" s="223">
        <f t="shared" ca="1" si="686"/>
        <v>-1.3594381949251917E-12</v>
      </c>
      <c r="CS373" s="223">
        <f t="shared" ca="1" si="687"/>
        <v>-1.1960151138362105E-12</v>
      </c>
      <c r="CT373" s="223">
        <f t="shared" ca="1" si="688"/>
        <v>-9.2959201422524878E-13</v>
      </c>
      <c r="CU373" s="223">
        <f t="shared" ca="1" si="689"/>
        <v>-5.8311307453716991E-13</v>
      </c>
      <c r="CV373" s="223">
        <f t="shared" ca="1" si="690"/>
        <v>-1.8641682840963123E-13</v>
      </c>
      <c r="CW373" s="223">
        <f t="shared" ca="1" si="691"/>
        <v>2.2633350980828261E-13</v>
      </c>
      <c r="CX373" s="223">
        <f t="shared" ca="1" si="692"/>
        <v>6.1959215813640055E-13</v>
      </c>
      <c r="CY373" s="223">
        <f t="shared" ca="1" si="693"/>
        <v>9.5949194583989978E-13</v>
      </c>
      <c r="CZ373" s="223">
        <f t="shared" ca="1" si="694"/>
        <v>1.2167609314323708E-12</v>
      </c>
      <c r="DA373" s="223">
        <f t="shared" ca="1" si="695"/>
        <v>1.3692432826215531E-12</v>
      </c>
      <c r="DB373" s="223">
        <f t="shared" ca="1" si="696"/>
        <v>1.403807321709512E-12</v>
      </c>
      <c r="DC373" s="223">
        <f t="shared" ca="1" si="697"/>
        <v>1.3174764168585141E-12</v>
      </c>
      <c r="DD373" s="223">
        <f t="shared" ca="1" si="698"/>
        <v>1.117685327626194E-12</v>
      </c>
      <c r="DE373" s="223">
        <f t="shared" ca="1" si="699"/>
        <v>8.2163992846463598E-13</v>
      </c>
      <c r="DF373" s="223">
        <f t="shared" ca="1" si="700"/>
        <v>4.5483545036568038E-13</v>
      </c>
      <c r="DG373" s="223">
        <f t="shared" ca="1" si="701"/>
        <v>4.8860848687048426E-14</v>
      </c>
      <c r="DH373" s="223">
        <f t="shared" ca="1" si="702"/>
        <v>-3.6132161647218617E-13</v>
      </c>
      <c r="DI373" s="223">
        <f t="shared" ca="1" si="703"/>
        <v>-7.4038730663544506E-13</v>
      </c>
      <c r="DJ373" s="223">
        <f t="shared" ca="1" si="704"/>
        <v>-1.0556913390949915E-12</v>
      </c>
      <c r="DK373" s="223">
        <f t="shared" ca="1" si="705"/>
        <v>-1.2800799422908503E-12</v>
      </c>
      <c r="DL373" s="223">
        <f t="shared" ca="1" si="706"/>
        <v>-1.3942289203847512E-12</v>
      </c>
      <c r="DM373" s="223">
        <f t="shared" ca="1" si="707"/>
        <v>-1.3883078400302293E-12</v>
      </c>
      <c r="DN373" s="223">
        <f t="shared" ca="1" si="708"/>
        <v>-1.2628266206916175E-12</v>
      </c>
      <c r="DO373" s="223">
        <f t="shared" ca="1" si="709"/>
        <v>-1.0285916207221903E-12</v>
      </c>
      <c r="DP373" s="223">
        <f t="shared" ca="1" si="710"/>
        <v>-7.0577500103883564E-13</v>
      </c>
      <c r="DQ373" s="223">
        <f t="shared" ca="1" si="711"/>
        <v>-3.2217751216881567E-13</v>
      </c>
      <c r="DR373" s="223">
        <f t="shared" ca="1" si="712"/>
        <v>8.9165687718437627E-14</v>
      </c>
      <c r="DS373" s="223">
        <f t="shared" ca="1" si="713"/>
        <v>4.9282999845097539E-13</v>
      </c>
      <c r="DT373" s="223">
        <f t="shared" ca="1" si="714"/>
        <v>8.5405212063472213E-13</v>
      </c>
      <c r="DU373" s="223">
        <f t="shared" ca="1" si="715"/>
        <v>1.1417238476550095E-12</v>
      </c>
      <c r="DV373" s="223">
        <f t="shared" ca="1" si="716"/>
        <v>1.3310710835421925E-12</v>
      </c>
      <c r="DW373" s="223">
        <f t="shared" ca="1" si="717"/>
        <v>1.40578737148159E-12</v>
      </c>
      <c r="DX373" s="223">
        <f t="shared" ca="1" si="718"/>
        <v>1.3594381949251919E-12</v>
      </c>
      <c r="DY373" s="223">
        <f t="shared" ca="1" si="719"/>
        <v>1.1960151138362109E-12</v>
      </c>
      <c r="DZ373" s="223">
        <f t="shared" ca="1" si="720"/>
        <v>9.2959201422525302E-13</v>
      </c>
      <c r="EA373" s="223">
        <f t="shared" ca="1" si="721"/>
        <v>5.8311307453717032E-13</v>
      </c>
      <c r="EB373" s="223">
        <f t="shared" ca="1" si="722"/>
        <v>1.8641682840962668E-13</v>
      </c>
      <c r="EC373" s="223">
        <f t="shared" ca="1" si="723"/>
        <v>-2.2633350980827711E-13</v>
      </c>
      <c r="ED373" s="223">
        <f t="shared" ca="1" si="724"/>
        <v>-6.1959215813640015E-13</v>
      </c>
      <c r="EE373" s="223">
        <f t="shared" ca="1" si="725"/>
        <v>-9.5949194583990301E-13</v>
      </c>
      <c r="EF373" s="223">
        <f t="shared" ca="1" si="726"/>
        <v>-1.216760931432368E-12</v>
      </c>
      <c r="EG373" s="223">
        <f t="shared" ca="1" si="727"/>
        <v>-1.3692432826215531E-12</v>
      </c>
      <c r="EH373" s="223">
        <f t="shared" ca="1" si="728"/>
        <v>-1.4038073217095116E-12</v>
      </c>
      <c r="EI373" s="223">
        <f t="shared" ca="1" si="729"/>
        <v>-1.3174764168585143E-12</v>
      </c>
      <c r="EJ373" s="223">
        <f t="shared" ca="1" si="730"/>
        <v>-1.1176853276261942E-12</v>
      </c>
      <c r="EK373" s="223">
        <f t="shared" ca="1" si="731"/>
        <v>-8.2163992846464052E-13</v>
      </c>
      <c r="EL373" s="223">
        <f t="shared" ca="1" si="732"/>
        <v>-4.5483545036568078E-13</v>
      </c>
      <c r="EM373" s="223">
        <f t="shared" ca="1" si="733"/>
        <v>-4.8860848687048931E-14</v>
      </c>
      <c r="EN373" s="223">
        <f t="shared" ca="1" si="734"/>
        <v>3.6132161647218077E-13</v>
      </c>
      <c r="EO373" s="223">
        <f t="shared" ca="1" si="735"/>
        <v>7.4038730663544456E-13</v>
      </c>
      <c r="EP373" s="223">
        <f t="shared" ca="1" si="736"/>
        <v>1.0556913390949945E-12</v>
      </c>
      <c r="EQ373" s="223">
        <f t="shared" ca="1" si="737"/>
        <v>1.2800799422908483E-12</v>
      </c>
      <c r="ER373" s="223">
        <f t="shared" ca="1" si="738"/>
        <v>1.3942289203847518E-12</v>
      </c>
      <c r="ES373" s="223">
        <f t="shared" ca="1" si="739"/>
        <v>1.3883078400302287E-12</v>
      </c>
      <c r="ET373" s="223">
        <f t="shared" ca="1" si="740"/>
        <v>1.2628266206916201E-12</v>
      </c>
      <c r="EU373" s="223">
        <f t="shared" ca="1" si="741"/>
        <v>1.0285916207221873E-12</v>
      </c>
      <c r="EV373" s="223">
        <f t="shared" ca="1" si="742"/>
        <v>7.0577500103883181E-13</v>
      </c>
      <c r="EW373" s="223">
        <f t="shared" ca="1" si="743"/>
        <v>3.2217751216882092E-13</v>
      </c>
      <c r="EX373" s="223">
        <f t="shared" ca="1" si="744"/>
        <v>-8.916568771844217E-14</v>
      </c>
      <c r="EY373" s="223">
        <f t="shared" ca="1" si="745"/>
        <v>-4.9282999845097024E-13</v>
      </c>
      <c r="EZ373" s="223">
        <f t="shared" ca="1" si="746"/>
        <v>-8.5405212063471779E-13</v>
      </c>
      <c r="FA373" s="223">
        <f t="shared" ca="1" si="747"/>
        <v>-1.1417238476550123E-12</v>
      </c>
      <c r="FB373" s="223">
        <f t="shared" ca="1" si="748"/>
        <v>-1.3310710835421905E-12</v>
      </c>
      <c r="FC373" s="223">
        <f t="shared" ca="1" si="749"/>
        <v>-1.4057873714815896E-12</v>
      </c>
      <c r="FD373" s="223">
        <f t="shared" ca="1" si="750"/>
        <v>-1.3594381949251907E-12</v>
      </c>
      <c r="FE373" s="223">
        <f t="shared" ca="1" si="751"/>
        <v>-1.1960151138362137E-12</v>
      </c>
      <c r="FF373" s="223">
        <f t="shared" ca="1" si="752"/>
        <v>-9.2959201422524958E-13</v>
      </c>
      <c r="FG373" s="223">
        <f t="shared" ca="1" si="753"/>
        <v>-5.8311307453716628E-13</v>
      </c>
      <c r="FH373" s="223">
        <f t="shared" ca="1" si="754"/>
        <v>-1.8641682840963234E-13</v>
      </c>
      <c r="FI373" s="223">
        <f t="shared" ca="1" si="755"/>
        <v>2.263335098082815E-13</v>
      </c>
      <c r="FJ373" s="223">
        <f t="shared" ca="1" si="756"/>
        <v>6.195921581363952E-13</v>
      </c>
      <c r="FK373" s="223">
        <f t="shared" ca="1" si="757"/>
        <v>9.5949194583989918E-13</v>
      </c>
      <c r="FL373" s="223">
        <f t="shared" ca="1" si="758"/>
        <v>1.2167609314323702E-12</v>
      </c>
      <c r="FM373" s="223">
        <f t="shared" ca="1" si="759"/>
        <v>1.3692432826215519E-12</v>
      </c>
      <c r="FN373" s="223">
        <f t="shared" ca="1" si="760"/>
        <v>1.4038073217095118E-12</v>
      </c>
      <c r="FO373" s="223">
        <f t="shared" ca="1" si="761"/>
        <v>1.3174764168585129E-12</v>
      </c>
      <c r="FP373" s="223">
        <f t="shared" ca="1" si="762"/>
        <v>1.1176853276261977E-12</v>
      </c>
      <c r="FQ373" s="223">
        <f t="shared" ca="1" si="763"/>
        <v>8.2163992846463678E-13</v>
      </c>
      <c r="FR373" s="223">
        <f t="shared" ca="1" si="764"/>
        <v>4.5483545036567654E-13</v>
      </c>
      <c r="FS373" s="223">
        <f t="shared" ca="1" si="765"/>
        <v>4.8860848687054384E-14</v>
      </c>
      <c r="FT373" s="223">
        <f t="shared" ca="1" si="766"/>
        <v>-3.6132161647218516E-13</v>
      </c>
      <c r="FU373" s="223">
        <f t="shared" ca="1" si="767"/>
        <v>-7.4038730663544849E-13</v>
      </c>
      <c r="FV373" s="223">
        <f t="shared" ca="1" si="768"/>
        <v>-1.0556913390949911E-12</v>
      </c>
      <c r="FW373" s="223">
        <f t="shared" ca="1" si="769"/>
        <v>-1.2800799422908499E-12</v>
      </c>
      <c r="FX373" s="223">
        <f t="shared" ca="1" si="770"/>
        <v>-1.3942289203847508E-12</v>
      </c>
      <c r="FY373" s="223">
        <f t="shared" ca="1" si="771"/>
        <v>-1.3883078400302297E-12</v>
      </c>
      <c r="FZ373" s="223">
        <f t="shared" ca="1" si="772"/>
        <v>-1.2628266206916181E-12</v>
      </c>
      <c r="GA373" s="223">
        <f t="shared" ca="1" si="773"/>
        <v>-1.0285916207221909E-12</v>
      </c>
      <c r="GB373" s="223">
        <f t="shared" ca="1" si="774"/>
        <v>-7.0577500103883665E-13</v>
      </c>
      <c r="GC373" s="223">
        <f t="shared" ca="1" si="775"/>
        <v>-3.2217751216881668E-13</v>
      </c>
      <c r="GD373" s="223">
        <f t="shared" ca="1" si="776"/>
        <v>8.9165687718436617E-14</v>
      </c>
      <c r="GE373" s="223">
        <f t="shared" ca="1" si="777"/>
        <v>4.9282999845097438E-13</v>
      </c>
      <c r="GF373" s="223">
        <f t="shared" ca="1" si="778"/>
        <v>8.5405212063472143E-13</v>
      </c>
      <c r="GG373" s="223">
        <f t="shared" ca="1" si="779"/>
        <v>1.1417238476550091E-12</v>
      </c>
      <c r="GH373" s="223">
        <f t="shared" ca="1" si="780"/>
        <v>1.3310710835421921E-12</v>
      </c>
      <c r="GI373" s="223">
        <f t="shared" ca="1" si="781"/>
        <v>1.4057873714815896E-12</v>
      </c>
      <c r="GJ373" s="223">
        <f t="shared" ca="1" si="782"/>
        <v>1.3594381949251921E-12</v>
      </c>
      <c r="GK373" s="223">
        <f t="shared" ca="1" si="783"/>
        <v>1.1960151138362113E-12</v>
      </c>
      <c r="GL373" s="223">
        <f t="shared" ca="1" si="784"/>
        <v>9.2959201422525362E-13</v>
      </c>
      <c r="GM373" s="223">
        <f t="shared" ca="1" si="785"/>
        <v>5.8311307453717123E-13</v>
      </c>
      <c r="GN373" s="223">
        <f t="shared" ca="1" si="786"/>
        <v>1.8641682840962789E-13</v>
      </c>
      <c r="GO373" s="223">
        <f t="shared" ca="1" si="787"/>
        <v>-2.2633350980827605E-13</v>
      </c>
      <c r="GP373" s="223">
        <f t="shared" ca="1" si="788"/>
        <v>-6.1959215813639914E-13</v>
      </c>
      <c r="GQ373" s="223">
        <f t="shared" ca="1" si="789"/>
        <v>-9.5949194583990221E-13</v>
      </c>
      <c r="GR373" s="223">
        <f t="shared" ca="1" si="790"/>
        <v>-1.2167609314323676E-12</v>
      </c>
      <c r="GS373" s="223">
        <f t="shared" ca="1" si="791"/>
        <v>-1.3692432826215529E-12</v>
      </c>
      <c r="GT373" s="223">
        <f t="shared" ca="1" si="792"/>
        <v>-1.4038073217095118E-12</v>
      </c>
      <c r="GU373" s="223">
        <f t="shared" ca="1" si="793"/>
        <v>-1.3174764168585145E-12</v>
      </c>
      <c r="GV373" s="223">
        <f t="shared" ca="1" si="794"/>
        <v>-1.1176853276261948E-12</v>
      </c>
      <c r="GW373" s="223">
        <f t="shared" ca="1" si="795"/>
        <v>-8.2163992846464133E-13</v>
      </c>
      <c r="GX373" s="223">
        <f t="shared" ca="1" si="796"/>
        <v>-4.5483545036568179E-13</v>
      </c>
      <c r="GY373" s="223">
        <f t="shared" ca="1" si="797"/>
        <v>-4.8860848687049941E-14</v>
      </c>
      <c r="GZ373" s="223">
        <f t="shared" ca="1" si="798"/>
        <v>3.6132161647217976E-13</v>
      </c>
      <c r="HA373" s="223">
        <f t="shared" ca="1" si="799"/>
        <v>7.4038730663544375E-13</v>
      </c>
      <c r="HB373" s="223">
        <f t="shared" ca="1" si="800"/>
        <v>1.0556913390949939E-12</v>
      </c>
      <c r="HC373" s="223">
        <f t="shared" ca="1" si="801"/>
        <v>1.2800799422908476E-12</v>
      </c>
      <c r="HD373" s="223">
        <f t="shared" ca="1" si="802"/>
        <v>1.3942289203847514E-12</v>
      </c>
      <c r="HE373" s="223">
        <f t="shared" ca="1" si="803"/>
        <v>1.3883078400302287E-12</v>
      </c>
      <c r="HF373" s="223">
        <f t="shared" ca="1" si="804"/>
        <v>1.2628266206916205E-12</v>
      </c>
      <c r="HG373" s="223">
        <f t="shared" ca="1" si="805"/>
        <v>1.0285916207221881E-12</v>
      </c>
      <c r="HH373" s="223">
        <f t="shared" ca="1" si="806"/>
        <v>7.0577500103883261E-13</v>
      </c>
      <c r="HI373" s="223">
        <f t="shared" ca="1" si="807"/>
        <v>3.2217751216882193E-13</v>
      </c>
      <c r="HJ373" s="223">
        <f t="shared" ca="1" si="808"/>
        <v>-8.9165687718441161E-14</v>
      </c>
      <c r="HK373" s="223">
        <f t="shared" ca="1" si="809"/>
        <v>-4.9282999845096923E-13</v>
      </c>
      <c r="HL373" s="223">
        <f t="shared" ca="1" si="810"/>
        <v>-8.5405212063471708E-13</v>
      </c>
      <c r="HM373" s="223">
        <f t="shared" ca="1" si="811"/>
        <v>-1.1417238476550115E-12</v>
      </c>
      <c r="HN373" s="223">
        <f t="shared" ca="1" si="812"/>
        <v>-1.3310710835421903E-12</v>
      </c>
      <c r="HO373" s="223">
        <f t="shared" ca="1" si="813"/>
        <v>-1.4057873714815896E-12</v>
      </c>
      <c r="HP373" s="223">
        <f t="shared" ca="1" si="814"/>
        <v>-1.3594381949251911E-12</v>
      </c>
      <c r="HQ373" s="223">
        <f t="shared" ca="1" si="815"/>
        <v>-1.1960151138362089E-12</v>
      </c>
      <c r="HR373" s="223">
        <f t="shared" ca="1" si="816"/>
        <v>-9.2959201422525786E-13</v>
      </c>
      <c r="HS373" s="223">
        <f t="shared" ca="1" si="817"/>
        <v>-5.8311307453717628E-13</v>
      </c>
      <c r="HT373" s="223">
        <f t="shared" ca="1" si="818"/>
        <v>-1.8641682840963325E-13</v>
      </c>
      <c r="HU373" s="223">
        <f t="shared" ca="1" si="819"/>
        <v>2.2633350980828044E-13</v>
      </c>
      <c r="HV373" s="223">
        <f t="shared" ca="1" si="820"/>
        <v>6.1959215813640318E-13</v>
      </c>
      <c r="HW373" s="223">
        <f t="shared" ca="1" si="821"/>
        <v>9.5949194583990564E-13</v>
      </c>
      <c r="HX373" s="223">
        <f t="shared" ca="1" si="822"/>
        <v>1.2167609314323647E-12</v>
      </c>
      <c r="HY373" s="223">
        <f t="shared" ca="1" si="823"/>
        <v>1.3692432826215517E-12</v>
      </c>
      <c r="HZ373" s="223">
        <f t="shared" ca="1" si="824"/>
        <v>1.4038073217095122E-12</v>
      </c>
      <c r="IA373" s="223">
        <f t="shared" ca="1" si="825"/>
        <v>1.3174764168585131E-12</v>
      </c>
      <c r="IB373" s="223">
        <f t="shared" ca="1" si="826"/>
        <v>1.1176853276261922E-12</v>
      </c>
      <c r="IC373" s="223">
        <f t="shared" ca="1" si="827"/>
        <v>8.2163992846464587E-13</v>
      </c>
      <c r="ID373" s="223">
        <f t="shared" ca="1" si="828"/>
        <v>4.5483545036568704E-13</v>
      </c>
      <c r="IE373" s="223">
        <f t="shared" ca="1" si="829"/>
        <v>-9.1301071749979181E-13</v>
      </c>
      <c r="IF373" s="223">
        <f t="shared" ca="1" si="830"/>
        <v>-3.6132161647218415E-13</v>
      </c>
      <c r="IG373" s="223">
        <f t="shared" ca="1" si="831"/>
        <v>-7.4038730663544758E-13</v>
      </c>
      <c r="IH373" s="223">
        <f t="shared" ca="1" si="832"/>
        <v>-1.0556913390949968E-12</v>
      </c>
      <c r="II373" s="223">
        <f t="shared" ca="1" si="833"/>
        <v>-1.2800799422908454E-12</v>
      </c>
      <c r="IJ373" s="223">
        <f t="shared" ca="1" si="834"/>
        <v>-1.394228920384751E-12</v>
      </c>
      <c r="IK373" s="223">
        <f t="shared" ca="1" si="835"/>
        <v>-1.3883078400302297E-12</v>
      </c>
      <c r="IL373" s="223">
        <f t="shared" ca="1" si="836"/>
        <v>-1.2628266206916185E-12</v>
      </c>
      <c r="IM373" s="223">
        <f t="shared" ca="1" si="837"/>
        <v>-1.0285916207221849E-12</v>
      </c>
      <c r="IN373" s="223">
        <f t="shared" ca="1" si="838"/>
        <v>-7.0577500103882878E-13</v>
      </c>
      <c r="IO373" s="223">
        <f t="shared" ca="1" si="839"/>
        <v>-3.2217751216882748E-13</v>
      </c>
      <c r="IP373" s="223">
        <f t="shared" ca="1" si="840"/>
        <v>8.9165687718435708E-14</v>
      </c>
      <c r="IQ373" s="223">
        <f t="shared" ca="1" si="841"/>
        <v>4.9282999845097337E-13</v>
      </c>
      <c r="IR373" s="223">
        <f t="shared" ca="1" si="842"/>
        <v>8.5405212063472052E-13</v>
      </c>
      <c r="IS373" s="223">
        <f t="shared" ca="1" si="843"/>
        <v>1.1417238476550144E-12</v>
      </c>
      <c r="IT373" s="223">
        <f t="shared" ca="1" si="844"/>
        <v>1.3310710835421885E-12</v>
      </c>
      <c r="IU373" s="223">
        <f t="shared" ca="1" si="845"/>
        <v>1.4057873714815892E-12</v>
      </c>
      <c r="IV373" s="223">
        <f t="shared" ca="1" si="846"/>
        <v>1.3594381949251923E-12</v>
      </c>
      <c r="IW373" s="223">
        <f t="shared" ca="1" si="847"/>
        <v>1.1960151138362119E-12</v>
      </c>
      <c r="IX373" s="223">
        <f t="shared" ca="1" si="848"/>
        <v>9.2959201422524696E-13</v>
      </c>
      <c r="IY373" s="223">
        <f t="shared" ca="1" si="849"/>
        <v>5.8311307453716315E-13</v>
      </c>
      <c r="IZ373" s="223">
        <f t="shared" ca="1" si="850"/>
        <v>1.864168284096388E-13</v>
      </c>
      <c r="JA373" s="223">
        <f t="shared" ca="1" si="851"/>
        <v>-2.2633350980827504E-13</v>
      </c>
      <c r="JB373" s="223">
        <f t="shared" ca="1" si="852"/>
        <v>-6.1959215813639823E-13</v>
      </c>
    </row>
    <row r="374" spans="2:262">
      <c r="B374" s="230">
        <v>13</v>
      </c>
      <c r="C374" s="229">
        <f t="shared" si="853"/>
        <v>2.5390624999999995E-4</v>
      </c>
      <c r="D374" s="226">
        <f t="shared" ca="1" si="597"/>
        <v>18.000000000001073</v>
      </c>
      <c r="E374" s="225">
        <f ca="1">S361</f>
        <v>1.0734846022612967E-12</v>
      </c>
      <c r="F374" s="224">
        <v>13</v>
      </c>
      <c r="G374" s="223">
        <f t="shared" ca="1" si="854"/>
        <v>9.1843380348024139E-13</v>
      </c>
      <c r="H374" s="223">
        <f t="shared" ca="1" si="598"/>
        <v>1.142227043362378E-12</v>
      </c>
      <c r="I374" s="223">
        <f t="shared" ca="1" si="599"/>
        <v>1.2507197291358437E-12</v>
      </c>
      <c r="J374" s="223">
        <f t="shared" ca="1" si="600"/>
        <v>1.2329602143139685E-12</v>
      </c>
      <c r="K374" s="223">
        <f t="shared" ca="1" si="601"/>
        <v>1.0907412089464423E-12</v>
      </c>
      <c r="L374" s="223">
        <f t="shared" ca="1" si="602"/>
        <v>8.3841881694356073E-13</v>
      </c>
      <c r="M374" s="223">
        <f t="shared" ca="1" si="603"/>
        <v>5.0146337870832853E-13</v>
      </c>
      <c r="N374" s="223">
        <f t="shared" ca="1" si="604"/>
        <v>1.1388840229435195E-13</v>
      </c>
      <c r="O374" s="223">
        <f t="shared" ca="1" si="605"/>
        <v>-2.8518288386592082E-13</v>
      </c>
      <c r="P374" s="223">
        <f t="shared" ca="1" si="606"/>
        <v>-6.5546677200131881E-13</v>
      </c>
      <c r="Q374" s="223">
        <f t="shared" ca="1" si="607"/>
        <v>-9.5958545904928497E-13</v>
      </c>
      <c r="R374" s="223">
        <f t="shared" ca="1" si="608"/>
        <v>-1.1668400981078837E-12</v>
      </c>
      <c r="S374" s="223">
        <f t="shared" ca="1" si="609"/>
        <v>-1.2563096517494738E-12</v>
      </c>
      <c r="T374" s="223">
        <f t="shared" ca="1" si="610"/>
        <v>-1.218962737666415E-12</v>
      </c>
      <c r="U374" s="223">
        <f t="shared" ca="1" si="611"/>
        <v>-1.0585692892647222E-12</v>
      </c>
      <c r="V374" s="223">
        <f t="shared" ca="1" si="612"/>
        <v>-7.9132000486797639E-13</v>
      </c>
      <c r="W374" s="223">
        <f t="shared" ca="1" si="613"/>
        <v>-4.4419199971360309E-13</v>
      </c>
      <c r="X374" s="223">
        <f t="shared" ca="1" si="614"/>
        <v>-5.2225637776104019E-14</v>
      </c>
      <c r="Y374" s="223">
        <f t="shared" ca="1" si="615"/>
        <v>3.4501257007789411E-13</v>
      </c>
      <c r="Z374" s="223">
        <f t="shared" ca="1" si="616"/>
        <v>7.0742395367168357E-13</v>
      </c>
      <c r="AA374" s="223">
        <f t="shared" ca="1" si="617"/>
        <v>9.9842538919771892E-13</v>
      </c>
      <c r="AB374" s="223">
        <f t="shared" ca="1" si="618"/>
        <v>1.1886421328539257E-12</v>
      </c>
      <c r="AC374" s="223">
        <f t="shared" ca="1" si="619"/>
        <v>1.25887301437231E-12</v>
      </c>
      <c r="AD374" s="223">
        <f t="shared" ca="1" si="620"/>
        <v>1.2020286730152972E-12</v>
      </c>
      <c r="AE374" s="223">
        <f t="shared" ca="1" si="621"/>
        <v>1.0238471834454445E-12</v>
      </c>
      <c r="AF374" s="223">
        <f t="shared" ca="1" si="622"/>
        <v>7.4231483358921897E-13</v>
      </c>
      <c r="AG374" s="223">
        <f t="shared" ca="1" si="623"/>
        <v>3.858505232849433E-13</v>
      </c>
      <c r="AH374" s="223">
        <f t="shared" ca="1" si="624"/>
        <v>-9.5629428779745202E-15</v>
      </c>
      <c r="AI374" s="223">
        <f t="shared" ca="1" si="625"/>
        <v>-4.0401109078901772E-13</v>
      </c>
      <c r="AJ374" s="223">
        <f t="shared" ca="1" si="626"/>
        <v>-7.576768890746337E-13</v>
      </c>
      <c r="AK374" s="223">
        <f t="shared" ca="1" si="627"/>
        <v>-1.0348600251318405E-12</v>
      </c>
      <c r="AL374" s="223">
        <f t="shared" ca="1" si="628"/>
        <v>-1.2075806245891679E-12</v>
      </c>
      <c r="AM374" s="223">
        <f t="shared" ca="1" si="629"/>
        <v>-1.2584036416392704E-12</v>
      </c>
      <c r="AN374" s="223">
        <f t="shared" ca="1" si="630"/>
        <v>-1.1821988160056085E-12</v>
      </c>
      <c r="AO374" s="223">
        <f t="shared" ca="1" si="631"/>
        <v>-9.8665854008282494E-13</v>
      </c>
      <c r="AP374" s="223">
        <f t="shared" ca="1" si="632"/>
        <v>-6.9152136085724479E-13</v>
      </c>
      <c r="AQ374" s="223">
        <f t="shared" ca="1" si="633"/>
        <v>-3.2657949914917358E-13</v>
      </c>
      <c r="AR374" s="223">
        <f t="shared" ca="1" si="634"/>
        <v>7.132848556504289E-14</v>
      </c>
      <c r="AS374" s="223">
        <f t="shared" ca="1" si="635"/>
        <v>4.6203631339523723E-13</v>
      </c>
      <c r="AT374" s="223">
        <f t="shared" ca="1" si="636"/>
        <v>8.0610451448714466E-13</v>
      </c>
      <c r="AU374" s="223">
        <f t="shared" ca="1" si="637"/>
        <v>1.0688015926223862E-12</v>
      </c>
      <c r="AV374" s="223">
        <f t="shared" ca="1" si="638"/>
        <v>1.223609948828204E-12</v>
      </c>
      <c r="AW374" s="223">
        <f t="shared" ca="1" si="639"/>
        <v>1.2549026643103805E-12</v>
      </c>
      <c r="AX374" s="223">
        <f t="shared" ca="1" si="640"/>
        <v>1.159520938499775E-12</v>
      </c>
      <c r="AY374" s="223">
        <f t="shared" ca="1" si="641"/>
        <v>9.470929498760631E-13</v>
      </c>
      <c r="AZ374" s="223">
        <f t="shared" ca="1" si="642"/>
        <v>6.3906195259684591E-13</v>
      </c>
      <c r="BA374" s="223">
        <f t="shared" ca="1" si="643"/>
        <v>2.6652171639497009E-13</v>
      </c>
      <c r="BB374" s="223">
        <f t="shared" ca="1" si="644"/>
        <v>-1.3292219168274757E-13</v>
      </c>
      <c r="BC374" s="223">
        <f t="shared" ca="1" si="645"/>
        <v>-5.1894845005288639E-13</v>
      </c>
      <c r="BD374" s="223">
        <f t="shared" ca="1" si="646"/>
        <v>-8.5259016351783958E-13</v>
      </c>
      <c r="BE374" s="223">
        <f t="shared" ca="1" si="647"/>
        <v>-1.1001683234603426E-12</v>
      </c>
      <c r="BF374" s="223">
        <f t="shared" ca="1" si="648"/>
        <v>-1.2366914895249395E-12</v>
      </c>
      <c r="BG374" s="223">
        <f t="shared" ca="1" si="649"/>
        <v>-1.2483785165466751E-12</v>
      </c>
      <c r="BH374" s="223">
        <f t="shared" ca="1" si="650"/>
        <v>-1.134049673491058E-12</v>
      </c>
      <c r="BI374" s="223">
        <f t="shared" ca="1" si="651"/>
        <v>-9.0524572979750655E-13</v>
      </c>
      <c r="BJ374" s="223">
        <f t="shared" ca="1" si="652"/>
        <v>-5.8506298811742524E-13</v>
      </c>
      <c r="BK374" s="223">
        <f t="shared" ca="1" si="653"/>
        <v>-2.0582185948142568E-13</v>
      </c>
      <c r="BL374" s="223">
        <f t="shared" ca="1" si="654"/>
        <v>1.9419567659808184E-13</v>
      </c>
      <c r="BM374" s="223">
        <f t="shared" ca="1" si="655"/>
        <v>5.7461039443984231E-13</v>
      </c>
      <c r="BN374" s="223">
        <f t="shared" ca="1" si="656"/>
        <v>8.9702184816654317E-13</v>
      </c>
      <c r="BO374" s="223">
        <f t="shared" ca="1" si="657"/>
        <v>1.1288846524437167E-12</v>
      </c>
      <c r="BP374" s="223">
        <f t="shared" ca="1" si="658"/>
        <v>1.2467937321020287E-12</v>
      </c>
      <c r="BQ374" s="223">
        <f t="shared" ca="1" si="659"/>
        <v>1.2388469155915653E-12</v>
      </c>
      <c r="BR374" s="223">
        <f t="shared" ca="1" si="660"/>
        <v>1.1058463834878793E-12</v>
      </c>
      <c r="BS374" s="223">
        <f t="shared" ca="1" si="661"/>
        <v>8.6121769346570465E-13</v>
      </c>
      <c r="BT374" s="223">
        <f t="shared" ca="1" si="662"/>
        <v>5.2965455565416821E-13</v>
      </c>
      <c r="BU374" s="223">
        <f t="shared" ca="1" si="663"/>
        <v>1.4462615968052274E-13</v>
      </c>
      <c r="BV374" s="223">
        <f t="shared" ca="1" si="664"/>
        <v>-2.5500132711895454E-13</v>
      </c>
      <c r="BW374" s="223">
        <f t="shared" ca="1" si="665"/>
        <v>-6.2888805205666811E-13</v>
      </c>
      <c r="BX374" s="223">
        <f t="shared" ca="1" si="666"/>
        <v>-9.3929252861317618E-13</v>
      </c>
      <c r="BY374" s="223">
        <f t="shared" ca="1" si="667"/>
        <v>-1.1548813994207385E-12</v>
      </c>
      <c r="BZ374" s="223">
        <f t="shared" ca="1" si="668"/>
        <v>-1.2538923393722504E-12</v>
      </c>
      <c r="CA374" s="223">
        <f t="shared" ca="1" si="669"/>
        <v>-1.2263308239066205E-12</v>
      </c>
      <c r="CB374" s="223">
        <f t="shared" ca="1" si="670"/>
        <v>-1.0749790126861748E-12</v>
      </c>
      <c r="CC374" s="223">
        <f t="shared" ca="1" si="671"/>
        <v>-8.1511490827658639E-13</v>
      </c>
      <c r="CD374" s="223">
        <f t="shared" ca="1" si="672"/>
        <v>-4.7297013897407627E-13</v>
      </c>
      <c r="CE374" s="223">
        <f t="shared" ca="1" si="673"/>
        <v>-8.3082042793198261E-14</v>
      </c>
      <c r="CF374" s="223">
        <f t="shared" ca="1" si="674"/>
        <v>3.1519265710732374E-13</v>
      </c>
      <c r="CG374" s="223">
        <f t="shared" ca="1" si="675"/>
        <v>6.8165066327199812E-13</v>
      </c>
      <c r="CH374" s="223">
        <f t="shared" ca="1" si="676"/>
        <v>9.7930037108607406E-13</v>
      </c>
      <c r="CI374" s="223">
        <f t="shared" ca="1" si="677"/>
        <v>1.1780959359508919E-12</v>
      </c>
      <c r="CJ374" s="223">
        <f t="shared" ca="1" si="678"/>
        <v>1.2579702101689269E-12</v>
      </c>
      <c r="CK374" s="223">
        <f t="shared" ca="1" si="679"/>
        <v>1.2108603938529906E-12</v>
      </c>
      <c r="CL374" s="223">
        <f t="shared" ca="1" si="680"/>
        <v>1.0415219232858702E-12</v>
      </c>
      <c r="CM374" s="223">
        <f t="shared" ca="1" si="681"/>
        <v>7.6704843987779242E-13</v>
      </c>
      <c r="CN374" s="223">
        <f t="shared" ca="1" si="682"/>
        <v>4.1514629580190853E-13</v>
      </c>
      <c r="CO374" s="223">
        <f t="shared" ca="1" si="683"/>
        <v>2.1337773987653125E-14</v>
      </c>
      <c r="CP374" s="223">
        <f t="shared" ca="1" si="684"/>
        <v>-3.7462466037710522E-13</v>
      </c>
      <c r="CQ374" s="223">
        <f t="shared" ca="1" si="685"/>
        <v>-7.3277111833396304E-13</v>
      </c>
      <c r="CR374" s="223">
        <f t="shared" ca="1" si="686"/>
        <v>-1.0169489931884438E-12</v>
      </c>
      <c r="CS374" s="223">
        <f t="shared" ca="1" si="687"/>
        <v>-1.1984723361823215E-12</v>
      </c>
      <c r="CT374" s="223">
        <f t="shared" ca="1" si="688"/>
        <v>-1.2590175205441295E-12</v>
      </c>
      <c r="CU374" s="223">
        <f t="shared" ca="1" si="689"/>
        <v>-1.1924728950517257E-12</v>
      </c>
      <c r="CV374" s="223">
        <f t="shared" ca="1" si="690"/>
        <v>-1.0055557163458217E-12</v>
      </c>
      <c r="CW374" s="223">
        <f t="shared" ca="1" si="691"/>
        <v>-7.1713408460182846E-13</v>
      </c>
      <c r="CX374" s="223">
        <f t="shared" ca="1" si="692"/>
        <v>-3.5632232884062899E-13</v>
      </c>
      <c r="CY374" s="223">
        <f t="shared" ca="1" si="693"/>
        <v>4.0457899384396487E-14</v>
      </c>
      <c r="CZ374" s="223">
        <f t="shared" ca="1" si="694"/>
        <v>4.3315416002678905E-13</v>
      </c>
      <c r="DA374" s="223">
        <f t="shared" ca="1" si="695"/>
        <v>7.8212626358869165E-13</v>
      </c>
      <c r="DB374" s="223">
        <f t="shared" ca="1" si="696"/>
        <v>1.0521476960920082E-12</v>
      </c>
      <c r="DC374" s="223">
        <f t="shared" ca="1" si="697"/>
        <v>1.2159615115821093E-12</v>
      </c>
      <c r="DD374" s="223">
        <f t="shared" ca="1" si="698"/>
        <v>1.2570317474354305E-12</v>
      </c>
      <c r="DE374" s="223">
        <f t="shared" ca="1" si="699"/>
        <v>1.1712126245979897E-12</v>
      </c>
      <c r="DF374" s="223">
        <f t="shared" ca="1" si="700"/>
        <v>9.6716703760882001E-13</v>
      </c>
      <c r="DG374" s="223">
        <f t="shared" ca="1" si="701"/>
        <v>6.6549209050252387E-13</v>
      </c>
      <c r="DH374" s="223">
        <f t="shared" ca="1" si="702"/>
        <v>2.9663995017902236E-13</v>
      </c>
      <c r="DI374" s="223">
        <f t="shared" ca="1" si="703"/>
        <v>-1.0215610613313122E-13</v>
      </c>
      <c r="DJ374" s="223">
        <f t="shared" ca="1" si="704"/>
        <v>-4.9064015336514492E-13</v>
      </c>
      <c r="DK374" s="223">
        <f t="shared" ca="1" si="705"/>
        <v>-8.295971981682653E-13</v>
      </c>
      <c r="DL374" s="223">
        <f t="shared" ca="1" si="706"/>
        <v>-1.0848116830384354E-12</v>
      </c>
      <c r="DM374" s="223">
        <f t="shared" ca="1" si="707"/>
        <v>-1.2305213291948472E-12</v>
      </c>
      <c r="DN374" s="223">
        <f t="shared" ca="1" si="708"/>
        <v>-1.2520176747441819E-12</v>
      </c>
      <c r="DO374" s="223">
        <f t="shared" ca="1" si="709"/>
        <v>-1.1471308003454873E-12</v>
      </c>
      <c r="DP374" s="223">
        <f t="shared" ca="1" si="710"/>
        <v>-9.2644836876438885E-13</v>
      </c>
      <c r="DQ374" s="223">
        <f t="shared" ca="1" si="711"/>
        <v>-6.1224686766698738E-13</v>
      </c>
      <c r="DR374" s="223">
        <f t="shared" ca="1" si="712"/>
        <v>-2.3624293989484336E-13</v>
      </c>
      <c r="DS374" s="223">
        <f t="shared" ca="1" si="713"/>
        <v>1.636082098743776E-13</v>
      </c>
      <c r="DT374" s="223">
        <f t="shared" ca="1" si="714"/>
        <v>5.4694415159904651E-13</v>
      </c>
      <c r="DU374" s="223">
        <f t="shared" ca="1" si="715"/>
        <v>8.7506956043331244E-13</v>
      </c>
      <c r="DV374" s="223">
        <f t="shared" ca="1" si="716"/>
        <v>1.1148622636221416E-12</v>
      </c>
      <c r="DW374" s="223">
        <f t="shared" ca="1" si="717"/>
        <v>1.2421167131446157E-12</v>
      </c>
      <c r="DX374" s="223">
        <f t="shared" ca="1" si="718"/>
        <v>1.2439873818106796E-12</v>
      </c>
      <c r="DY374" s="223">
        <f t="shared" ca="1" si="719"/>
        <v>1.1202854375181613E-12</v>
      </c>
      <c r="DZ374" s="223">
        <f t="shared" ca="1" si="720"/>
        <v>8.8349780465231061E-13</v>
      </c>
      <c r="EA374" s="223">
        <f t="shared" ca="1" si="721"/>
        <v>5.5752668850074117E-13</v>
      </c>
      <c r="EB374" s="223">
        <f t="shared" ca="1" si="722"/>
        <v>1.7527679967602894E-13</v>
      </c>
      <c r="EC374" s="223">
        <f t="shared" ca="1" si="723"/>
        <v>-2.2466616710764986E-13</v>
      </c>
      <c r="ED374" s="223">
        <f t="shared" ca="1" si="724"/>
        <v>-6.0193051346509615E-13</v>
      </c>
      <c r="EE374" s="223">
        <f t="shared" ca="1" si="725"/>
        <v>-9.1843380348024119E-13</v>
      </c>
      <c r="EF374" s="223">
        <f t="shared" ca="1" si="726"/>
        <v>-1.1422270433623808E-12</v>
      </c>
      <c r="EG374" s="223">
        <f t="shared" ca="1" si="727"/>
        <v>-1.2507197291358441E-12</v>
      </c>
      <c r="EH374" s="223">
        <f t="shared" ca="1" si="728"/>
        <v>-1.2329602143139681E-12</v>
      </c>
      <c r="EI374" s="223">
        <f t="shared" ca="1" si="729"/>
        <v>-1.0907412089464429E-12</v>
      </c>
      <c r="EJ374" s="223">
        <f t="shared" ca="1" si="730"/>
        <v>-8.38418816943557E-13</v>
      </c>
      <c r="EK374" s="223">
        <f t="shared" ca="1" si="731"/>
        <v>-5.0146337870832641E-13</v>
      </c>
      <c r="EL374" s="223">
        <f t="shared" ca="1" si="732"/>
        <v>-1.1388840229435175E-13</v>
      </c>
      <c r="EM374" s="223">
        <f t="shared" ca="1" si="733"/>
        <v>2.8518288386592764E-13</v>
      </c>
      <c r="EN374" s="223">
        <f t="shared" ca="1" si="734"/>
        <v>6.5546677200132224E-13</v>
      </c>
      <c r="EO374" s="223">
        <f t="shared" ca="1" si="735"/>
        <v>9.5958545904928578E-13</v>
      </c>
      <c r="EP374" s="223">
        <f t="shared" ca="1" si="736"/>
        <v>1.1668400981078833E-12</v>
      </c>
      <c r="EQ374" s="223">
        <f t="shared" ca="1" si="737"/>
        <v>1.2563096517494742E-12</v>
      </c>
      <c r="ER374" s="223">
        <f t="shared" ca="1" si="738"/>
        <v>1.2189627376664142E-12</v>
      </c>
      <c r="ES374" s="223">
        <f t="shared" ca="1" si="739"/>
        <v>1.058569289264722E-12</v>
      </c>
      <c r="ET374" s="223">
        <f t="shared" ca="1" si="740"/>
        <v>7.913200048679778E-13</v>
      </c>
      <c r="EU374" s="223">
        <f t="shared" ca="1" si="741"/>
        <v>4.4419199971359865E-13</v>
      </c>
      <c r="EV374" s="223">
        <f t="shared" ca="1" si="742"/>
        <v>5.2225637776101495E-14</v>
      </c>
      <c r="EW374" s="223">
        <f t="shared" ca="1" si="743"/>
        <v>-3.4501257007789325E-13</v>
      </c>
      <c r="EX374" s="223">
        <f t="shared" ca="1" si="744"/>
        <v>-7.0742395367168852E-13</v>
      </c>
      <c r="EY374" s="223">
        <f t="shared" ca="1" si="745"/>
        <v>-9.9842538919772114E-13</v>
      </c>
      <c r="EZ374" s="223">
        <f t="shared" ca="1" si="746"/>
        <v>-1.1886421328539259E-12</v>
      </c>
      <c r="FA374" s="223">
        <f t="shared" ca="1" si="747"/>
        <v>-1.2588730143723102E-12</v>
      </c>
      <c r="FB374" s="223">
        <f t="shared" ca="1" si="748"/>
        <v>-1.2020286730152956E-12</v>
      </c>
      <c r="FC374" s="223">
        <f t="shared" ca="1" si="749"/>
        <v>-1.0238471834454431E-12</v>
      </c>
      <c r="FD374" s="223">
        <f t="shared" ca="1" si="750"/>
        <v>-7.4231483358921856E-13</v>
      </c>
      <c r="FE374" s="223">
        <f t="shared" ca="1" si="751"/>
        <v>-3.8585052328493664E-13</v>
      </c>
      <c r="FF374" s="223">
        <f t="shared" ca="1" si="752"/>
        <v>9.5629428779770445E-15</v>
      </c>
      <c r="FG374" s="223">
        <f t="shared" ca="1" si="753"/>
        <v>4.0401109078901793E-13</v>
      </c>
      <c r="FH374" s="223">
        <f t="shared" ca="1" si="754"/>
        <v>7.5767688907463218E-13</v>
      </c>
      <c r="FI374" s="223">
        <f t="shared" ca="1" si="755"/>
        <v>1.0348600251318431E-12</v>
      </c>
      <c r="FJ374" s="223">
        <f t="shared" ca="1" si="756"/>
        <v>1.2075806245891685E-12</v>
      </c>
      <c r="FK374" s="223">
        <f t="shared" ca="1" si="757"/>
        <v>1.2584036416392704E-12</v>
      </c>
      <c r="FL374" s="223">
        <f t="shared" ca="1" si="758"/>
        <v>1.1821988160056063E-12</v>
      </c>
      <c r="FM374" s="223">
        <f t="shared" ca="1" si="759"/>
        <v>9.8665854008282211E-13</v>
      </c>
      <c r="FN374" s="223">
        <f t="shared" ca="1" si="760"/>
        <v>6.9152136085724277E-13</v>
      </c>
      <c r="FO374" s="223">
        <f t="shared" ca="1" si="761"/>
        <v>3.2657949914917554E-13</v>
      </c>
      <c r="FP374" s="223">
        <f t="shared" ca="1" si="762"/>
        <v>-7.1328485565047535E-14</v>
      </c>
      <c r="FQ374" s="223">
        <f t="shared" ca="1" si="763"/>
        <v>-4.6203631339523955E-13</v>
      </c>
      <c r="FR374" s="223">
        <f t="shared" ca="1" si="764"/>
        <v>-8.0610451448714486E-13</v>
      </c>
      <c r="FS374" s="223">
        <f t="shared" ca="1" si="765"/>
        <v>-1.0688015926223898E-12</v>
      </c>
      <c r="FT374" s="223">
        <f t="shared" ca="1" si="766"/>
        <v>-1.2236099488282052E-12</v>
      </c>
      <c r="FU374" s="223">
        <f t="shared" ca="1" si="767"/>
        <v>-1.2549026643103805E-12</v>
      </c>
      <c r="FV374" s="223">
        <f t="shared" ca="1" si="768"/>
        <v>-1.1595209384997758E-12</v>
      </c>
      <c r="FW374" s="223">
        <f t="shared" ca="1" si="769"/>
        <v>-9.4709294987606007E-13</v>
      </c>
      <c r="FX374" s="223">
        <f t="shared" ca="1" si="770"/>
        <v>-6.3906195259684389E-13</v>
      </c>
      <c r="FY374" s="223">
        <f t="shared" ca="1" si="771"/>
        <v>-2.6652171639496978E-13</v>
      </c>
      <c r="FZ374" s="223">
        <f t="shared" ca="1" si="772"/>
        <v>1.3292219168275454E-13</v>
      </c>
      <c r="GA374" s="223">
        <f t="shared" ca="1" si="773"/>
        <v>5.1894845005289073E-13</v>
      </c>
      <c r="GB374" s="223">
        <f t="shared" ca="1" si="774"/>
        <v>8.525901635178415E-13</v>
      </c>
      <c r="GC374" s="223">
        <f t="shared" ca="1" si="775"/>
        <v>1.1001683234603416E-12</v>
      </c>
      <c r="GD374" s="223">
        <f t="shared" ca="1" si="776"/>
        <v>1.2366914895249409E-12</v>
      </c>
      <c r="GE374" s="223">
        <f t="shared" ca="1" si="777"/>
        <v>1.2483785165466747E-12</v>
      </c>
      <c r="GF374" s="223">
        <f t="shared" ca="1" si="778"/>
        <v>1.134049673491057E-12</v>
      </c>
      <c r="GG374" s="223">
        <f t="shared" ca="1" si="779"/>
        <v>9.0524572979750797E-13</v>
      </c>
      <c r="GH374" s="223">
        <f t="shared" ca="1" si="780"/>
        <v>5.8506298811742302E-13</v>
      </c>
      <c r="GI374" s="223">
        <f t="shared" ca="1" si="781"/>
        <v>2.0582185948142326E-13</v>
      </c>
      <c r="GJ374" s="223">
        <f t="shared" ca="1" si="782"/>
        <v>-1.9419567659807987E-13</v>
      </c>
      <c r="GK374" s="223">
        <f t="shared" ca="1" si="783"/>
        <v>-5.7461039443984837E-13</v>
      </c>
      <c r="GL374" s="223">
        <f t="shared" ca="1" si="784"/>
        <v>-8.9702184816654499E-13</v>
      </c>
      <c r="GM374" s="223">
        <f t="shared" ca="1" si="785"/>
        <v>-1.1288846524437179E-12</v>
      </c>
      <c r="GN374" s="223">
        <f t="shared" ca="1" si="786"/>
        <v>-1.2467937321020285E-12</v>
      </c>
      <c r="GO374" s="223">
        <f t="shared" ca="1" si="787"/>
        <v>-1.2388469155915641E-12</v>
      </c>
      <c r="GP374" s="223">
        <f t="shared" ca="1" si="788"/>
        <v>-1.1058463834878781E-12</v>
      </c>
      <c r="GQ374" s="223">
        <f t="shared" ca="1" si="789"/>
        <v>-8.6121769346570616E-13</v>
      </c>
      <c r="GR374" s="223">
        <f t="shared" ca="1" si="790"/>
        <v>-5.2965455565416185E-13</v>
      </c>
      <c r="GS374" s="223">
        <f t="shared" ca="1" si="791"/>
        <v>-1.4462615968052021E-13</v>
      </c>
      <c r="GT374" s="223">
        <f t="shared" ca="1" si="792"/>
        <v>2.5500132711895691E-13</v>
      </c>
      <c r="GU374" s="223">
        <f t="shared" ca="1" si="793"/>
        <v>6.288880520566665E-13</v>
      </c>
      <c r="GV374" s="223">
        <f t="shared" ca="1" si="794"/>
        <v>9.3929252861318063E-13</v>
      </c>
      <c r="GW374" s="223">
        <f t="shared" ca="1" si="795"/>
        <v>1.1548813994207393E-12</v>
      </c>
      <c r="GX374" s="223">
        <f t="shared" ca="1" si="796"/>
        <v>1.2538923393722506E-12</v>
      </c>
      <c r="GY374" s="223">
        <f t="shared" ca="1" si="797"/>
        <v>1.2263308239066191E-12</v>
      </c>
      <c r="GZ374" s="223">
        <f t="shared" ca="1" si="798"/>
        <v>1.074979012686178E-12</v>
      </c>
      <c r="HA374" s="223">
        <f t="shared" ca="1" si="799"/>
        <v>8.1511490827658448E-13</v>
      </c>
      <c r="HB374" s="223">
        <f t="shared" ca="1" si="800"/>
        <v>4.7297013897406981E-13</v>
      </c>
      <c r="HC374" s="223">
        <f t="shared" ca="1" si="801"/>
        <v>8.3082042793200381E-14</v>
      </c>
      <c r="HD374" s="223">
        <f t="shared" ca="1" si="802"/>
        <v>-3.1519265710732607E-13</v>
      </c>
      <c r="HE374" s="223">
        <f t="shared" ca="1" si="803"/>
        <v>-6.8165066327200771E-13</v>
      </c>
      <c r="HF374" s="223">
        <f t="shared" ca="1" si="804"/>
        <v>-9.7930037108607285E-13</v>
      </c>
      <c r="HG374" s="223">
        <f t="shared" ca="1" si="805"/>
        <v>-1.1780959359508931E-12</v>
      </c>
      <c r="HH374" s="223">
        <f t="shared" ca="1" si="806"/>
        <v>-1.2579702101689273E-12</v>
      </c>
      <c r="HI374" s="223">
        <f t="shared" ca="1" si="807"/>
        <v>-1.2108603938529912E-12</v>
      </c>
      <c r="HJ374" s="223">
        <f t="shared" ca="1" si="808"/>
        <v>-1.0415219232858664E-12</v>
      </c>
      <c r="HK374" s="223">
        <f t="shared" ca="1" si="809"/>
        <v>-7.6704843987779777E-13</v>
      </c>
      <c r="HL374" s="223">
        <f t="shared" ca="1" si="810"/>
        <v>-4.1514629580190626E-13</v>
      </c>
      <c r="HM374" s="223">
        <f t="shared" ca="1" si="811"/>
        <v>-2.1337773987646158E-14</v>
      </c>
      <c r="HN374" s="223">
        <f t="shared" ca="1" si="812"/>
        <v>3.7462466037709901E-13</v>
      </c>
      <c r="HO374" s="223">
        <f t="shared" ca="1" si="813"/>
        <v>7.3277111833396496E-13</v>
      </c>
      <c r="HP374" s="223">
        <f t="shared" ca="1" si="814"/>
        <v>1.0169489931884478E-12</v>
      </c>
      <c r="HQ374" s="223">
        <f t="shared" ca="1" si="815"/>
        <v>1.1984723361823209E-12</v>
      </c>
      <c r="HR374" s="223">
        <f t="shared" ca="1" si="816"/>
        <v>1.2590175205441295E-12</v>
      </c>
      <c r="HS374" s="223">
        <f t="shared" ca="1" si="817"/>
        <v>1.1924728950517219E-12</v>
      </c>
      <c r="HT374" s="223">
        <f t="shared" ca="1" si="818"/>
        <v>1.0055557163458229E-12</v>
      </c>
      <c r="HU374" s="223">
        <f t="shared" ca="1" si="819"/>
        <v>7.1713408460182281E-13</v>
      </c>
      <c r="HV374" s="223">
        <f t="shared" ca="1" si="820"/>
        <v>3.5632232884061793E-13</v>
      </c>
      <c r="HW374" s="223">
        <f t="shared" ca="1" si="821"/>
        <v>-4.0457899384394468E-14</v>
      </c>
      <c r="HX374" s="223">
        <f t="shared" ca="1" si="822"/>
        <v>-4.3315416002679556E-13</v>
      </c>
      <c r="HY374" s="223">
        <f t="shared" ca="1" si="823"/>
        <v>-7.821262635886865E-13</v>
      </c>
      <c r="HZ374" s="223">
        <f t="shared" ca="1" si="824"/>
        <v>-1.0521476960920094E-12</v>
      </c>
      <c r="IA374" s="223">
        <f t="shared" ca="1" si="825"/>
        <v>-1.2159615115821121E-12</v>
      </c>
      <c r="IB374" s="223">
        <f t="shared" ca="1" si="826"/>
        <v>-1.2570317474354309E-12</v>
      </c>
      <c r="IC374" s="223">
        <f t="shared" ca="1" si="827"/>
        <v>-1.1712126245979889E-12</v>
      </c>
      <c r="ID374" s="223">
        <f t="shared" ca="1" si="828"/>
        <v>-9.6716703760881294E-13</v>
      </c>
      <c r="IE374" s="223">
        <f t="shared" ca="1" si="829"/>
        <v>1.2844593250554372E-12</v>
      </c>
      <c r="IF374" s="223">
        <f t="shared" ca="1" si="830"/>
        <v>-2.9663995017901994E-13</v>
      </c>
      <c r="IG374" s="223">
        <f t="shared" ca="1" si="831"/>
        <v>1.0215610613314258E-13</v>
      </c>
      <c r="IH374" s="223">
        <f t="shared" ca="1" si="832"/>
        <v>4.9064015336514714E-13</v>
      </c>
      <c r="II374" s="223">
        <f t="shared" ca="1" si="833"/>
        <v>8.2959719816826712E-13</v>
      </c>
      <c r="IJ374" s="223">
        <f t="shared" ca="1" si="834"/>
        <v>1.084811683038432E-12</v>
      </c>
      <c r="IK374" s="223">
        <f t="shared" ca="1" si="835"/>
        <v>1.2305213291948476E-12</v>
      </c>
      <c r="IL374" s="223">
        <f t="shared" ca="1" si="836"/>
        <v>1.2520176747441817E-12</v>
      </c>
      <c r="IM374" s="223">
        <f t="shared" ca="1" si="837"/>
        <v>1.1471308003454901E-12</v>
      </c>
      <c r="IN374" s="223">
        <f t="shared" ca="1" si="838"/>
        <v>9.2644836876438703E-13</v>
      </c>
      <c r="IO374" s="223">
        <f t="shared" ca="1" si="839"/>
        <v>6.1224686766697738E-13</v>
      </c>
      <c r="IP374" s="223">
        <f t="shared" ca="1" si="840"/>
        <v>2.3624293989484973E-13</v>
      </c>
      <c r="IQ374" s="223">
        <f t="shared" ca="1" si="841"/>
        <v>-1.6360820987438013E-13</v>
      </c>
      <c r="IR374" s="223">
        <f t="shared" ca="1" si="842"/>
        <v>-5.4694415159905671E-13</v>
      </c>
      <c r="IS374" s="223">
        <f t="shared" ca="1" si="843"/>
        <v>-8.7506956043331416E-13</v>
      </c>
      <c r="IT374" s="223">
        <f t="shared" ca="1" si="844"/>
        <v>-1.1148622636221428E-12</v>
      </c>
      <c r="IU374" s="223">
        <f t="shared" ca="1" si="845"/>
        <v>-1.2421167131446177E-12</v>
      </c>
      <c r="IV374" s="223">
        <f t="shared" ca="1" si="846"/>
        <v>-1.2439873818106792E-12</v>
      </c>
      <c r="IW374" s="223">
        <f t="shared" ca="1" si="847"/>
        <v>-1.1202854375181603E-12</v>
      </c>
      <c r="IX374" s="223">
        <f t="shared" ca="1" si="848"/>
        <v>-8.8349780465231526E-13</v>
      </c>
      <c r="IY374" s="223">
        <f t="shared" ca="1" si="849"/>
        <v>-5.5752668850073895E-13</v>
      </c>
      <c r="IZ374" s="223">
        <f t="shared" ca="1" si="850"/>
        <v>-1.7527679967601774E-13</v>
      </c>
      <c r="JA374" s="223">
        <f t="shared" ca="1" si="851"/>
        <v>2.2466616710764355E-13</v>
      </c>
      <c r="JB374" s="223">
        <f t="shared" ca="1" si="852"/>
        <v>6.0193051346509837E-13</v>
      </c>
    </row>
    <row r="375" spans="2:262">
      <c r="B375" s="230">
        <v>14</v>
      </c>
      <c r="C375" s="229">
        <f t="shared" si="853"/>
        <v>2.7343749999999997E-4</v>
      </c>
      <c r="D375" s="226">
        <f t="shared" ca="1" si="597"/>
        <v>18.000000000012115</v>
      </c>
      <c r="E375" s="225">
        <f ca="1">T361</f>
        <v>1.2116247257232245E-11</v>
      </c>
      <c r="F375" s="224">
        <v>14</v>
      </c>
      <c r="G375" s="223">
        <f t="shared" ca="1" si="854"/>
        <v>-7.1506709728152804E-14</v>
      </c>
      <c r="H375" s="223">
        <f t="shared" ca="1" si="598"/>
        <v>-8.7601614357856488E-14</v>
      </c>
      <c r="I375" s="223">
        <f t="shared" ca="1" si="599"/>
        <v>-9.3454850470030167E-14</v>
      </c>
      <c r="J375" s="223">
        <f t="shared" ca="1" si="600"/>
        <v>-8.8382105287390589E-14</v>
      </c>
      <c r="K375" s="223">
        <f t="shared" ca="1" si="601"/>
        <v>-7.2976442933416819E-14</v>
      </c>
      <c r="L375" s="223">
        <f t="shared" ca="1" si="602"/>
        <v>-4.9038968196861408E-14</v>
      </c>
      <c r="M375" s="223">
        <f t="shared" ca="1" si="603"/>
        <v>-1.936825600349073E-14</v>
      </c>
      <c r="N375" s="223">
        <f t="shared" ca="1" si="604"/>
        <v>1.2566835210797227E-14</v>
      </c>
      <c r="O375" s="223">
        <f t="shared" ca="1" si="605"/>
        <v>4.3032714225209014E-14</v>
      </c>
      <c r="P375" s="223">
        <f t="shared" ca="1" si="606"/>
        <v>6.8467558164127745E-14</v>
      </c>
      <c r="Q375" s="223">
        <f t="shared" ca="1" si="607"/>
        <v>8.5897731868806534E-14</v>
      </c>
      <c r="R375" s="223">
        <f t="shared" ca="1" si="608"/>
        <v>9.3285441143386696E-14</v>
      </c>
      <c r="S375" s="223">
        <f t="shared" ca="1" si="609"/>
        <v>8.9766975084264936E-14</v>
      </c>
      <c r="T375" s="223">
        <f t="shared" ca="1" si="610"/>
        <v>7.5753684136656784E-14</v>
      </c>
      <c r="U375" s="223">
        <f t="shared" ca="1" si="611"/>
        <v>5.2883888344971731E-14</v>
      </c>
      <c r="V375" s="223">
        <f t="shared" ca="1" si="612"/>
        <v>2.3831338293362562E-14</v>
      </c>
      <c r="W375" s="223">
        <f t="shared" ca="1" si="613"/>
        <v>-8.0073780740029602E-15</v>
      </c>
      <c r="X375" s="223">
        <f t="shared" ca="1" si="614"/>
        <v>-3.8909936899870895E-14</v>
      </c>
      <c r="Y375" s="223">
        <f t="shared" ca="1" si="615"/>
        <v>-6.5263462255435521E-14</v>
      </c>
      <c r="Z375" s="223">
        <f t="shared" ca="1" si="616"/>
        <v>-8.3986914219931887E-14</v>
      </c>
      <c r="AA375" s="223">
        <f t="shared" ca="1" si="617"/>
        <v>-9.2891299018189172E-14</v>
      </c>
      <c r="AB375" s="223">
        <f t="shared" ca="1" si="618"/>
        <v>-9.0935588375502853E-14</v>
      </c>
      <c r="AC375" s="223">
        <f t="shared" ca="1" si="619"/>
        <v>-7.8348428079572457E-14</v>
      </c>
      <c r="AD375" s="223">
        <f t="shared" ca="1" si="620"/>
        <v>-5.6601406573977459E-14</v>
      </c>
      <c r="AE375" s="223">
        <f t="shared" ca="1" si="621"/>
        <v>-2.8237008801907059E-14</v>
      </c>
      <c r="AF375" s="223">
        <f t="shared" ca="1" si="622"/>
        <v>3.4286304620649678E-15</v>
      </c>
      <c r="AG375" s="223">
        <f t="shared" ca="1" si="623"/>
        <v>3.4693422128433034E-14</v>
      </c>
      <c r="AH375" s="223">
        <f t="shared" ca="1" si="624"/>
        <v>6.1902140949765722E-14</v>
      </c>
      <c r="AI375" s="223">
        <f t="shared" ca="1" si="625"/>
        <v>8.1873764738316593E-14</v>
      </c>
      <c r="AJ375" s="223">
        <f t="shared" ca="1" si="626"/>
        <v>9.2273373617339989E-14</v>
      </c>
      <c r="AK375" s="223">
        <f t="shared" ca="1" si="627"/>
        <v>9.1885129869327393E-14</v>
      </c>
      <c r="AL375" s="223">
        <f t="shared" ca="1" si="628"/>
        <v>8.0754423796732628E-14</v>
      </c>
      <c r="AM375" s="223">
        <f t="shared" ca="1" si="629"/>
        <v>6.0182567056848788E-14</v>
      </c>
      <c r="AN375" s="223">
        <f t="shared" ca="1" si="630"/>
        <v>3.2574653882977825E-14</v>
      </c>
      <c r="AO375" s="223">
        <f t="shared" ca="1" si="631"/>
        <v>1.1583770209686993E-15</v>
      </c>
      <c r="AP375" s="223">
        <f t="shared" ca="1" si="632"/>
        <v>-3.039332786430289E-14</v>
      </c>
      <c r="AQ375" s="223">
        <f t="shared" ca="1" si="633"/>
        <v>-5.8391691964560811E-14</v>
      </c>
      <c r="AR375" s="223">
        <f t="shared" ca="1" si="634"/>
        <v>-7.9563374186151865E-14</v>
      </c>
      <c r="AS375" s="223">
        <f t="shared" ca="1" si="635"/>
        <v>-9.1433153577253652E-14</v>
      </c>
      <c r="AT375" s="223">
        <f t="shared" ca="1" si="636"/>
        <v>-9.261331203710984E-14</v>
      </c>
      <c r="AU375" s="223">
        <f t="shared" ca="1" si="637"/>
        <v>-8.2965875033714328E-14</v>
      </c>
      <c r="AV375" s="223">
        <f t="shared" ca="1" si="638"/>
        <v>-6.3618742464309882E-14</v>
      </c>
      <c r="AW375" s="223">
        <f t="shared" ca="1" si="639"/>
        <v>-3.6833823769641785E-14</v>
      </c>
      <c r="AX375" s="223">
        <f t="shared" ca="1" si="640"/>
        <v>-5.742593872297003E-15</v>
      </c>
      <c r="AY375" s="223">
        <f t="shared" ca="1" si="641"/>
        <v>2.6020013411206542E-14</v>
      </c>
      <c r="AZ375" s="223">
        <f t="shared" ca="1" si="642"/>
        <v>5.4740572278905112E-14</v>
      </c>
      <c r="BA375" s="223">
        <f t="shared" ca="1" si="643"/>
        <v>7.7061308496644176E-14</v>
      </c>
      <c r="BB375" s="223">
        <f t="shared" ca="1" si="644"/>
        <v>9.0372663061601307E-14</v>
      </c>
      <c r="BC375" s="223">
        <f t="shared" ca="1" si="645"/>
        <v>9.3118380624226808E-14</v>
      </c>
      <c r="BD375" s="223">
        <f t="shared" ca="1" si="646"/>
        <v>8.4977454210787495E-14</v>
      </c>
      <c r="BE375" s="223">
        <f t="shared" ca="1" si="647"/>
        <v>6.6901654748830849E-14</v>
      </c>
      <c r="BF375" s="223">
        <f t="shared" ca="1" si="648"/>
        <v>4.1004257748582765E-14</v>
      </c>
      <c r="BG375" s="223">
        <f t="shared" ca="1" si="649"/>
        <v>1.0312976311995128E-14</v>
      </c>
      <c r="BH375" s="223">
        <f t="shared" ca="1" si="650"/>
        <v>-2.1584014466718591E-14</v>
      </c>
      <c r="BI375" s="223">
        <f t="shared" ca="1" si="651"/>
        <v>-5.0957577759921826E-14</v>
      </c>
      <c r="BJ375" s="223">
        <f t="shared" ca="1" si="652"/>
        <v>-7.4373595365194541E-14</v>
      </c>
      <c r="BK375" s="223">
        <f t="shared" ca="1" si="653"/>
        <v>-8.9094456884923131E-14</v>
      </c>
      <c r="BL375" s="223">
        <f t="shared" ca="1" si="654"/>
        <v>-9.3399118876213208E-14</v>
      </c>
      <c r="BM375" s="223">
        <f t="shared" ca="1" si="655"/>
        <v>-8.6784315257520812E-14</v>
      </c>
      <c r="BN375" s="223">
        <f t="shared" ca="1" si="656"/>
        <v>-7.0023395087168766E-14</v>
      </c>
      <c r="BO375" s="223">
        <f t="shared" ca="1" si="657"/>
        <v>-4.5075908879058454E-14</v>
      </c>
      <c r="BP375" s="223">
        <f t="shared" ca="1" si="658"/>
        <v>-1.4858513888447781E-14</v>
      </c>
      <c r="BQ375" s="223">
        <f t="shared" ca="1" si="659"/>
        <v>1.7096017740843758E-14</v>
      </c>
      <c r="BR375" s="223">
        <f t="shared" ca="1" si="660"/>
        <v>4.7051821972757931E-14</v>
      </c>
      <c r="BS375" s="223">
        <f t="shared" ca="1" si="661"/>
        <v>7.1506709728152791E-14</v>
      </c>
      <c r="BT375" s="223">
        <f t="shared" ca="1" si="662"/>
        <v>8.7601614357856501E-14</v>
      </c>
      <c r="BU375" s="223">
        <f t="shared" ca="1" si="663"/>
        <v>9.3454850470030167E-14</v>
      </c>
      <c r="BV375" s="223">
        <f t="shared" ca="1" si="664"/>
        <v>8.8382105287390652E-14</v>
      </c>
      <c r="BW375" s="223">
        <f t="shared" ca="1" si="665"/>
        <v>7.2976442933416907E-14</v>
      </c>
      <c r="BX375" s="223">
        <f t="shared" ca="1" si="666"/>
        <v>4.9038968196861471E-14</v>
      </c>
      <c r="BY375" s="223">
        <f t="shared" ca="1" si="667"/>
        <v>1.936825600349073E-14</v>
      </c>
      <c r="BZ375" s="223">
        <f t="shared" ca="1" si="668"/>
        <v>-1.2566835210797264E-14</v>
      </c>
      <c r="CA375" s="223">
        <f t="shared" ca="1" si="669"/>
        <v>-4.3032714225208799E-14</v>
      </c>
      <c r="CB375" s="223">
        <f t="shared" ca="1" si="670"/>
        <v>-6.8467558164127631E-14</v>
      </c>
      <c r="CC375" s="223">
        <f t="shared" ca="1" si="671"/>
        <v>-8.5897731868806496E-14</v>
      </c>
      <c r="CD375" s="223">
        <f t="shared" ca="1" si="672"/>
        <v>-9.3285441143386684E-14</v>
      </c>
      <c r="CE375" s="223">
        <f t="shared" ca="1" si="673"/>
        <v>-8.9766975084264936E-14</v>
      </c>
      <c r="CF375" s="223">
        <f t="shared" ca="1" si="674"/>
        <v>-7.5753684136656733E-14</v>
      </c>
      <c r="CG375" s="223">
        <f t="shared" ca="1" si="675"/>
        <v>-5.288388834497192E-14</v>
      </c>
      <c r="CH375" s="223">
        <f t="shared" ca="1" si="676"/>
        <v>-2.383133829336272E-14</v>
      </c>
      <c r="CI375" s="223">
        <f t="shared" ca="1" si="677"/>
        <v>8.0073780740028782E-15</v>
      </c>
      <c r="CJ375" s="223">
        <f t="shared" ca="1" si="678"/>
        <v>3.8909936899870832E-14</v>
      </c>
      <c r="CK375" s="223">
        <f t="shared" ca="1" si="679"/>
        <v>6.5263462255435521E-14</v>
      </c>
      <c r="CL375" s="223">
        <f t="shared" ca="1" si="680"/>
        <v>8.3986914219931938E-14</v>
      </c>
      <c r="CM375" s="223">
        <f t="shared" ca="1" si="681"/>
        <v>9.2891299018189146E-14</v>
      </c>
      <c r="CN375" s="223">
        <f t="shared" ca="1" si="682"/>
        <v>9.0935588375502891E-14</v>
      </c>
      <c r="CO375" s="223">
        <f t="shared" ca="1" si="683"/>
        <v>7.8348428079572495E-14</v>
      </c>
      <c r="CP375" s="223">
        <f t="shared" ca="1" si="684"/>
        <v>5.6601406573977523E-14</v>
      </c>
      <c r="CQ375" s="223">
        <f t="shared" ca="1" si="685"/>
        <v>2.8237008801906989E-14</v>
      </c>
      <c r="CR375" s="223">
        <f t="shared" ca="1" si="686"/>
        <v>-3.4286304620650499E-15</v>
      </c>
      <c r="CS375" s="223">
        <f t="shared" ca="1" si="687"/>
        <v>-3.4693422128432807E-14</v>
      </c>
      <c r="CT375" s="223">
        <f t="shared" ca="1" si="688"/>
        <v>-6.1902140949765659E-14</v>
      </c>
      <c r="CU375" s="223">
        <f t="shared" ca="1" si="689"/>
        <v>-8.1873764738316567E-14</v>
      </c>
      <c r="CV375" s="223">
        <f t="shared" ca="1" si="690"/>
        <v>-9.2273373617339976E-14</v>
      </c>
      <c r="CW375" s="223">
        <f t="shared" ca="1" si="691"/>
        <v>-9.1885129869327368E-14</v>
      </c>
      <c r="CX375" s="223">
        <f t="shared" ca="1" si="692"/>
        <v>-8.0754423796732578E-14</v>
      </c>
      <c r="CY375" s="223">
        <f t="shared" ca="1" si="693"/>
        <v>-6.0182567056848725E-14</v>
      </c>
      <c r="CZ375" s="223">
        <f t="shared" ca="1" si="694"/>
        <v>-3.2574653882977586E-14</v>
      </c>
      <c r="DA375" s="223">
        <f t="shared" ca="1" si="695"/>
        <v>-1.1583770209691096E-15</v>
      </c>
      <c r="DB375" s="223">
        <f t="shared" ca="1" si="696"/>
        <v>3.0393327864302511E-14</v>
      </c>
      <c r="DC375" s="223">
        <f t="shared" ca="1" si="697"/>
        <v>5.8391691964560622E-14</v>
      </c>
      <c r="DD375" s="223">
        <f t="shared" ca="1" si="698"/>
        <v>7.9563374186151738E-14</v>
      </c>
      <c r="DE375" s="223">
        <f t="shared" ca="1" si="699"/>
        <v>9.1433153577253601E-14</v>
      </c>
      <c r="DF375" s="223">
        <f t="shared" ca="1" si="700"/>
        <v>9.261331203710984E-14</v>
      </c>
      <c r="DG375" s="223">
        <f t="shared" ca="1" si="701"/>
        <v>8.2965875033714366E-14</v>
      </c>
      <c r="DH375" s="223">
        <f t="shared" ca="1" si="702"/>
        <v>6.3618742464309945E-14</v>
      </c>
      <c r="DI375" s="223">
        <f t="shared" ca="1" si="703"/>
        <v>3.6833823769641709E-14</v>
      </c>
      <c r="DJ375" s="223">
        <f t="shared" ca="1" si="704"/>
        <v>5.7425938722969147E-15</v>
      </c>
      <c r="DK375" s="223">
        <f t="shared" ca="1" si="705"/>
        <v>-2.6020013411206627E-14</v>
      </c>
      <c r="DL375" s="223">
        <f t="shared" ca="1" si="706"/>
        <v>-5.474057227890532E-14</v>
      </c>
      <c r="DM375" s="223">
        <f t="shared" ca="1" si="707"/>
        <v>-7.7061308496643949E-14</v>
      </c>
      <c r="DN375" s="223">
        <f t="shared" ca="1" si="708"/>
        <v>-9.0372663061601206E-14</v>
      </c>
      <c r="DO375" s="223">
        <f t="shared" ca="1" si="709"/>
        <v>-9.3118380624226846E-14</v>
      </c>
      <c r="DP375" s="223">
        <f t="shared" ca="1" si="710"/>
        <v>-8.497745421078752E-14</v>
      </c>
      <c r="DQ375" s="223">
        <f t="shared" ca="1" si="711"/>
        <v>-6.69016547488309E-14</v>
      </c>
      <c r="DR375" s="223">
        <f t="shared" ca="1" si="712"/>
        <v>-4.100425774858284E-14</v>
      </c>
      <c r="DS375" s="223">
        <f t="shared" ca="1" si="713"/>
        <v>-1.0312976311995204E-14</v>
      </c>
      <c r="DT375" s="223">
        <f t="shared" ca="1" si="714"/>
        <v>2.1584014466718508E-14</v>
      </c>
      <c r="DU375" s="223">
        <f t="shared" ca="1" si="715"/>
        <v>5.0957577759921756E-14</v>
      </c>
      <c r="DV375" s="223">
        <f t="shared" ca="1" si="716"/>
        <v>7.4373595365194705E-14</v>
      </c>
      <c r="DW375" s="223">
        <f t="shared" ca="1" si="717"/>
        <v>8.9094456884923219E-14</v>
      </c>
      <c r="DX375" s="223">
        <f t="shared" ca="1" si="718"/>
        <v>9.3399118876213195E-14</v>
      </c>
      <c r="DY375" s="223">
        <f t="shared" ca="1" si="719"/>
        <v>8.6784315257520963E-14</v>
      </c>
      <c r="DZ375" s="223">
        <f t="shared" ca="1" si="720"/>
        <v>7.0023395087169044E-14</v>
      </c>
      <c r="EA375" s="223">
        <f t="shared" ca="1" si="721"/>
        <v>4.507590887905882E-14</v>
      </c>
      <c r="EB375" s="223">
        <f t="shared" ca="1" si="722"/>
        <v>1.4858513888447856E-14</v>
      </c>
      <c r="EC375" s="223">
        <f t="shared" ca="1" si="723"/>
        <v>-1.7096017740843688E-14</v>
      </c>
      <c r="ED375" s="223">
        <f t="shared" ca="1" si="724"/>
        <v>-4.7051821972757862E-14</v>
      </c>
      <c r="EE375" s="223">
        <f t="shared" ca="1" si="725"/>
        <v>-7.1506709728152741E-14</v>
      </c>
      <c r="EF375" s="223">
        <f t="shared" ca="1" si="726"/>
        <v>-8.7601614357856476E-14</v>
      </c>
      <c r="EG375" s="223">
        <f t="shared" ca="1" si="727"/>
        <v>-9.3454850470030167E-14</v>
      </c>
      <c r="EH375" s="223">
        <f t="shared" ca="1" si="728"/>
        <v>-8.8382105287390564E-14</v>
      </c>
      <c r="EI375" s="223">
        <f t="shared" ca="1" si="729"/>
        <v>-7.2976442933416743E-14</v>
      </c>
      <c r="EJ375" s="223">
        <f t="shared" ca="1" si="730"/>
        <v>-4.9038968196861831E-14</v>
      </c>
      <c r="EK375" s="223">
        <f t="shared" ca="1" si="731"/>
        <v>-1.9368256003491134E-14</v>
      </c>
      <c r="EL375" s="223">
        <f t="shared" ca="1" si="732"/>
        <v>1.2566835210796861E-14</v>
      </c>
      <c r="EM375" s="223">
        <f t="shared" ca="1" si="733"/>
        <v>4.3032714225208717E-14</v>
      </c>
      <c r="EN375" s="223">
        <f t="shared" ca="1" si="734"/>
        <v>6.8467558164127581E-14</v>
      </c>
      <c r="EO375" s="223">
        <f t="shared" ca="1" si="735"/>
        <v>8.5897731868806471E-14</v>
      </c>
      <c r="EP375" s="223">
        <f t="shared" ca="1" si="736"/>
        <v>9.3285441143386684E-14</v>
      </c>
      <c r="EQ375" s="223">
        <f t="shared" ca="1" si="737"/>
        <v>8.9766975084264936E-14</v>
      </c>
      <c r="ER375" s="223">
        <f t="shared" ca="1" si="738"/>
        <v>7.5753684136656784E-14</v>
      </c>
      <c r="ES375" s="223">
        <f t="shared" ca="1" si="739"/>
        <v>5.2883888344971712E-14</v>
      </c>
      <c r="ET375" s="223">
        <f t="shared" ca="1" si="740"/>
        <v>2.383133829336248E-14</v>
      </c>
      <c r="EU375" s="223">
        <f t="shared" ca="1" si="741"/>
        <v>-8.0073780740031243E-15</v>
      </c>
      <c r="EV375" s="223">
        <f t="shared" ca="1" si="742"/>
        <v>-3.8909936899870447E-14</v>
      </c>
      <c r="EW375" s="223">
        <f t="shared" ca="1" si="743"/>
        <v>-6.5263462255435218E-14</v>
      </c>
      <c r="EX375" s="223">
        <f t="shared" ca="1" si="744"/>
        <v>-8.3986914219931761E-14</v>
      </c>
      <c r="EY375" s="223">
        <f t="shared" ca="1" si="745"/>
        <v>-9.2891299018189146E-14</v>
      </c>
      <c r="EZ375" s="223">
        <f t="shared" ca="1" si="746"/>
        <v>-9.0935588375502904E-14</v>
      </c>
      <c r="FA375" s="223">
        <f t="shared" ca="1" si="747"/>
        <v>-7.8348428079572533E-14</v>
      </c>
      <c r="FB375" s="223">
        <f t="shared" ca="1" si="748"/>
        <v>-5.6601406573977586E-14</v>
      </c>
      <c r="FC375" s="223">
        <f t="shared" ca="1" si="749"/>
        <v>-2.8237008801907059E-14</v>
      </c>
      <c r="FD375" s="223">
        <f t="shared" ca="1" si="750"/>
        <v>3.4286304620649742E-15</v>
      </c>
      <c r="FE375" s="223">
        <f t="shared" ca="1" si="751"/>
        <v>3.4693422128433041E-14</v>
      </c>
      <c r="FF375" s="223">
        <f t="shared" ca="1" si="752"/>
        <v>6.1902140949765848E-14</v>
      </c>
      <c r="FG375" s="223">
        <f t="shared" ca="1" si="753"/>
        <v>8.1873764738316668E-14</v>
      </c>
      <c r="FH375" s="223">
        <f t="shared" ca="1" si="754"/>
        <v>9.2273373617339913E-14</v>
      </c>
      <c r="FI375" s="223">
        <f t="shared" ca="1" si="755"/>
        <v>9.1885129869327444E-14</v>
      </c>
      <c r="FJ375" s="223">
        <f t="shared" ca="1" si="756"/>
        <v>8.0754423796732792E-14</v>
      </c>
      <c r="FK375" s="223">
        <f t="shared" ca="1" si="757"/>
        <v>6.0182567056849041E-14</v>
      </c>
      <c r="FL375" s="223">
        <f t="shared" ca="1" si="758"/>
        <v>3.2574653882977977E-14</v>
      </c>
      <c r="FM375" s="223">
        <f t="shared" ca="1" si="759"/>
        <v>1.1583770209688571E-15</v>
      </c>
      <c r="FN375" s="223">
        <f t="shared" ca="1" si="760"/>
        <v>-3.0393327864302738E-14</v>
      </c>
      <c r="FO375" s="223">
        <f t="shared" ca="1" si="761"/>
        <v>-5.8391691964560811E-14</v>
      </c>
      <c r="FP375" s="223">
        <f t="shared" ca="1" si="762"/>
        <v>-7.9563374186151877E-14</v>
      </c>
      <c r="FQ375" s="223">
        <f t="shared" ca="1" si="763"/>
        <v>-9.1433153577253652E-14</v>
      </c>
      <c r="FR375" s="223">
        <f t="shared" ca="1" si="764"/>
        <v>-9.2613312037109815E-14</v>
      </c>
      <c r="FS375" s="223">
        <f t="shared" ca="1" si="765"/>
        <v>-8.2965875033714555E-14</v>
      </c>
      <c r="FT375" s="223">
        <f t="shared" ca="1" si="766"/>
        <v>-6.3618742464310248E-14</v>
      </c>
      <c r="FU375" s="223">
        <f t="shared" ca="1" si="767"/>
        <v>-3.6833823769642094E-14</v>
      </c>
      <c r="FV375" s="223">
        <f t="shared" ca="1" si="768"/>
        <v>-5.7425938722973249E-15</v>
      </c>
      <c r="FW375" s="223">
        <f t="shared" ca="1" si="769"/>
        <v>2.6020013411206227E-14</v>
      </c>
      <c r="FX375" s="223">
        <f t="shared" ca="1" si="770"/>
        <v>5.4740572278904985E-14</v>
      </c>
      <c r="FY375" s="223">
        <f t="shared" ca="1" si="771"/>
        <v>7.70613084966441E-14</v>
      </c>
      <c r="FZ375" s="223">
        <f t="shared" ca="1" si="772"/>
        <v>9.0372663061601281E-14</v>
      </c>
      <c r="GA375" s="223">
        <f t="shared" ca="1" si="773"/>
        <v>9.3118380624226833E-14</v>
      </c>
      <c r="GB375" s="223">
        <f t="shared" ca="1" si="774"/>
        <v>8.4977454210787419E-14</v>
      </c>
      <c r="GC375" s="223">
        <f t="shared" ca="1" si="775"/>
        <v>6.6901654748830723E-14</v>
      </c>
      <c r="GD375" s="223">
        <f t="shared" ca="1" si="776"/>
        <v>4.1004257748582607E-14</v>
      </c>
      <c r="GE375" s="223">
        <f t="shared" ca="1" si="777"/>
        <v>1.0312976311995614E-14</v>
      </c>
      <c r="GF375" s="223">
        <f t="shared" ca="1" si="778"/>
        <v>-2.1584014466718105E-14</v>
      </c>
      <c r="GG375" s="223">
        <f t="shared" ca="1" si="779"/>
        <v>-5.0957577759921409E-14</v>
      </c>
      <c r="GH375" s="223">
        <f t="shared" ca="1" si="780"/>
        <v>-7.4373595365194453E-14</v>
      </c>
      <c r="GI375" s="223">
        <f t="shared" ca="1" si="781"/>
        <v>-8.9094456884923067E-14</v>
      </c>
      <c r="GJ375" s="223">
        <f t="shared" ca="1" si="782"/>
        <v>-9.3399118876213208E-14</v>
      </c>
      <c r="GK375" s="223">
        <f t="shared" ca="1" si="783"/>
        <v>-8.678431525752114E-14</v>
      </c>
      <c r="GL375" s="223">
        <f t="shared" ca="1" si="784"/>
        <v>-7.0023395087168892E-14</v>
      </c>
      <c r="GM375" s="223">
        <f t="shared" ca="1" si="785"/>
        <v>-4.5075908879059173E-14</v>
      </c>
      <c r="GN375" s="223">
        <f t="shared" ca="1" si="786"/>
        <v>-1.4858513888447623E-14</v>
      </c>
      <c r="GO375" s="223">
        <f t="shared" ca="1" si="787"/>
        <v>1.7096017740843275E-14</v>
      </c>
      <c r="GP375" s="223">
        <f t="shared" ca="1" si="788"/>
        <v>4.7051821972758082E-14</v>
      </c>
      <c r="GQ375" s="223">
        <f t="shared" ca="1" si="789"/>
        <v>7.1506709728152463E-14</v>
      </c>
      <c r="GR375" s="223">
        <f t="shared" ca="1" si="790"/>
        <v>8.7601614357856564E-14</v>
      </c>
      <c r="GS375" s="223">
        <f t="shared" ca="1" si="791"/>
        <v>9.3454850470030155E-14</v>
      </c>
      <c r="GT375" s="223">
        <f t="shared" ca="1" si="792"/>
        <v>8.8382105287390488E-14</v>
      </c>
      <c r="GU375" s="223">
        <f t="shared" ca="1" si="793"/>
        <v>7.2976442933417008E-14</v>
      </c>
      <c r="GV375" s="223">
        <f t="shared" ca="1" si="794"/>
        <v>4.9038968196862178E-14</v>
      </c>
      <c r="GW375" s="223">
        <f t="shared" ca="1" si="795"/>
        <v>1.9368256003490888E-14</v>
      </c>
      <c r="GX375" s="223">
        <f t="shared" ca="1" si="796"/>
        <v>-1.256683521079645E-14</v>
      </c>
      <c r="GY375" s="223">
        <f t="shared" ca="1" si="797"/>
        <v>-4.3032714225208951E-14</v>
      </c>
      <c r="GZ375" s="223">
        <f t="shared" ca="1" si="798"/>
        <v>-6.8467558164127303E-14</v>
      </c>
      <c r="HA375" s="223">
        <f t="shared" ca="1" si="799"/>
        <v>-8.5897731868806547E-14</v>
      </c>
      <c r="HB375" s="223">
        <f t="shared" ca="1" si="800"/>
        <v>-9.3285441143386671E-14</v>
      </c>
      <c r="HC375" s="223">
        <f t="shared" ca="1" si="801"/>
        <v>-8.9766975084264873E-14</v>
      </c>
      <c r="HD375" s="223">
        <f t="shared" ca="1" si="802"/>
        <v>-7.5753684136657036E-14</v>
      </c>
      <c r="HE375" s="223">
        <f t="shared" ca="1" si="803"/>
        <v>-5.2883888344971504E-14</v>
      </c>
      <c r="HF375" s="223">
        <f t="shared" ca="1" si="804"/>
        <v>-2.3831338293362878E-14</v>
      </c>
      <c r="HG375" s="223">
        <f t="shared" ca="1" si="805"/>
        <v>8.0073780740033704E-15</v>
      </c>
      <c r="HH375" s="223">
        <f t="shared" ca="1" si="806"/>
        <v>3.8909936899870681E-14</v>
      </c>
      <c r="HI375" s="223">
        <f t="shared" ca="1" si="807"/>
        <v>6.5263462255434927E-14</v>
      </c>
      <c r="HJ375" s="223">
        <f t="shared" ca="1" si="808"/>
        <v>8.3986914219931862E-14</v>
      </c>
      <c r="HK375" s="223">
        <f t="shared" ca="1" si="809"/>
        <v>9.2891299018189096E-14</v>
      </c>
      <c r="HL375" s="223">
        <f t="shared" ca="1" si="810"/>
        <v>9.0935588375502853E-14</v>
      </c>
      <c r="HM375" s="223">
        <f t="shared" ca="1" si="811"/>
        <v>7.8348428079572773E-14</v>
      </c>
      <c r="HN375" s="223">
        <f t="shared" ca="1" si="812"/>
        <v>5.6601406573977384E-14</v>
      </c>
      <c r="HO375" s="223">
        <f t="shared" ca="1" si="813"/>
        <v>2.823700880190745E-14</v>
      </c>
      <c r="HP375" s="223">
        <f t="shared" ca="1" si="814"/>
        <v>-3.4286304620652203E-15</v>
      </c>
      <c r="HQ375" s="223">
        <f t="shared" ca="1" si="815"/>
        <v>-3.4693422128432656E-14</v>
      </c>
      <c r="HR375" s="223">
        <f t="shared" ca="1" si="816"/>
        <v>-6.1902140949766038E-14</v>
      </c>
      <c r="HS375" s="223">
        <f t="shared" ca="1" si="817"/>
        <v>-8.1873764738316492E-14</v>
      </c>
      <c r="HT375" s="223">
        <f t="shared" ca="1" si="818"/>
        <v>-9.2273373617339837E-14</v>
      </c>
      <c r="HU375" s="223">
        <f t="shared" ca="1" si="819"/>
        <v>-9.1885129869327406E-14</v>
      </c>
      <c r="HV375" s="223">
        <f t="shared" ca="1" si="820"/>
        <v>-8.0754423796732994E-14</v>
      </c>
      <c r="HW375" s="223">
        <f t="shared" ca="1" si="821"/>
        <v>-6.0182567056848852E-14</v>
      </c>
      <c r="HX375" s="223">
        <f t="shared" ca="1" si="822"/>
        <v>-3.2574653882978368E-14</v>
      </c>
      <c r="HY375" s="223">
        <f t="shared" ca="1" si="823"/>
        <v>-1.1583770209686047E-15</v>
      </c>
      <c r="HZ375" s="223">
        <f t="shared" ca="1" si="824"/>
        <v>3.0393327864302353E-14</v>
      </c>
      <c r="IA375" s="223">
        <f t="shared" ca="1" si="825"/>
        <v>5.8391691964561013E-14</v>
      </c>
      <c r="IB375" s="223">
        <f t="shared" ca="1" si="826"/>
        <v>7.9563374186151663E-14</v>
      </c>
      <c r="IC375" s="223">
        <f t="shared" ca="1" si="827"/>
        <v>9.1433153577253702E-14</v>
      </c>
      <c r="ID375" s="223">
        <f t="shared" ca="1" si="828"/>
        <v>9.2613312037109865E-14</v>
      </c>
      <c r="IE375" s="223">
        <f t="shared" ca="1" si="829"/>
        <v>-7.3725124986016632E-14</v>
      </c>
      <c r="IF375" s="223">
        <f t="shared" ca="1" si="830"/>
        <v>6.3618742464310059E-14</v>
      </c>
      <c r="IG375" s="223">
        <f t="shared" ca="1" si="831"/>
        <v>3.6833823769642467E-14</v>
      </c>
      <c r="IH375" s="223">
        <f t="shared" ca="1" si="832"/>
        <v>5.7425938722970724E-15</v>
      </c>
      <c r="II375" s="223">
        <f t="shared" ca="1" si="833"/>
        <v>-2.6020013411205829E-14</v>
      </c>
      <c r="IJ375" s="223">
        <f t="shared" ca="1" si="834"/>
        <v>-5.4740572278905187E-14</v>
      </c>
      <c r="IK375" s="223">
        <f t="shared" ca="1" si="835"/>
        <v>-7.7061308496643873E-14</v>
      </c>
      <c r="IL375" s="223">
        <f t="shared" ca="1" si="836"/>
        <v>-9.0372663061601332E-14</v>
      </c>
      <c r="IM375" s="223">
        <f t="shared" ca="1" si="837"/>
        <v>-9.3118380624226871E-14</v>
      </c>
      <c r="IN375" s="223">
        <f t="shared" ca="1" si="838"/>
        <v>-8.4977454210787318E-14</v>
      </c>
      <c r="IO375" s="223">
        <f t="shared" ca="1" si="839"/>
        <v>-6.6901654748831013E-14</v>
      </c>
      <c r="IP375" s="223">
        <f t="shared" ca="1" si="840"/>
        <v>-4.1004257748582386E-14</v>
      </c>
      <c r="IQ375" s="223">
        <f t="shared" ca="1" si="841"/>
        <v>-1.0312976311995374E-14</v>
      </c>
      <c r="IR375" s="223">
        <f t="shared" ca="1" si="842"/>
        <v>2.1584014466717707E-14</v>
      </c>
      <c r="IS375" s="223">
        <f t="shared" ca="1" si="843"/>
        <v>5.0957577759921624E-14</v>
      </c>
      <c r="IT375" s="223">
        <f t="shared" ca="1" si="844"/>
        <v>7.43735953651942E-14</v>
      </c>
      <c r="IU375" s="223">
        <f t="shared" ca="1" si="845"/>
        <v>8.9094456884923156E-14</v>
      </c>
      <c r="IV375" s="223">
        <f t="shared" ca="1" si="846"/>
        <v>9.3399118876213233E-14</v>
      </c>
      <c r="IW375" s="223">
        <f t="shared" ca="1" si="847"/>
        <v>8.6784315257520799E-14</v>
      </c>
      <c r="IX375" s="223">
        <f t="shared" ca="1" si="848"/>
        <v>7.0023395087169157E-14</v>
      </c>
      <c r="IY375" s="223">
        <f t="shared" ca="1" si="849"/>
        <v>4.5075908879058378E-14</v>
      </c>
      <c r="IZ375" s="223">
        <f t="shared" ca="1" si="850"/>
        <v>1.4858513888448014E-14</v>
      </c>
      <c r="JA375" s="223">
        <f t="shared" ca="1" si="851"/>
        <v>-1.7096017740844177E-14</v>
      </c>
      <c r="JB375" s="223">
        <f t="shared" ca="1" si="852"/>
        <v>-4.7051821972757723E-14</v>
      </c>
    </row>
    <row r="376" spans="2:262">
      <c r="B376" s="230">
        <v>15</v>
      </c>
      <c r="C376" s="229">
        <f t="shared" si="853"/>
        <v>2.9296874999999999E-4</v>
      </c>
      <c r="D376" s="226">
        <f t="shared" ca="1" si="597"/>
        <v>18.00000000000701</v>
      </c>
      <c r="E376" s="225">
        <f ca="1">U361</f>
        <v>7.0083452334970721E-12</v>
      </c>
      <c r="F376" s="224">
        <v>15</v>
      </c>
      <c r="G376" s="223">
        <f t="shared" ca="1" si="854"/>
        <v>-9.3171868610120188E-13</v>
      </c>
      <c r="H376" s="223">
        <f t="shared" ca="1" si="598"/>
        <v>-1.1202612127941655E-12</v>
      </c>
      <c r="I376" s="223">
        <f t="shared" ca="1" si="599"/>
        <v>-1.1586726026004535E-12</v>
      </c>
      <c r="J376" s="223">
        <f t="shared" ca="1" si="600"/>
        <v>-1.0418051760724908E-12</v>
      </c>
      <c r="K376" s="223">
        <f t="shared" ca="1" si="601"/>
        <v>-7.8532085152832878E-13</v>
      </c>
      <c r="L376" s="223">
        <f t="shared" ca="1" si="602"/>
        <v>-4.2359222242890141E-13</v>
      </c>
      <c r="M376" s="223">
        <f t="shared" ca="1" si="603"/>
        <v>-5.0961348088067928E-15</v>
      </c>
      <c r="N376" s="223">
        <f t="shared" ca="1" si="604"/>
        <v>4.1408290827188584E-13</v>
      </c>
      <c r="O376" s="223">
        <f t="shared" ca="1" si="605"/>
        <v>7.7776887788523726E-13</v>
      </c>
      <c r="P376" s="223">
        <f t="shared" ca="1" si="606"/>
        <v>1.0372226161775176E-12</v>
      </c>
      <c r="Q376" s="223">
        <f t="shared" ca="1" si="607"/>
        <v>1.157673585479067E-12</v>
      </c>
      <c r="R376" s="223">
        <f t="shared" ca="1" si="608"/>
        <v>1.122979621128807E-12</v>
      </c>
      <c r="S376" s="223">
        <f t="shared" ca="1" si="609"/>
        <v>9.3779021402361348E-13</v>
      </c>
      <c r="T376" s="223">
        <f t="shared" ca="1" si="610"/>
        <v>6.2692341187463315E-13</v>
      </c>
      <c r="U376" s="223">
        <f t="shared" ca="1" si="611"/>
        <v>2.3203984337626128E-13</v>
      </c>
      <c r="V376" s="223">
        <f t="shared" ca="1" si="612"/>
        <v>-1.9394040604904733E-13</v>
      </c>
      <c r="W376" s="223">
        <f t="shared" ca="1" si="613"/>
        <v>-5.9392984786995407E-13</v>
      </c>
      <c r="X376" s="223">
        <f t="shared" ca="1" si="614"/>
        <v>-9.143241361023118E-13</v>
      </c>
      <c r="Y376" s="223">
        <f t="shared" ca="1" si="615"/>
        <v>-1.1121858216985464E-12</v>
      </c>
      <c r="Z376" s="223">
        <f t="shared" ca="1" si="616"/>
        <v>-1.1609985891193698E-12</v>
      </c>
      <c r="AA376" s="223">
        <f t="shared" ca="1" si="617"/>
        <v>-1.0542208245127813E-12</v>
      </c>
      <c r="AB376" s="223">
        <f t="shared" ca="1" si="618"/>
        <v>-8.0616228618472262E-13</v>
      </c>
      <c r="AC376" s="223">
        <f t="shared" ca="1" si="619"/>
        <v>-4.5006639089221085E-13</v>
      </c>
      <c r="AD376" s="223">
        <f t="shared" ca="1" si="620"/>
        <v>-3.3655117215224423E-14</v>
      </c>
      <c r="AE376" s="223">
        <f t="shared" ca="1" si="621"/>
        <v>3.8726642688072597E-13</v>
      </c>
      <c r="AF376" s="223">
        <f t="shared" ca="1" si="622"/>
        <v>7.5628869223557685E-13</v>
      </c>
      <c r="AG376" s="223">
        <f t="shared" ca="1" si="623"/>
        <v>1.0239573805111451E-12</v>
      </c>
      <c r="AH376" s="223">
        <f t="shared" ca="1" si="624"/>
        <v>1.154401032425585E-12</v>
      </c>
      <c r="AI376" s="223">
        <f t="shared" ca="1" si="625"/>
        <v>1.1301383199297729E-12</v>
      </c>
      <c r="AJ376" s="223">
        <f t="shared" ca="1" si="626"/>
        <v>9.5442079593775089E-13</v>
      </c>
      <c r="AK376" s="223">
        <f t="shared" ca="1" si="627"/>
        <v>6.507971394063106E-13</v>
      </c>
      <c r="AL376" s="223">
        <f t="shared" ca="1" si="628"/>
        <v>2.5995729319892024E-13</v>
      </c>
      <c r="AM376" s="223">
        <f t="shared" ca="1" si="629"/>
        <v>-1.6572057428798374E-13</v>
      </c>
      <c r="AN376" s="223">
        <f t="shared" ca="1" si="630"/>
        <v>-5.6918949805781267E-13</v>
      </c>
      <c r="AO376" s="223">
        <f t="shared" ca="1" si="631"/>
        <v>-8.9637883143261546E-13</v>
      </c>
      <c r="AP376" s="223">
        <f t="shared" ca="1" si="632"/>
        <v>-1.1034404914512427E-12</v>
      </c>
      <c r="AQ376" s="223">
        <f t="shared" ca="1" si="633"/>
        <v>-1.1626252335007344E-12</v>
      </c>
      <c r="AR376" s="223">
        <f t="shared" ca="1" si="634"/>
        <v>-1.0660014497482414E-12</v>
      </c>
      <c r="AS376" s="223">
        <f t="shared" ca="1" si="635"/>
        <v>-8.2651811882426796E-13</v>
      </c>
      <c r="AT376" s="223">
        <f t="shared" ca="1" si="636"/>
        <v>-4.7626945619071122E-13</v>
      </c>
      <c r="AU376" s="223">
        <f t="shared" ca="1" si="637"/>
        <v>-6.2193827037474841E-14</v>
      </c>
      <c r="AV376" s="223">
        <f t="shared" ca="1" si="638"/>
        <v>3.6021667067483651E-13</v>
      </c>
      <c r="AW376" s="223">
        <f t="shared" ca="1" si="639"/>
        <v>7.3435294655716906E-13</v>
      </c>
      <c r="AX376" s="223">
        <f t="shared" ca="1" si="640"/>
        <v>1.0100753512069852E-12</v>
      </c>
      <c r="AY376" s="223">
        <f t="shared" ca="1" si="641"/>
        <v>1.1504331113560047E-12</v>
      </c>
      <c r="AZ376" s="223">
        <f t="shared" ca="1" si="642"/>
        <v>1.1366162656654067E-12</v>
      </c>
      <c r="BA376" s="223">
        <f t="shared" ca="1" si="643"/>
        <v>9.7047647045250926E-13</v>
      </c>
      <c r="BB376" s="223">
        <f t="shared" ca="1" si="644"/>
        <v>6.742788510760846E-13</v>
      </c>
      <c r="BC376" s="223">
        <f t="shared" ca="1" si="645"/>
        <v>2.877181544685834E-13</v>
      </c>
      <c r="BD376" s="223">
        <f t="shared" ca="1" si="646"/>
        <v>-1.3740091864966257E-13</v>
      </c>
      <c r="BE376" s="223">
        <f t="shared" ca="1" si="647"/>
        <v>-5.4410628977540925E-13</v>
      </c>
      <c r="BF376" s="223">
        <f t="shared" ca="1" si="648"/>
        <v>-8.7789358167262675E-13</v>
      </c>
      <c r="BG376" s="223">
        <f t="shared" ca="1" si="649"/>
        <v>-1.0940304899121857E-12</v>
      </c>
      <c r="BH376" s="223">
        <f t="shared" ca="1" si="650"/>
        <v>-1.1635515559147953E-12</v>
      </c>
      <c r="BI376" s="223">
        <f t="shared" ca="1" si="651"/>
        <v>-1.0771399555707344E-12</v>
      </c>
      <c r="BJ376" s="223">
        <f t="shared" ca="1" si="652"/>
        <v>-8.463760878545367E-13</v>
      </c>
      <c r="BK376" s="223">
        <f t="shared" ca="1" si="653"/>
        <v>-5.0218563457766794E-13</v>
      </c>
      <c r="BL376" s="223">
        <f t="shared" ca="1" si="654"/>
        <v>-9.0695073623899114E-14</v>
      </c>
      <c r="BM376" s="223">
        <f t="shared" ca="1" si="655"/>
        <v>3.3294993341590324E-13</v>
      </c>
      <c r="BN376" s="223">
        <f t="shared" ca="1" si="656"/>
        <v>7.1197485412298222E-13</v>
      </c>
      <c r="BO376" s="223">
        <f t="shared" ca="1" si="657"/>
        <v>9.9558489028040898E-13</v>
      </c>
      <c r="BP376" s="223">
        <f t="shared" ca="1" si="658"/>
        <v>1.1457722123976087E-12</v>
      </c>
      <c r="BQ376" s="223">
        <f t="shared" ca="1" si="659"/>
        <v>1.1424095562634228E-12</v>
      </c>
      <c r="BR376" s="223">
        <f t="shared" ca="1" si="660"/>
        <v>9.8594756622991759E-13</v>
      </c>
      <c r="BS376" s="223">
        <f t="shared" ca="1" si="661"/>
        <v>6.973544023788772E-13</v>
      </c>
      <c r="BT376" s="223">
        <f t="shared" ca="1" si="662"/>
        <v>3.1530570508047344E-13</v>
      </c>
      <c r="BU376" s="223">
        <f t="shared" ca="1" si="663"/>
        <v>-1.0899849783569393E-13</v>
      </c>
      <c r="BV376" s="223">
        <f t="shared" ca="1" si="664"/>
        <v>-5.1869533220948612E-13</v>
      </c>
      <c r="BW376" s="223">
        <f t="shared" ca="1" si="665"/>
        <v>-8.5887952164559238E-13</v>
      </c>
      <c r="BX376" s="223">
        <f t="shared" ca="1" si="666"/>
        <v>-1.0839614853144416E-12</v>
      </c>
      <c r="BY376" s="223">
        <f t="shared" ca="1" si="667"/>
        <v>-1.1637769983795681E-12</v>
      </c>
      <c r="BZ376" s="223">
        <f t="shared" ca="1" si="668"/>
        <v>-1.0876296325608481E-12</v>
      </c>
      <c r="CA376" s="223">
        <f t="shared" ca="1" si="669"/>
        <v>-8.65724231577521E-13</v>
      </c>
      <c r="CB376" s="223">
        <f t="shared" ca="1" si="670"/>
        <v>-5.2779931511628184E-13</v>
      </c>
      <c r="CC376" s="223">
        <f t="shared" ca="1" si="671"/>
        <v>-1.1914168888927528E-13</v>
      </c>
      <c r="CD376" s="223">
        <f t="shared" ca="1" si="672"/>
        <v>3.0548263956687639E-13</v>
      </c>
      <c r="CE376" s="223">
        <f t="shared" ca="1" si="673"/>
        <v>6.8916789465912287E-13</v>
      </c>
      <c r="CF376" s="223">
        <f t="shared" ca="1" si="674"/>
        <v>9.8049472624324286E-13</v>
      </c>
      <c r="CG376" s="223">
        <f t="shared" ca="1" si="675"/>
        <v>1.1404211431016461E-12</v>
      </c>
      <c r="CH376" s="223">
        <f t="shared" ca="1" si="676"/>
        <v>1.1475147020621907E-12</v>
      </c>
      <c r="CI376" s="223">
        <f t="shared" ca="1" si="677"/>
        <v>1.000824764060383E-12</v>
      </c>
      <c r="CJ376" s="223">
        <f t="shared" ca="1" si="678"/>
        <v>7.2000989346543757E-13</v>
      </c>
      <c r="CK376" s="223">
        <f t="shared" ca="1" si="679"/>
        <v>3.4270332732565868E-13</v>
      </c>
      <c r="CL376" s="223">
        <f t="shared" ca="1" si="680"/>
        <v>-8.0530420402349618E-14</v>
      </c>
      <c r="CM376" s="223">
        <f t="shared" ca="1" si="681"/>
        <v>-4.9297193197071127E-13</v>
      </c>
      <c r="CN376" s="223">
        <f t="shared" ca="1" si="682"/>
        <v>-8.3934810471029545E-13</v>
      </c>
      <c r="CO376" s="223">
        <f t="shared" ca="1" si="683"/>
        <v>-1.0732395428498745E-12</v>
      </c>
      <c r="CP376" s="223">
        <f t="shared" ca="1" si="684"/>
        <v>-1.1633014250969422E-12</v>
      </c>
      <c r="CQ376" s="223">
        <f t="shared" ca="1" si="685"/>
        <v>-1.0974641621293987E-12</v>
      </c>
      <c r="CR376" s="223">
        <f t="shared" ca="1" si="686"/>
        <v>-8.8455089539491955E-13</v>
      </c>
      <c r="CS376" s="223">
        <f t="shared" ca="1" si="687"/>
        <v>-5.5309506908315721E-13</v>
      </c>
      <c r="CT376" s="223">
        <f t="shared" ca="1" si="688"/>
        <v>-1.4751653765626361E-13</v>
      </c>
      <c r="CU376" s="223">
        <f t="shared" ca="1" si="689"/>
        <v>2.7783133439850992E-13</v>
      </c>
      <c r="CV376" s="223">
        <f t="shared" ca="1" si="690"/>
        <v>6.6594580622516823E-13</v>
      </c>
      <c r="CW376" s="223">
        <f t="shared" ca="1" si="691"/>
        <v>9.6481394884604918E-13</v>
      </c>
      <c r="CX376" s="223">
        <f t="shared" ca="1" si="692"/>
        <v>1.1343831267521719E-12</v>
      </c>
      <c r="CY376" s="223">
        <f t="shared" ca="1" si="693"/>
        <v>1.1519286279127753E-12</v>
      </c>
      <c r="CZ376" s="223">
        <f t="shared" ca="1" si="694"/>
        <v>1.0150991024762268E-12</v>
      </c>
      <c r="DA376" s="223">
        <f t="shared" ca="1" si="695"/>
        <v>7.4223167751508144E-13</v>
      </c>
      <c r="DB376" s="223">
        <f t="shared" ca="1" si="696"/>
        <v>3.6989451790096583E-13</v>
      </c>
      <c r="DC376" s="223">
        <f t="shared" ca="1" si="697"/>
        <v>-5.2013834454977005E-14</v>
      </c>
      <c r="DD376" s="223">
        <f t="shared" ca="1" si="698"/>
        <v>-4.6695158387352524E-13</v>
      </c>
      <c r="DE376" s="223">
        <f t="shared" ca="1" si="699"/>
        <v>-8.1931109586196517E-13</v>
      </c>
      <c r="DF376" s="223">
        <f t="shared" ca="1" si="700"/>
        <v>-1.0618711210157043E-12</v>
      </c>
      <c r="DG376" s="223">
        <f t="shared" ca="1" si="701"/>
        <v>-1.1621251225344794E-12</v>
      </c>
      <c r="DH376" s="223">
        <f t="shared" ca="1" si="702"/>
        <v>-1.1066376203235121E-12</v>
      </c>
      <c r="DI376" s="223">
        <f t="shared" ca="1" si="703"/>
        <v>-9.0284473882841544E-13</v>
      </c>
      <c r="DJ376" s="223">
        <f t="shared" ca="1" si="704"/>
        <v>-5.7805765926197718E-13</v>
      </c>
      <c r="DK376" s="223">
        <f t="shared" ca="1" si="705"/>
        <v>-1.7580252797695796E-13</v>
      </c>
      <c r="DL376" s="223">
        <f t="shared" ca="1" si="706"/>
        <v>2.500126740230805E-13</v>
      </c>
      <c r="DM376" s="223">
        <f t="shared" ca="1" si="707"/>
        <v>6.4232257693886774E-13</v>
      </c>
      <c r="DN376" s="223">
        <f t="shared" ca="1" si="708"/>
        <v>9.4855200360278554E-13</v>
      </c>
      <c r="DO376" s="223">
        <f t="shared" ca="1" si="709"/>
        <v>1.1276618004244613E-12</v>
      </c>
      <c r="DP376" s="223">
        <f t="shared" ca="1" si="710"/>
        <v>1.1556486750312908E-12</v>
      </c>
      <c r="DQ376" s="223">
        <f t="shared" ca="1" si="711"/>
        <v>1.0287619831497411E-12</v>
      </c>
      <c r="DR376" s="223">
        <f t="shared" ca="1" si="712"/>
        <v>7.6400636895602029E-13</v>
      </c>
      <c r="DS376" s="223">
        <f t="shared" ca="1" si="713"/>
        <v>3.9686289784994014E-13</v>
      </c>
      <c r="DT376" s="223">
        <f t="shared" ca="1" si="714"/>
        <v>-2.3465917318659741E-14</v>
      </c>
      <c r="DU376" s="223">
        <f t="shared" ca="1" si="715"/>
        <v>-4.4064996160265421E-13</v>
      </c>
      <c r="DV376" s="223">
        <f t="shared" ca="1" si="716"/>
        <v>-7.9878056464550868E-13</v>
      </c>
      <c r="DW376" s="223">
        <f t="shared" ca="1" si="717"/>
        <v>-1.0498630677241527E-12</v>
      </c>
      <c r="DX376" s="223">
        <f t="shared" ca="1" si="718"/>
        <v>-1.1602487992528598E-12</v>
      </c>
      <c r="DY376" s="223">
        <f t="shared" ca="1" si="719"/>
        <v>-1.115144481394988E-12</v>
      </c>
      <c r="DZ376" s="223">
        <f t="shared" ca="1" si="720"/>
        <v>-9.2059474235078535E-13</v>
      </c>
      <c r="EA376" s="223">
        <f t="shared" ca="1" si="721"/>
        <v>-6.0267204912182587E-13</v>
      </c>
      <c r="EB376" s="223">
        <f t="shared" ca="1" si="722"/>
        <v>-2.0398262142848726E-13</v>
      </c>
      <c r="EC376" s="223">
        <f t="shared" ca="1" si="723"/>
        <v>2.2204341536139559E-13</v>
      </c>
      <c r="ED376" s="223">
        <f t="shared" ca="1" si="724"/>
        <v>6.1831243655020068E-13</v>
      </c>
      <c r="EE376" s="223">
        <f t="shared" ca="1" si="725"/>
        <v>9.3171868610120047E-13</v>
      </c>
      <c r="EF376" s="223">
        <f t="shared" ca="1" si="726"/>
        <v>1.1202612127941639E-12</v>
      </c>
      <c r="EG376" s="223">
        <f t="shared" ca="1" si="727"/>
        <v>1.1586726026004537E-12</v>
      </c>
      <c r="EH376" s="223">
        <f t="shared" ca="1" si="728"/>
        <v>1.0418051760724944E-12</v>
      </c>
      <c r="EI376" s="223">
        <f t="shared" ca="1" si="729"/>
        <v>7.8532085152833191E-13</v>
      </c>
      <c r="EJ376" s="223">
        <f t="shared" ca="1" si="730"/>
        <v>4.2359222242890923E-13</v>
      </c>
      <c r="EK376" s="223">
        <f t="shared" ca="1" si="731"/>
        <v>5.0961348088115386E-15</v>
      </c>
      <c r="EL376" s="223">
        <f t="shared" ca="1" si="732"/>
        <v>-4.1408290827187706E-13</v>
      </c>
      <c r="EM376" s="223">
        <f t="shared" ca="1" si="733"/>
        <v>-7.7776887788523292E-13</v>
      </c>
      <c r="EN376" s="223">
        <f t="shared" ca="1" si="734"/>
        <v>-1.0372226161775127E-12</v>
      </c>
      <c r="EO376" s="223">
        <f t="shared" ca="1" si="735"/>
        <v>-1.1576735854790664E-12</v>
      </c>
      <c r="EP376" s="223">
        <f t="shared" ca="1" si="736"/>
        <v>-1.1229796211288078E-12</v>
      </c>
      <c r="EQ376" s="223">
        <f t="shared" ca="1" si="737"/>
        <v>-9.3779021402361792E-13</v>
      </c>
      <c r="ER376" s="223">
        <f t="shared" ca="1" si="738"/>
        <v>-6.2692341187463577E-13</v>
      </c>
      <c r="ES376" s="223">
        <f t="shared" ca="1" si="739"/>
        <v>-2.3203984337626946E-13</v>
      </c>
      <c r="ET376" s="223">
        <f t="shared" ca="1" si="740"/>
        <v>1.9394040604904314E-13</v>
      </c>
      <c r="EU376" s="223">
        <f t="shared" ca="1" si="741"/>
        <v>5.93929847869947E-13</v>
      </c>
      <c r="EV376" s="223">
        <f t="shared" ca="1" si="742"/>
        <v>9.1432413610230857E-13</v>
      </c>
      <c r="EW376" s="223">
        <f t="shared" ca="1" si="743"/>
        <v>1.1121858216985436E-12</v>
      </c>
      <c r="EX376" s="223">
        <f t="shared" ca="1" si="744"/>
        <v>1.1609985891193702E-12</v>
      </c>
      <c r="EY376" s="223">
        <f t="shared" ca="1" si="745"/>
        <v>1.054220824512786E-12</v>
      </c>
      <c r="EZ376" s="223">
        <f t="shared" ca="1" si="746"/>
        <v>8.0616228618472707E-13</v>
      </c>
      <c r="FA376" s="223">
        <f t="shared" ca="1" si="747"/>
        <v>4.5006639089221272E-13</v>
      </c>
      <c r="FB376" s="223">
        <f t="shared" ca="1" si="748"/>
        <v>3.3655117215230683E-14</v>
      </c>
      <c r="FC376" s="223">
        <f t="shared" ca="1" si="749"/>
        <v>-3.8726642688072193E-13</v>
      </c>
      <c r="FD376" s="223">
        <f t="shared" ca="1" si="750"/>
        <v>-7.5628869223557049E-13</v>
      </c>
      <c r="FE376" s="223">
        <f t="shared" ca="1" si="751"/>
        <v>-1.023957380511143E-12</v>
      </c>
      <c r="FF376" s="223">
        <f t="shared" ca="1" si="752"/>
        <v>-1.154401032425584E-12</v>
      </c>
      <c r="FG376" s="223">
        <f t="shared" ca="1" si="753"/>
        <v>-1.1301383199297741E-12</v>
      </c>
      <c r="FH376" s="223">
        <f t="shared" ca="1" si="754"/>
        <v>-9.5442079593775675E-13</v>
      </c>
      <c r="FI376" s="223">
        <f t="shared" ca="1" si="755"/>
        <v>-6.5079713940631585E-13</v>
      </c>
      <c r="FJ376" s="223">
        <f t="shared" ca="1" si="756"/>
        <v>-2.5995729319892236E-13</v>
      </c>
      <c r="FK376" s="223">
        <f t="shared" ca="1" si="757"/>
        <v>1.6572057428797758E-13</v>
      </c>
      <c r="FL376" s="223">
        <f t="shared" ca="1" si="758"/>
        <v>5.6918949805781075E-13</v>
      </c>
      <c r="FM376" s="223">
        <f t="shared" ca="1" si="759"/>
        <v>8.9637883143261001E-13</v>
      </c>
      <c r="FN376" s="223">
        <f t="shared" ca="1" si="760"/>
        <v>1.1034404914512413E-12</v>
      </c>
      <c r="FO376" s="223">
        <f t="shared" ca="1" si="761"/>
        <v>1.1626252335007346E-12</v>
      </c>
      <c r="FP376" s="223">
        <f t="shared" ca="1" si="762"/>
        <v>1.066001449748243E-12</v>
      </c>
      <c r="FQ376" s="223">
        <f t="shared" ca="1" si="763"/>
        <v>8.2651811882427391E-13</v>
      </c>
      <c r="FR376" s="223">
        <f t="shared" ca="1" si="764"/>
        <v>4.7626945619071688E-13</v>
      </c>
      <c r="FS376" s="223">
        <f t="shared" ca="1" si="765"/>
        <v>6.2193827037485241E-14</v>
      </c>
      <c r="FT376" s="223">
        <f t="shared" ca="1" si="766"/>
        <v>-3.6021667067483045E-13</v>
      </c>
      <c r="FU376" s="223">
        <f t="shared" ca="1" si="767"/>
        <v>-7.3435294655716734E-13</v>
      </c>
      <c r="FV376" s="223">
        <f t="shared" ca="1" si="768"/>
        <v>-1.0100753512069819E-12</v>
      </c>
      <c r="FW376" s="223">
        <f t="shared" ca="1" si="769"/>
        <v>-1.1504331113560043E-12</v>
      </c>
      <c r="FX376" s="223">
        <f t="shared" ca="1" si="770"/>
        <v>-1.1366162656654065E-12</v>
      </c>
      <c r="FY376" s="223">
        <f t="shared" ca="1" si="771"/>
        <v>-9.7047647045251067E-13</v>
      </c>
      <c r="FZ376" s="223">
        <f t="shared" ca="1" si="772"/>
        <v>-6.7427885107608985E-13</v>
      </c>
      <c r="GA376" s="223">
        <f t="shared" ca="1" si="773"/>
        <v>-2.8771815446859754E-13</v>
      </c>
      <c r="GB376" s="223">
        <f t="shared" ca="1" si="774"/>
        <v>1.374009186496604E-13</v>
      </c>
      <c r="GC376" s="223">
        <f t="shared" ca="1" si="775"/>
        <v>5.4410628977540379E-13</v>
      </c>
      <c r="GD376" s="223">
        <f t="shared" ca="1" si="776"/>
        <v>8.7789358167261988E-13</v>
      </c>
      <c r="GE376" s="223">
        <f t="shared" ca="1" si="777"/>
        <v>1.0940304899121809E-12</v>
      </c>
      <c r="GF376" s="223">
        <f t="shared" ca="1" si="778"/>
        <v>1.1635515559147953E-12</v>
      </c>
      <c r="GG376" s="223">
        <f t="shared" ca="1" si="779"/>
        <v>1.0771399555707367E-12</v>
      </c>
      <c r="GH376" s="223">
        <f t="shared" ca="1" si="780"/>
        <v>8.4637608785454397E-13</v>
      </c>
      <c r="GI376" s="223">
        <f t="shared" ca="1" si="781"/>
        <v>5.0218563457766623E-13</v>
      </c>
      <c r="GJ376" s="223">
        <f t="shared" ca="1" si="782"/>
        <v>9.0695073623901234E-14</v>
      </c>
      <c r="GK376" s="223">
        <f t="shared" ca="1" si="783"/>
        <v>-3.3294993341589334E-13</v>
      </c>
      <c r="GL376" s="223">
        <f t="shared" ca="1" si="784"/>
        <v>-7.1197485412297071E-13</v>
      </c>
      <c r="GM376" s="223">
        <f t="shared" ca="1" si="785"/>
        <v>-9.9558489028040797E-13</v>
      </c>
      <c r="GN376" s="223">
        <f t="shared" ca="1" si="786"/>
        <v>-1.1457722123976075E-12</v>
      </c>
      <c r="GO376" s="223">
        <f t="shared" ca="1" si="787"/>
        <v>-1.1424095562634248E-12</v>
      </c>
      <c r="GP376" s="223">
        <f t="shared" ca="1" si="788"/>
        <v>-9.8594756622992546E-13</v>
      </c>
      <c r="GQ376" s="223">
        <f t="shared" ca="1" si="789"/>
        <v>-6.9735440237887912E-13</v>
      </c>
      <c r="GR376" s="223">
        <f t="shared" ca="1" si="790"/>
        <v>-3.1530570508047934E-13</v>
      </c>
      <c r="GS376" s="223">
        <f t="shared" ca="1" si="791"/>
        <v>1.0899849783568358E-13</v>
      </c>
      <c r="GT376" s="223">
        <f t="shared" ca="1" si="792"/>
        <v>5.1869533220948784E-13</v>
      </c>
      <c r="GU376" s="223">
        <f t="shared" ca="1" si="793"/>
        <v>8.5887952164559097E-13</v>
      </c>
      <c r="GV376" s="223">
        <f t="shared" ca="1" si="794"/>
        <v>1.0839614853144378E-12</v>
      </c>
      <c r="GW376" s="223">
        <f t="shared" ca="1" si="795"/>
        <v>1.1637769983795681E-12</v>
      </c>
      <c r="GX376" s="223">
        <f t="shared" ca="1" si="796"/>
        <v>1.0876296325608489E-12</v>
      </c>
      <c r="GY376" s="223">
        <f t="shared" ca="1" si="797"/>
        <v>8.6572423157752504E-13</v>
      </c>
      <c r="GZ376" s="223">
        <f t="shared" ca="1" si="798"/>
        <v>5.2779931511629113E-13</v>
      </c>
      <c r="HA376" s="223">
        <f t="shared" ca="1" si="799"/>
        <v>1.1914168888927326E-13</v>
      </c>
      <c r="HB376" s="223">
        <f t="shared" ca="1" si="800"/>
        <v>-3.0548263956687427E-13</v>
      </c>
      <c r="HC376" s="223">
        <f t="shared" ca="1" si="801"/>
        <v>-6.8916789465911782E-13</v>
      </c>
      <c r="HD376" s="223">
        <f t="shared" ca="1" si="802"/>
        <v>-9.8049472624323721E-13</v>
      </c>
      <c r="HE376" s="223">
        <f t="shared" ca="1" si="803"/>
        <v>-1.1404211431016465E-12</v>
      </c>
      <c r="HF376" s="223">
        <f t="shared" ca="1" si="804"/>
        <v>-1.1475147020621917E-12</v>
      </c>
      <c r="HG376" s="223">
        <f t="shared" ca="1" si="805"/>
        <v>-1.0008247640603885E-12</v>
      </c>
      <c r="HH376" s="223">
        <f t="shared" ca="1" si="806"/>
        <v>-7.2000989346544908E-13</v>
      </c>
      <c r="HI376" s="223">
        <f t="shared" ca="1" si="807"/>
        <v>-3.427033273256608E-13</v>
      </c>
      <c r="HJ376" s="223">
        <f t="shared" ca="1" si="808"/>
        <v>8.0530420402343256E-14</v>
      </c>
      <c r="HK376" s="223">
        <f t="shared" ca="1" si="809"/>
        <v>4.9297193197070188E-13</v>
      </c>
      <c r="HL376" s="223">
        <f t="shared" ca="1" si="810"/>
        <v>8.3934810471029676E-13</v>
      </c>
      <c r="HM376" s="223">
        <f t="shared" ca="1" si="811"/>
        <v>1.0732395428498719E-12</v>
      </c>
      <c r="HN376" s="223">
        <f t="shared" ca="1" si="812"/>
        <v>1.1633014250969418E-12</v>
      </c>
      <c r="HO376" s="223">
        <f t="shared" ca="1" si="813"/>
        <v>1.0974641621294037E-12</v>
      </c>
      <c r="HP376" s="223">
        <f t="shared" ca="1" si="814"/>
        <v>8.8455089539491823E-13</v>
      </c>
      <c r="HQ376" s="223">
        <f t="shared" ca="1" si="815"/>
        <v>5.5309506908316266E-13</v>
      </c>
      <c r="HR376" s="223">
        <f t="shared" ca="1" si="816"/>
        <v>1.4751653765626977E-13</v>
      </c>
      <c r="HS376" s="223">
        <f t="shared" ca="1" si="817"/>
        <v>-2.7783133439849579E-13</v>
      </c>
      <c r="HT376" s="223">
        <f t="shared" ca="1" si="818"/>
        <v>-6.6594580622516975E-13</v>
      </c>
      <c r="HU376" s="223">
        <f t="shared" ca="1" si="819"/>
        <v>-9.6481394884604575E-13</v>
      </c>
      <c r="HV376" s="223">
        <f t="shared" ca="1" si="820"/>
        <v>-1.1343831267521705E-12</v>
      </c>
      <c r="HW376" s="223">
        <f t="shared" ca="1" si="821"/>
        <v>-1.1519286279127751E-12</v>
      </c>
      <c r="HX376" s="223">
        <f t="shared" ca="1" si="822"/>
        <v>-1.0150991024762299E-12</v>
      </c>
      <c r="HY376" s="223">
        <f t="shared" ca="1" si="823"/>
        <v>-7.4223167751508619E-13</v>
      </c>
      <c r="HZ376" s="223">
        <f t="shared" ca="1" si="824"/>
        <v>-3.6989451790097956E-13</v>
      </c>
      <c r="IA376" s="223">
        <f t="shared" ca="1" si="825"/>
        <v>5.2013834454979126E-14</v>
      </c>
      <c r="IB376" s="223">
        <f t="shared" ca="1" si="826"/>
        <v>4.6695158387351948E-13</v>
      </c>
      <c r="IC376" s="223">
        <f t="shared" ca="1" si="827"/>
        <v>8.1931109586196083E-13</v>
      </c>
      <c r="ID376" s="223">
        <f t="shared" ca="1" si="828"/>
        <v>1.0618711210156984E-12</v>
      </c>
      <c r="IE376" s="223">
        <f t="shared" ca="1" si="829"/>
        <v>-4.3517321457886471E-14</v>
      </c>
      <c r="IF376" s="223">
        <f t="shared" ca="1" si="830"/>
        <v>1.1066376203235141E-12</v>
      </c>
      <c r="IG376" s="223">
        <f t="shared" ca="1" si="831"/>
        <v>9.0284473882842452E-13</v>
      </c>
      <c r="IH376" s="223">
        <f t="shared" ca="1" si="832"/>
        <v>5.7805765926197557E-13</v>
      </c>
      <c r="II376" s="223">
        <f t="shared" ca="1" si="833"/>
        <v>1.7580252797696412E-13</v>
      </c>
      <c r="IJ376" s="223">
        <f t="shared" ca="1" si="834"/>
        <v>-2.5001267402307434E-13</v>
      </c>
      <c r="IK376" s="223">
        <f t="shared" ca="1" si="835"/>
        <v>-6.4232257693885562E-13</v>
      </c>
      <c r="IL376" s="223">
        <f t="shared" ca="1" si="836"/>
        <v>-9.4855200360278675E-13</v>
      </c>
      <c r="IM376" s="223">
        <f t="shared" ca="1" si="837"/>
        <v>-1.1276618004244599E-12</v>
      </c>
      <c r="IN376" s="223">
        <f t="shared" ca="1" si="838"/>
        <v>-1.1556486750312914E-12</v>
      </c>
      <c r="IO376" s="223">
        <f t="shared" ca="1" si="839"/>
        <v>-1.028761983149748E-12</v>
      </c>
      <c r="IP376" s="223">
        <f t="shared" ca="1" si="840"/>
        <v>-7.6400636895601888E-13</v>
      </c>
      <c r="IQ376" s="223">
        <f t="shared" ca="1" si="841"/>
        <v>-3.9686289784994599E-13</v>
      </c>
      <c r="IR376" s="223">
        <f t="shared" ca="1" si="842"/>
        <v>2.3465917318645201E-14</v>
      </c>
      <c r="IS376" s="223">
        <f t="shared" ca="1" si="843"/>
        <v>4.4064996160265608E-13</v>
      </c>
      <c r="IT376" s="223">
        <f t="shared" ca="1" si="844"/>
        <v>7.9878056464550423E-13</v>
      </c>
      <c r="IU376" s="223">
        <f t="shared" ca="1" si="845"/>
        <v>1.0498630677241501E-12</v>
      </c>
      <c r="IV376" s="223">
        <f t="shared" ca="1" si="846"/>
        <v>1.1602487992528585E-12</v>
      </c>
      <c r="IW376" s="223">
        <f t="shared" ca="1" si="847"/>
        <v>1.1151444813949876E-12</v>
      </c>
      <c r="IX376" s="223">
        <f t="shared" ca="1" si="848"/>
        <v>9.2059474235078919E-13</v>
      </c>
      <c r="IY376" s="223">
        <f t="shared" ca="1" si="849"/>
        <v>6.0267204912183112E-13</v>
      </c>
      <c r="IZ376" s="223">
        <f t="shared" ca="1" si="850"/>
        <v>2.039826214285016E-13</v>
      </c>
      <c r="JA376" s="223">
        <f t="shared" ca="1" si="851"/>
        <v>-2.2204341536139745E-13</v>
      </c>
      <c r="JB376" s="223">
        <f t="shared" ca="1" si="852"/>
        <v>-6.1831243655019543E-13</v>
      </c>
    </row>
    <row r="377" spans="2:262">
      <c r="B377" s="230">
        <v>16</v>
      </c>
      <c r="C377" s="229">
        <f t="shared" si="853"/>
        <v>3.1250000000000001E-4</v>
      </c>
      <c r="D377" s="226">
        <f t="shared" ca="1" si="597"/>
        <v>18.000000000004736</v>
      </c>
      <c r="E377" s="225">
        <f ca="1">V361</f>
        <v>4.7340785421480978E-12</v>
      </c>
      <c r="F377" s="224">
        <v>16</v>
      </c>
      <c r="G377" s="223">
        <f t="shared" ca="1" si="854"/>
        <v>-9.3607432841676998E-14</v>
      </c>
      <c r="H377" s="223">
        <f t="shared" ca="1" si="598"/>
        <v>-1.1089311276365664E-13</v>
      </c>
      <c r="I377" s="223">
        <f t="shared" ca="1" si="599"/>
        <v>-1.1129632151594001E-13</v>
      </c>
      <c r="J377" s="223">
        <f t="shared" ca="1" si="600"/>
        <v>-9.4755674221088405E-14</v>
      </c>
      <c r="K377" s="223">
        <f t="shared" ca="1" si="601"/>
        <v>-6.3789334488401866E-14</v>
      </c>
      <c r="L377" s="223">
        <f t="shared" ca="1" si="602"/>
        <v>-2.3111646831613243E-14</v>
      </c>
      <c r="M377" s="223">
        <f t="shared" ca="1" si="603"/>
        <v>2.1084579547688253E-14</v>
      </c>
      <c r="N377" s="223">
        <f t="shared" ca="1" si="604"/>
        <v>6.2070869823043784E-14</v>
      </c>
      <c r="O377" s="223">
        <f t="shared" ca="1" si="605"/>
        <v>9.3607432841676998E-14</v>
      </c>
      <c r="P377" s="223">
        <f t="shared" ca="1" si="606"/>
        <v>1.1089311276365665E-13</v>
      </c>
      <c r="Q377" s="223">
        <f t="shared" ca="1" si="607"/>
        <v>1.1129632151594003E-13</v>
      </c>
      <c r="R377" s="223">
        <f t="shared" ca="1" si="608"/>
        <v>9.4755674221088418E-14</v>
      </c>
      <c r="S377" s="223">
        <f t="shared" ca="1" si="609"/>
        <v>6.3789334488401841E-14</v>
      </c>
      <c r="T377" s="223">
        <f t="shared" ca="1" si="610"/>
        <v>2.3111646831613262E-14</v>
      </c>
      <c r="U377" s="223">
        <f t="shared" ca="1" si="611"/>
        <v>-2.1084579547688197E-14</v>
      </c>
      <c r="V377" s="223">
        <f t="shared" ca="1" si="612"/>
        <v>-6.2070869823043771E-14</v>
      </c>
      <c r="W377" s="223">
        <f t="shared" ca="1" si="613"/>
        <v>-9.3607432841677011E-14</v>
      </c>
      <c r="X377" s="223">
        <f t="shared" ca="1" si="614"/>
        <v>-1.1089311276365663E-13</v>
      </c>
      <c r="Y377" s="223">
        <f t="shared" ca="1" si="615"/>
        <v>-1.1129632151594003E-13</v>
      </c>
      <c r="Z377" s="223">
        <f t="shared" ca="1" si="616"/>
        <v>-9.475567422108843E-14</v>
      </c>
      <c r="AA377" s="223">
        <f t="shared" ca="1" si="617"/>
        <v>-6.3789334488401866E-14</v>
      </c>
      <c r="AB377" s="223">
        <f t="shared" ca="1" si="618"/>
        <v>-2.3111646831613363E-14</v>
      </c>
      <c r="AC377" s="223">
        <f t="shared" ca="1" si="619"/>
        <v>2.1084579547688184E-14</v>
      </c>
      <c r="AD377" s="223">
        <f t="shared" ca="1" si="620"/>
        <v>6.2070869823043759E-14</v>
      </c>
      <c r="AE377" s="223">
        <f t="shared" ca="1" si="621"/>
        <v>9.3607432841676998E-14</v>
      </c>
      <c r="AF377" s="223">
        <f t="shared" ca="1" si="622"/>
        <v>1.1089311276365666E-13</v>
      </c>
      <c r="AG377" s="223">
        <f t="shared" ca="1" si="623"/>
        <v>1.1129632151594004E-13</v>
      </c>
      <c r="AH377" s="223">
        <f t="shared" ca="1" si="624"/>
        <v>9.475567422108843E-14</v>
      </c>
      <c r="AI377" s="223">
        <f t="shared" ca="1" si="625"/>
        <v>6.3789334488401866E-14</v>
      </c>
      <c r="AJ377" s="223">
        <f t="shared" ca="1" si="626"/>
        <v>2.3111646831613388E-14</v>
      </c>
      <c r="AK377" s="223">
        <f t="shared" ca="1" si="627"/>
        <v>-2.1084579547688178E-14</v>
      </c>
      <c r="AL377" s="223">
        <f t="shared" ca="1" si="628"/>
        <v>-6.2070869823043746E-14</v>
      </c>
      <c r="AM377" s="223">
        <f t="shared" ca="1" si="629"/>
        <v>-9.3607432841676998E-14</v>
      </c>
      <c r="AN377" s="223">
        <f t="shared" ca="1" si="630"/>
        <v>-1.1089311276365665E-13</v>
      </c>
      <c r="AO377" s="223">
        <f t="shared" ca="1" si="631"/>
        <v>-1.1129632151594004E-13</v>
      </c>
      <c r="AP377" s="223">
        <f t="shared" ca="1" si="632"/>
        <v>-9.4755674221088443E-14</v>
      </c>
      <c r="AQ377" s="223">
        <f t="shared" ca="1" si="633"/>
        <v>-6.3789334488401891E-14</v>
      </c>
      <c r="AR377" s="223">
        <f t="shared" ca="1" si="634"/>
        <v>-2.3111646831613407E-14</v>
      </c>
      <c r="AS377" s="223">
        <f t="shared" ca="1" si="635"/>
        <v>2.1084579547688165E-14</v>
      </c>
      <c r="AT377" s="223">
        <f t="shared" ca="1" si="636"/>
        <v>6.2070869823043733E-14</v>
      </c>
      <c r="AU377" s="223">
        <f t="shared" ca="1" si="637"/>
        <v>9.3607432841676872E-14</v>
      </c>
      <c r="AV377" s="223">
        <f t="shared" ca="1" si="638"/>
        <v>1.1089311276365665E-13</v>
      </c>
      <c r="AW377" s="223">
        <f t="shared" ca="1" si="639"/>
        <v>1.1129632151594004E-13</v>
      </c>
      <c r="AX377" s="223">
        <f t="shared" ca="1" si="640"/>
        <v>9.4755674221088556E-14</v>
      </c>
      <c r="AY377" s="223">
        <f t="shared" ca="1" si="641"/>
        <v>6.3789334488401891E-14</v>
      </c>
      <c r="AZ377" s="223">
        <f t="shared" ca="1" si="642"/>
        <v>2.3111646831613414E-14</v>
      </c>
      <c r="BA377" s="223">
        <f t="shared" ca="1" si="643"/>
        <v>-2.1084579547688342E-14</v>
      </c>
      <c r="BB377" s="223">
        <f t="shared" ca="1" si="644"/>
        <v>-6.2070869823043721E-14</v>
      </c>
      <c r="BC377" s="223">
        <f t="shared" ca="1" si="645"/>
        <v>-9.3607432841676872E-14</v>
      </c>
      <c r="BD377" s="223">
        <f t="shared" ca="1" si="646"/>
        <v>-1.1089311276365665E-13</v>
      </c>
      <c r="BE377" s="223">
        <f t="shared" ca="1" si="647"/>
        <v>-1.1129632151594004E-13</v>
      </c>
      <c r="BF377" s="223">
        <f t="shared" ca="1" si="648"/>
        <v>-9.4755674221088342E-14</v>
      </c>
      <c r="BG377" s="223">
        <f t="shared" ca="1" si="649"/>
        <v>-6.3789334488401904E-14</v>
      </c>
      <c r="BH377" s="223">
        <f t="shared" ca="1" si="650"/>
        <v>-2.3111646831613414E-14</v>
      </c>
      <c r="BI377" s="223">
        <f t="shared" ca="1" si="651"/>
        <v>2.1084579547688335E-14</v>
      </c>
      <c r="BJ377" s="223">
        <f t="shared" ca="1" si="652"/>
        <v>6.2070869823043721E-14</v>
      </c>
      <c r="BK377" s="223">
        <f t="shared" ca="1" si="653"/>
        <v>9.3607432841676872E-14</v>
      </c>
      <c r="BL377" s="223">
        <f t="shared" ca="1" si="654"/>
        <v>1.1089311276365665E-13</v>
      </c>
      <c r="BM377" s="223">
        <f t="shared" ca="1" si="655"/>
        <v>1.1129632151594005E-13</v>
      </c>
      <c r="BN377" s="223">
        <f t="shared" ca="1" si="656"/>
        <v>9.4755674221088569E-14</v>
      </c>
      <c r="BO377" s="223">
        <f t="shared" ca="1" si="657"/>
        <v>6.3789334488401916E-14</v>
      </c>
      <c r="BP377" s="223">
        <f t="shared" ca="1" si="658"/>
        <v>2.3111646831613432E-14</v>
      </c>
      <c r="BQ377" s="223">
        <f t="shared" ca="1" si="659"/>
        <v>-2.108457954768831E-14</v>
      </c>
      <c r="BR377" s="223">
        <f t="shared" ca="1" si="660"/>
        <v>-6.2070869823043708E-14</v>
      </c>
      <c r="BS377" s="223">
        <f t="shared" ca="1" si="661"/>
        <v>-9.3607432841676847E-14</v>
      </c>
      <c r="BT377" s="223">
        <f t="shared" ca="1" si="662"/>
        <v>-1.1089311276365664E-13</v>
      </c>
      <c r="BU377" s="223">
        <f t="shared" ca="1" si="663"/>
        <v>-1.1129632151594004E-13</v>
      </c>
      <c r="BV377" s="223">
        <f t="shared" ca="1" si="664"/>
        <v>-9.4755674221088354E-14</v>
      </c>
      <c r="BW377" s="223">
        <f t="shared" ca="1" si="665"/>
        <v>-6.3789334488401929E-14</v>
      </c>
      <c r="BX377" s="223">
        <f t="shared" ca="1" si="666"/>
        <v>-2.3111646831613451E-14</v>
      </c>
      <c r="BY377" s="223">
        <f t="shared" ca="1" si="667"/>
        <v>2.1084579547688298E-14</v>
      </c>
      <c r="BZ377" s="223">
        <f t="shared" ca="1" si="668"/>
        <v>6.2070869823043696E-14</v>
      </c>
      <c r="CA377" s="223">
        <f t="shared" ca="1" si="669"/>
        <v>9.3607432841676847E-14</v>
      </c>
      <c r="CB377" s="223">
        <f t="shared" ca="1" si="670"/>
        <v>1.1089311276365663E-13</v>
      </c>
      <c r="CC377" s="223">
        <f t="shared" ca="1" si="671"/>
        <v>1.1129632151594005E-13</v>
      </c>
      <c r="CD377" s="223">
        <f t="shared" ca="1" si="672"/>
        <v>9.4755674221088582E-14</v>
      </c>
      <c r="CE377" s="223">
        <f t="shared" ca="1" si="673"/>
        <v>6.3789334488401942E-14</v>
      </c>
      <c r="CF377" s="223">
        <f t="shared" ca="1" si="674"/>
        <v>2.311164683161347E-14</v>
      </c>
      <c r="CG377" s="223">
        <f t="shared" ca="1" si="675"/>
        <v>-2.1084579547688291E-14</v>
      </c>
      <c r="CH377" s="223">
        <f t="shared" ca="1" si="676"/>
        <v>-6.2070869823043683E-14</v>
      </c>
      <c r="CI377" s="223">
        <f t="shared" ca="1" si="677"/>
        <v>-9.3607432841676834E-14</v>
      </c>
      <c r="CJ377" s="223">
        <f t="shared" ca="1" si="678"/>
        <v>-1.1089311276365656E-13</v>
      </c>
      <c r="CK377" s="223">
        <f t="shared" ca="1" si="679"/>
        <v>-1.1129632151593996E-13</v>
      </c>
      <c r="CL377" s="223">
        <f t="shared" ca="1" si="680"/>
        <v>-9.475567422108838E-14</v>
      </c>
      <c r="CM377" s="223">
        <f t="shared" ca="1" si="681"/>
        <v>-6.3789334488401954E-14</v>
      </c>
      <c r="CN377" s="223">
        <f t="shared" ca="1" si="682"/>
        <v>-2.3111646831613483E-14</v>
      </c>
      <c r="CO377" s="223">
        <f t="shared" ca="1" si="683"/>
        <v>2.1084579547687881E-14</v>
      </c>
      <c r="CP377" s="223">
        <f t="shared" ca="1" si="684"/>
        <v>6.207086982304333E-14</v>
      </c>
      <c r="CQ377" s="223">
        <f t="shared" ca="1" si="685"/>
        <v>9.3607432841677061E-14</v>
      </c>
      <c r="CR377" s="223">
        <f t="shared" ca="1" si="686"/>
        <v>1.1089311276365664E-13</v>
      </c>
      <c r="CS377" s="223">
        <f t="shared" ca="1" si="687"/>
        <v>1.1129632151594005E-13</v>
      </c>
      <c r="CT377" s="223">
        <f t="shared" ca="1" si="688"/>
        <v>9.4755674221088607E-14</v>
      </c>
      <c r="CU377" s="223">
        <f t="shared" ca="1" si="689"/>
        <v>6.3789334488402295E-14</v>
      </c>
      <c r="CV377" s="223">
        <f t="shared" ca="1" si="690"/>
        <v>2.3111646831613098E-14</v>
      </c>
      <c r="CW377" s="223">
        <f t="shared" ca="1" si="691"/>
        <v>-2.1084579547688253E-14</v>
      </c>
      <c r="CX377" s="223">
        <f t="shared" ca="1" si="692"/>
        <v>-6.2070869823043658E-14</v>
      </c>
      <c r="CY377" s="223">
        <f t="shared" ca="1" si="693"/>
        <v>-9.3607432841676821E-14</v>
      </c>
      <c r="CZ377" s="223">
        <f t="shared" ca="1" si="694"/>
        <v>-1.1089311276365655E-13</v>
      </c>
      <c r="DA377" s="223">
        <f t="shared" ca="1" si="695"/>
        <v>-1.1129632151593999E-13</v>
      </c>
      <c r="DB377" s="223">
        <f t="shared" ca="1" si="696"/>
        <v>-9.4755674221088392E-14</v>
      </c>
      <c r="DC377" s="223">
        <f t="shared" ca="1" si="697"/>
        <v>-6.3789334488401967E-14</v>
      </c>
      <c r="DD377" s="223">
        <f t="shared" ca="1" si="698"/>
        <v>-2.3111646831613508E-14</v>
      </c>
      <c r="DE377" s="223">
        <f t="shared" ca="1" si="699"/>
        <v>2.1084579547687843E-14</v>
      </c>
      <c r="DF377" s="223">
        <f t="shared" ca="1" si="700"/>
        <v>6.2070869823043986E-14</v>
      </c>
      <c r="DG377" s="223">
        <f t="shared" ca="1" si="701"/>
        <v>9.3607432841677036E-14</v>
      </c>
      <c r="DH377" s="223">
        <f t="shared" ca="1" si="702"/>
        <v>1.1089311276365663E-13</v>
      </c>
      <c r="DI377" s="223">
        <f t="shared" ca="1" si="703"/>
        <v>1.1129632151594005E-13</v>
      </c>
      <c r="DJ377" s="223">
        <f t="shared" ca="1" si="704"/>
        <v>9.475567422108862E-14</v>
      </c>
      <c r="DK377" s="223">
        <f t="shared" ca="1" si="705"/>
        <v>6.378933448840232E-14</v>
      </c>
      <c r="DL377" s="223">
        <f t="shared" ca="1" si="706"/>
        <v>2.3111646831613117E-14</v>
      </c>
      <c r="DM377" s="223">
        <f t="shared" ca="1" si="707"/>
        <v>-2.1084579547688234E-14</v>
      </c>
      <c r="DN377" s="223">
        <f t="shared" ca="1" si="708"/>
        <v>-6.2070869823043632E-14</v>
      </c>
      <c r="DO377" s="223">
        <f t="shared" ca="1" si="709"/>
        <v>-9.3607432841676796E-14</v>
      </c>
      <c r="DP377" s="223">
        <f t="shared" ca="1" si="710"/>
        <v>-1.1089311276365655E-13</v>
      </c>
      <c r="DQ377" s="223">
        <f t="shared" ca="1" si="711"/>
        <v>-1.1129632151593999E-13</v>
      </c>
      <c r="DR377" s="223">
        <f t="shared" ca="1" si="712"/>
        <v>-9.4755674221088405E-14</v>
      </c>
      <c r="DS377" s="223">
        <f t="shared" ca="1" si="713"/>
        <v>-6.3789334488401992E-14</v>
      </c>
      <c r="DT377" s="223">
        <f t="shared" ca="1" si="714"/>
        <v>-2.3111646831613533E-14</v>
      </c>
      <c r="DU377" s="223">
        <f t="shared" ca="1" si="715"/>
        <v>2.1084579547687824E-14</v>
      </c>
      <c r="DV377" s="223">
        <f t="shared" ca="1" si="716"/>
        <v>6.2070869823043292E-14</v>
      </c>
      <c r="DW377" s="223">
        <f t="shared" ca="1" si="717"/>
        <v>9.3607432841677023E-14</v>
      </c>
      <c r="DX377" s="223">
        <f t="shared" ca="1" si="718"/>
        <v>1.1089311276365663E-13</v>
      </c>
      <c r="DY377" s="223">
        <f t="shared" ca="1" si="719"/>
        <v>1.1129632151594006E-13</v>
      </c>
      <c r="DZ377" s="223">
        <f t="shared" ca="1" si="720"/>
        <v>9.4755674221088632E-14</v>
      </c>
      <c r="EA377" s="223">
        <f t="shared" ca="1" si="721"/>
        <v>6.3789334488402333E-14</v>
      </c>
      <c r="EB377" s="223">
        <f t="shared" ca="1" si="722"/>
        <v>2.3111646831613155E-14</v>
      </c>
      <c r="EC377" s="223">
        <f t="shared" ca="1" si="723"/>
        <v>-2.1084579547688203E-14</v>
      </c>
      <c r="ED377" s="223">
        <f t="shared" ca="1" si="724"/>
        <v>-6.2070869823043607E-14</v>
      </c>
      <c r="EE377" s="223">
        <f t="shared" ca="1" si="725"/>
        <v>-9.3607432841676796E-14</v>
      </c>
      <c r="EF377" s="223">
        <f t="shared" ca="1" si="726"/>
        <v>-1.1089311276365654E-13</v>
      </c>
      <c r="EG377" s="223">
        <f t="shared" ca="1" si="727"/>
        <v>-1.1129632151593999E-13</v>
      </c>
      <c r="EH377" s="223">
        <f t="shared" ca="1" si="728"/>
        <v>-9.4755674221088418E-14</v>
      </c>
      <c r="EI377" s="223">
        <f t="shared" ca="1" si="729"/>
        <v>-6.3789334488402017E-14</v>
      </c>
      <c r="EJ377" s="223">
        <f t="shared" ca="1" si="730"/>
        <v>-2.3111646831613552E-14</v>
      </c>
      <c r="EK377" s="223">
        <f t="shared" ca="1" si="731"/>
        <v>2.1084579547687793E-14</v>
      </c>
      <c r="EL377" s="223">
        <f t="shared" ca="1" si="732"/>
        <v>6.2070869823043935E-14</v>
      </c>
      <c r="EM377" s="223">
        <f t="shared" ca="1" si="733"/>
        <v>9.3607432841677011E-14</v>
      </c>
      <c r="EN377" s="223">
        <f t="shared" ca="1" si="734"/>
        <v>1.1089311276365661E-13</v>
      </c>
      <c r="EO377" s="223">
        <f t="shared" ca="1" si="735"/>
        <v>1.1129632151594008E-13</v>
      </c>
      <c r="EP377" s="223">
        <f t="shared" ca="1" si="736"/>
        <v>9.4755674221088645E-14</v>
      </c>
      <c r="EQ377" s="223">
        <f t="shared" ca="1" si="737"/>
        <v>6.3789334488402358E-14</v>
      </c>
      <c r="ER377" s="223">
        <f t="shared" ca="1" si="738"/>
        <v>2.3111646831613174E-14</v>
      </c>
      <c r="ES377" s="223">
        <f t="shared" ca="1" si="739"/>
        <v>-2.1084579547688178E-14</v>
      </c>
      <c r="ET377" s="223">
        <f t="shared" ca="1" si="740"/>
        <v>-6.2070869823043582E-14</v>
      </c>
      <c r="EU377" s="223">
        <f t="shared" ca="1" si="741"/>
        <v>-9.3607432841676771E-14</v>
      </c>
      <c r="EV377" s="223">
        <f t="shared" ca="1" si="742"/>
        <v>-1.1089311276365652E-13</v>
      </c>
      <c r="EW377" s="223">
        <f t="shared" ca="1" si="743"/>
        <v>-1.1129632151594E-13</v>
      </c>
      <c r="EX377" s="223">
        <f t="shared" ca="1" si="744"/>
        <v>-9.475567422108843E-14</v>
      </c>
      <c r="EY377" s="223">
        <f t="shared" ca="1" si="745"/>
        <v>-6.3789334488402043E-14</v>
      </c>
      <c r="EZ377" s="223">
        <f t="shared" ca="1" si="746"/>
        <v>-2.3111646831613597E-14</v>
      </c>
      <c r="FA377" s="223">
        <f t="shared" ca="1" si="747"/>
        <v>2.1084579547687767E-14</v>
      </c>
      <c r="FB377" s="223">
        <f t="shared" ca="1" si="748"/>
        <v>6.2070869823043241E-14</v>
      </c>
      <c r="FC377" s="223">
        <f t="shared" ca="1" si="749"/>
        <v>9.3607432841676998E-14</v>
      </c>
      <c r="FD377" s="223">
        <f t="shared" ca="1" si="750"/>
        <v>1.1089311276365661E-13</v>
      </c>
      <c r="FE377" s="223">
        <f t="shared" ca="1" si="751"/>
        <v>1.1129632151594008E-13</v>
      </c>
      <c r="FF377" s="223">
        <f t="shared" ca="1" si="752"/>
        <v>9.4755674221088657E-14</v>
      </c>
      <c r="FG377" s="223">
        <f t="shared" ca="1" si="753"/>
        <v>6.3789334488402383E-14</v>
      </c>
      <c r="FH377" s="223">
        <f t="shared" ca="1" si="754"/>
        <v>2.3111646831613205E-14</v>
      </c>
      <c r="FI377" s="223">
        <f t="shared" ca="1" si="755"/>
        <v>-2.1084579547688146E-14</v>
      </c>
      <c r="FJ377" s="223">
        <f t="shared" ca="1" si="756"/>
        <v>-6.2070869823043569E-14</v>
      </c>
      <c r="FK377" s="223">
        <f t="shared" ca="1" si="757"/>
        <v>-9.3607432841676771E-14</v>
      </c>
      <c r="FL377" s="223">
        <f t="shared" ca="1" si="758"/>
        <v>-1.1089311276365652E-13</v>
      </c>
      <c r="FM377" s="223">
        <f t="shared" ca="1" si="759"/>
        <v>-1.1129632151594016E-13</v>
      </c>
      <c r="FN377" s="223">
        <f t="shared" ca="1" si="760"/>
        <v>-9.4755674221088897E-14</v>
      </c>
      <c r="FO377" s="223">
        <f t="shared" ca="1" si="761"/>
        <v>-6.3789334488402737E-14</v>
      </c>
      <c r="FP377" s="223">
        <f t="shared" ca="1" si="762"/>
        <v>-2.3111646831612827E-14</v>
      </c>
      <c r="FQ377" s="223">
        <f t="shared" ca="1" si="763"/>
        <v>2.1084579547688537E-14</v>
      </c>
      <c r="FR377" s="223">
        <f t="shared" ca="1" si="764"/>
        <v>6.2070869823043885E-14</v>
      </c>
      <c r="FS377" s="223">
        <f t="shared" ca="1" si="765"/>
        <v>9.3607432841676973E-14</v>
      </c>
      <c r="FT377" s="223">
        <f t="shared" ca="1" si="766"/>
        <v>1.108931127636566E-13</v>
      </c>
      <c r="FU377" s="223">
        <f t="shared" ca="1" si="767"/>
        <v>1.1129632151594009E-13</v>
      </c>
      <c r="FV377" s="223">
        <f t="shared" ca="1" si="768"/>
        <v>9.4755674221088683E-14</v>
      </c>
      <c r="FW377" s="223">
        <f t="shared" ca="1" si="769"/>
        <v>6.3789334488402409E-14</v>
      </c>
      <c r="FX377" s="223">
        <f t="shared" ca="1" si="770"/>
        <v>2.3111646831614032E-14</v>
      </c>
      <c r="FY377" s="223">
        <f t="shared" ca="1" si="771"/>
        <v>-2.1084579547687332E-14</v>
      </c>
      <c r="FZ377" s="223">
        <f t="shared" ca="1" si="772"/>
        <v>-6.2070869823042863E-14</v>
      </c>
      <c r="GA377" s="223">
        <f t="shared" ca="1" si="773"/>
        <v>-9.36074328416772E-14</v>
      </c>
      <c r="GB377" s="223">
        <f t="shared" ca="1" si="774"/>
        <v>-1.1089311276365668E-13</v>
      </c>
      <c r="GC377" s="223">
        <f t="shared" ca="1" si="775"/>
        <v>-1.1129632151594E-13</v>
      </c>
      <c r="GD377" s="223">
        <f t="shared" ca="1" si="776"/>
        <v>-9.4755674221088468E-14</v>
      </c>
      <c r="GE377" s="223">
        <f t="shared" ca="1" si="777"/>
        <v>-6.3789334488402093E-14</v>
      </c>
      <c r="GF377" s="223">
        <f t="shared" ca="1" si="778"/>
        <v>-2.3111646831613641E-14</v>
      </c>
      <c r="GG377" s="223">
        <f t="shared" ca="1" si="779"/>
        <v>2.1084579547687717E-14</v>
      </c>
      <c r="GH377" s="223">
        <f t="shared" ca="1" si="780"/>
        <v>6.2070869823043191E-14</v>
      </c>
      <c r="GI377" s="223">
        <f t="shared" ca="1" si="781"/>
        <v>9.3607432841676506E-14</v>
      </c>
      <c r="GJ377" s="223">
        <f t="shared" ca="1" si="782"/>
        <v>1.1089311276365645E-13</v>
      </c>
      <c r="GK377" s="223">
        <f t="shared" ca="1" si="783"/>
        <v>1.1129632151593994E-13</v>
      </c>
      <c r="GL377" s="223">
        <f t="shared" ca="1" si="784"/>
        <v>9.4755674221088253E-14</v>
      </c>
      <c r="GM377" s="223">
        <f t="shared" ca="1" si="785"/>
        <v>6.3789334488401765E-14</v>
      </c>
      <c r="GN377" s="223">
        <f t="shared" ca="1" si="786"/>
        <v>2.3111646831613262E-14</v>
      </c>
      <c r="GO377" s="223">
        <f t="shared" ca="1" si="787"/>
        <v>-2.1084579547688102E-14</v>
      </c>
      <c r="GP377" s="223">
        <f t="shared" ca="1" si="788"/>
        <v>-6.2070869823043519E-14</v>
      </c>
      <c r="GQ377" s="223">
        <f t="shared" ca="1" si="789"/>
        <v>-9.3607432841676733E-14</v>
      </c>
      <c r="GR377" s="223">
        <f t="shared" ca="1" si="790"/>
        <v>-1.1089311276365652E-13</v>
      </c>
      <c r="GS377" s="223">
        <f t="shared" ca="1" si="791"/>
        <v>-1.1129632151594016E-13</v>
      </c>
      <c r="GT377" s="223">
        <f t="shared" ca="1" si="792"/>
        <v>-9.4755674221088922E-14</v>
      </c>
      <c r="GU377" s="223">
        <f t="shared" ca="1" si="793"/>
        <v>-6.3789334488402775E-14</v>
      </c>
      <c r="GV377" s="223">
        <f t="shared" ca="1" si="794"/>
        <v>-2.3111646831612883E-14</v>
      </c>
      <c r="GW377" s="223">
        <f t="shared" ca="1" si="795"/>
        <v>2.1084579547688481E-14</v>
      </c>
      <c r="GX377" s="223">
        <f t="shared" ca="1" si="796"/>
        <v>6.2070869823043847E-14</v>
      </c>
      <c r="GY377" s="223">
        <f t="shared" ca="1" si="797"/>
        <v>9.3607432841676948E-14</v>
      </c>
      <c r="GZ377" s="223">
        <f t="shared" ca="1" si="798"/>
        <v>1.108931127636566E-13</v>
      </c>
      <c r="HA377" s="223">
        <f t="shared" ca="1" si="799"/>
        <v>1.1129632151594009E-13</v>
      </c>
      <c r="HB377" s="223">
        <f t="shared" ca="1" si="800"/>
        <v>9.4755674221088708E-14</v>
      </c>
      <c r="HC377" s="223">
        <f t="shared" ca="1" si="801"/>
        <v>6.3789334488402447E-14</v>
      </c>
      <c r="HD377" s="223">
        <f t="shared" ca="1" si="802"/>
        <v>2.3111646831614076E-14</v>
      </c>
      <c r="HE377" s="223">
        <f t="shared" ca="1" si="803"/>
        <v>-2.1084579547687282E-14</v>
      </c>
      <c r="HF377" s="223">
        <f t="shared" ca="1" si="804"/>
        <v>-6.2070869823044163E-14</v>
      </c>
      <c r="HG377" s="223">
        <f t="shared" ca="1" si="805"/>
        <v>-9.3607432841677175E-14</v>
      </c>
      <c r="HH377" s="223">
        <f t="shared" ca="1" si="806"/>
        <v>-1.1089311276365668E-13</v>
      </c>
      <c r="HI377" s="223">
        <f t="shared" ca="1" si="807"/>
        <v>-1.1129632151594001E-13</v>
      </c>
      <c r="HJ377" s="223">
        <f t="shared" ca="1" si="808"/>
        <v>-9.4755674221088493E-14</v>
      </c>
      <c r="HK377" s="223">
        <f t="shared" ca="1" si="809"/>
        <v>-6.3789334488402131E-14</v>
      </c>
      <c r="HL377" s="223">
        <f t="shared" ca="1" si="810"/>
        <v>-2.3111646831613698E-14</v>
      </c>
      <c r="HM377" s="223">
        <f t="shared" ca="1" si="811"/>
        <v>2.1084579547687654E-14</v>
      </c>
      <c r="HN377" s="223">
        <f t="shared" ca="1" si="812"/>
        <v>6.207086982304314E-14</v>
      </c>
      <c r="HO377" s="223">
        <f t="shared" ca="1" si="813"/>
        <v>9.3607432841676481E-14</v>
      </c>
      <c r="HP377" s="223">
        <f t="shared" ca="1" si="814"/>
        <v>1.1089311276365642E-13</v>
      </c>
      <c r="HQ377" s="223">
        <f t="shared" ca="1" si="815"/>
        <v>1.1129632151593995E-13</v>
      </c>
      <c r="HR377" s="223">
        <f t="shared" ca="1" si="816"/>
        <v>9.4755674221088279E-14</v>
      </c>
      <c r="HS377" s="223">
        <f t="shared" ca="1" si="817"/>
        <v>6.3789334488401803E-14</v>
      </c>
      <c r="HT377" s="223">
        <f t="shared" ca="1" si="818"/>
        <v>2.3111646831613306E-14</v>
      </c>
      <c r="HU377" s="223">
        <f t="shared" ca="1" si="819"/>
        <v>-2.1084579547688051E-14</v>
      </c>
      <c r="HV377" s="223">
        <f t="shared" ca="1" si="820"/>
        <v>-6.2070869823043468E-14</v>
      </c>
      <c r="HW377" s="223">
        <f t="shared" ca="1" si="821"/>
        <v>-9.3607432841676695E-14</v>
      </c>
      <c r="HX377" s="223">
        <f t="shared" ca="1" si="822"/>
        <v>-1.1089311276365652E-13</v>
      </c>
      <c r="HY377" s="223">
        <f t="shared" ca="1" si="823"/>
        <v>-1.1129632151594016E-13</v>
      </c>
      <c r="HZ377" s="223">
        <f t="shared" ca="1" si="824"/>
        <v>-9.4755674221088948E-14</v>
      </c>
      <c r="IA377" s="223">
        <f t="shared" ca="1" si="825"/>
        <v>-6.3789334488402813E-14</v>
      </c>
      <c r="IB377" s="223">
        <f t="shared" ca="1" si="826"/>
        <v>-2.3111646831612928E-14</v>
      </c>
      <c r="IC377" s="223">
        <f t="shared" ca="1" si="827"/>
        <v>2.1084579547688424E-14</v>
      </c>
      <c r="ID377" s="223">
        <f t="shared" ca="1" si="828"/>
        <v>6.2070869823043797E-14</v>
      </c>
      <c r="IE377" s="223">
        <f t="shared" ca="1" si="829"/>
        <v>9.3607432841677213E-14</v>
      </c>
      <c r="IF377" s="223">
        <f t="shared" ca="1" si="830"/>
        <v>1.1089311276365657E-13</v>
      </c>
      <c r="IG377" s="223">
        <f t="shared" ca="1" si="831"/>
        <v>1.1129632151594009E-13</v>
      </c>
      <c r="IH377" s="223">
        <f t="shared" ca="1" si="832"/>
        <v>9.4755674221088746E-14</v>
      </c>
      <c r="II377" s="223">
        <f t="shared" ca="1" si="833"/>
        <v>6.3789334488402497E-14</v>
      </c>
      <c r="IJ377" s="223">
        <f t="shared" ca="1" si="834"/>
        <v>2.3111646831614133E-14</v>
      </c>
      <c r="IK377" s="223">
        <f t="shared" ca="1" si="835"/>
        <v>-2.1084579547687225E-14</v>
      </c>
      <c r="IL377" s="223">
        <f t="shared" ca="1" si="836"/>
        <v>-6.2070869823042774E-14</v>
      </c>
      <c r="IM377" s="223">
        <f t="shared" ca="1" si="837"/>
        <v>-9.3607432841677137E-14</v>
      </c>
      <c r="IN377" s="223">
        <f t="shared" ca="1" si="838"/>
        <v>-1.1089311276365665E-13</v>
      </c>
      <c r="IO377" s="223">
        <f t="shared" ca="1" si="839"/>
        <v>-1.1129632151594003E-13</v>
      </c>
      <c r="IP377" s="223">
        <f t="shared" ca="1" si="840"/>
        <v>-9.4755674221088531E-14</v>
      </c>
      <c r="IQ377" s="223">
        <f t="shared" ca="1" si="841"/>
        <v>-6.3789334488402181E-14</v>
      </c>
      <c r="IR377" s="223">
        <f t="shared" ca="1" si="842"/>
        <v>-2.3111646831613742E-14</v>
      </c>
      <c r="IS377" s="223">
        <f t="shared" ca="1" si="843"/>
        <v>2.1084579547687603E-14</v>
      </c>
      <c r="IT377" s="223">
        <f t="shared" ca="1" si="844"/>
        <v>6.2070869823043102E-14</v>
      </c>
      <c r="IU377" s="223">
        <f t="shared" ca="1" si="845"/>
        <v>9.3607432841676443E-14</v>
      </c>
      <c r="IV377" s="223">
        <f t="shared" ca="1" si="846"/>
        <v>1.1089311276365642E-13</v>
      </c>
      <c r="IW377" s="223">
        <f t="shared" ca="1" si="847"/>
        <v>1.1129632151593995E-13</v>
      </c>
      <c r="IX377" s="223">
        <f t="shared" ca="1" si="848"/>
        <v>9.4755674221088317E-14</v>
      </c>
      <c r="IY377" s="223">
        <f t="shared" ca="1" si="849"/>
        <v>6.3789334488401866E-14</v>
      </c>
      <c r="IZ377" s="223">
        <f t="shared" ca="1" si="850"/>
        <v>2.3111646831613363E-14</v>
      </c>
      <c r="JA377" s="223">
        <f t="shared" ca="1" si="851"/>
        <v>-2.1084579547687988E-14</v>
      </c>
      <c r="JB377" s="223">
        <f t="shared" ca="1" si="852"/>
        <v>-6.2070869823043431E-14</v>
      </c>
    </row>
    <row r="378" spans="2:262">
      <c r="B378" s="230">
        <v>17</v>
      </c>
      <c r="C378" s="229">
        <f t="shared" si="853"/>
        <v>3.3203125000000002E-4</v>
      </c>
      <c r="D378" s="226">
        <f t="shared" ca="1" si="597"/>
        <v>18.000000000013515</v>
      </c>
      <c r="E378" s="225">
        <f ca="1">W361</f>
        <v>1.3514587965114059E-11</v>
      </c>
      <c r="F378" s="224">
        <v>17</v>
      </c>
      <c r="G378" s="223">
        <f t="shared" ca="1" si="854"/>
        <v>6.4934063699350021E-13</v>
      </c>
      <c r="H378" s="223">
        <f t="shared" ca="1" si="598"/>
        <v>7.4899005405428951E-13</v>
      </c>
      <c r="I378" s="223">
        <f t="shared" ca="1" si="599"/>
        <v>7.2012739168919218E-13</v>
      </c>
      <c r="J378" s="223">
        <f t="shared" ca="1" si="600"/>
        <v>5.6770491960890499E-13</v>
      </c>
      <c r="K378" s="223">
        <f t="shared" ca="1" si="601"/>
        <v>3.1787536004550678E-13</v>
      </c>
      <c r="L378" s="223">
        <f t="shared" ca="1" si="602"/>
        <v>1.3504590893843915E-14</v>
      </c>
      <c r="M378" s="223">
        <f t="shared" ca="1" si="603"/>
        <v>-2.931833025616321E-13</v>
      </c>
      <c r="N378" s="223">
        <f t="shared" ca="1" si="604"/>
        <v>-5.4956666171629195E-13</v>
      </c>
      <c r="O378" s="223">
        <f t="shared" ca="1" si="605"/>
        <v>-7.1165510453928025E-13</v>
      </c>
      <c r="P378" s="223">
        <f t="shared" ca="1" si="606"/>
        <v>-7.5163741681575985E-13</v>
      </c>
      <c r="Q378" s="223">
        <f t="shared" ca="1" si="607"/>
        <v>-6.6265341387025716E-13</v>
      </c>
      <c r="R378" s="223">
        <f t="shared" ca="1" si="608"/>
        <v>-4.5997101440511669E-13</v>
      </c>
      <c r="S378" s="223">
        <f t="shared" ca="1" si="609"/>
        <v>-1.7836656354975719E-13</v>
      </c>
      <c r="T378" s="223">
        <f t="shared" ca="1" si="610"/>
        <v>1.3384210942811371E-13</v>
      </c>
      <c r="U378" s="223">
        <f t="shared" ca="1" si="611"/>
        <v>4.230860878759987E-13</v>
      </c>
      <c r="V378" s="223">
        <f t="shared" ca="1" si="612"/>
        <v>6.3973674864924536E-13</v>
      </c>
      <c r="W378" s="223">
        <f t="shared" ca="1" si="613"/>
        <v>7.466210655183963E-13</v>
      </c>
      <c r="X378" s="223">
        <f t="shared" ca="1" si="614"/>
        <v>7.253997751721204E-13</v>
      </c>
      <c r="Y378" s="223">
        <f t="shared" ca="1" si="615"/>
        <v>5.7971403697660396E-13</v>
      </c>
      <c r="Z378" s="223">
        <f t="shared" ca="1" si="616"/>
        <v>3.345606810724573E-13</v>
      </c>
      <c r="AA378" s="223">
        <f t="shared" ca="1" si="617"/>
        <v>3.2003240045911035E-14</v>
      </c>
      <c r="AB378" s="223">
        <f t="shared" ca="1" si="618"/>
        <v>-2.7604533254426861E-13</v>
      </c>
      <c r="AC378" s="223">
        <f t="shared" ca="1" si="619"/>
        <v>-5.3672991210270251E-13</v>
      </c>
      <c r="AD378" s="223">
        <f t="shared" ca="1" si="620"/>
        <v>-7.0532211110011038E-13</v>
      </c>
      <c r="AE378" s="223">
        <f t="shared" ca="1" si="621"/>
        <v>-7.5289479765955777E-13</v>
      </c>
      <c r="AF378" s="223">
        <f t="shared" ca="1" si="622"/>
        <v>-6.7128542697749677E-13</v>
      </c>
      <c r="AG378" s="223">
        <f t="shared" ca="1" si="623"/>
        <v>-4.7449657474931771E-13</v>
      </c>
      <c r="AH378" s="223">
        <f t="shared" ca="1" si="624"/>
        <v>-1.9629336838997382E-13</v>
      </c>
      <c r="AI378" s="223">
        <f t="shared" ca="1" si="625"/>
        <v>1.1558995002527438E-13</v>
      </c>
      <c r="AJ378" s="223">
        <f t="shared" ca="1" si="626"/>
        <v>4.0764028833875274E-13</v>
      </c>
      <c r="AK378" s="223">
        <f t="shared" ca="1" si="627"/>
        <v>6.2974750680890236E-13</v>
      </c>
      <c r="AL378" s="223">
        <f t="shared" ca="1" si="628"/>
        <v>7.4380234037059466E-13</v>
      </c>
      <c r="AM378" s="223">
        <f t="shared" ca="1" si="629"/>
        <v>7.3023520495492939E-13</v>
      </c>
      <c r="AN378" s="223">
        <f t="shared" ca="1" si="630"/>
        <v>5.9137395628533208E-13</v>
      </c>
      <c r="AO378" s="223">
        <f t="shared" ca="1" si="631"/>
        <v>3.5104447525515896E-13</v>
      </c>
      <c r="AP378" s="223">
        <f t="shared" ca="1" si="632"/>
        <v>5.0482611642853979E-14</v>
      </c>
      <c r="AQ378" s="223">
        <f t="shared" ca="1" si="633"/>
        <v>-2.5874108314058055E-13</v>
      </c>
      <c r="AR378" s="223">
        <f t="shared" ca="1" si="634"/>
        <v>-5.2356985645968703E-13</v>
      </c>
      <c r="AS378" s="223">
        <f t="shared" ca="1" si="635"/>
        <v>-6.9856425799490634E-13</v>
      </c>
      <c r="AT378" s="223">
        <f t="shared" ca="1" si="636"/>
        <v>-7.536986628297954E-13</v>
      </c>
      <c r="AU378" s="223">
        <f t="shared" ca="1" si="637"/>
        <v>-6.7951308284450368E-13</v>
      </c>
      <c r="AV378" s="223">
        <f t="shared" ca="1" si="638"/>
        <v>-4.8873631609945744E-13</v>
      </c>
      <c r="AW378" s="223">
        <f t="shared" ca="1" si="639"/>
        <v>-2.1410193344495538E-13</v>
      </c>
      <c r="AX378" s="223">
        <f t="shared" ca="1" si="640"/>
        <v>9.7268163558727114E-14</v>
      </c>
      <c r="AY378" s="223">
        <f t="shared" ca="1" si="641"/>
        <v>3.9194894153446535E-13</v>
      </c>
      <c r="AZ378" s="223">
        <f t="shared" ca="1" si="642"/>
        <v>6.1937892861823292E-13</v>
      </c>
      <c r="BA378" s="223">
        <f t="shared" ca="1" si="643"/>
        <v>7.4053557650551482E-13</v>
      </c>
      <c r="BB378" s="223">
        <f t="shared" ca="1" si="644"/>
        <v>7.3463076835552624E-13</v>
      </c>
      <c r="BC378" s="223">
        <f t="shared" ca="1" si="645"/>
        <v>6.0267765403569139E-13</v>
      </c>
      <c r="BD378" s="223">
        <f t="shared" ca="1" si="646"/>
        <v>3.6731681337236532E-13</v>
      </c>
      <c r="BE378" s="223">
        <f t="shared" ca="1" si="647"/>
        <v>6.893157440220983E-14</v>
      </c>
      <c r="BF378" s="223">
        <f t="shared" ca="1" si="648"/>
        <v>-2.4128097778335973E-13</v>
      </c>
      <c r="BG378" s="223">
        <f t="shared" ca="1" si="649"/>
        <v>-5.1009442191267815E-13</v>
      </c>
      <c r="BH378" s="223">
        <f t="shared" ca="1" si="650"/>
        <v>-6.9138561590168509E-13</v>
      </c>
      <c r="BI378" s="223">
        <f t="shared" ca="1" si="651"/>
        <v>-7.5404852810815232E-13</v>
      </c>
      <c r="BJ378" s="223">
        <f t="shared" ca="1" si="652"/>
        <v>-6.8733142543903588E-13</v>
      </c>
      <c r="BK378" s="223">
        <f t="shared" ca="1" si="653"/>
        <v>-5.0268166096780986E-13</v>
      </c>
      <c r="BL378" s="223">
        <f t="shared" ca="1" si="654"/>
        <v>-2.3178153150101541E-13</v>
      </c>
      <c r="BM378" s="223">
        <f t="shared" ca="1" si="655"/>
        <v>7.8887786387543015E-14</v>
      </c>
      <c r="BN378" s="223">
        <f t="shared" ca="1" si="656"/>
        <v>3.7602149934370908E-13</v>
      </c>
      <c r="BO378" s="223">
        <f t="shared" ca="1" si="657"/>
        <v>6.0863725972103438E-13</v>
      </c>
      <c r="BP378" s="223">
        <f t="shared" ca="1" si="658"/>
        <v>7.3682274169955684E-13</v>
      </c>
      <c r="BQ378" s="223">
        <f t="shared" ca="1" si="659"/>
        <v>7.3858381765088038E-13</v>
      </c>
      <c r="BR378" s="223">
        <f t="shared" ca="1" si="660"/>
        <v>6.136183213028277E-13</v>
      </c>
      <c r="BS378" s="223">
        <f t="shared" ca="1" si="661"/>
        <v>3.8336789357605646E-13</v>
      </c>
      <c r="BT378" s="223">
        <f t="shared" ca="1" si="662"/>
        <v>8.7339015358662026E-14</v>
      </c>
      <c r="BU378" s="223">
        <f t="shared" ca="1" si="663"/>
        <v>-2.2367553378720024E-13</v>
      </c>
      <c r="BV378" s="223">
        <f t="shared" ca="1" si="664"/>
        <v>-4.9631172555956811E-13</v>
      </c>
      <c r="BW378" s="223">
        <f t="shared" ca="1" si="665"/>
        <v>-6.8379050896601911E-13</v>
      </c>
      <c r="BX378" s="223">
        <f t="shared" ca="1" si="666"/>
        <v>-7.5394418274886753E-13</v>
      </c>
      <c r="BY378" s="223">
        <f t="shared" ca="1" si="667"/>
        <v>-6.9473574528386094E-13</v>
      </c>
      <c r="BZ378" s="223">
        <f t="shared" ca="1" si="668"/>
        <v>-5.1632420920007116E-13</v>
      </c>
      <c r="CA378" s="223">
        <f t="shared" ca="1" si="669"/>
        <v>-2.4932151302936894E-13</v>
      </c>
      <c r="CB378" s="223">
        <f t="shared" ca="1" si="670"/>
        <v>6.045989016364341E-14</v>
      </c>
      <c r="CC378" s="223">
        <f t="shared" ca="1" si="671"/>
        <v>3.5986755586209992E-13</v>
      </c>
      <c r="CD378" s="223">
        <f t="shared" ca="1" si="672"/>
        <v>5.9752897049699302E-13</v>
      </c>
      <c r="CE378" s="223">
        <f t="shared" ca="1" si="673"/>
        <v>7.3266607242557574E-13</v>
      </c>
      <c r="CF378" s="223">
        <f t="shared" ca="1" si="674"/>
        <v>7.4209197167190833E-13</v>
      </c>
      <c r="CG378" s="223">
        <f t="shared" ca="1" si="675"/>
        <v>6.2418936783787962E-13</v>
      </c>
      <c r="CH378" s="223">
        <f t="shared" ca="1" si="676"/>
        <v>3.991880472957085E-13</v>
      </c>
      <c r="CI378" s="223">
        <f t="shared" ca="1" si="677"/>
        <v>1.0569384655807822E-13</v>
      </c>
      <c r="CJ378" s="223">
        <f t="shared" ca="1" si="678"/>
        <v>-2.0593535601325431E-13</v>
      </c>
      <c r="CK378" s="223">
        <f t="shared" ca="1" si="679"/>
        <v>-4.8223006958127168E-13</v>
      </c>
      <c r="CL378" s="223">
        <f t="shared" ca="1" si="680"/>
        <v>-6.7578351219632716E-13</v>
      </c>
      <c r="CM378" s="223">
        <f t="shared" ca="1" si="681"/>
        <v>-7.5338568960568379E-13</v>
      </c>
      <c r="CN378" s="223">
        <f t="shared" ca="1" si="682"/>
        <v>-7.017215822935707E-13</v>
      </c>
      <c r="CO378" s="223">
        <f t="shared" ca="1" si="683"/>
        <v>-5.2965574303531611E-13</v>
      </c>
      <c r="CP378" s="223">
        <f t="shared" ca="1" si="684"/>
        <v>-2.6671131260100543E-13</v>
      </c>
      <c r="CQ378" s="223">
        <f t="shared" ca="1" si="685"/>
        <v>4.1995575162650035E-14</v>
      </c>
      <c r="CR378" s="223">
        <f t="shared" ca="1" si="686"/>
        <v>3.4349684162115648E-13</v>
      </c>
      <c r="CS378" s="223">
        <f t="shared" ca="1" si="687"/>
        <v>5.860607521641699E-13</v>
      </c>
      <c r="CT378" s="223">
        <f t="shared" ca="1" si="688"/>
        <v>7.2806807250571405E-13</v>
      </c>
      <c r="CU378" s="223">
        <f t="shared" ca="1" si="689"/>
        <v>7.4515311723780801E-13</v>
      </c>
      <c r="CV378" s="223">
        <f t="shared" ca="1" si="690"/>
        <v>6.3438442603768677E-13</v>
      </c>
      <c r="CW378" s="223">
        <f t="shared" ca="1" si="691"/>
        <v>4.1476774506226764E-13</v>
      </c>
      <c r="CX378" s="223">
        <f t="shared" ca="1" si="692"/>
        <v>1.2398501173647272E-13</v>
      </c>
      <c r="CY378" s="223">
        <f t="shared" ca="1" si="693"/>
        <v>-1.8807113048126232E-13</v>
      </c>
      <c r="CZ378" s="223">
        <f t="shared" ca="1" si="694"/>
        <v>-4.678579362408012E-13</v>
      </c>
      <c r="DA378" s="223">
        <f t="shared" ca="1" si="695"/>
        <v>-6.6736944870805889E-13</v>
      </c>
      <c r="DB378" s="223">
        <f t="shared" ca="1" si="696"/>
        <v>-7.5237338509398715E-13</v>
      </c>
      <c r="DC378" s="223">
        <f t="shared" ca="1" si="697"/>
        <v>-7.082847284611651E-13</v>
      </c>
      <c r="DD378" s="223">
        <f t="shared" ca="1" si="698"/>
        <v>-5.426682320560624E-13</v>
      </c>
      <c r="DE378" s="223">
        <f t="shared" ca="1" si="699"/>
        <v>-2.8394045525091194E-13</v>
      </c>
      <c r="DF378" s="223">
        <f t="shared" ca="1" si="700"/>
        <v>2.3505963597491776E-14</v>
      </c>
      <c r="DG378" s="223">
        <f t="shared" ca="1" si="701"/>
        <v>3.2691921772698992E-13</v>
      </c>
      <c r="DH378" s="223">
        <f t="shared" ca="1" si="702"/>
        <v>5.7423951274846953E-13</v>
      </c>
      <c r="DI378" s="223">
        <f t="shared" ca="1" si="703"/>
        <v>7.2303151160319512E-13</v>
      </c>
      <c r="DJ378" s="223">
        <f t="shared" ca="1" si="704"/>
        <v>7.4776541042895334E-13</v>
      </c>
      <c r="DK378" s="223">
        <f t="shared" ca="1" si="705"/>
        <v>6.4419735478041338E-13</v>
      </c>
      <c r="DL378" s="223">
        <f t="shared" ca="1" si="706"/>
        <v>4.3009760224837069E-13</v>
      </c>
      <c r="DM378" s="223">
        <f t="shared" ca="1" si="707"/>
        <v>1.422014929799007E-13</v>
      </c>
      <c r="DN378" s="223">
        <f t="shared" ca="1" si="708"/>
        <v>-1.7009361793270613E-13</v>
      </c>
      <c r="DO378" s="223">
        <f t="shared" ca="1" si="709"/>
        <v>-4.5320398277387843E-13</v>
      </c>
      <c r="DP378" s="223">
        <f t="shared" ca="1" si="710"/>
        <v>-6.5855338681843982E-13</v>
      </c>
      <c r="DQ378" s="223">
        <f t="shared" ca="1" si="711"/>
        <v>-7.5090787898816233E-13</v>
      </c>
      <c r="DR378" s="223">
        <f t="shared" ca="1" si="712"/>
        <v>-7.1442123039280804E-13</v>
      </c>
      <c r="DS378" s="223">
        <f t="shared" ca="1" si="713"/>
        <v>-5.5535383802548652E-13</v>
      </c>
      <c r="DT378" s="223">
        <f t="shared" ca="1" si="714"/>
        <v>-3.0099856278778772E-13</v>
      </c>
      <c r="DU378" s="223">
        <f t="shared" ca="1" si="715"/>
        <v>5.0021929188123104E-15</v>
      </c>
      <c r="DV378" s="223">
        <f t="shared" ca="1" si="716"/>
        <v>3.1014466992036151E-13</v>
      </c>
      <c r="DW378" s="223">
        <f t="shared" ca="1" si="717"/>
        <v>5.620723729224844E-13</v>
      </c>
      <c r="DX378" s="223">
        <f t="shared" ca="1" si="718"/>
        <v>7.1755942355397439E-13</v>
      </c>
      <c r="DY378" s="223">
        <f t="shared" ca="1" si="719"/>
        <v>7.4992727769760527E-13</v>
      </c>
      <c r="DZ378" s="223">
        <f t="shared" ca="1" si="720"/>
        <v>6.5362224312470808E-13</v>
      </c>
      <c r="EA378" s="223">
        <f t="shared" ca="1" si="721"/>
        <v>4.4516838472126009E-13</v>
      </c>
      <c r="EB378" s="223">
        <f t="shared" ca="1" si="722"/>
        <v>1.6033231736121379E-13</v>
      </c>
      <c r="EC378" s="223">
        <f t="shared" ca="1" si="723"/>
        <v>-1.520136473489122E-13</v>
      </c>
      <c r="ED378" s="223">
        <f t="shared" ca="1" si="724"/>
        <v>-4.382770361741169E-13</v>
      </c>
      <c r="EE378" s="223">
        <f t="shared" ca="1" si="725"/>
        <v>-6.4934063699350122E-13</v>
      </c>
      <c r="EF378" s="223">
        <f t="shared" ca="1" si="726"/>
        <v>-7.4899005405428991E-13</v>
      </c>
      <c r="EG378" s="223">
        <f t="shared" ca="1" si="727"/>
        <v>-7.2012739168919269E-13</v>
      </c>
      <c r="EH378" s="223">
        <f t="shared" ca="1" si="728"/>
        <v>-5.677049196089053E-13</v>
      </c>
      <c r="EI378" s="223">
        <f t="shared" ca="1" si="729"/>
        <v>-3.1787536004550638E-13</v>
      </c>
      <c r="EJ378" s="223">
        <f t="shared" ca="1" si="730"/>
        <v>-1.3504590893842754E-14</v>
      </c>
      <c r="EK378" s="223">
        <f t="shared" ca="1" si="731"/>
        <v>2.9318330256163407E-13</v>
      </c>
      <c r="EL378" s="223">
        <f t="shared" ca="1" si="732"/>
        <v>5.4956666171629407E-13</v>
      </c>
      <c r="EM378" s="223">
        <f t="shared" ca="1" si="733"/>
        <v>7.1165510453927985E-13</v>
      </c>
      <c r="EN378" s="223">
        <f t="shared" ca="1" si="734"/>
        <v>7.5163741681576005E-13</v>
      </c>
      <c r="EO378" s="223">
        <f t="shared" ca="1" si="735"/>
        <v>6.6265341387025696E-13</v>
      </c>
      <c r="EP378" s="223">
        <f t="shared" ca="1" si="736"/>
        <v>4.5997101440511588E-13</v>
      </c>
      <c r="EQ378" s="223">
        <f t="shared" ca="1" si="737"/>
        <v>1.7836656354975481E-13</v>
      </c>
      <c r="ER378" s="223">
        <f t="shared" ca="1" si="738"/>
        <v>-1.3384210942811679E-13</v>
      </c>
      <c r="ES378" s="223">
        <f t="shared" ca="1" si="739"/>
        <v>-4.2308608787599795E-13</v>
      </c>
      <c r="ET378" s="223">
        <f t="shared" ca="1" si="740"/>
        <v>-6.3973674864924536E-13</v>
      </c>
      <c r="EU378" s="223">
        <f t="shared" ca="1" si="741"/>
        <v>-7.466210655183964E-13</v>
      </c>
      <c r="EV378" s="223">
        <f t="shared" ca="1" si="742"/>
        <v>-7.253997751721199E-13</v>
      </c>
      <c r="EW378" s="223">
        <f t="shared" ca="1" si="743"/>
        <v>-5.7971403697660245E-13</v>
      </c>
      <c r="EX378" s="223">
        <f t="shared" ca="1" si="744"/>
        <v>-3.3456068107245397E-13</v>
      </c>
      <c r="EY378" s="223">
        <f t="shared" ca="1" si="745"/>
        <v>-3.2003240045912651E-14</v>
      </c>
      <c r="EZ378" s="223">
        <f t="shared" ca="1" si="746"/>
        <v>2.7604533254426841E-13</v>
      </c>
      <c r="FA378" s="223">
        <f t="shared" ca="1" si="747"/>
        <v>5.3672991210270332E-13</v>
      </c>
      <c r="FB378" s="223">
        <f t="shared" ca="1" si="748"/>
        <v>7.0532211110011079E-13</v>
      </c>
      <c r="FC378" s="223">
        <f t="shared" ca="1" si="749"/>
        <v>7.5289479765955756E-13</v>
      </c>
      <c r="FD378" s="223">
        <f t="shared" ca="1" si="750"/>
        <v>6.7128542697749505E-13</v>
      </c>
      <c r="FE378" s="223">
        <f t="shared" ca="1" si="751"/>
        <v>4.7449657474931368E-13</v>
      </c>
      <c r="FF378" s="223">
        <f t="shared" ca="1" si="752"/>
        <v>1.9629336838996887E-13</v>
      </c>
      <c r="FG378" s="223">
        <f t="shared" ca="1" si="753"/>
        <v>-1.1558995002528079E-13</v>
      </c>
      <c r="FH378" s="223">
        <f t="shared" ca="1" si="754"/>
        <v>-4.0764028833875027E-13</v>
      </c>
      <c r="FI378" s="223">
        <f t="shared" ca="1" si="755"/>
        <v>-6.2974750680890075E-13</v>
      </c>
      <c r="FJ378" s="223">
        <f t="shared" ca="1" si="756"/>
        <v>-7.4380234037059446E-13</v>
      </c>
      <c r="FK378" s="223">
        <f t="shared" ca="1" si="757"/>
        <v>-7.3023520495492939E-13</v>
      </c>
      <c r="FL378" s="223">
        <f t="shared" ca="1" si="758"/>
        <v>-5.9137395628533228E-13</v>
      </c>
      <c r="FM378" s="223">
        <f t="shared" ca="1" si="759"/>
        <v>-3.51044475255158E-13</v>
      </c>
      <c r="FN378" s="223">
        <f t="shared" ca="1" si="760"/>
        <v>-5.0482611642851656E-14</v>
      </c>
      <c r="FO378" s="223">
        <f t="shared" ca="1" si="761"/>
        <v>2.5874108314058292E-13</v>
      </c>
      <c r="FP378" s="223">
        <f t="shared" ca="1" si="762"/>
        <v>5.2356985645968976E-13</v>
      </c>
      <c r="FQ378" s="223">
        <f t="shared" ca="1" si="763"/>
        <v>6.9856425799490775E-13</v>
      </c>
      <c r="FR378" s="223">
        <f t="shared" ca="1" si="764"/>
        <v>7.536986628297951E-13</v>
      </c>
      <c r="FS378" s="223">
        <f t="shared" ca="1" si="765"/>
        <v>6.795130828445055E-13</v>
      </c>
      <c r="FT378" s="223">
        <f t="shared" ca="1" si="766"/>
        <v>4.8873631609946067E-13</v>
      </c>
      <c r="FU378" s="223">
        <f t="shared" ca="1" si="767"/>
        <v>2.1410193344495695E-13</v>
      </c>
      <c r="FV378" s="223">
        <f t="shared" ca="1" si="768"/>
        <v>-9.7268163558725599E-14</v>
      </c>
      <c r="FW378" s="223">
        <f t="shared" ca="1" si="769"/>
        <v>-3.9194894153446393E-13</v>
      </c>
      <c r="FX378" s="223">
        <f t="shared" ca="1" si="770"/>
        <v>-6.1937892861823352E-13</v>
      </c>
      <c r="FY378" s="223">
        <f t="shared" ca="1" si="771"/>
        <v>-7.4053557650551502E-13</v>
      </c>
      <c r="FZ378" s="223">
        <f t="shared" ca="1" si="772"/>
        <v>-7.3463076835552594E-13</v>
      </c>
      <c r="GA378" s="223">
        <f t="shared" ca="1" si="773"/>
        <v>-6.0267765403568907E-13</v>
      </c>
      <c r="GB378" s="223">
        <f t="shared" ca="1" si="774"/>
        <v>-3.6731681337236199E-13</v>
      </c>
      <c r="GC378" s="223">
        <f t="shared" ca="1" si="775"/>
        <v>-6.8931574402203418E-14</v>
      </c>
      <c r="GD378" s="223">
        <f t="shared" ca="1" si="776"/>
        <v>2.4128097778336584E-13</v>
      </c>
      <c r="GE378" s="223">
        <f t="shared" ca="1" si="777"/>
        <v>5.1009442191267502E-13</v>
      </c>
      <c r="GF378" s="223">
        <f t="shared" ca="1" si="778"/>
        <v>6.9138561590168458E-13</v>
      </c>
      <c r="GG378" s="223">
        <f t="shared" ca="1" si="779"/>
        <v>7.5404852810815242E-13</v>
      </c>
      <c r="GH378" s="223">
        <f t="shared" ca="1" si="780"/>
        <v>6.8733142543903649E-13</v>
      </c>
      <c r="GI378" s="223">
        <f t="shared" ca="1" si="781"/>
        <v>5.0268166096780906E-13</v>
      </c>
      <c r="GJ378" s="223">
        <f t="shared" ca="1" si="782"/>
        <v>2.317815315010144E-13</v>
      </c>
      <c r="GK378" s="223">
        <f t="shared" ca="1" si="783"/>
        <v>-7.8887786387544126E-14</v>
      </c>
      <c r="GL378" s="223">
        <f t="shared" ca="1" si="784"/>
        <v>-3.7602149934371231E-13</v>
      </c>
      <c r="GM378" s="223">
        <f t="shared" ca="1" si="785"/>
        <v>-6.086372597210366E-13</v>
      </c>
      <c r="GN378" s="223">
        <f t="shared" ca="1" si="786"/>
        <v>-7.3682274169955755E-13</v>
      </c>
      <c r="GO378" s="223">
        <f t="shared" ca="1" si="787"/>
        <v>-7.3858381765087897E-13</v>
      </c>
      <c r="GP378" s="223">
        <f t="shared" ca="1" si="788"/>
        <v>-6.1361832130282397E-13</v>
      </c>
      <c r="GQ378" s="223">
        <f t="shared" ca="1" si="789"/>
        <v>-3.8336789357606014E-13</v>
      </c>
      <c r="GR378" s="223">
        <f t="shared" ca="1" si="790"/>
        <v>-8.7339015358663591E-14</v>
      </c>
      <c r="GS378" s="223">
        <f t="shared" ca="1" si="791"/>
        <v>2.2367553378719875E-13</v>
      </c>
      <c r="GT378" s="223">
        <f t="shared" ca="1" si="792"/>
        <v>4.963117255595669E-13</v>
      </c>
      <c r="GU378" s="223">
        <f t="shared" ca="1" si="793"/>
        <v>6.8379050896601962E-13</v>
      </c>
      <c r="GV378" s="223">
        <f t="shared" ca="1" si="794"/>
        <v>7.5394418274886774E-13</v>
      </c>
      <c r="GW378" s="223">
        <f t="shared" ca="1" si="795"/>
        <v>6.9473574528386053E-13</v>
      </c>
      <c r="GX378" s="223">
        <f t="shared" ca="1" si="796"/>
        <v>5.1632420920006844E-13</v>
      </c>
      <c r="GY378" s="223">
        <f t="shared" ca="1" si="797"/>
        <v>2.4932151302936546E-13</v>
      </c>
      <c r="GZ378" s="223">
        <f t="shared" ca="1" si="798"/>
        <v>-6.0459890163647147E-14</v>
      </c>
      <c r="HA378" s="223">
        <f t="shared" ca="1" si="799"/>
        <v>-3.5986755586210557E-13</v>
      </c>
      <c r="HB378" s="223">
        <f t="shared" ca="1" si="800"/>
        <v>-5.975289704969904E-13</v>
      </c>
      <c r="HC378" s="223">
        <f t="shared" ca="1" si="801"/>
        <v>-7.3266607242557483E-13</v>
      </c>
      <c r="HD378" s="223">
        <f t="shared" ca="1" si="802"/>
        <v>-7.4209197167190893E-13</v>
      </c>
      <c r="HE378" s="223">
        <f t="shared" ca="1" si="803"/>
        <v>-6.2418936783787901E-13</v>
      </c>
      <c r="HF378" s="223">
        <f t="shared" ca="1" si="804"/>
        <v>-3.9918804729570755E-13</v>
      </c>
      <c r="HG378" s="223">
        <f t="shared" ca="1" si="805"/>
        <v>-1.0569384655807716E-13</v>
      </c>
      <c r="HH378" s="223">
        <f t="shared" ca="1" si="806"/>
        <v>2.0593535601325534E-13</v>
      </c>
      <c r="HI378" s="223">
        <f t="shared" ca="1" si="807"/>
        <v>4.8223006958127259E-13</v>
      </c>
      <c r="HJ378" s="223">
        <f t="shared" ca="1" si="808"/>
        <v>6.7578351219632756E-13</v>
      </c>
      <c r="HK378" s="223">
        <f t="shared" ca="1" si="809"/>
        <v>7.5338568960568409E-13</v>
      </c>
      <c r="HL378" s="223">
        <f t="shared" ca="1" si="810"/>
        <v>7.0172158229356838E-13</v>
      </c>
      <c r="HM378" s="223">
        <f t="shared" ca="1" si="811"/>
        <v>5.2965574303531156E-13</v>
      </c>
      <c r="HN378" s="223">
        <f t="shared" ca="1" si="812"/>
        <v>2.6671131260100947E-13</v>
      </c>
      <c r="HO378" s="223">
        <f t="shared" ca="1" si="813"/>
        <v>-4.1995575162645795E-14</v>
      </c>
      <c r="HP378" s="223">
        <f t="shared" ca="1" si="814"/>
        <v>-3.4349684162115269E-13</v>
      </c>
      <c r="HQ378" s="223">
        <f t="shared" ca="1" si="815"/>
        <v>-5.8606075216417061E-13</v>
      </c>
      <c r="HR378" s="223">
        <f t="shared" ca="1" si="816"/>
        <v>-7.2806807250571436E-13</v>
      </c>
      <c r="HS378" s="223">
        <f t="shared" ca="1" si="817"/>
        <v>-7.4515311723780791E-13</v>
      </c>
      <c r="HT378" s="223">
        <f t="shared" ca="1" si="818"/>
        <v>-6.3438442603768616E-13</v>
      </c>
      <c r="HU378" s="223">
        <f t="shared" ca="1" si="819"/>
        <v>-4.1476774506226673E-13</v>
      </c>
      <c r="HV378" s="223">
        <f t="shared" ca="1" si="820"/>
        <v>-1.2398501173647166E-13</v>
      </c>
      <c r="HW378" s="223">
        <f t="shared" ca="1" si="821"/>
        <v>1.8807113048126858E-13</v>
      </c>
      <c r="HX378" s="223">
        <f t="shared" ca="1" si="822"/>
        <v>4.6785793624080625E-13</v>
      </c>
      <c r="HY378" s="223">
        <f t="shared" ca="1" si="823"/>
        <v>6.6736944870805687E-13</v>
      </c>
      <c r="HZ378" s="223">
        <f t="shared" ca="1" si="824"/>
        <v>7.5237338509398675E-13</v>
      </c>
      <c r="IA378" s="223">
        <f t="shared" ca="1" si="825"/>
        <v>7.0828472846116651E-13</v>
      </c>
      <c r="IB378" s="223">
        <f t="shared" ca="1" si="826"/>
        <v>5.4266823205606159E-13</v>
      </c>
      <c r="IC378" s="223">
        <f t="shared" ca="1" si="827"/>
        <v>2.8394045525091083E-13</v>
      </c>
      <c r="ID378" s="223">
        <f t="shared" ca="1" si="828"/>
        <v>-2.3505963597492886E-14</v>
      </c>
      <c r="IE378" s="223">
        <f t="shared" ca="1" si="829"/>
        <v>-1.0043260399234445E-12</v>
      </c>
      <c r="IF378" s="223">
        <f t="shared" ca="1" si="830"/>
        <v>-5.7423951274847024E-13</v>
      </c>
      <c r="IG378" s="223">
        <f t="shared" ca="1" si="831"/>
        <v>-7.2303151160319542E-13</v>
      </c>
      <c r="IH378" s="223">
        <f t="shared" ca="1" si="832"/>
        <v>-7.4776541042895263E-13</v>
      </c>
      <c r="II378" s="223">
        <f t="shared" ca="1" si="833"/>
        <v>-6.4419735478040995E-13</v>
      </c>
      <c r="IJ378" s="223">
        <f t="shared" ca="1" si="834"/>
        <v>-4.3009760224836534E-13</v>
      </c>
      <c r="IK378" s="223">
        <f t="shared" ca="1" si="835"/>
        <v>-1.4220149297990484E-13</v>
      </c>
      <c r="IL378" s="223">
        <f t="shared" ca="1" si="836"/>
        <v>1.7009361793270199E-13</v>
      </c>
      <c r="IM378" s="223">
        <f t="shared" ca="1" si="837"/>
        <v>4.5320398277387505E-13</v>
      </c>
      <c r="IN378" s="223">
        <f t="shared" ca="1" si="838"/>
        <v>6.5855338681844033E-13</v>
      </c>
      <c r="IO378" s="223">
        <f t="shared" ca="1" si="839"/>
        <v>7.5090787898816233E-13</v>
      </c>
      <c r="IP378" s="223">
        <f t="shared" ca="1" si="840"/>
        <v>7.1442123039280774E-13</v>
      </c>
      <c r="IQ378" s="223">
        <f t="shared" ca="1" si="841"/>
        <v>5.5535383802548572E-13</v>
      </c>
      <c r="IR378" s="223">
        <f t="shared" ca="1" si="842"/>
        <v>3.0099856278778677E-13</v>
      </c>
      <c r="IS378" s="223">
        <f t="shared" ca="1" si="843"/>
        <v>-5.0021929188134211E-15</v>
      </c>
      <c r="IT378" s="223">
        <f t="shared" ca="1" si="844"/>
        <v>-3.1014466992036737E-13</v>
      </c>
      <c r="IU378" s="223">
        <f t="shared" ca="1" si="845"/>
        <v>-5.6207237292248874E-13</v>
      </c>
      <c r="IV378" s="223">
        <f t="shared" ca="1" si="846"/>
        <v>-7.175594235539763E-13</v>
      </c>
      <c r="IW378" s="223">
        <f t="shared" ca="1" si="847"/>
        <v>-7.4992727769760588E-13</v>
      </c>
      <c r="IX378" s="223">
        <f t="shared" ca="1" si="848"/>
        <v>-6.536222431247101E-13</v>
      </c>
      <c r="IY378" s="223">
        <f t="shared" ca="1" si="849"/>
        <v>-4.4516838472126353E-13</v>
      </c>
      <c r="IZ378" s="223">
        <f t="shared" ca="1" si="850"/>
        <v>-1.6033231736121268E-13</v>
      </c>
      <c r="JA378" s="223">
        <f t="shared" ca="1" si="851"/>
        <v>1.5201364734891326E-13</v>
      </c>
      <c r="JB378" s="223">
        <f t="shared" ca="1" si="852"/>
        <v>4.3827703617411781E-13</v>
      </c>
    </row>
    <row r="379" spans="2:262">
      <c r="B379" s="230">
        <v>18</v>
      </c>
      <c r="C379" s="229">
        <f t="shared" si="853"/>
        <v>3.5156250000000004E-4</v>
      </c>
      <c r="D379" s="226">
        <f t="shared" ca="1" si="597"/>
        <v>18.000000000004359</v>
      </c>
      <c r="E379" s="225">
        <f ca="1">X361</f>
        <v>4.3591884812724743E-12</v>
      </c>
      <c r="F379" s="224">
        <v>18</v>
      </c>
      <c r="G379" s="223">
        <f t="shared" ca="1" si="854"/>
        <v>-6.9295712806688639E-14</v>
      </c>
      <c r="H379" s="223">
        <f t="shared" ca="1" si="598"/>
        <v>-7.8318514692916212E-14</v>
      </c>
      <c r="I379" s="223">
        <f t="shared" ca="1" si="599"/>
        <v>-7.2302484664766029E-14</v>
      </c>
      <c r="J379" s="223">
        <f t="shared" ca="1" si="600"/>
        <v>-5.2402829313424685E-14</v>
      </c>
      <c r="K379" s="223">
        <f t="shared" ca="1" si="601"/>
        <v>-2.2440708592656426E-14</v>
      </c>
      <c r="L379" s="223">
        <f t="shared" ca="1" si="602"/>
        <v>1.1830508717695329E-14</v>
      </c>
      <c r="M379" s="223">
        <f t="shared" ca="1" si="603"/>
        <v>4.3830015018656729E-14</v>
      </c>
      <c r="N379" s="223">
        <f t="shared" ca="1" si="604"/>
        <v>6.7413219870915447E-14</v>
      </c>
      <c r="O379" s="223">
        <f t="shared" ca="1" si="605"/>
        <v>7.8051642937911516E-14</v>
      </c>
      <c r="P379" s="223">
        <f t="shared" ca="1" si="606"/>
        <v>7.3702479182216613E-14</v>
      </c>
      <c r="Q379" s="223">
        <f t="shared" ca="1" si="607"/>
        <v>5.5200861176843055E-14</v>
      </c>
      <c r="R379" s="223">
        <f t="shared" ca="1" si="608"/>
        <v>2.6099495767902805E-14</v>
      </c>
      <c r="S379" s="223">
        <f t="shared" ca="1" si="609"/>
        <v>-8.0135317166336059E-15</v>
      </c>
      <c r="T379" s="223">
        <f t="shared" ca="1" si="610"/>
        <v>-4.0587789511786608E-14</v>
      </c>
      <c r="U379" s="223">
        <f t="shared" ca="1" si="611"/>
        <v>-6.5368322583772521E-14</v>
      </c>
      <c r="V379" s="223">
        <f t="shared" ca="1" si="612"/>
        <v>-7.7596737938552897E-14</v>
      </c>
      <c r="W379" s="223">
        <f t="shared" ca="1" si="613"/>
        <v>-7.4924917971742506E-14</v>
      </c>
      <c r="X379" s="223">
        <f t="shared" ca="1" si="614"/>
        <v>-5.7865909330662088E-14</v>
      </c>
      <c r="Y379" s="223">
        <f t="shared" ca="1" si="615"/>
        <v>-2.9695406971798421E-14</v>
      </c>
      <c r="Z379" s="223">
        <f t="shared" ca="1" si="616"/>
        <v>4.1772494157640322E-15</v>
      </c>
      <c r="AA379" s="223">
        <f t="shared" ca="1" si="617"/>
        <v>3.7247784464912108E-14</v>
      </c>
      <c r="AB379" s="223">
        <f t="shared" ca="1" si="618"/>
        <v>6.3165947281936503E-14</v>
      </c>
      <c r="AC379" s="223">
        <f t="shared" ca="1" si="619"/>
        <v>7.6954895600828788E-14</v>
      </c>
      <c r="AD379" s="223">
        <f t="shared" ca="1" si="620"/>
        <v>7.5966856071226758E-14</v>
      </c>
      <c r="AE379" s="223">
        <f t="shared" ca="1" si="621"/>
        <v>6.0391553440448445E-14</v>
      </c>
      <c r="AF379" s="223">
        <f t="shared" ca="1" si="622"/>
        <v>3.3219779339288531E-14</v>
      </c>
      <c r="AG379" s="223">
        <f t="shared" ca="1" si="623"/>
        <v>-3.3090375516804239E-16</v>
      </c>
      <c r="AH379" s="223">
        <f t="shared" ca="1" si="624"/>
        <v>-3.3818046242741033E-14</v>
      </c>
      <c r="AI379" s="223">
        <f t="shared" ca="1" si="625"/>
        <v>-6.0811399680414634E-14</v>
      </c>
      <c r="AJ379" s="223">
        <f t="shared" ca="1" si="626"/>
        <v>-7.6127662179149508E-14</v>
      </c>
      <c r="AK379" s="223">
        <f t="shared" ca="1" si="627"/>
        <v>-7.682578336052465E-14</v>
      </c>
      <c r="AL379" s="223">
        <f t="shared" ca="1" si="628"/>
        <v>-6.2771709008321431E-14</v>
      </c>
      <c r="AM379" s="223">
        <f t="shared" ca="1" si="629"/>
        <v>-3.6664122348641275E-14</v>
      </c>
      <c r="AN379" s="223">
        <f t="shared" ca="1" si="630"/>
        <v>-3.5162390815578826E-15</v>
      </c>
      <c r="AO379" s="223">
        <f t="shared" ca="1" si="631"/>
        <v>3.0306837385060187E-14</v>
      </c>
      <c r="AP379" s="223">
        <f t="shared" ca="1" si="632"/>
        <v>5.8310352090613201E-14</v>
      </c>
      <c r="AQ379" s="223">
        <f t="shared" ca="1" si="633"/>
        <v>7.5117030551284972E-14</v>
      </c>
      <c r="AR379" s="223">
        <f t="shared" ca="1" si="634"/>
        <v>7.7499630608563175E-14</v>
      </c>
      <c r="AS379" s="223">
        <f t="shared" ca="1" si="635"/>
        <v>6.5000642031041019E-14</v>
      </c>
      <c r="AT379" s="223">
        <f t="shared" ca="1" si="636"/>
        <v>4.00201382758583E-14</v>
      </c>
      <c r="AU379" s="223">
        <f t="shared" ca="1" si="637"/>
        <v>7.3549109903501872E-15</v>
      </c>
      <c r="AV379" s="223">
        <f t="shared" ca="1" si="638"/>
        <v>-2.672261670155329E-14</v>
      </c>
      <c r="AW379" s="223">
        <f t="shared" ca="1" si="639"/>
        <v>-5.5668829755241938E-14</v>
      </c>
      <c r="AX379" s="223">
        <f t="shared" ca="1" si="640"/>
        <v>-7.3925435417347634E-14</v>
      </c>
      <c r="AY379" s="223">
        <f t="shared" ca="1" si="641"/>
        <v>-7.7986774458299778E-14</v>
      </c>
      <c r="AZ379" s="223">
        <f t="shared" ca="1" si="642"/>
        <v>-6.7072982813724076E-14</v>
      </c>
      <c r="BA379" s="223">
        <f t="shared" ca="1" si="643"/>
        <v>-4.3279742184618798E-14</v>
      </c>
      <c r="BB379" s="223">
        <f t="shared" ca="1" si="644"/>
        <v>-1.1175864274352737E-14</v>
      </c>
      <c r="BC379" s="223">
        <f t="shared" ca="1" si="645"/>
        <v>2.3074018893787441E-14</v>
      </c>
      <c r="BD379" s="223">
        <f t="shared" ca="1" si="646"/>
        <v>5.2893196332976504E-14</v>
      </c>
      <c r="BE379" s="223">
        <f t="shared" ca="1" si="647"/>
        <v>7.2555747434386407E-14</v>
      </c>
      <c r="BF379" s="223">
        <f t="shared" ca="1" si="648"/>
        <v>7.8286041337531607E-14</v>
      </c>
      <c r="BG379" s="223">
        <f t="shared" ca="1" si="649"/>
        <v>6.898373890590928E-14</v>
      </c>
      <c r="BH379" s="223">
        <f t="shared" ca="1" si="650"/>
        <v>4.6435081403598605E-14</v>
      </c>
      <c r="BI379" s="223">
        <f t="shared" ca="1" si="651"/>
        <v>1.4969893922428005E-14</v>
      </c>
      <c r="BJ379" s="223">
        <f t="shared" ca="1" si="652"/>
        <v>-1.9369833753461355E-14</v>
      </c>
      <c r="BK379" s="223">
        <f t="shared" ca="1" si="653"/>
        <v>-4.9990138567848299E-14</v>
      </c>
      <c r="BL379" s="223">
        <f t="shared" ca="1" si="654"/>
        <v>-7.1011266300722844E-14</v>
      </c>
      <c r="BM379" s="223">
        <f t="shared" ca="1" si="655"/>
        <v>-7.839671028613396E-14</v>
      </c>
      <c r="BN379" s="223">
        <f t="shared" ca="1" si="656"/>
        <v>-7.0728307128808377E-14</v>
      </c>
      <c r="BO379" s="223">
        <f t="shared" ca="1" si="657"/>
        <v>-4.9478554444244598E-14</v>
      </c>
      <c r="BP379" s="223">
        <f t="shared" ca="1" si="658"/>
        <v>-1.8727859784836572E-14</v>
      </c>
      <c r="BQ379" s="223">
        <f t="shared" ca="1" si="659"/>
        <v>1.5618984987025867E-14</v>
      </c>
      <c r="BR379" s="223">
        <f t="shared" ca="1" si="660"/>
        <v>4.6966650180290933E-14</v>
      </c>
      <c r="BS379" s="223">
        <f t="shared" ca="1" si="661"/>
        <v>6.9295712806688614E-14</v>
      </c>
      <c r="BT379" s="223">
        <f t="shared" ca="1" si="662"/>
        <v>7.83185146929162E-14</v>
      </c>
      <c r="BU379" s="223">
        <f t="shared" ca="1" si="663"/>
        <v>7.2302484664766041E-14</v>
      </c>
      <c r="BV379" s="223">
        <f t="shared" ca="1" si="664"/>
        <v>5.2402829313424685E-14</v>
      </c>
      <c r="BW379" s="223">
        <f t="shared" ca="1" si="665"/>
        <v>2.2440708592656414E-14</v>
      </c>
      <c r="BX379" s="223">
        <f t="shared" ca="1" si="666"/>
        <v>-1.1830508717695379E-14</v>
      </c>
      <c r="BY379" s="223">
        <f t="shared" ca="1" si="667"/>
        <v>-4.3830015018656546E-14</v>
      </c>
      <c r="BZ379" s="223">
        <f t="shared" ca="1" si="668"/>
        <v>-6.7413219870915346E-14</v>
      </c>
      <c r="CA379" s="223">
        <f t="shared" ca="1" si="669"/>
        <v>-7.8051642937911529E-14</v>
      </c>
      <c r="CB379" s="223">
        <f t="shared" ca="1" si="670"/>
        <v>-7.3702479182216676E-14</v>
      </c>
      <c r="CC379" s="223">
        <f t="shared" ca="1" si="671"/>
        <v>-5.5200861176842973E-14</v>
      </c>
      <c r="CD379" s="223">
        <f t="shared" ca="1" si="672"/>
        <v>-2.6099495767902884E-14</v>
      </c>
      <c r="CE379" s="223">
        <f t="shared" ca="1" si="673"/>
        <v>8.0135317166332398E-15</v>
      </c>
      <c r="CF379" s="223">
        <f t="shared" ca="1" si="674"/>
        <v>4.0587789511786545E-14</v>
      </c>
      <c r="CG379" s="223">
        <f t="shared" ca="1" si="675"/>
        <v>6.5368322583772357E-14</v>
      </c>
      <c r="CH379" s="223">
        <f t="shared" ca="1" si="676"/>
        <v>7.7596737938552897E-14</v>
      </c>
      <c r="CI379" s="223">
        <f t="shared" ca="1" si="677"/>
        <v>7.4924917971742582E-14</v>
      </c>
      <c r="CJ379" s="223">
        <f t="shared" ca="1" si="678"/>
        <v>5.7865909330662063E-14</v>
      </c>
      <c r="CK379" s="223">
        <f t="shared" ca="1" si="679"/>
        <v>2.9695406971798642E-14</v>
      </c>
      <c r="CL379" s="223">
        <f t="shared" ca="1" si="680"/>
        <v>-4.177249415764089E-15</v>
      </c>
      <c r="CM379" s="223">
        <f t="shared" ca="1" si="681"/>
        <v>-3.7247784464911912E-14</v>
      </c>
      <c r="CN379" s="223">
        <f t="shared" ca="1" si="682"/>
        <v>-6.3165947281936541E-14</v>
      </c>
      <c r="CO379" s="223">
        <f t="shared" ca="1" si="683"/>
        <v>-7.6954895600828776E-14</v>
      </c>
      <c r="CP379" s="223">
        <f t="shared" ca="1" si="684"/>
        <v>-7.5966856071226707E-14</v>
      </c>
      <c r="CQ379" s="223">
        <f t="shared" ca="1" si="685"/>
        <v>-6.0391553440448508E-14</v>
      </c>
      <c r="CR379" s="223">
        <f t="shared" ca="1" si="686"/>
        <v>-3.3219779339288865E-14</v>
      </c>
      <c r="CS379" s="223">
        <f t="shared" ca="1" si="687"/>
        <v>3.3090375516796035E-16</v>
      </c>
      <c r="CT379" s="223">
        <f t="shared" ca="1" si="688"/>
        <v>3.3818046242740704E-14</v>
      </c>
      <c r="CU379" s="223">
        <f t="shared" ca="1" si="689"/>
        <v>6.0811399680414672E-14</v>
      </c>
      <c r="CV379" s="223">
        <f t="shared" ca="1" si="690"/>
        <v>7.6127662179149457E-14</v>
      </c>
      <c r="CW379" s="223">
        <f t="shared" ca="1" si="691"/>
        <v>7.682578336052465E-14</v>
      </c>
      <c r="CX379" s="223">
        <f t="shared" ca="1" si="692"/>
        <v>6.2771709008321569E-14</v>
      </c>
      <c r="CY379" s="223">
        <f t="shared" ca="1" si="693"/>
        <v>3.6664122348641224E-14</v>
      </c>
      <c r="CZ379" s="223">
        <f t="shared" ca="1" si="694"/>
        <v>3.5162390815581098E-15</v>
      </c>
      <c r="DA379" s="223">
        <f t="shared" ca="1" si="695"/>
        <v>-3.0306837385060231E-14</v>
      </c>
      <c r="DB379" s="223">
        <f t="shared" ca="1" si="696"/>
        <v>-5.8310352090613138E-14</v>
      </c>
      <c r="DC379" s="223">
        <f t="shared" ca="1" si="697"/>
        <v>-7.5117030551285035E-14</v>
      </c>
      <c r="DD379" s="223">
        <f t="shared" ca="1" si="698"/>
        <v>-7.74996306085632E-14</v>
      </c>
      <c r="DE379" s="223">
        <f t="shared" ca="1" si="699"/>
        <v>-6.5000642031041221E-14</v>
      </c>
      <c r="DF379" s="223">
        <f t="shared" ca="1" si="700"/>
        <v>-4.0020138275858376E-14</v>
      </c>
      <c r="DG379" s="223">
        <f t="shared" ca="1" si="701"/>
        <v>-7.354910990350547E-15</v>
      </c>
      <c r="DH379" s="223">
        <f t="shared" ca="1" si="702"/>
        <v>2.6722616701553211E-14</v>
      </c>
      <c r="DI379" s="223">
        <f t="shared" ca="1" si="703"/>
        <v>5.566882975524168E-14</v>
      </c>
      <c r="DJ379" s="223">
        <f t="shared" ca="1" si="704"/>
        <v>7.3925435417347608E-14</v>
      </c>
      <c r="DK379" s="223">
        <f t="shared" ca="1" si="705"/>
        <v>7.7986774458299778E-14</v>
      </c>
      <c r="DL379" s="223">
        <f t="shared" ca="1" si="706"/>
        <v>6.7072982813723975E-14</v>
      </c>
      <c r="DM379" s="223">
        <f t="shared" ca="1" si="707"/>
        <v>4.3279742184618868E-14</v>
      </c>
      <c r="DN379" s="223">
        <f t="shared" ca="1" si="708"/>
        <v>1.1175864274352547E-14</v>
      </c>
      <c r="DO379" s="223">
        <f t="shared" ca="1" si="709"/>
        <v>-2.3074018893787359E-14</v>
      </c>
      <c r="DP379" s="223">
        <f t="shared" ca="1" si="710"/>
        <v>-5.2893196332976649E-14</v>
      </c>
      <c r="DQ379" s="223">
        <f t="shared" ca="1" si="711"/>
        <v>-7.2555747434386382E-14</v>
      </c>
      <c r="DR379" s="223">
        <f t="shared" ca="1" si="712"/>
        <v>-7.8286041337531619E-14</v>
      </c>
      <c r="DS379" s="223">
        <f t="shared" ca="1" si="713"/>
        <v>-6.8983738905909331E-14</v>
      </c>
      <c r="DT379" s="223">
        <f t="shared" ca="1" si="714"/>
        <v>-4.6435081403598901E-14</v>
      </c>
      <c r="DU379" s="223">
        <f t="shared" ca="1" si="715"/>
        <v>-1.4969893922428093E-14</v>
      </c>
      <c r="DV379" s="223">
        <f t="shared" ca="1" si="716"/>
        <v>1.9369833753461005E-14</v>
      </c>
      <c r="DW379" s="223">
        <f t="shared" ca="1" si="717"/>
        <v>4.9990138567848229E-14</v>
      </c>
      <c r="DX379" s="223">
        <f t="shared" ca="1" si="718"/>
        <v>7.1011266300722806E-14</v>
      </c>
      <c r="DY379" s="223">
        <f t="shared" ca="1" si="719"/>
        <v>7.839671028613396E-14</v>
      </c>
      <c r="DZ379" s="223">
        <f t="shared" ca="1" si="720"/>
        <v>7.0728307128808415E-14</v>
      </c>
      <c r="EA379" s="223">
        <f t="shared" ca="1" si="721"/>
        <v>4.9478554444244459E-14</v>
      </c>
      <c r="EB379" s="223">
        <f t="shared" ca="1" si="722"/>
        <v>1.8727859784836648E-14</v>
      </c>
      <c r="EC379" s="223">
        <f t="shared" ca="1" si="723"/>
        <v>-1.5618984987026053E-14</v>
      </c>
      <c r="ED379" s="223">
        <f t="shared" ca="1" si="724"/>
        <v>-4.6966650180290864E-14</v>
      </c>
      <c r="EE379" s="223">
        <f t="shared" ca="1" si="725"/>
        <v>-6.9295712806688437E-14</v>
      </c>
      <c r="EF379" s="223">
        <f t="shared" ca="1" si="726"/>
        <v>-7.83185146929162E-14</v>
      </c>
      <c r="EG379" s="223">
        <f t="shared" ca="1" si="727"/>
        <v>-7.230248466476618E-14</v>
      </c>
      <c r="EH379" s="223">
        <f t="shared" ca="1" si="728"/>
        <v>-5.2402829313424748E-14</v>
      </c>
      <c r="EI379" s="223">
        <f t="shared" ca="1" si="729"/>
        <v>-2.2440708592656764E-14</v>
      </c>
      <c r="EJ379" s="223">
        <f t="shared" ca="1" si="730"/>
        <v>1.1830508717695297E-14</v>
      </c>
      <c r="EK379" s="223">
        <f t="shared" ca="1" si="731"/>
        <v>4.383001501865647E-14</v>
      </c>
      <c r="EL379" s="223">
        <f t="shared" ca="1" si="732"/>
        <v>6.7413219870915447E-14</v>
      </c>
      <c r="EM379" s="223">
        <f t="shared" ca="1" si="733"/>
        <v>7.8051642937911491E-14</v>
      </c>
      <c r="EN379" s="223">
        <f t="shared" ca="1" si="734"/>
        <v>7.3702479182216601E-14</v>
      </c>
      <c r="EO379" s="223">
        <f t="shared" ca="1" si="735"/>
        <v>5.5200861176843225E-14</v>
      </c>
      <c r="EP379" s="223">
        <f t="shared" ca="1" si="736"/>
        <v>2.6099495767902701E-14</v>
      </c>
      <c r="EQ379" s="223">
        <f t="shared" ca="1" si="737"/>
        <v>-8.0135317166334355E-15</v>
      </c>
      <c r="ER379" s="223">
        <f t="shared" ca="1" si="738"/>
        <v>-4.058778951178623E-14</v>
      </c>
      <c r="ES379" s="223">
        <f t="shared" ca="1" si="739"/>
        <v>-6.5368322583772458E-14</v>
      </c>
      <c r="ET379" s="223">
        <f t="shared" ca="1" si="740"/>
        <v>-7.7596737938552846E-14</v>
      </c>
      <c r="EU379" s="223">
        <f t="shared" ca="1" si="741"/>
        <v>-7.4924917971742531E-14</v>
      </c>
      <c r="EV379" s="223">
        <f t="shared" ca="1" si="742"/>
        <v>-5.7865909330661924E-14</v>
      </c>
      <c r="EW379" s="223">
        <f t="shared" ca="1" si="743"/>
        <v>-2.9695406971798976E-14</v>
      </c>
      <c r="EX379" s="223">
        <f t="shared" ca="1" si="744"/>
        <v>4.1772494157637166E-15</v>
      </c>
      <c r="EY379" s="223">
        <f t="shared" ca="1" si="745"/>
        <v>3.7247784464912076E-14</v>
      </c>
      <c r="EZ379" s="223">
        <f t="shared" ca="1" si="746"/>
        <v>6.3165947281936642E-14</v>
      </c>
      <c r="FA379" s="223">
        <f t="shared" ca="1" si="747"/>
        <v>7.69548956008287E-14</v>
      </c>
      <c r="FB379" s="223">
        <f t="shared" ca="1" si="748"/>
        <v>7.5966856071226795E-14</v>
      </c>
      <c r="FC379" s="223">
        <f t="shared" ca="1" si="749"/>
        <v>6.0391553440448382E-14</v>
      </c>
      <c r="FD379" s="223">
        <f t="shared" ca="1" si="750"/>
        <v>3.3219779339289193E-14</v>
      </c>
      <c r="FE379" s="223">
        <f t="shared" ca="1" si="751"/>
        <v>-3.30903755167588E-16</v>
      </c>
      <c r="FF379" s="223">
        <f t="shared" ca="1" si="752"/>
        <v>-3.3818046242740881E-14</v>
      </c>
      <c r="FG379" s="223">
        <f t="shared" ca="1" si="753"/>
        <v>-6.0811399680414785E-14</v>
      </c>
      <c r="FH379" s="223">
        <f t="shared" ca="1" si="754"/>
        <v>-7.6127662179149356E-14</v>
      </c>
      <c r="FI379" s="223">
        <f t="shared" ca="1" si="755"/>
        <v>-7.6825783360524714E-14</v>
      </c>
      <c r="FJ379" s="223">
        <f t="shared" ca="1" si="756"/>
        <v>-6.2771709008321456E-14</v>
      </c>
      <c r="FK379" s="223">
        <f t="shared" ca="1" si="757"/>
        <v>-3.6664122348641054E-14</v>
      </c>
      <c r="FL379" s="223">
        <f t="shared" ca="1" si="758"/>
        <v>-3.5162390815584885E-15</v>
      </c>
      <c r="FM379" s="223">
        <f t="shared" ca="1" si="759"/>
        <v>3.0306837385059903E-14</v>
      </c>
      <c r="FN379" s="223">
        <f t="shared" ca="1" si="760"/>
        <v>5.8310352090613265E-14</v>
      </c>
      <c r="FO379" s="223">
        <f t="shared" ca="1" si="761"/>
        <v>7.5117030551285085E-14</v>
      </c>
      <c r="FP379" s="223">
        <f t="shared" ca="1" si="762"/>
        <v>7.7499630608563251E-14</v>
      </c>
      <c r="FQ379" s="223">
        <f t="shared" ca="1" si="763"/>
        <v>6.500064203104112E-14</v>
      </c>
      <c r="FR379" s="223">
        <f t="shared" ca="1" si="764"/>
        <v>4.0020138275858212E-14</v>
      </c>
      <c r="FS379" s="223">
        <f t="shared" ca="1" si="765"/>
        <v>7.3549109903509067E-15</v>
      </c>
      <c r="FT379" s="223">
        <f t="shared" ca="1" si="766"/>
        <v>-2.672261670155287E-14</v>
      </c>
      <c r="FU379" s="223">
        <f t="shared" ca="1" si="767"/>
        <v>-5.5668829755241818E-14</v>
      </c>
      <c r="FV379" s="223">
        <f t="shared" ca="1" si="768"/>
        <v>-7.3925435417347671E-14</v>
      </c>
      <c r="FW379" s="223">
        <f t="shared" ca="1" si="769"/>
        <v>-7.7986774458299816E-14</v>
      </c>
      <c r="FX379" s="223">
        <f t="shared" ca="1" si="770"/>
        <v>-6.7072982813724164E-14</v>
      </c>
      <c r="FY379" s="223">
        <f t="shared" ca="1" si="771"/>
        <v>-4.327974218461871E-14</v>
      </c>
      <c r="FZ379" s="223">
        <f t="shared" ca="1" si="772"/>
        <v>-1.1175864274352352E-14</v>
      </c>
      <c r="GA379" s="223">
        <f t="shared" ca="1" si="773"/>
        <v>2.3074018893787012E-14</v>
      </c>
      <c r="GB379" s="223">
        <f t="shared" ca="1" si="774"/>
        <v>5.2893196332976378E-14</v>
      </c>
      <c r="GC379" s="223">
        <f t="shared" ca="1" si="775"/>
        <v>7.2555747434386457E-14</v>
      </c>
      <c r="GD379" s="223">
        <f t="shared" ca="1" si="776"/>
        <v>7.8286041337531632E-14</v>
      </c>
      <c r="GE379" s="223">
        <f t="shared" ca="1" si="777"/>
        <v>6.8983738905909507E-14</v>
      </c>
      <c r="GF379" s="223">
        <f t="shared" ca="1" si="778"/>
        <v>4.6435081403598743E-14</v>
      </c>
      <c r="GG379" s="223">
        <f t="shared" ca="1" si="779"/>
        <v>1.4969893922427904E-14</v>
      </c>
      <c r="GH379" s="223">
        <f t="shared" ca="1" si="780"/>
        <v>-1.9369833753460651E-14</v>
      </c>
      <c r="GI379" s="223">
        <f t="shared" ca="1" si="781"/>
        <v>-4.9990138567847952E-14</v>
      </c>
      <c r="GJ379" s="223">
        <f t="shared" ca="1" si="782"/>
        <v>-7.1011266300722882E-14</v>
      </c>
      <c r="GK379" s="223">
        <f t="shared" ca="1" si="783"/>
        <v>-7.839671028613396E-14</v>
      </c>
      <c r="GL379" s="223">
        <f t="shared" ca="1" si="784"/>
        <v>-7.0728307128808579E-14</v>
      </c>
      <c r="GM379" s="223">
        <f t="shared" ca="1" si="785"/>
        <v>-4.9478554444244737E-14</v>
      </c>
      <c r="GN379" s="223">
        <f t="shared" ca="1" si="786"/>
        <v>-1.8727859784836465E-14</v>
      </c>
      <c r="GO379" s="223">
        <f t="shared" ca="1" si="787"/>
        <v>1.5618984987026239E-14</v>
      </c>
      <c r="GP379" s="223">
        <f t="shared" ca="1" si="788"/>
        <v>4.6966650180290573E-14</v>
      </c>
      <c r="GQ379" s="223">
        <f t="shared" ca="1" si="789"/>
        <v>6.9295712806688538E-14</v>
      </c>
      <c r="GR379" s="223">
        <f t="shared" ca="1" si="790"/>
        <v>7.8318514692916212E-14</v>
      </c>
      <c r="GS379" s="223">
        <f t="shared" ca="1" si="791"/>
        <v>7.2302484664766332E-14</v>
      </c>
      <c r="GT379" s="223">
        <f t="shared" ca="1" si="792"/>
        <v>5.2402829313425013E-14</v>
      </c>
      <c r="GU379" s="223">
        <f t="shared" ca="1" si="793"/>
        <v>2.2440708592656575E-14</v>
      </c>
      <c r="GV379" s="223">
        <f t="shared" ca="1" si="794"/>
        <v>-1.1830508717695486E-14</v>
      </c>
      <c r="GW379" s="223">
        <f t="shared" ca="1" si="795"/>
        <v>-4.3830015018656167E-14</v>
      </c>
      <c r="GX379" s="223">
        <f t="shared" ca="1" si="796"/>
        <v>-6.7413219870915258E-14</v>
      </c>
      <c r="GY379" s="223">
        <f t="shared" ca="1" si="797"/>
        <v>-7.8051642937911516E-14</v>
      </c>
      <c r="GZ379" s="223">
        <f t="shared" ca="1" si="798"/>
        <v>-7.3702479182216538E-14</v>
      </c>
      <c r="HA379" s="223">
        <f t="shared" ca="1" si="799"/>
        <v>-5.520086117684349E-14</v>
      </c>
      <c r="HB379" s="223">
        <f t="shared" ca="1" si="800"/>
        <v>-2.6099495767903048E-14</v>
      </c>
      <c r="HC379" s="223">
        <f t="shared" ca="1" si="801"/>
        <v>8.0135317166336248E-15</v>
      </c>
      <c r="HD379" s="223">
        <f t="shared" ca="1" si="802"/>
        <v>4.0587789511785914E-14</v>
      </c>
      <c r="HE379" s="223">
        <f t="shared" ca="1" si="803"/>
        <v>6.5368322583772256E-14</v>
      </c>
      <c r="HF379" s="223">
        <f t="shared" ca="1" si="804"/>
        <v>7.7596737938552872E-14</v>
      </c>
      <c r="HG379" s="223">
        <f t="shared" ca="1" si="805"/>
        <v>7.4924917971742481E-14</v>
      </c>
      <c r="HH379" s="223">
        <f t="shared" ca="1" si="806"/>
        <v>5.7865909330662542E-14</v>
      </c>
      <c r="HI379" s="223">
        <f t="shared" ca="1" si="807"/>
        <v>2.9695406971798799E-14</v>
      </c>
      <c r="HJ379" s="223">
        <f t="shared" ca="1" si="808"/>
        <v>-4.1772494157639123E-15</v>
      </c>
      <c r="HK379" s="223">
        <f t="shared" ca="1" si="809"/>
        <v>-3.7247784464912247E-14</v>
      </c>
      <c r="HL379" s="223">
        <f t="shared" ca="1" si="810"/>
        <v>-6.3165947281936112E-14</v>
      </c>
      <c r="HM379" s="223">
        <f t="shared" ca="1" si="811"/>
        <v>-7.6954895600828751E-14</v>
      </c>
      <c r="HN379" s="223">
        <f t="shared" ca="1" si="812"/>
        <v>-7.5966856071226745E-14</v>
      </c>
      <c r="HO379" s="223">
        <f t="shared" ca="1" si="813"/>
        <v>-6.0391553440448256E-14</v>
      </c>
      <c r="HP379" s="223">
        <f t="shared" ca="1" si="814"/>
        <v>-3.3219779339289017E-14</v>
      </c>
      <c r="HQ379" s="223">
        <f t="shared" ca="1" si="815"/>
        <v>3.3090375516778995E-16</v>
      </c>
      <c r="HR379" s="223">
        <f t="shared" ca="1" si="816"/>
        <v>3.3818046242741051E-14</v>
      </c>
      <c r="HS379" s="223">
        <f t="shared" ca="1" si="817"/>
        <v>6.0811399680414217E-14</v>
      </c>
      <c r="HT379" s="223">
        <f t="shared" ca="1" si="818"/>
        <v>7.6127662179149407E-14</v>
      </c>
      <c r="HU379" s="223">
        <f t="shared" ca="1" si="819"/>
        <v>7.6825783360524676E-14</v>
      </c>
      <c r="HV379" s="223">
        <f t="shared" ca="1" si="820"/>
        <v>6.2771709008321342E-14</v>
      </c>
      <c r="HW379" s="223">
        <f t="shared" ca="1" si="821"/>
        <v>3.6664122348641868E-14</v>
      </c>
      <c r="HX379" s="223">
        <f t="shared" ca="1" si="822"/>
        <v>3.5162390815582928E-15</v>
      </c>
      <c r="HY379" s="223">
        <f t="shared" ca="1" si="823"/>
        <v>-3.0306837385060079E-14</v>
      </c>
      <c r="HZ379" s="223">
        <f t="shared" ca="1" si="824"/>
        <v>-5.8310352090613403E-14</v>
      </c>
      <c r="IA379" s="223">
        <f t="shared" ca="1" si="825"/>
        <v>-7.511703055128482E-14</v>
      </c>
      <c r="IB379" s="223">
        <f t="shared" ca="1" si="826"/>
        <v>-7.7499630608563225E-14</v>
      </c>
      <c r="IC379" s="223">
        <f t="shared" ca="1" si="827"/>
        <v>-6.5000642031041006E-14</v>
      </c>
      <c r="ID379" s="223">
        <f t="shared" ca="1" si="828"/>
        <v>-4.0020138275859007E-14</v>
      </c>
      <c r="IE379" s="223">
        <f t="shared" ca="1" si="829"/>
        <v>9.1544945159821976E-14</v>
      </c>
      <c r="IF379" s="223">
        <f t="shared" ca="1" si="830"/>
        <v>2.6722616701553047E-14</v>
      </c>
      <c r="IG379" s="223">
        <f t="shared" ca="1" si="831"/>
        <v>5.5668829755241957E-14</v>
      </c>
      <c r="IH379" s="223">
        <f t="shared" ca="1" si="832"/>
        <v>7.3925435417347356E-14</v>
      </c>
      <c r="II379" s="223">
        <f t="shared" ca="1" si="833"/>
        <v>7.7986774458299804E-14</v>
      </c>
      <c r="IJ379" s="223">
        <f t="shared" ca="1" si="834"/>
        <v>6.7072982813724063E-14</v>
      </c>
      <c r="IK379" s="223">
        <f t="shared" ca="1" si="835"/>
        <v>4.3279742184618533E-14</v>
      </c>
      <c r="IL379" s="223">
        <f t="shared" ca="1" si="836"/>
        <v>1.1175864274353267E-14</v>
      </c>
      <c r="IM379" s="223">
        <f t="shared" ca="1" si="837"/>
        <v>-2.3074018893787189E-14</v>
      </c>
      <c r="IN379" s="223">
        <f t="shared" ca="1" si="838"/>
        <v>-5.2893196332976511E-14</v>
      </c>
      <c r="IO379" s="223">
        <f t="shared" ca="1" si="839"/>
        <v>-7.255574743438652E-14</v>
      </c>
      <c r="IP379" s="223">
        <f t="shared" ca="1" si="840"/>
        <v>-7.8286041337531632E-14</v>
      </c>
      <c r="IQ379" s="223">
        <f t="shared" ca="1" si="841"/>
        <v>-6.8983738905909406E-14</v>
      </c>
      <c r="IR379" s="223">
        <f t="shared" ca="1" si="842"/>
        <v>-4.6435081403598579E-14</v>
      </c>
      <c r="IS379" s="223">
        <f t="shared" ca="1" si="843"/>
        <v>-1.4969893922428807E-14</v>
      </c>
      <c r="IT379" s="223">
        <f t="shared" ca="1" si="844"/>
        <v>1.9369833753460837E-14</v>
      </c>
      <c r="IU379" s="223">
        <f t="shared" ca="1" si="845"/>
        <v>4.9990138567848097E-14</v>
      </c>
      <c r="IV379" s="223">
        <f t="shared" ca="1" si="846"/>
        <v>7.101126630072297E-14</v>
      </c>
      <c r="IW379" s="223">
        <f t="shared" ca="1" si="847"/>
        <v>7.8396710286133972E-14</v>
      </c>
      <c r="IX379" s="223">
        <f t="shared" ca="1" si="848"/>
        <v>7.0728307128808504E-14</v>
      </c>
      <c r="IY379" s="223">
        <f t="shared" ca="1" si="849"/>
        <v>4.9478554444244585E-14</v>
      </c>
      <c r="IZ379" s="223">
        <f t="shared" ca="1" si="850"/>
        <v>1.8727859784836276E-14</v>
      </c>
      <c r="JA379" s="223">
        <f t="shared" ca="1" si="851"/>
        <v>-1.5618984987025334E-14</v>
      </c>
      <c r="JB379" s="223">
        <f t="shared" ca="1" si="852"/>
        <v>-4.6966650180290725E-14</v>
      </c>
    </row>
    <row r="380" spans="2:262">
      <c r="B380" s="230">
        <v>19</v>
      </c>
      <c r="C380" s="229">
        <f t="shared" si="853"/>
        <v>3.7109375000000006E-4</v>
      </c>
      <c r="D380" s="226">
        <f t="shared" ca="1" si="597"/>
        <v>18.000000000009901</v>
      </c>
      <c r="E380" s="225">
        <f ca="1">Y361</f>
        <v>9.9014926739400173E-12</v>
      </c>
      <c r="F380" s="224">
        <v>19</v>
      </c>
      <c r="G380" s="223">
        <f t="shared" ca="1" si="854"/>
        <v>-7.162228266940186E-13</v>
      </c>
      <c r="H380" s="223">
        <f t="shared" ca="1" si="598"/>
        <v>-7.8823628687542892E-13</v>
      </c>
      <c r="I380" s="223">
        <f t="shared" ca="1" si="599"/>
        <v>-6.9192078634848693E-13</v>
      </c>
      <c r="J380" s="223">
        <f t="shared" ca="1" si="600"/>
        <v>-4.4784463486212849E-13</v>
      </c>
      <c r="K380" s="223">
        <f t="shared" ca="1" si="601"/>
        <v>-1.081306356892838E-13</v>
      </c>
      <c r="L380" s="223">
        <f t="shared" ca="1" si="602"/>
        <v>2.5467481185935338E-13</v>
      </c>
      <c r="M380" s="223">
        <f t="shared" ca="1" si="603"/>
        <v>5.6309409739962448E-13</v>
      </c>
      <c r="N380" s="223">
        <f t="shared" ca="1" si="604"/>
        <v>7.5126385145484487E-13</v>
      </c>
      <c r="O380" s="223">
        <f t="shared" ca="1" si="605"/>
        <v>7.7900016005878585E-13</v>
      </c>
      <c r="P380" s="223">
        <f t="shared" ca="1" si="606"/>
        <v>6.4037989574456216E-13</v>
      </c>
      <c r="Q380" s="223">
        <f t="shared" ca="1" si="607"/>
        <v>3.650056096934016E-13</v>
      </c>
      <c r="R380" s="223">
        <f t="shared" ca="1" si="608"/>
        <v>1.1683865557100727E-14</v>
      </c>
      <c r="S380" s="223">
        <f t="shared" ca="1" si="609"/>
        <v>-3.4413298439839428E-13</v>
      </c>
      <c r="T380" s="223">
        <f t="shared" ca="1" si="610"/>
        <v>-6.2645975457226607E-13</v>
      </c>
      <c r="U380" s="223">
        <f t="shared" ca="1" si="611"/>
        <v>-7.7500516861145915E-13</v>
      </c>
      <c r="V380" s="223">
        <f t="shared" ca="1" si="612"/>
        <v>-7.5804714573949999E-13</v>
      </c>
      <c r="W380" s="223">
        <f t="shared" ca="1" si="613"/>
        <v>-5.7920709544138023E-13</v>
      </c>
      <c r="X380" s="223">
        <f t="shared" ca="1" si="614"/>
        <v>-2.7667656040672214E-13</v>
      </c>
      <c r="Y380" s="223">
        <f t="shared" ca="1" si="615"/>
        <v>8.4938640788433211E-14</v>
      </c>
      <c r="Z380" s="223">
        <f t="shared" ca="1" si="616"/>
        <v>4.2841507653221384E-13</v>
      </c>
      <c r="AA380" s="223">
        <f t="shared" ca="1" si="617"/>
        <v>6.8040287392578536E-13</v>
      </c>
      <c r="AB380" s="223">
        <f t="shared" ca="1" si="618"/>
        <v>7.8708968665534656E-13</v>
      </c>
      <c r="AC380" s="223">
        <f t="shared" ca="1" si="619"/>
        <v>7.2569239675605268E-13</v>
      </c>
      <c r="AD380" s="223">
        <f t="shared" ca="1" si="620"/>
        <v>5.0932248129530138E-13</v>
      </c>
      <c r="AE380" s="223">
        <f t="shared" ca="1" si="621"/>
        <v>1.8418603812027068E-13</v>
      </c>
      <c r="AF380" s="223">
        <f t="shared" ca="1" si="622"/>
        <v>-1.8028359091540398E-13</v>
      </c>
      <c r="AG380" s="223">
        <f t="shared" ca="1" si="623"/>
        <v>-5.0625340714512921E-13</v>
      </c>
      <c r="AH380" s="223">
        <f t="shared" ca="1" si="624"/>
        <v>-7.2411210073470989E-13</v>
      </c>
      <c r="AI380" s="223">
        <f t="shared" ca="1" si="625"/>
        <v>-7.8733564318682679E-13</v>
      </c>
      <c r="AJ380" s="223">
        <f t="shared" ca="1" si="626"/>
        <v>-6.8242255864903996E-13</v>
      </c>
      <c r="AK380" s="223">
        <f t="shared" ca="1" si="627"/>
        <v>-4.3177718295186109E-13</v>
      </c>
      <c r="AL380" s="223">
        <f t="shared" ca="1" si="628"/>
        <v>-8.8925186379649599E-14</v>
      </c>
      <c r="AM380" s="223">
        <f t="shared" ca="1" si="629"/>
        <v>2.7291690802657412E-13</v>
      </c>
      <c r="AN380" s="223">
        <f t="shared" ca="1" si="630"/>
        <v>5.7647721529260546E-13</v>
      </c>
      <c r="AO380" s="223">
        <f t="shared" ca="1" si="631"/>
        <v>7.5693000754317359E-13</v>
      </c>
      <c r="AP380" s="223">
        <f t="shared" ca="1" si="632"/>
        <v>7.7573933879072892E-13</v>
      </c>
      <c r="AQ380" s="223">
        <f t="shared" ca="1" si="633"/>
        <v>6.2888845005926668E-13</v>
      </c>
      <c r="AR380" s="223">
        <f t="shared" ca="1" si="634"/>
        <v>3.4773755387750998E-13</v>
      </c>
      <c r="AS380" s="223">
        <f t="shared" ca="1" si="635"/>
        <v>-7.6731829359129606E-15</v>
      </c>
      <c r="AT380" s="223">
        <f t="shared" ca="1" si="636"/>
        <v>-3.6144530080926502E-13</v>
      </c>
      <c r="AU380" s="223">
        <f t="shared" ca="1" si="637"/>
        <v>-6.3803026953560157E-13</v>
      </c>
      <c r="AV380" s="223">
        <f t="shared" ca="1" si="638"/>
        <v>-7.7836298248578343E-13</v>
      </c>
      <c r="AW380" s="223">
        <f t="shared" ca="1" si="639"/>
        <v>-7.5247519267904091E-13</v>
      </c>
      <c r="AX380" s="223">
        <f t="shared" ca="1" si="640"/>
        <v>-5.6589527380961121E-13</v>
      </c>
      <c r="AY380" s="223">
        <f t="shared" ca="1" si="641"/>
        <v>-2.5846762831782911E-13</v>
      </c>
      <c r="AZ380" s="223">
        <f t="shared" ca="1" si="642"/>
        <v>1.0415614043790378E-13</v>
      </c>
      <c r="BA380" s="223">
        <f t="shared" ca="1" si="643"/>
        <v>4.4453721983356354E-13</v>
      </c>
      <c r="BB380" s="223">
        <f t="shared" ca="1" si="644"/>
        <v>6.8998675464456049E-13</v>
      </c>
      <c r="BC380" s="223">
        <f t="shared" ca="1" si="645"/>
        <v>7.8808865366953491E-13</v>
      </c>
      <c r="BD380" s="223">
        <f t="shared" ca="1" si="646"/>
        <v>7.1789311926360976E-13</v>
      </c>
      <c r="BE380" s="223">
        <f t="shared" ca="1" si="647"/>
        <v>4.9439050590507635E-13</v>
      </c>
      <c r="BF380" s="223">
        <f t="shared" ca="1" si="648"/>
        <v>1.6531010904590994E-13</v>
      </c>
      <c r="BG380" s="223">
        <f t="shared" ca="1" si="649"/>
        <v>-1.9907249263890146E-13</v>
      </c>
      <c r="BH380" s="223">
        <f t="shared" ca="1" si="650"/>
        <v>-5.2094288529517436E-13</v>
      </c>
      <c r="BI380" s="223">
        <f t="shared" ca="1" si="651"/>
        <v>-7.3156519672221416E-13</v>
      </c>
      <c r="BJ380" s="223">
        <f t="shared" ca="1" si="652"/>
        <v>-7.8596073794714488E-13</v>
      </c>
      <c r="BK380" s="223">
        <f t="shared" ca="1" si="653"/>
        <v>-6.7251326511768504E-13</v>
      </c>
      <c r="BL380" s="223">
        <f t="shared" ca="1" si="654"/>
        <v>-4.1544964461177276E-13</v>
      </c>
      <c r="BM380" s="223">
        <f t="shared" ca="1" si="655"/>
        <v>-6.9666171862867149E-14</v>
      </c>
      <c r="BN380" s="223">
        <f t="shared" ca="1" si="656"/>
        <v>2.9099460925342044E-13</v>
      </c>
      <c r="BO380" s="223">
        <f t="shared" ca="1" si="657"/>
        <v>5.895130848669643E-13</v>
      </c>
      <c r="BP380" s="223">
        <f t="shared" ca="1" si="658"/>
        <v>7.621402172983941E-13</v>
      </c>
      <c r="BQ380" s="223">
        <f t="shared" ca="1" si="659"/>
        <v>7.7201124115174681E-13</v>
      </c>
      <c r="BR380" s="223">
        <f t="shared" ca="1" si="660"/>
        <v>6.1701818548730942E-13</v>
      </c>
      <c r="BS380" s="223">
        <f t="shared" ca="1" si="661"/>
        <v>3.3026003396190726E-13</v>
      </c>
      <c r="BT380" s="223">
        <f t="shared" ca="1" si="662"/>
        <v>-2.7025609390445696E-14</v>
      </c>
      <c r="BU380" s="223">
        <f t="shared" ca="1" si="663"/>
        <v>-3.785398960862374E-13</v>
      </c>
      <c r="BV380" s="223">
        <f t="shared" ca="1" si="664"/>
        <v>-6.4921645892205642E-13</v>
      </c>
      <c r="BW380" s="223">
        <f t="shared" ca="1" si="665"/>
        <v>-7.8125193960432429E-13</v>
      </c>
      <c r="BX380" s="223">
        <f t="shared" ca="1" si="666"/>
        <v>-7.4644997669937098E-13</v>
      </c>
      <c r="BY380" s="223">
        <f t="shared" ca="1" si="667"/>
        <v>-5.5224257802508396E-13</v>
      </c>
      <c r="BZ380" s="223">
        <f t="shared" ca="1" si="668"/>
        <v>-2.4010300499436045E-13</v>
      </c>
      <c r="CA380" s="223">
        <f t="shared" ca="1" si="669"/>
        <v>1.2331090032302208E-13</v>
      </c>
      <c r="CB380" s="223">
        <f t="shared" ca="1" si="670"/>
        <v>4.6039159053600299E-13</v>
      </c>
      <c r="CC380" s="223">
        <f t="shared" ca="1" si="671"/>
        <v>6.991550131426044E-13</v>
      </c>
      <c r="CD380" s="223">
        <f t="shared" ca="1" si="672"/>
        <v>7.8861290554728571E-13</v>
      </c>
      <c r="CE380" s="223">
        <f t="shared" ca="1" si="673"/>
        <v>7.0966140979987451E-13</v>
      </c>
      <c r="CF380" s="223">
        <f t="shared" ca="1" si="674"/>
        <v>4.7916072816054914E-13</v>
      </c>
      <c r="CG380" s="223">
        <f t="shared" ca="1" si="675"/>
        <v>1.4633460334320723E-13</v>
      </c>
      <c r="CH380" s="223">
        <f t="shared" ca="1" si="676"/>
        <v>-2.1774148053663597E-13</v>
      </c>
      <c r="CI380" s="223">
        <f t="shared" ca="1" si="677"/>
        <v>-5.35318566930429E-13</v>
      </c>
      <c r="CJ380" s="223">
        <f t="shared" ca="1" si="678"/>
        <v>-7.3857762519019874E-13</v>
      </c>
      <c r="CK380" s="223">
        <f t="shared" ca="1" si="679"/>
        <v>-7.841123993478884E-13</v>
      </c>
      <c r="CL380" s="223">
        <f t="shared" ca="1" si="680"/>
        <v>-6.6219887474231466E-13</v>
      </c>
      <c r="CM380" s="223">
        <f t="shared" ca="1" si="681"/>
        <v>-3.9887185494043325E-13</v>
      </c>
      <c r="CN380" s="223">
        <f t="shared" ca="1" si="682"/>
        <v>-5.0365193049140498E-14</v>
      </c>
      <c r="CO380" s="223">
        <f t="shared" ca="1" si="683"/>
        <v>3.0889702620864166E-13</v>
      </c>
      <c r="CP380" s="223">
        <f t="shared" ca="1" si="684"/>
        <v>6.0219385380231429E-13</v>
      </c>
      <c r="CQ380" s="223">
        <f t="shared" ca="1" si="685"/>
        <v>7.668913422849716E-13</v>
      </c>
      <c r="CR380" s="223">
        <f t="shared" ca="1" si="686"/>
        <v>7.6781811280845524E-13</v>
      </c>
      <c r="CS380" s="223">
        <f t="shared" ca="1" si="687"/>
        <v>6.0477625223220891E-13</v>
      </c>
      <c r="CT380" s="223">
        <f t="shared" ca="1" si="688"/>
        <v>3.1258357775106136E-13</v>
      </c>
      <c r="CU380" s="223">
        <f t="shared" ca="1" si="689"/>
        <v>-4.6361756628437019E-14</v>
      </c>
      <c r="CV380" s="223">
        <f t="shared" ca="1" si="690"/>
        <v>-3.9540647308432575E-13</v>
      </c>
      <c r="CW380" s="223">
        <f t="shared" ca="1" si="691"/>
        <v>-6.6001158458942369E-13</v>
      </c>
      <c r="CX380" s="223">
        <f t="shared" ca="1" si="692"/>
        <v>-7.8367029976734011E-13</v>
      </c>
      <c r="CY380" s="223">
        <f t="shared" ca="1" si="693"/>
        <v>-7.3997512716530162E-13</v>
      </c>
      <c r="CZ380" s="223">
        <f t="shared" ca="1" si="694"/>
        <v>-5.3825723196123849E-13</v>
      </c>
      <c r="DA380" s="223">
        <f t="shared" ca="1" si="695"/>
        <v>-2.2159375259871821E-13</v>
      </c>
      <c r="DB380" s="223">
        <f t="shared" ca="1" si="696"/>
        <v>1.4239138233267456E-13</v>
      </c>
      <c r="DC380" s="223">
        <f t="shared" ca="1" si="697"/>
        <v>4.7596863855945162E-13</v>
      </c>
      <c r="DD380" s="223">
        <f t="shared" ca="1" si="698"/>
        <v>7.0790212680382208E-13</v>
      </c>
      <c r="DE380" s="223">
        <f t="shared" ca="1" si="699"/>
        <v>7.8866212649887067E-13</v>
      </c>
      <c r="DF380" s="223">
        <f t="shared" ca="1" si="700"/>
        <v>7.0100222683882393E-13</v>
      </c>
      <c r="DG380" s="223">
        <f t="shared" ca="1" si="701"/>
        <v>4.6364232191034719E-13</v>
      </c>
      <c r="DH380" s="223">
        <f t="shared" ca="1" si="702"/>
        <v>1.2727095114724828E-13</v>
      </c>
      <c r="DI380" s="223">
        <f t="shared" ca="1" si="703"/>
        <v>-2.3627930910836823E-13</v>
      </c>
      <c r="DJ380" s="223">
        <f t="shared" ca="1" si="704"/>
        <v>-5.4937179267781109E-13</v>
      </c>
      <c r="DK380" s="223">
        <f t="shared" ca="1" si="705"/>
        <v>-7.4514516211396287E-13</v>
      </c>
      <c r="DL380" s="223">
        <f t="shared" ca="1" si="706"/>
        <v>-7.8179174075911639E-13</v>
      </c>
      <c r="DM380" s="223">
        <f t="shared" ca="1" si="707"/>
        <v>-6.5148560052601191E-13</v>
      </c>
      <c r="DN380" s="223">
        <f t="shared" ca="1" si="708"/>
        <v>-3.8205379977845933E-13</v>
      </c>
      <c r="DO380" s="223">
        <f t="shared" ca="1" si="709"/>
        <v>-3.10338761263941E-14</v>
      </c>
      <c r="DP380" s="223">
        <f t="shared" ca="1" si="710"/>
        <v>3.2661337514568132E-13</v>
      </c>
      <c r="DQ380" s="223">
        <f t="shared" ca="1" si="711"/>
        <v>6.1451188367761409E-13</v>
      </c>
      <c r="DR380" s="223">
        <f t="shared" ca="1" si="712"/>
        <v>7.711805206028723E-13</v>
      </c>
      <c r="DS380" s="223">
        <f t="shared" ca="1" si="713"/>
        <v>7.6316247954457508E-13</v>
      </c>
      <c r="DT380" s="223">
        <f t="shared" ca="1" si="714"/>
        <v>5.9217002437680787E-13</v>
      </c>
      <c r="DU380" s="223">
        <f t="shared" ca="1" si="715"/>
        <v>2.9471883288123618E-13</v>
      </c>
      <c r="DV380" s="223">
        <f t="shared" ca="1" si="716"/>
        <v>-6.5669977277807513E-14</v>
      </c>
      <c r="DW380" s="223">
        <f t="shared" ca="1" si="717"/>
        <v>-4.1203487200822616E-13</v>
      </c>
      <c r="DX380" s="223">
        <f t="shared" ca="1" si="718"/>
        <v>-6.7040914395765563E-13</v>
      </c>
      <c r="DY380" s="223">
        <f t="shared" ca="1" si="719"/>
        <v>-7.8561660624509598E-13</v>
      </c>
      <c r="DZ380" s="223">
        <f t="shared" ca="1" si="720"/>
        <v>-7.3305454428407816E-13</v>
      </c>
      <c r="EA380" s="223">
        <f t="shared" ca="1" si="721"/>
        <v>-5.2394765986758986E-13</v>
      </c>
      <c r="EB380" s="223">
        <f t="shared" ca="1" si="722"/>
        <v>-2.0295102041242916E-13</v>
      </c>
      <c r="EC380" s="223">
        <f t="shared" ca="1" si="723"/>
        <v>1.6138609309797215E-13</v>
      </c>
      <c r="ED380" s="223">
        <f t="shared" ca="1" si="724"/>
        <v>4.9125898087265033E-13</v>
      </c>
      <c r="EE380" s="223">
        <f t="shared" ca="1" si="725"/>
        <v>7.1622282669401638E-13</v>
      </c>
      <c r="EF380" s="223">
        <f t="shared" ca="1" si="726"/>
        <v>7.8823628687542912E-13</v>
      </c>
      <c r="EG380" s="223">
        <f t="shared" ca="1" si="727"/>
        <v>6.9192078634848996E-13</v>
      </c>
      <c r="EH380" s="223">
        <f t="shared" ca="1" si="728"/>
        <v>4.4784463486213404E-13</v>
      </c>
      <c r="EI380" s="223">
        <f t="shared" ca="1" si="729"/>
        <v>1.0813063568929122E-13</v>
      </c>
      <c r="EJ380" s="223">
        <f t="shared" ca="1" si="730"/>
        <v>-2.5467481185935136E-13</v>
      </c>
      <c r="EK380" s="223">
        <f t="shared" ca="1" si="731"/>
        <v>-5.6309409739962266E-13</v>
      </c>
      <c r="EL380" s="223">
        <f t="shared" ca="1" si="732"/>
        <v>-7.5126385145484386E-13</v>
      </c>
      <c r="EM380" s="223">
        <f t="shared" ca="1" si="733"/>
        <v>-7.7900016005878645E-13</v>
      </c>
      <c r="EN380" s="223">
        <f t="shared" ca="1" si="734"/>
        <v>-6.4037989574456811E-13</v>
      </c>
      <c r="EO380" s="223">
        <f t="shared" ca="1" si="735"/>
        <v>-3.6500560969340574E-13</v>
      </c>
      <c r="EP380" s="223">
        <f t="shared" ca="1" si="736"/>
        <v>-1.1683865557100575E-14</v>
      </c>
      <c r="EQ380" s="223">
        <f t="shared" ca="1" si="737"/>
        <v>3.4413298439838883E-13</v>
      </c>
      <c r="ER380" s="223">
        <f t="shared" ca="1" si="738"/>
        <v>6.2645975457226587E-13</v>
      </c>
      <c r="ES380" s="223">
        <f t="shared" ca="1" si="739"/>
        <v>7.7500516861145783E-13</v>
      </c>
      <c r="ET380" s="223">
        <f t="shared" ca="1" si="740"/>
        <v>7.5804714573950039E-13</v>
      </c>
      <c r="EU380" s="223">
        <f t="shared" ca="1" si="741"/>
        <v>5.7920709544138589E-13</v>
      </c>
      <c r="EV380" s="223">
        <f t="shared" ca="1" si="742"/>
        <v>2.7667656040672517E-13</v>
      </c>
      <c r="EW380" s="223">
        <f t="shared" ca="1" si="743"/>
        <v>-8.4938640788424426E-14</v>
      </c>
      <c r="EX380" s="223">
        <f t="shared" ca="1" si="744"/>
        <v>-4.284150765322098E-13</v>
      </c>
      <c r="EY380" s="223">
        <f t="shared" ca="1" si="745"/>
        <v>-6.8040287392578021E-13</v>
      </c>
      <c r="EZ380" s="223">
        <f t="shared" ca="1" si="746"/>
        <v>-7.8708968665534626E-13</v>
      </c>
      <c r="FA380" s="223">
        <f t="shared" ca="1" si="747"/>
        <v>-7.2569239675605288E-13</v>
      </c>
      <c r="FB380" s="223">
        <f t="shared" ca="1" si="748"/>
        <v>-5.0932248129530613E-13</v>
      </c>
      <c r="FC380" s="223">
        <f t="shared" ca="1" si="749"/>
        <v>-1.8418603812027109E-13</v>
      </c>
      <c r="FD380" s="223">
        <f t="shared" ca="1" si="750"/>
        <v>1.8028359091539671E-13</v>
      </c>
      <c r="FE380" s="223">
        <f t="shared" ca="1" si="751"/>
        <v>5.062534071451278E-13</v>
      </c>
      <c r="FF380" s="223">
        <f t="shared" ca="1" si="752"/>
        <v>7.2411210073470686E-13</v>
      </c>
      <c r="FG380" s="223">
        <f t="shared" ca="1" si="753"/>
        <v>7.8733564318682699E-13</v>
      </c>
      <c r="FH380" s="223">
        <f t="shared" ca="1" si="754"/>
        <v>6.824225586490443E-13</v>
      </c>
      <c r="FI380" s="223">
        <f t="shared" ca="1" si="755"/>
        <v>4.3177718295186493E-13</v>
      </c>
      <c r="FJ380" s="223">
        <f t="shared" ca="1" si="756"/>
        <v>8.8925186379648589E-14</v>
      </c>
      <c r="FK380" s="223">
        <f t="shared" ca="1" si="757"/>
        <v>-2.7291690802656973E-13</v>
      </c>
      <c r="FL380" s="223">
        <f t="shared" ca="1" si="758"/>
        <v>-5.7647721529260516E-13</v>
      </c>
      <c r="FM380" s="223">
        <f t="shared" ca="1" si="759"/>
        <v>-7.5693000754317157E-13</v>
      </c>
      <c r="FN380" s="223">
        <f t="shared" ca="1" si="760"/>
        <v>-7.7573933879072922E-13</v>
      </c>
      <c r="FO380" s="223">
        <f t="shared" ca="1" si="761"/>
        <v>-6.2888845005927122E-13</v>
      </c>
      <c r="FP380" s="223">
        <f t="shared" ca="1" si="762"/>
        <v>-3.477375538775116E-13</v>
      </c>
      <c r="FQ380" s="223">
        <f t="shared" ca="1" si="763"/>
        <v>7.673182935905539E-15</v>
      </c>
      <c r="FR380" s="223">
        <f t="shared" ca="1" si="764"/>
        <v>3.6144530080926093E-13</v>
      </c>
      <c r="FS380" s="223">
        <f t="shared" ca="1" si="765"/>
        <v>6.3803026953559561E-13</v>
      </c>
      <c r="FT380" s="223">
        <f t="shared" ca="1" si="766"/>
        <v>7.7836298248578262E-13</v>
      </c>
      <c r="FU380" s="223">
        <f t="shared" ca="1" si="767"/>
        <v>7.5247519267904061E-13</v>
      </c>
      <c r="FV380" s="223">
        <f t="shared" ca="1" si="768"/>
        <v>5.6589527380961444E-13</v>
      </c>
      <c r="FW380" s="223">
        <f t="shared" ca="1" si="769"/>
        <v>2.584676283178281E-13</v>
      </c>
      <c r="FX380" s="223">
        <f t="shared" ca="1" si="770"/>
        <v>-1.0415614043789636E-13</v>
      </c>
      <c r="FY380" s="223">
        <f t="shared" ca="1" si="771"/>
        <v>-4.4453721983356213E-13</v>
      </c>
      <c r="FZ380" s="223">
        <f t="shared" ca="1" si="772"/>
        <v>-6.8998675464455685E-13</v>
      </c>
      <c r="GA380" s="223">
        <f t="shared" ca="1" si="773"/>
        <v>-7.8808865366953491E-13</v>
      </c>
      <c r="GB380" s="223">
        <f t="shared" ca="1" si="774"/>
        <v>-7.1789311926361279E-13</v>
      </c>
      <c r="GC380" s="223">
        <f t="shared" ca="1" si="775"/>
        <v>-4.9439050590507999E-13</v>
      </c>
      <c r="GD380" s="223">
        <f t="shared" ca="1" si="776"/>
        <v>-1.6531010904592004E-13</v>
      </c>
      <c r="GE380" s="223">
        <f t="shared" ca="1" si="777"/>
        <v>1.9907249263889697E-13</v>
      </c>
      <c r="GF380" s="223">
        <f t="shared" ca="1" si="778"/>
        <v>5.2094288529517507E-13</v>
      </c>
      <c r="GG380" s="223">
        <f t="shared" ca="1" si="779"/>
        <v>7.3156519672221235E-13</v>
      </c>
      <c r="GH380" s="223">
        <f t="shared" ca="1" si="780"/>
        <v>7.8596073794714488E-13</v>
      </c>
      <c r="GI380" s="223">
        <f t="shared" ca="1" si="781"/>
        <v>6.7251326511768887E-13</v>
      </c>
      <c r="GJ380" s="223">
        <f t="shared" ca="1" si="782"/>
        <v>4.1544964461177438E-13</v>
      </c>
      <c r="GK380" s="223">
        <f t="shared" ca="1" si="783"/>
        <v>6.9666171862874621E-14</v>
      </c>
      <c r="GL380" s="223">
        <f t="shared" ca="1" si="784"/>
        <v>-2.9099460925341873E-13</v>
      </c>
      <c r="GM380" s="223">
        <f t="shared" ca="1" si="785"/>
        <v>-5.8951308486695925E-13</v>
      </c>
      <c r="GN380" s="223">
        <f t="shared" ca="1" si="786"/>
        <v>-7.6214021729839289E-13</v>
      </c>
      <c r="GO380" s="223">
        <f t="shared" ca="1" si="787"/>
        <v>-7.7201124115174893E-13</v>
      </c>
      <c r="GP380" s="223">
        <f t="shared" ca="1" si="788"/>
        <v>-6.1701818548731235E-13</v>
      </c>
      <c r="GQ380" s="223">
        <f t="shared" ca="1" si="789"/>
        <v>-3.3026003396190645E-13</v>
      </c>
      <c r="GR380" s="223">
        <f t="shared" ca="1" si="790"/>
        <v>2.7025609390441052E-14</v>
      </c>
      <c r="GS380" s="223">
        <f t="shared" ca="1" si="791"/>
        <v>3.7853989608623579E-13</v>
      </c>
      <c r="GT380" s="223">
        <f t="shared" ca="1" si="792"/>
        <v>6.4921645892205218E-13</v>
      </c>
      <c r="GU380" s="223">
        <f t="shared" ca="1" si="793"/>
        <v>7.8125193960432449E-13</v>
      </c>
      <c r="GV380" s="223">
        <f t="shared" ca="1" si="794"/>
        <v>7.4644997669937431E-13</v>
      </c>
      <c r="GW380" s="223">
        <f t="shared" ca="1" si="795"/>
        <v>5.522425780250874E-13</v>
      </c>
      <c r="GX380" s="223">
        <f t="shared" ca="1" si="796"/>
        <v>2.4010300499437015E-13</v>
      </c>
      <c r="GY380" s="223">
        <f t="shared" ca="1" si="797"/>
        <v>-1.2331090032301748E-13</v>
      </c>
      <c r="GZ380" s="223">
        <f t="shared" ca="1" si="798"/>
        <v>-4.6039159053599461E-13</v>
      </c>
      <c r="HA380" s="223">
        <f t="shared" ca="1" si="799"/>
        <v>-6.9915501314260218E-13</v>
      </c>
      <c r="HB380" s="223">
        <f t="shared" ca="1" si="800"/>
        <v>-7.8861290554728571E-13</v>
      </c>
      <c r="HC380" s="223">
        <f t="shared" ca="1" si="801"/>
        <v>-7.0966140979987653E-13</v>
      </c>
      <c r="HD380" s="223">
        <f t="shared" ca="1" si="802"/>
        <v>-4.7916072816054834E-13</v>
      </c>
      <c r="HE380" s="223">
        <f t="shared" ca="1" si="803"/>
        <v>-1.4633460334321178E-13</v>
      </c>
      <c r="HF380" s="223">
        <f t="shared" ca="1" si="804"/>
        <v>2.1774148053663148E-13</v>
      </c>
      <c r="HG380" s="223">
        <f t="shared" ca="1" si="805"/>
        <v>5.3531856693042153E-13</v>
      </c>
      <c r="HH380" s="223">
        <f t="shared" ca="1" si="806"/>
        <v>7.3857762519019703E-13</v>
      </c>
      <c r="HI380" s="223">
        <f t="shared" ca="1" si="807"/>
        <v>7.8411239934788941E-13</v>
      </c>
      <c r="HJ380" s="223">
        <f t="shared" ca="1" si="808"/>
        <v>6.6219887474231719E-13</v>
      </c>
      <c r="HK380" s="223">
        <f t="shared" ca="1" si="809"/>
        <v>3.9887185494044198E-13</v>
      </c>
      <c r="HL380" s="223">
        <f t="shared" ca="1" si="810"/>
        <v>5.0365193049145093E-14</v>
      </c>
      <c r="HM380" s="223">
        <f t="shared" ca="1" si="811"/>
        <v>-3.0889702620864262E-13</v>
      </c>
      <c r="HN380" s="223">
        <f t="shared" ca="1" si="812"/>
        <v>-6.0219385380231126E-13</v>
      </c>
      <c r="HO380" s="223">
        <f t="shared" ca="1" si="813"/>
        <v>-7.668913422849718E-13</v>
      </c>
      <c r="HP380" s="223">
        <f t="shared" ca="1" si="814"/>
        <v>-7.6781811280845625E-13</v>
      </c>
      <c r="HQ380" s="223">
        <f t="shared" ca="1" si="815"/>
        <v>-6.0477625223221184E-13</v>
      </c>
      <c r="HR380" s="223">
        <f t="shared" ca="1" si="816"/>
        <v>-3.1258357775107081E-13</v>
      </c>
      <c r="HS380" s="223">
        <f t="shared" ca="1" si="817"/>
        <v>4.6361756628432374E-14</v>
      </c>
      <c r="HT380" s="223">
        <f t="shared" ca="1" si="818"/>
        <v>3.9540647308431696E-13</v>
      </c>
      <c r="HU380" s="223">
        <f t="shared" ca="1" si="819"/>
        <v>6.6001158458942117E-13</v>
      </c>
      <c r="HV380" s="223">
        <f t="shared" ca="1" si="820"/>
        <v>7.83670299767339E-13</v>
      </c>
      <c r="HW380" s="223">
        <f t="shared" ca="1" si="821"/>
        <v>7.3997512716530323E-13</v>
      </c>
      <c r="HX380" s="223">
        <f t="shared" ca="1" si="822"/>
        <v>5.3825723196123789E-13</v>
      </c>
      <c r="HY380" s="223">
        <f t="shared" ca="1" si="823"/>
        <v>2.2159375259872256E-13</v>
      </c>
      <c r="HZ380" s="223">
        <f t="shared" ca="1" si="824"/>
        <v>-1.4239138233267552E-13</v>
      </c>
      <c r="IA380" s="223">
        <f t="shared" ca="1" si="825"/>
        <v>-4.7596863855944798E-13</v>
      </c>
      <c r="IB380" s="223">
        <f t="shared" ca="1" si="826"/>
        <v>-7.0790212680382016E-13</v>
      </c>
      <c r="IC380" s="223">
        <f t="shared" ca="1" si="827"/>
        <v>-7.8866212649887087E-13</v>
      </c>
      <c r="ID380" s="223">
        <f t="shared" ca="1" si="828"/>
        <v>-7.0100222683882615E-13</v>
      </c>
      <c r="IE380" s="223">
        <f t="shared" ca="1" si="829"/>
        <v>3.2457237570426519E-13</v>
      </c>
      <c r="IF380" s="223">
        <f t="shared" ca="1" si="830"/>
        <v>-1.2727095114725282E-13</v>
      </c>
      <c r="IG380" s="223">
        <f t="shared" ca="1" si="831"/>
        <v>2.3627930910836914E-13</v>
      </c>
      <c r="IH380" s="223">
        <f t="shared" ca="1" si="832"/>
        <v>5.4937179267780786E-13</v>
      </c>
      <c r="II380" s="223">
        <f t="shared" ca="1" si="833"/>
        <v>7.4514516211396327E-13</v>
      </c>
      <c r="IJ380" s="223">
        <f t="shared" ca="1" si="834"/>
        <v>7.8179174075911689E-13</v>
      </c>
      <c r="IK380" s="223">
        <f t="shared" ca="1" si="835"/>
        <v>6.5148560052601141E-13</v>
      </c>
      <c r="IL380" s="223">
        <f t="shared" ca="1" si="836"/>
        <v>3.8205379977846337E-13</v>
      </c>
      <c r="IM380" s="223">
        <f t="shared" ca="1" si="837"/>
        <v>3.1033876126398745E-14</v>
      </c>
      <c r="IN380" s="223">
        <f t="shared" ca="1" si="838"/>
        <v>-3.2661337514567203E-13</v>
      </c>
      <c r="IO380" s="223">
        <f t="shared" ca="1" si="839"/>
        <v>-6.1451188367761117E-13</v>
      </c>
      <c r="IP380" s="223">
        <f t="shared" ca="1" si="840"/>
        <v>-7.7118052060287028E-13</v>
      </c>
      <c r="IQ380" s="223">
        <f t="shared" ca="1" si="841"/>
        <v>-7.631624795445763E-13</v>
      </c>
      <c r="IR380" s="223">
        <f t="shared" ca="1" si="842"/>
        <v>-5.9217002437680726E-13</v>
      </c>
      <c r="IS380" s="223">
        <f t="shared" ca="1" si="843"/>
        <v>-2.9471883288124052E-13</v>
      </c>
      <c r="IT380" s="223">
        <f t="shared" ca="1" si="844"/>
        <v>6.5669977277808472E-14</v>
      </c>
      <c r="IU380" s="223">
        <f t="shared" ca="1" si="845"/>
        <v>4.1203487200822222E-13</v>
      </c>
      <c r="IV380" s="223">
        <f t="shared" ca="1" si="846"/>
        <v>6.7040914395765614E-13</v>
      </c>
      <c r="IW380" s="223">
        <f t="shared" ca="1" si="847"/>
        <v>7.8561660624509498E-13</v>
      </c>
      <c r="IX380" s="223">
        <f t="shared" ca="1" si="848"/>
        <v>7.3305454428407988E-13</v>
      </c>
      <c r="IY380" s="223">
        <f t="shared" ca="1" si="849"/>
        <v>5.2394765986759753E-13</v>
      </c>
      <c r="IZ380" s="223">
        <f t="shared" ca="1" si="850"/>
        <v>2.0295102041243365E-13</v>
      </c>
      <c r="JA380" s="223">
        <f t="shared" ca="1" si="851"/>
        <v>-1.6138609309796211E-13</v>
      </c>
      <c r="JB380" s="223">
        <f t="shared" ca="1" si="852"/>
        <v>-4.9125898087264669E-13</v>
      </c>
    </row>
    <row r="381" spans="2:262">
      <c r="B381" s="230">
        <v>20</v>
      </c>
      <c r="C381" s="229">
        <f t="shared" si="853"/>
        <v>3.9062500000000008E-4</v>
      </c>
      <c r="D381" s="226">
        <f t="shared" ca="1" si="597"/>
        <v>18.000000000009312</v>
      </c>
      <c r="E381" s="225">
        <f ca="1">Z361</f>
        <v>9.3101642563239937E-12</v>
      </c>
      <c r="F381" s="224">
        <v>20</v>
      </c>
      <c r="G381" s="223">
        <f t="shared" ca="1" si="854"/>
        <v>-9.0550030548561338E-14</v>
      </c>
      <c r="H381" s="223">
        <f t="shared" ca="1" si="598"/>
        <v>-9.757796378336659E-14</v>
      </c>
      <c r="I381" s="223">
        <f t="shared" ca="1" si="599"/>
        <v>-8.1562131836167969E-14</v>
      </c>
      <c r="J381" s="223">
        <f t="shared" ca="1" si="600"/>
        <v>-4.6284793080434348E-14</v>
      </c>
      <c r="K381" s="223">
        <f t="shared" ca="1" si="601"/>
        <v>-7.6954631029355163E-17</v>
      </c>
      <c r="L381" s="223">
        <f t="shared" ca="1" si="602"/>
        <v>4.6149057229444577E-14</v>
      </c>
      <c r="M381" s="223">
        <f t="shared" ca="1" si="603"/>
        <v>8.1476624431582115E-14</v>
      </c>
      <c r="N381" s="223">
        <f t="shared" ca="1" si="604"/>
        <v>9.7562878037629362E-14</v>
      </c>
      <c r="O381" s="223">
        <f t="shared" ca="1" si="605"/>
        <v>9.0608929073238757E-14</v>
      </c>
      <c r="P381" s="223">
        <f t="shared" ca="1" si="606"/>
        <v>6.2257004541412936E-14</v>
      </c>
      <c r="Q381" s="223">
        <f t="shared" ca="1" si="607"/>
        <v>1.9202623246169597E-14</v>
      </c>
      <c r="R381" s="223">
        <f t="shared" ca="1" si="608"/>
        <v>-2.8386600997278858E-14</v>
      </c>
      <c r="S381" s="223">
        <f t="shared" ca="1" si="609"/>
        <v>-6.9272117330314547E-14</v>
      </c>
      <c r="T381" s="223">
        <f t="shared" ca="1" si="610"/>
        <v>-9.3798505602798354E-14</v>
      </c>
      <c r="U381" s="223">
        <f t="shared" ca="1" si="611"/>
        <v>-9.6173675980097825E-14</v>
      </c>
      <c r="V381" s="223">
        <f t="shared" ca="1" si="612"/>
        <v>-7.5836714231995428E-14</v>
      </c>
      <c r="W381" s="223">
        <f t="shared" ca="1" si="613"/>
        <v>-3.7590345818914759E-14</v>
      </c>
      <c r="X381" s="223">
        <f t="shared" ca="1" si="614"/>
        <v>9.5332636081770268E-15</v>
      </c>
      <c r="Y381" s="223">
        <f t="shared" ca="1" si="615"/>
        <v>5.4405521608294037E-14</v>
      </c>
      <c r="Z381" s="223">
        <f t="shared" ca="1" si="616"/>
        <v>8.6429509200459828E-14</v>
      </c>
      <c r="AA381" s="223">
        <f t="shared" ca="1" si="617"/>
        <v>9.8042522453860587E-14</v>
      </c>
      <c r="AB381" s="223">
        <f t="shared" ca="1" si="618"/>
        <v>8.6502061524361598E-14</v>
      </c>
      <c r="AC381" s="223">
        <f t="shared" ca="1" si="619"/>
        <v>5.4533492482747746E-14</v>
      </c>
      <c r="AD381" s="223">
        <f t="shared" ca="1" si="620"/>
        <v>9.686431755071386E-15</v>
      </c>
      <c r="AE381" s="223">
        <f t="shared" ca="1" si="621"/>
        <v>-3.7448152201834656E-14</v>
      </c>
      <c r="AF381" s="223">
        <f t="shared" ca="1" si="622"/>
        <v>-7.5739075229774706E-14</v>
      </c>
      <c r="AG381" s="223">
        <f t="shared" ca="1" si="623"/>
        <v>-9.6143649772601498E-14</v>
      </c>
      <c r="AH381" s="223">
        <f t="shared" ca="1" si="624"/>
        <v>-9.3843183103261585E-14</v>
      </c>
      <c r="AI381" s="223">
        <f t="shared" ca="1" si="625"/>
        <v>-6.9380947613203786E-14</v>
      </c>
      <c r="AJ381" s="223">
        <f t="shared" ca="1" si="626"/>
        <v>-2.8533882978185756E-14</v>
      </c>
      <c r="AK381" s="223">
        <f t="shared" ca="1" si="627"/>
        <v>1.9051671307424624E-14</v>
      </c>
      <c r="AL381" s="223">
        <f t="shared" ca="1" si="628"/>
        <v>6.2138031072972154E-14</v>
      </c>
      <c r="AM381" s="223">
        <f t="shared" ca="1" si="629"/>
        <v>9.0550030548561262E-14</v>
      </c>
      <c r="AN381" s="223">
        <f t="shared" ca="1" si="630"/>
        <v>9.757796378336659E-14</v>
      </c>
      <c r="AO381" s="223">
        <f t="shared" ca="1" si="631"/>
        <v>8.1562131836168082E-14</v>
      </c>
      <c r="AP381" s="223">
        <f t="shared" ca="1" si="632"/>
        <v>4.6284793080434373E-14</v>
      </c>
      <c r="AQ381" s="223">
        <f t="shared" ca="1" si="633"/>
        <v>7.695463102954449E-17</v>
      </c>
      <c r="AR381" s="223">
        <f t="shared" ca="1" si="634"/>
        <v>-4.6149057229444596E-14</v>
      </c>
      <c r="AS381" s="223">
        <f t="shared" ca="1" si="635"/>
        <v>-8.1476624431582026E-14</v>
      </c>
      <c r="AT381" s="223">
        <f t="shared" ca="1" si="636"/>
        <v>-9.7562878037629362E-14</v>
      </c>
      <c r="AU381" s="223">
        <f t="shared" ca="1" si="637"/>
        <v>-9.0608929073238808E-14</v>
      </c>
      <c r="AV381" s="223">
        <f t="shared" ca="1" si="638"/>
        <v>-6.2257004541412911E-14</v>
      </c>
      <c r="AW381" s="223">
        <f t="shared" ca="1" si="639"/>
        <v>-1.9202623246169748E-14</v>
      </c>
      <c r="AX381" s="223">
        <f t="shared" ca="1" si="640"/>
        <v>2.8386600997278966E-14</v>
      </c>
      <c r="AY381" s="223">
        <f t="shared" ca="1" si="641"/>
        <v>6.9272117330314522E-14</v>
      </c>
      <c r="AZ381" s="223">
        <f t="shared" ca="1" si="642"/>
        <v>9.3798505602798405E-14</v>
      </c>
      <c r="BA381" s="223">
        <f t="shared" ca="1" si="643"/>
        <v>9.6173675980097837E-14</v>
      </c>
      <c r="BB381" s="223">
        <f t="shared" ca="1" si="644"/>
        <v>7.5836714231995567E-14</v>
      </c>
      <c r="BC381" s="223">
        <f t="shared" ca="1" si="645"/>
        <v>3.7590345818914803E-14</v>
      </c>
      <c r="BD381" s="223">
        <f t="shared" ca="1" si="646"/>
        <v>-9.5332636081767933E-15</v>
      </c>
      <c r="BE381" s="223">
        <f t="shared" ca="1" si="647"/>
        <v>-5.4405521608293986E-14</v>
      </c>
      <c r="BF381" s="223">
        <f t="shared" ca="1" si="648"/>
        <v>-8.6429509200459714E-14</v>
      </c>
      <c r="BG381" s="223">
        <f t="shared" ca="1" si="649"/>
        <v>-9.8042522453860575E-14</v>
      </c>
      <c r="BH381" s="223">
        <f t="shared" ca="1" si="650"/>
        <v>-8.6502061524361686E-14</v>
      </c>
      <c r="BI381" s="223">
        <f t="shared" ca="1" si="651"/>
        <v>-5.453349248274779E-14</v>
      </c>
      <c r="BJ381" s="223">
        <f t="shared" ca="1" si="652"/>
        <v>-9.6864317550714554E-15</v>
      </c>
      <c r="BK381" s="223">
        <f t="shared" ca="1" si="653"/>
        <v>3.7448152201834763E-14</v>
      </c>
      <c r="BL381" s="223">
        <f t="shared" ca="1" si="654"/>
        <v>7.5739075229774656E-14</v>
      </c>
      <c r="BM381" s="223">
        <f t="shared" ca="1" si="655"/>
        <v>9.6143649772601523E-14</v>
      </c>
      <c r="BN381" s="223">
        <f t="shared" ca="1" si="656"/>
        <v>9.384318310326161E-14</v>
      </c>
      <c r="BO381" s="223">
        <f t="shared" ca="1" si="657"/>
        <v>6.9380947613203711E-14</v>
      </c>
      <c r="BP381" s="223">
        <f t="shared" ca="1" si="658"/>
        <v>2.8533882978185807E-14</v>
      </c>
      <c r="BQ381" s="223">
        <f t="shared" ca="1" si="659"/>
        <v>-1.9051671307424731E-14</v>
      </c>
      <c r="BR381" s="223">
        <f t="shared" ca="1" si="660"/>
        <v>-6.2138031072972116E-14</v>
      </c>
      <c r="BS381" s="223">
        <f t="shared" ca="1" si="661"/>
        <v>-9.0550030548561237E-14</v>
      </c>
      <c r="BT381" s="223">
        <f t="shared" ca="1" si="662"/>
        <v>-9.7577963783366615E-14</v>
      </c>
      <c r="BU381" s="223">
        <f t="shared" ca="1" si="663"/>
        <v>-8.1562131836168108E-14</v>
      </c>
      <c r="BV381" s="223">
        <f t="shared" ca="1" si="664"/>
        <v>-4.6284793080434424E-14</v>
      </c>
      <c r="BW381" s="223">
        <f t="shared" ca="1" si="665"/>
        <v>-7.69546310292605E-17</v>
      </c>
      <c r="BX381" s="223">
        <f t="shared" ca="1" si="666"/>
        <v>4.6149057229444249E-14</v>
      </c>
      <c r="BY381" s="223">
        <f t="shared" ca="1" si="667"/>
        <v>8.1476624431582014E-14</v>
      </c>
      <c r="BZ381" s="223">
        <f t="shared" ca="1" si="668"/>
        <v>9.7562878037629349E-14</v>
      </c>
      <c r="CA381" s="223">
        <f t="shared" ca="1" si="669"/>
        <v>9.0608929073238694E-14</v>
      </c>
      <c r="CB381" s="223">
        <f t="shared" ca="1" si="670"/>
        <v>6.2257004541413239E-14</v>
      </c>
      <c r="CC381" s="223">
        <f t="shared" ca="1" si="671"/>
        <v>1.9202623246169799E-14</v>
      </c>
      <c r="CD381" s="223">
        <f t="shared" ca="1" si="672"/>
        <v>-2.8386600997278909E-14</v>
      </c>
      <c r="CE381" s="223">
        <f t="shared" ca="1" si="673"/>
        <v>-6.9272117330314711E-14</v>
      </c>
      <c r="CF381" s="223">
        <f t="shared" ca="1" si="674"/>
        <v>-9.3798505602798278E-14</v>
      </c>
      <c r="CG381" s="223">
        <f t="shared" ca="1" si="675"/>
        <v>-9.6173675980097837E-14</v>
      </c>
      <c r="CH381" s="223">
        <f t="shared" ca="1" si="676"/>
        <v>-7.5836714231995391E-14</v>
      </c>
      <c r="CI381" s="223">
        <f t="shared" ca="1" si="677"/>
        <v>-3.7590345818915182E-14</v>
      </c>
      <c r="CJ381" s="223">
        <f t="shared" ca="1" si="678"/>
        <v>9.5332636081767302E-15</v>
      </c>
      <c r="CK381" s="223">
        <f t="shared" ca="1" si="679"/>
        <v>5.4405521608293942E-14</v>
      </c>
      <c r="CL381" s="223">
        <f t="shared" ca="1" si="680"/>
        <v>8.6429509200459853E-14</v>
      </c>
      <c r="CM381" s="223">
        <f t="shared" ca="1" si="681"/>
        <v>9.8042522453860575E-14</v>
      </c>
      <c r="CN381" s="223">
        <f t="shared" ca="1" si="682"/>
        <v>8.6502061524361724E-14</v>
      </c>
      <c r="CO381" s="223">
        <f t="shared" ca="1" si="683"/>
        <v>5.4533492482747853E-14</v>
      </c>
      <c r="CP381" s="223">
        <f t="shared" ca="1" si="684"/>
        <v>9.6864317550711588E-15</v>
      </c>
      <c r="CQ381" s="223">
        <f t="shared" ca="1" si="685"/>
        <v>-3.7448152201834385E-14</v>
      </c>
      <c r="CR381" s="223">
        <f t="shared" ca="1" si="686"/>
        <v>-7.5739075229774618E-14</v>
      </c>
      <c r="CS381" s="223">
        <f t="shared" ca="1" si="687"/>
        <v>-9.6143649772601511E-14</v>
      </c>
      <c r="CT381" s="223">
        <f t="shared" ca="1" si="688"/>
        <v>-9.3843183103261535E-14</v>
      </c>
      <c r="CU381" s="223">
        <f t="shared" ca="1" si="689"/>
        <v>-6.9380947613204001E-14</v>
      </c>
      <c r="CV381" s="223">
        <f t="shared" ca="1" si="690"/>
        <v>-2.8533882978185864E-14</v>
      </c>
      <c r="CW381" s="223">
        <f t="shared" ca="1" si="691"/>
        <v>1.9051671307424674E-14</v>
      </c>
      <c r="CX381" s="223">
        <f t="shared" ca="1" si="692"/>
        <v>6.21380310729718E-14</v>
      </c>
      <c r="CY381" s="223">
        <f t="shared" ca="1" si="693"/>
        <v>9.0550030548561211E-14</v>
      </c>
      <c r="CZ381" s="223">
        <f t="shared" ca="1" si="694"/>
        <v>9.757796378336659E-14</v>
      </c>
      <c r="DA381" s="223">
        <f t="shared" ca="1" si="695"/>
        <v>8.1562131836167944E-14</v>
      </c>
      <c r="DB381" s="223">
        <f t="shared" ca="1" si="696"/>
        <v>4.628479308043479E-14</v>
      </c>
      <c r="DC381" s="223">
        <f t="shared" ca="1" si="697"/>
        <v>7.6954631029664397E-17</v>
      </c>
      <c r="DD381" s="223">
        <f t="shared" ca="1" si="698"/>
        <v>-4.6149057229444495E-14</v>
      </c>
      <c r="DE381" s="223">
        <f t="shared" ca="1" si="699"/>
        <v>-8.1476624431582165E-14</v>
      </c>
      <c r="DF381" s="223">
        <f t="shared" ca="1" si="700"/>
        <v>-9.7562878037629311E-14</v>
      </c>
      <c r="DG381" s="223">
        <f t="shared" ca="1" si="701"/>
        <v>-9.0608929073238858E-14</v>
      </c>
      <c r="DH381" s="223">
        <f t="shared" ca="1" si="702"/>
        <v>-6.2257004541412999E-14</v>
      </c>
      <c r="DI381" s="223">
        <f t="shared" ca="1" si="703"/>
        <v>-1.9202623246169502E-14</v>
      </c>
      <c r="DJ381" s="223">
        <f t="shared" ca="1" si="704"/>
        <v>2.8386600997278517E-14</v>
      </c>
      <c r="DK381" s="223">
        <f t="shared" ca="1" si="705"/>
        <v>6.9272117330314434E-14</v>
      </c>
      <c r="DL381" s="223">
        <f t="shared" ca="1" si="706"/>
        <v>9.3798505602798354E-14</v>
      </c>
      <c r="DM381" s="223">
        <f t="shared" ca="1" si="707"/>
        <v>9.6173675980097787E-14</v>
      </c>
      <c r="DN381" s="223">
        <f t="shared" ca="1" si="708"/>
        <v>7.5836714231995643E-14</v>
      </c>
      <c r="DO381" s="223">
        <f t="shared" ca="1" si="709"/>
        <v>3.7590345818914923E-14</v>
      </c>
      <c r="DP381" s="223">
        <f t="shared" ca="1" si="710"/>
        <v>-9.5332636081770142E-15</v>
      </c>
      <c r="DQ381" s="223">
        <f t="shared" ca="1" si="711"/>
        <v>-5.4405521608293601E-14</v>
      </c>
      <c r="DR381" s="223">
        <f t="shared" ca="1" si="712"/>
        <v>-8.6429509200459651E-14</v>
      </c>
      <c r="DS381" s="223">
        <f t="shared" ca="1" si="713"/>
        <v>-9.8042522453860587E-14</v>
      </c>
      <c r="DT381" s="223">
        <f t="shared" ca="1" si="714"/>
        <v>-8.6502061524361585E-14</v>
      </c>
      <c r="DU381" s="223">
        <f t="shared" ca="1" si="715"/>
        <v>-5.4533492482748188E-14</v>
      </c>
      <c r="DV381" s="223">
        <f t="shared" ca="1" si="716"/>
        <v>-9.6864317550715753E-15</v>
      </c>
      <c r="DW381" s="223">
        <f t="shared" ca="1" si="717"/>
        <v>3.744815220183465E-14</v>
      </c>
      <c r="DX381" s="223">
        <f t="shared" ca="1" si="718"/>
        <v>7.5739075229774807E-14</v>
      </c>
      <c r="DY381" s="223">
        <f t="shared" ca="1" si="719"/>
        <v>9.6143649772601422E-14</v>
      </c>
      <c r="DZ381" s="223">
        <f t="shared" ca="1" si="720"/>
        <v>9.3843183103261648E-14</v>
      </c>
      <c r="EA381" s="223">
        <f t="shared" ca="1" si="721"/>
        <v>6.9380947613203786E-14</v>
      </c>
      <c r="EB381" s="223">
        <f t="shared" ca="1" si="722"/>
        <v>2.8533882978185586E-14</v>
      </c>
      <c r="EC381" s="223">
        <f t="shared" ca="1" si="723"/>
        <v>-1.905167130742427E-14</v>
      </c>
      <c r="ED381" s="223">
        <f t="shared" ca="1" si="724"/>
        <v>-6.2138031072972015E-14</v>
      </c>
      <c r="EE381" s="223">
        <f t="shared" ca="1" si="725"/>
        <v>-9.0550030548561312E-14</v>
      </c>
      <c r="EF381" s="223">
        <f t="shared" ca="1" si="726"/>
        <v>-9.757796378336664E-14</v>
      </c>
      <c r="EG381" s="223">
        <f t="shared" ca="1" si="727"/>
        <v>-8.1562131836168183E-14</v>
      </c>
      <c r="EH381" s="223">
        <f t="shared" ca="1" si="728"/>
        <v>-4.6284793080435156E-14</v>
      </c>
      <c r="EI381" s="223">
        <f t="shared" ca="1" si="729"/>
        <v>-7.6954631029380407E-17</v>
      </c>
      <c r="EJ381" s="223">
        <f t="shared" ca="1" si="730"/>
        <v>4.6149057229444148E-14</v>
      </c>
      <c r="EK381" s="223">
        <f t="shared" ca="1" si="731"/>
        <v>8.1476624431582317E-14</v>
      </c>
      <c r="EL381" s="223">
        <f t="shared" ca="1" si="732"/>
        <v>9.7562878037629336E-14</v>
      </c>
      <c r="EM381" s="223">
        <f t="shared" ca="1" si="733"/>
        <v>9.0608929073239022E-14</v>
      </c>
      <c r="EN381" s="223">
        <f t="shared" ca="1" si="734"/>
        <v>6.2257004541412784E-14</v>
      </c>
      <c r="EO381" s="223">
        <f t="shared" ca="1" si="735"/>
        <v>1.9202623246169906E-14</v>
      </c>
      <c r="EP381" s="223">
        <f t="shared" ca="1" si="736"/>
        <v>-2.838660099727812E-14</v>
      </c>
      <c r="EQ381" s="223">
        <f t="shared" ca="1" si="737"/>
        <v>-6.9272117330314636E-14</v>
      </c>
      <c r="ER381" s="223">
        <f t="shared" ca="1" si="738"/>
        <v>-9.379850560279824E-14</v>
      </c>
      <c r="ES381" s="223">
        <f t="shared" ca="1" si="739"/>
        <v>-9.6173675980097736E-14</v>
      </c>
      <c r="ET381" s="223">
        <f t="shared" ca="1" si="740"/>
        <v>-7.5836714231995466E-14</v>
      </c>
      <c r="EU381" s="223">
        <f t="shared" ca="1" si="741"/>
        <v>-3.7590345818915289E-14</v>
      </c>
      <c r="EV381" s="223">
        <f t="shared" ca="1" si="742"/>
        <v>9.5332636081773108E-15</v>
      </c>
      <c r="EW381" s="223">
        <f t="shared" ca="1" si="743"/>
        <v>5.4405521608293835E-14</v>
      </c>
      <c r="EX381" s="223">
        <f t="shared" ca="1" si="744"/>
        <v>8.6429509200459474E-14</v>
      </c>
      <c r="EY381" s="223">
        <f t="shared" ca="1" si="745"/>
        <v>9.8042522453860575E-14</v>
      </c>
      <c r="EZ381" s="223">
        <f t="shared" ca="1" si="746"/>
        <v>8.6502061524361775E-14</v>
      </c>
      <c r="FA381" s="223">
        <f t="shared" ca="1" si="747"/>
        <v>5.4533492482748522E-14</v>
      </c>
      <c r="FB381" s="223">
        <f t="shared" ca="1" si="748"/>
        <v>9.686431755071285E-15</v>
      </c>
      <c r="FC381" s="223">
        <f t="shared" ca="1" si="749"/>
        <v>-3.7448152201834271E-14</v>
      </c>
      <c r="FD381" s="223">
        <f t="shared" ca="1" si="750"/>
        <v>-7.5739075229774984E-14</v>
      </c>
      <c r="FE381" s="223">
        <f t="shared" ca="1" si="751"/>
        <v>-9.6143649772601485E-14</v>
      </c>
      <c r="FF381" s="223">
        <f t="shared" ca="1" si="752"/>
        <v>-9.3843183103261762E-14</v>
      </c>
      <c r="FG381" s="223">
        <f t="shared" ca="1" si="753"/>
        <v>-6.9380947613203597E-14</v>
      </c>
      <c r="FH381" s="223">
        <f t="shared" ca="1" si="754"/>
        <v>-2.8533882978185977E-14</v>
      </c>
      <c r="FI381" s="223">
        <f t="shared" ca="1" si="755"/>
        <v>1.9051671307423879E-14</v>
      </c>
      <c r="FJ381" s="223">
        <f t="shared" ca="1" si="756"/>
        <v>6.2138031072972242E-14</v>
      </c>
      <c r="FK381" s="223">
        <f t="shared" ca="1" si="757"/>
        <v>9.0550030548561161E-14</v>
      </c>
      <c r="FL381" s="223">
        <f t="shared" ca="1" si="758"/>
        <v>9.7577963783366666E-14</v>
      </c>
      <c r="FM381" s="223">
        <f t="shared" ca="1" si="759"/>
        <v>8.1562131836168019E-14</v>
      </c>
      <c r="FN381" s="223">
        <f t="shared" ca="1" si="760"/>
        <v>4.6284793080434897E-14</v>
      </c>
      <c r="FO381" s="223">
        <f t="shared" ca="1" si="761"/>
        <v>7.6954631029090106E-17</v>
      </c>
      <c r="FP381" s="223">
        <f t="shared" ca="1" si="762"/>
        <v>-4.6149057229444394E-14</v>
      </c>
      <c r="FQ381" s="223">
        <f t="shared" ca="1" si="763"/>
        <v>-8.1476624431581711E-14</v>
      </c>
      <c r="FR381" s="223">
        <f t="shared" ca="1" si="764"/>
        <v>-9.7562878037629362E-14</v>
      </c>
      <c r="FS381" s="223">
        <f t="shared" ca="1" si="765"/>
        <v>-9.0608929073238909E-14</v>
      </c>
      <c r="FT381" s="223">
        <f t="shared" ca="1" si="766"/>
        <v>-6.2257004541413643E-14</v>
      </c>
      <c r="FU381" s="223">
        <f t="shared" ca="1" si="767"/>
        <v>-1.9202623246169628E-14</v>
      </c>
      <c r="FV381" s="223">
        <f t="shared" ca="1" si="768"/>
        <v>2.8386600997278391E-14</v>
      </c>
      <c r="FW381" s="223">
        <f t="shared" ca="1" si="769"/>
        <v>6.927211733031485E-14</v>
      </c>
      <c r="FX381" s="223">
        <f t="shared" ca="1" si="770"/>
        <v>9.3798505602798329E-14</v>
      </c>
      <c r="FY381" s="223">
        <f t="shared" ca="1" si="771"/>
        <v>9.6173675980097951E-14</v>
      </c>
      <c r="FZ381" s="223">
        <f t="shared" ca="1" si="772"/>
        <v>7.5836714231995277E-14</v>
      </c>
      <c r="GA381" s="223">
        <f t="shared" ca="1" si="773"/>
        <v>3.7590345818915024E-14</v>
      </c>
      <c r="GB381" s="223">
        <f t="shared" ca="1" si="774"/>
        <v>-9.5332636081762064E-15</v>
      </c>
      <c r="GC381" s="223">
        <f t="shared" ca="1" si="775"/>
        <v>-5.4405521608294074E-14</v>
      </c>
      <c r="GD381" s="223">
        <f t="shared" ca="1" si="776"/>
        <v>-8.64295092004596E-14</v>
      </c>
      <c r="GE381" s="223">
        <f t="shared" ca="1" si="777"/>
        <v>-9.8042522453860575E-14</v>
      </c>
      <c r="GF381" s="223">
        <f t="shared" ca="1" si="778"/>
        <v>-8.6502061524361648E-14</v>
      </c>
      <c r="GG381" s="223">
        <f t="shared" ca="1" si="779"/>
        <v>-5.4533492482748289E-14</v>
      </c>
      <c r="GH381" s="223">
        <f t="shared" ca="1" si="780"/>
        <v>-9.6864317550709947E-15</v>
      </c>
      <c r="GI381" s="223">
        <f t="shared" ca="1" si="781"/>
        <v>3.7448152201834536E-14</v>
      </c>
      <c r="GJ381" s="223">
        <f t="shared" ca="1" si="782"/>
        <v>7.573907522977429E-14</v>
      </c>
      <c r="GK381" s="223">
        <f t="shared" ca="1" si="783"/>
        <v>9.6143649772601536E-14</v>
      </c>
      <c r="GL381" s="223">
        <f t="shared" ca="1" si="784"/>
        <v>9.3843183103261674E-14</v>
      </c>
      <c r="GM381" s="223">
        <f t="shared" ca="1" si="785"/>
        <v>6.938094761320438E-14</v>
      </c>
      <c r="GN381" s="223">
        <f t="shared" ca="1" si="786"/>
        <v>2.8533882978185712E-14</v>
      </c>
      <c r="GO381" s="223">
        <f t="shared" ca="1" si="787"/>
        <v>-1.9051671307424157E-14</v>
      </c>
      <c r="GP381" s="223">
        <f t="shared" ca="1" si="788"/>
        <v>-6.2138031072971384E-14</v>
      </c>
      <c r="GQ381" s="223">
        <f t="shared" ca="1" si="789"/>
        <v>-9.0550030548561274E-14</v>
      </c>
      <c r="GR381" s="223">
        <f t="shared" ca="1" si="790"/>
        <v>-9.757796378336664E-14</v>
      </c>
      <c r="GS381" s="223">
        <f t="shared" ca="1" si="791"/>
        <v>-8.1562131836167855E-14</v>
      </c>
      <c r="GT381" s="223">
        <f t="shared" ca="1" si="792"/>
        <v>-4.6284793080434638E-14</v>
      </c>
      <c r="GU381" s="223">
        <f t="shared" ca="1" si="793"/>
        <v>-7.6954631030200822E-17</v>
      </c>
      <c r="GV381" s="223">
        <f t="shared" ca="1" si="794"/>
        <v>4.6149057229444647E-14</v>
      </c>
      <c r="GW381" s="223">
        <f t="shared" ca="1" si="795"/>
        <v>8.1476624431581862E-14</v>
      </c>
      <c r="GX381" s="223">
        <f t="shared" ca="1" si="796"/>
        <v>9.7562878037629261E-14</v>
      </c>
      <c r="GY381" s="223">
        <f t="shared" ca="1" si="797"/>
        <v>9.0608929073238795E-14</v>
      </c>
      <c r="GZ381" s="223">
        <f t="shared" ca="1" si="798"/>
        <v>6.2257004541413403E-14</v>
      </c>
      <c r="HA381" s="223">
        <f t="shared" ca="1" si="799"/>
        <v>1.9202623246169344E-14</v>
      </c>
      <c r="HB381" s="223">
        <f t="shared" ca="1" si="800"/>
        <v>-2.8386600997278675E-14</v>
      </c>
      <c r="HC381" s="223">
        <f t="shared" ca="1" si="801"/>
        <v>-6.9272117330314055E-14</v>
      </c>
      <c r="HD381" s="223">
        <f t="shared" ca="1" si="802"/>
        <v>-9.3798505602798405E-14</v>
      </c>
      <c r="HE381" s="223">
        <f t="shared" ca="1" si="803"/>
        <v>-9.61736759800979E-14</v>
      </c>
      <c r="HF381" s="223">
        <f t="shared" ca="1" si="804"/>
        <v>-7.5836714231995984E-14</v>
      </c>
      <c r="HG381" s="223">
        <f t="shared" ca="1" si="805"/>
        <v>-3.7590345818914766E-14</v>
      </c>
      <c r="HH381" s="223">
        <f t="shared" ca="1" si="806"/>
        <v>9.5332636081764967E-15</v>
      </c>
      <c r="HI381" s="223">
        <f t="shared" ca="1" si="807"/>
        <v>5.4405521608293159E-14</v>
      </c>
      <c r="HJ381" s="223">
        <f t="shared" ca="1" si="808"/>
        <v>8.6429509200459727E-14</v>
      </c>
      <c r="HK381" s="223">
        <f t="shared" ca="1" si="809"/>
        <v>9.8042522453860575E-14</v>
      </c>
      <c r="HL381" s="223">
        <f t="shared" ca="1" si="810"/>
        <v>8.6502061524361522E-14</v>
      </c>
      <c r="HM381" s="223">
        <f t="shared" ca="1" si="811"/>
        <v>5.4533492482748049E-14</v>
      </c>
      <c r="HN381" s="223">
        <f t="shared" ca="1" si="812"/>
        <v>9.6864317550720991E-15</v>
      </c>
      <c r="HO381" s="223">
        <f t="shared" ca="1" si="813"/>
        <v>-3.7448152201834795E-14</v>
      </c>
      <c r="HP381" s="223">
        <f t="shared" ca="1" si="814"/>
        <v>-7.5739075229774466E-14</v>
      </c>
      <c r="HQ381" s="223">
        <f t="shared" ca="1" si="815"/>
        <v>-9.6143649772601321E-14</v>
      </c>
      <c r="HR381" s="223">
        <f t="shared" ca="1" si="816"/>
        <v>-9.3843183103261598E-14</v>
      </c>
      <c r="HS381" s="223">
        <f t="shared" ca="1" si="817"/>
        <v>-6.9380947613204178E-14</v>
      </c>
      <c r="HT381" s="223">
        <f t="shared" ca="1" si="818"/>
        <v>-2.8533882978185435E-14</v>
      </c>
      <c r="HU381" s="223">
        <f t="shared" ca="1" si="819"/>
        <v>1.9051671307424441E-14</v>
      </c>
      <c r="HV381" s="223">
        <f t="shared" ca="1" si="820"/>
        <v>6.2138031072971611E-14</v>
      </c>
      <c r="HW381" s="223">
        <f t="shared" ca="1" si="821"/>
        <v>9.0550030548561388E-14</v>
      </c>
      <c r="HX381" s="223">
        <f t="shared" ca="1" si="822"/>
        <v>9.7577963783366615E-14</v>
      </c>
      <c r="HY381" s="223">
        <f t="shared" ca="1" si="823"/>
        <v>8.1562131836168461E-14</v>
      </c>
      <c r="HZ381" s="223">
        <f t="shared" ca="1" si="824"/>
        <v>4.6284793080434386E-14</v>
      </c>
      <c r="IA381" s="223">
        <f t="shared" ca="1" si="825"/>
        <v>7.6954631029904211E-17</v>
      </c>
      <c r="IB381" s="223">
        <f t="shared" ca="1" si="826"/>
        <v>-4.6149057229443669E-14</v>
      </c>
      <c r="IC381" s="223">
        <f t="shared" ca="1" si="827"/>
        <v>-8.1476624431582014E-14</v>
      </c>
      <c r="ID381" s="223">
        <f t="shared" ca="1" si="828"/>
        <v>-9.7562878037629286E-14</v>
      </c>
      <c r="IE381" s="223">
        <f t="shared" ca="1" si="829"/>
        <v>-5.3786897915813882E-14</v>
      </c>
      <c r="IF381" s="223">
        <f t="shared" ca="1" si="830"/>
        <v>-6.2257004541413188E-14</v>
      </c>
      <c r="IG381" s="223">
        <f t="shared" ca="1" si="831"/>
        <v>-1.9202623246170436E-14</v>
      </c>
      <c r="IH381" s="223">
        <f t="shared" ca="1" si="832"/>
        <v>2.838660099727894E-14</v>
      </c>
      <c r="II381" s="223">
        <f t="shared" ca="1" si="833"/>
        <v>6.927211733031427E-14</v>
      </c>
      <c r="IJ381" s="223">
        <f t="shared" ca="1" si="834"/>
        <v>9.3798505602798102E-14</v>
      </c>
      <c r="IK381" s="223">
        <f t="shared" ca="1" si="835"/>
        <v>9.6173675980097837E-14</v>
      </c>
      <c r="IL381" s="223">
        <f t="shared" ca="1" si="836"/>
        <v>7.5836714231995795E-14</v>
      </c>
      <c r="IM381" s="223">
        <f t="shared" ca="1" si="837"/>
        <v>3.7590345818915788E-14</v>
      </c>
      <c r="IN381" s="223">
        <f t="shared" ca="1" si="838"/>
        <v>-9.5332636081767807E-15</v>
      </c>
      <c r="IO381" s="223">
        <f t="shared" ca="1" si="839"/>
        <v>-5.4405521608293405E-14</v>
      </c>
      <c r="IP381" s="223">
        <f t="shared" ca="1" si="840"/>
        <v>-8.6429509200459878E-14</v>
      </c>
      <c r="IQ381" s="223">
        <f t="shared" ca="1" si="841"/>
        <v>-9.8042522453860575E-14</v>
      </c>
      <c r="IR381" s="223">
        <f t="shared" ca="1" si="842"/>
        <v>-8.6502061524362027E-14</v>
      </c>
      <c r="IS381" s="223">
        <f t="shared" ca="1" si="843"/>
        <v>-5.4533492482747796E-14</v>
      </c>
      <c r="IT381" s="223">
        <f t="shared" ca="1" si="844"/>
        <v>-9.6864317550718025E-15</v>
      </c>
      <c r="IU381" s="223">
        <f t="shared" ca="1" si="845"/>
        <v>3.7448152201833779E-14</v>
      </c>
      <c r="IV381" s="223">
        <f t="shared" ca="1" si="846"/>
        <v>7.5739075229774668E-14</v>
      </c>
      <c r="IW381" s="223">
        <f t="shared" ca="1" si="847"/>
        <v>9.6143649772601372E-14</v>
      </c>
      <c r="IX381" s="223">
        <f t="shared" ca="1" si="848"/>
        <v>9.384318310326151E-14</v>
      </c>
      <c r="IY381" s="223">
        <f t="shared" ca="1" si="849"/>
        <v>6.9380947613203963E-14</v>
      </c>
      <c r="IZ381" s="223">
        <f t="shared" ca="1" si="850"/>
        <v>2.8533882978186482E-14</v>
      </c>
      <c r="JA381" s="223">
        <f t="shared" ca="1" si="851"/>
        <v>-1.9051671307424718E-14</v>
      </c>
      <c r="JB381" s="223">
        <f t="shared" ca="1" si="852"/>
        <v>-6.2138031072971838E-14</v>
      </c>
    </row>
    <row r="382" spans="2:262">
      <c r="B382" s="230">
        <v>21</v>
      </c>
      <c r="C382" s="229">
        <f t="shared" si="853"/>
        <v>4.1015625000000009E-4</v>
      </c>
      <c r="D382" s="226">
        <f t="shared" ca="1" si="597"/>
        <v>18.000000000005226</v>
      </c>
      <c r="E382" s="225">
        <f ca="1">AA361</f>
        <v>5.2248190670472253E-12</v>
      </c>
      <c r="F382" s="224">
        <v>21</v>
      </c>
      <c r="G382" s="223">
        <f t="shared" ca="1" si="854"/>
        <v>4.8020822314125611E-13</v>
      </c>
      <c r="H382" s="223">
        <f t="shared" ca="1" si="598"/>
        <v>4.989363692181485E-13</v>
      </c>
      <c r="I382" s="223">
        <f t="shared" ca="1" si="599"/>
        <v>3.8802786535419174E-13</v>
      </c>
      <c r="J382" s="223">
        <f t="shared" ca="1" si="600"/>
        <v>1.7629962644658125E-13</v>
      </c>
      <c r="K382" s="223">
        <f t="shared" ca="1" si="601"/>
        <v>-8.1235842337200368E-14</v>
      </c>
      <c r="L382" s="223">
        <f t="shared" ca="1" si="602"/>
        <v>-3.1766412570529389E-13</v>
      </c>
      <c r="M382" s="223">
        <f t="shared" ca="1" si="603"/>
        <v>-4.7155500429899689E-13</v>
      </c>
      <c r="N382" s="223">
        <f t="shared" ca="1" si="604"/>
        <v>-5.029236239602455E-13</v>
      </c>
      <c r="O382" s="223">
        <f t="shared" ca="1" si="605"/>
        <v>-4.0361960115912119E-13</v>
      </c>
      <c r="P382" s="223">
        <f t="shared" ca="1" si="606"/>
        <v>-1.9944470468983038E-13</v>
      </c>
      <c r="Q382" s="223">
        <f t="shared" ca="1" si="607"/>
        <v>5.6551115166841182E-14</v>
      </c>
      <c r="R382" s="223">
        <f t="shared" ca="1" si="608"/>
        <v>2.978534839685485E-13</v>
      </c>
      <c r="S382" s="223">
        <f t="shared" ca="1" si="609"/>
        <v>4.6176576814804116E-13</v>
      </c>
      <c r="T382" s="223">
        <f t="shared" ca="1" si="610"/>
        <v>5.0569929164131543E-13</v>
      </c>
      <c r="U382" s="223">
        <f t="shared" ca="1" si="611"/>
        <v>4.1823898199195663E-13</v>
      </c>
      <c r="V382" s="223">
        <f t="shared" ca="1" si="612"/>
        <v>2.2210930317018873E-13</v>
      </c>
      <c r="W382" s="223">
        <f t="shared" ca="1" si="613"/>
        <v>-3.173015140675285E-14</v>
      </c>
      <c r="X382" s="223">
        <f t="shared" ca="1" si="614"/>
        <v>-2.7732528710003893E-13</v>
      </c>
      <c r="Y382" s="223">
        <f t="shared" ca="1" si="615"/>
        <v>-4.5086409781571211E-13</v>
      </c>
      <c r="Z382" s="223">
        <f t="shared" ca="1" si="616"/>
        <v>-5.0725668543479487E-13</v>
      </c>
      <c r="AA382" s="223">
        <f t="shared" ca="1" si="617"/>
        <v>-4.3185078848376506E-13</v>
      </c>
      <c r="AB382" s="223">
        <f t="shared" ca="1" si="618"/>
        <v>-2.4423882088473284E-13</v>
      </c>
      <c r="AC382" s="223">
        <f t="shared" ca="1" si="619"/>
        <v>6.8327469326913065E-15</v>
      </c>
      <c r="AD382" s="223">
        <f t="shared" ca="1" si="620"/>
        <v>2.5612898932407902E-13</v>
      </c>
      <c r="AE382" s="223">
        <f t="shared" ca="1" si="621"/>
        <v>4.3887625638071484E-13</v>
      </c>
      <c r="AF382" s="223">
        <f t="shared" ca="1" si="622"/>
        <v>5.0759205344262376E-13</v>
      </c>
      <c r="AG382" s="223">
        <f t="shared" ca="1" si="623"/>
        <v>4.4442222860045504E-13</v>
      </c>
      <c r="AH382" s="223">
        <f t="shared" ca="1" si="624"/>
        <v>2.6577994588697161E-13</v>
      </c>
      <c r="AI382" s="223">
        <f t="shared" ca="1" si="625"/>
        <v>1.8081118227207211E-14</v>
      </c>
      <c r="AJ382" s="223">
        <f t="shared" ca="1" si="626"/>
        <v>-2.3431565437858759E-13</v>
      </c>
      <c r="AK382" s="223">
        <f t="shared" ca="1" si="627"/>
        <v>-4.2583112360307552E-13</v>
      </c>
      <c r="AL382" s="223">
        <f t="shared" ca="1" si="628"/>
        <v>-5.067045877338963E-13</v>
      </c>
      <c r="AM382" s="223">
        <f t="shared" ca="1" si="629"/>
        <v>-4.5592301664165593E-13</v>
      </c>
      <c r="AN382" s="223">
        <f t="shared" ca="1" si="630"/>
        <v>-2.8668078371999402E-13</v>
      </c>
      <c r="AO382" s="223">
        <f t="shared" ca="1" si="631"/>
        <v>-4.2951424389579329E-14</v>
      </c>
      <c r="AP382" s="223">
        <f t="shared" ca="1" si="632"/>
        <v>2.1193783249807079E-13</v>
      </c>
      <c r="AQ382" s="223">
        <f t="shared" ca="1" si="633"/>
        <v>4.1176012635027605E-13</v>
      </c>
      <c r="AR382" s="223">
        <f t="shared" ca="1" si="634"/>
        <v>5.0459642629123777E-13</v>
      </c>
      <c r="AS382" s="223">
        <f t="shared" ca="1" si="635"/>
        <v>4.6632544620162792E-13</v>
      </c>
      <c r="AT382" s="223">
        <f t="shared" ca="1" si="636"/>
        <v>3.0689098243476546E-13</v>
      </c>
      <c r="AU382" s="223">
        <f t="shared" ca="1" si="637"/>
        <v>6.7718256808494655E-14</v>
      </c>
      <c r="AV382" s="223">
        <f t="shared" ca="1" si="638"/>
        <v>-1.8904943381550525E-13</v>
      </c>
      <c r="AW382" s="223">
        <f t="shared" ca="1" si="639"/>
        <v>-3.9669716288717025E-13</v>
      </c>
      <c r="AX382" s="223">
        <f t="shared" ca="1" si="640"/>
        <v>-5.012726478602167E-13</v>
      </c>
      <c r="AY382" s="223">
        <f t="shared" ca="1" si="641"/>
        <v>-4.7560445691641461E-13</v>
      </c>
      <c r="AZ382" s="223">
        <f t="shared" ca="1" si="642"/>
        <v>-3.2636185389237617E-13</v>
      </c>
      <c r="BA382" s="223">
        <f t="shared" ca="1" si="643"/>
        <v>-9.2321950015341357E-14</v>
      </c>
      <c r="BB382" s="223">
        <f t="shared" ca="1" si="644"/>
        <v>1.6570559848810175E-13</v>
      </c>
      <c r="BC382" s="223">
        <f t="shared" ca="1" si="645"/>
        <v>3.8067852121210264E-13</v>
      </c>
      <c r="BD382" s="223">
        <f t="shared" ca="1" si="646"/>
        <v>4.9674125971420219E-13</v>
      </c>
      <c r="BE382" s="223">
        <f t="shared" ca="1" si="647"/>
        <v>4.8373769483645983E-13</v>
      </c>
      <c r="BF382" s="223">
        <f t="shared" ca="1" si="648"/>
        <v>3.4504649105803644E-13</v>
      </c>
      <c r="BG382" s="223">
        <f t="shared" ca="1" si="649"/>
        <v>1.1670323155815158E-13</v>
      </c>
      <c r="BH382" s="223">
        <f t="shared" ca="1" si="650"/>
        <v>-1.4196256385984423E-13</v>
      </c>
      <c r="BI382" s="223">
        <f t="shared" ca="1" si="651"/>
        <v>-3.6374279163593347E-13</v>
      </c>
      <c r="BJ382" s="223">
        <f t="shared" ca="1" si="652"/>
        <v>-4.9101317836414018E-13</v>
      </c>
      <c r="BK382" s="223">
        <f t="shared" ca="1" si="653"/>
        <v>-4.9070556627922555E-13</v>
      </c>
      <c r="BL382" s="223">
        <f t="shared" ca="1" si="654"/>
        <v>-3.6289988100423485E-13</v>
      </c>
      <c r="BM382" s="223">
        <f t="shared" ca="1" si="655"/>
        <v>-1.4080336479414414E-13</v>
      </c>
      <c r="BN382" s="223">
        <f t="shared" ca="1" si="656"/>
        <v>1.1787752898079797E-13</v>
      </c>
      <c r="BO382" s="223">
        <f t="shared" ca="1" si="657"/>
        <v>3.459307738146089E-13</v>
      </c>
      <c r="BP382" s="223">
        <f t="shared" ca="1" si="658"/>
        <v>4.841022032597237E-13</v>
      </c>
      <c r="BQ382" s="223">
        <f t="shared" ca="1" si="659"/>
        <v>4.9649128503209329E-13</v>
      </c>
      <c r="BR382" s="223">
        <f t="shared" ca="1" si="660"/>
        <v>3.7987901335081986E-13</v>
      </c>
      <c r="BS382" s="223">
        <f t="shared" ca="1" si="661"/>
        <v>1.6456429039142938E-13</v>
      </c>
      <c r="BT382" s="223">
        <f t="shared" ca="1" si="662"/>
        <v>-9.3508516809584887E-14</v>
      </c>
      <c r="BU382" s="223">
        <f t="shared" ca="1" si="663"/>
        <v>-3.2728537845920643E-13</v>
      </c>
      <c r="BV382" s="223">
        <f t="shared" ca="1" si="664"/>
        <v>-4.7602498354531076E-13</v>
      </c>
      <c r="BW382" s="223">
        <f t="shared" ca="1" si="665"/>
        <v>-5.010809127918187E-13</v>
      </c>
      <c r="BX382" s="223">
        <f t="shared" ca="1" si="666"/>
        <v>-3.9594298388077083E-13</v>
      </c>
      <c r="BY382" s="223">
        <f t="shared" ca="1" si="667"/>
        <v>-1.8792876619902884E-13</v>
      </c>
      <c r="BZ382" s="223">
        <f t="shared" ca="1" si="668"/>
        <v>6.8914234430997035E-14</v>
      </c>
      <c r="CA382" s="223">
        <f t="shared" ca="1" si="669"/>
        <v>3.078515239602822E-13</v>
      </c>
      <c r="CB382" s="223">
        <f t="shared" ca="1" si="670"/>
        <v>4.6680097795067184E-13</v>
      </c>
      <c r="CC382" s="223">
        <f t="shared" ca="1" si="671"/>
        <v>5.0446339274312409E-13</v>
      </c>
      <c r="CD382" s="223">
        <f t="shared" ca="1" si="672"/>
        <v>4.1105309308204355E-13</v>
      </c>
      <c r="CE382" s="223">
        <f t="shared" ca="1" si="673"/>
        <v>2.1084050514824238E-13</v>
      </c>
      <c r="CF382" s="223">
        <f t="shared" ca="1" si="674"/>
        <v>-4.415393162549084E-14</v>
      </c>
      <c r="CG382" s="223">
        <f t="shared" ca="1" si="675"/>
        <v>-2.8767602817553175E-13</v>
      </c>
      <c r="CH382" s="223">
        <f t="shared" ca="1" si="676"/>
        <v>-4.5645240791321284E-13</v>
      </c>
      <c r="CI382" s="223">
        <f t="shared" ca="1" si="677"/>
        <v>-5.0663057619553666E-13</v>
      </c>
      <c r="CJ382" s="223">
        <f t="shared" ca="1" si="678"/>
        <v>-4.2517293937808094E-13</v>
      </c>
      <c r="CK382" s="223">
        <f t="shared" ca="1" si="679"/>
        <v>-2.3324431085310666E-13</v>
      </c>
      <c r="CL382" s="223">
        <f t="shared" ca="1" si="680"/>
        <v>1.9287258131274773E-14</v>
      </c>
      <c r="CM382" s="223">
        <f t="shared" ca="1" si="681"/>
        <v>2.6680749564145936E-13</v>
      </c>
      <c r="CN382" s="223">
        <f t="shared" ca="1" si="682"/>
        <v>4.4500420404458192E-13</v>
      </c>
      <c r="CO382" s="223">
        <f t="shared" ca="1" si="683"/>
        <v>5.0757724221429645E-13</v>
      </c>
      <c r="CP382" s="223">
        <f t="shared" ca="1" si="684"/>
        <v>4.3826850682240727E-13</v>
      </c>
      <c r="CQ382" s="223">
        <f t="shared" ca="1" si="685"/>
        <v>2.5508621058333701E-13</v>
      </c>
      <c r="CR382" s="223">
        <f t="shared" ca="1" si="686"/>
        <v>5.6258800571473881E-15</v>
      </c>
      <c r="CS382" s="223">
        <f t="shared" ca="1" si="687"/>
        <v>-2.4529620048081009E-13</v>
      </c>
      <c r="CT382" s="223">
        <f t="shared" ca="1" si="688"/>
        <v>-4.3248394607064268E-13</v>
      </c>
      <c r="CU382" s="223">
        <f t="shared" ca="1" si="689"/>
        <v>-5.0730111019804653E-13</v>
      </c>
      <c r="CV382" s="223">
        <f t="shared" ca="1" si="690"/>
        <v>-4.5030824704601113E-13</v>
      </c>
      <c r="CW382" s="223">
        <f t="shared" ca="1" si="691"/>
        <v>-2.7631358528935579E-13</v>
      </c>
      <c r="CX382" s="223">
        <f t="shared" ca="1" si="692"/>
        <v>-3.0525465007743004E-14</v>
      </c>
      <c r="CY382" s="223">
        <f t="shared" ca="1" si="693"/>
        <v>2.2319396528779294E-13</v>
      </c>
      <c r="CZ382" s="223">
        <f t="shared" ca="1" si="694"/>
        <v>4.189217963895015E-13</v>
      </c>
      <c r="DA382" s="223">
        <f t="shared" ca="1" si="695"/>
        <v>5.0580284537300011E-13</v>
      </c>
      <c r="DB382" s="223">
        <f t="shared" ca="1" si="696"/>
        <v>4.6126315526013532E-13</v>
      </c>
      <c r="DC382" s="223">
        <f t="shared" ca="1" si="697"/>
        <v>2.968752963662038E-13</v>
      </c>
      <c r="DD382" s="223">
        <f t="shared" ca="1" si="698"/>
        <v>5.5351511439420009E-14</v>
      </c>
      <c r="DE382" s="223">
        <f t="shared" ca="1" si="699"/>
        <v>-2.0055403628291828E-13</v>
      </c>
      <c r="DF382" s="223">
        <f t="shared" ca="1" si="700"/>
        <v>-4.0435042740764037E-13</v>
      </c>
      <c r="DG382" s="223">
        <f t="shared" ca="1" si="701"/>
        <v>-5.0308605719035317E-13</v>
      </c>
      <c r="DH382" s="223">
        <f t="shared" ca="1" si="702"/>
        <v>-4.7110684013135876E-13</v>
      </c>
      <c r="DI382" s="223">
        <f t="shared" ca="1" si="703"/>
        <v>-3.1672180885090083E-13</v>
      </c>
      <c r="DJ382" s="223">
        <f t="shared" ca="1" si="704"/>
        <v>-8.0044211231819624E-14</v>
      </c>
      <c r="DK382" s="223">
        <f t="shared" ca="1" si="705"/>
        <v>1.7743095503817586E-13</v>
      </c>
      <c r="DL382" s="223">
        <f t="shared" ca="1" si="706"/>
        <v>3.8880494282923958E-13</v>
      </c>
      <c r="DM382" s="223">
        <f t="shared" ca="1" si="707"/>
        <v>4.9915729063080098E-13</v>
      </c>
      <c r="DN382" s="223">
        <f t="shared" ca="1" si="708"/>
        <v>4.7981558736062001E-13</v>
      </c>
      <c r="DO382" s="223">
        <f t="shared" ca="1" si="709"/>
        <v>3.3580531075652196E-13</v>
      </c>
      <c r="DP382" s="223">
        <f t="shared" ca="1" si="710"/>
        <v>1.0454407750831341E-13</v>
      </c>
      <c r="DQ382" s="223">
        <f t="shared" ca="1" si="711"/>
        <v>-1.5388042708163034E-13</v>
      </c>
      <c r="DR382" s="223">
        <f t="shared" ca="1" si="712"/>
        <v>-3.7232279308827466E-13</v>
      </c>
      <c r="DS382" s="223">
        <f t="shared" ca="1" si="713"/>
        <v>-4.9402601043710373E-13</v>
      </c>
      <c r="DT382" s="223">
        <f t="shared" ca="1" si="714"/>
        <v>-4.8736841681304751E-13</v>
      </c>
      <c r="DU382" s="223">
        <f t="shared" ca="1" si="715"/>
        <v>-3.5407982825545658E-13</v>
      </c>
      <c r="DV382" s="223">
        <f t="shared" ca="1" si="716"/>
        <v>-1.2879208794511348E-13</v>
      </c>
      <c r="DW382" s="223">
        <f t="shared" ca="1" si="717"/>
        <v>1.2995918769791156E-13</v>
      </c>
      <c r="DX382" s="223">
        <f t="shared" ca="1" si="718"/>
        <v>3.5494368512713271E-13</v>
      </c>
      <c r="DY382" s="223">
        <f t="shared" ca="1" si="719"/>
        <v>4.8770457831269543E-13</v>
      </c>
      <c r="DZ382" s="223">
        <f t="shared" ca="1" si="720"/>
        <v>4.9374713306094075E-13</v>
      </c>
      <c r="EA382" s="223">
        <f t="shared" ca="1" si="721"/>
        <v>3.7150133643439881E-13</v>
      </c>
      <c r="EB382" s="223">
        <f t="shared" ca="1" si="722"/>
        <v>1.5272982696119573E-13</v>
      </c>
      <c r="EC382" s="223">
        <f t="shared" ca="1" si="723"/>
        <v>-1.0572486524795158E-13</v>
      </c>
      <c r="ED382" s="223">
        <f t="shared" ca="1" si="724"/>
        <v>-3.3670948673912434E-13</v>
      </c>
      <c r="EE382" s="223">
        <f t="shared" ca="1" si="725"/>
        <v>-4.8020822314125591E-13</v>
      </c>
      <c r="EF382" s="223">
        <f t="shared" ca="1" si="726"/>
        <v>-4.989363692181489E-13</v>
      </c>
      <c r="EG382" s="223">
        <f t="shared" ca="1" si="727"/>
        <v>-3.8802786535418932E-13</v>
      </c>
      <c r="EH382" s="223">
        <f t="shared" ca="1" si="728"/>
        <v>-1.7629962644657905E-13</v>
      </c>
      <c r="EI382" s="223">
        <f t="shared" ca="1" si="729"/>
        <v>8.1235842337201327E-14</v>
      </c>
      <c r="EJ382" s="223">
        <f t="shared" ca="1" si="730"/>
        <v>3.1766412570529359E-13</v>
      </c>
      <c r="EK382" s="223">
        <f t="shared" ca="1" si="731"/>
        <v>4.7155500429899628E-13</v>
      </c>
      <c r="EL382" s="223">
        <f t="shared" ca="1" si="732"/>
        <v>5.0292362396024489E-13</v>
      </c>
      <c r="EM382" s="223">
        <f t="shared" ca="1" si="733"/>
        <v>4.0361960115911952E-13</v>
      </c>
      <c r="EN382" s="223">
        <f t="shared" ca="1" si="734"/>
        <v>1.9944470468982907E-13</v>
      </c>
      <c r="EO382" s="223">
        <f t="shared" ca="1" si="735"/>
        <v>-5.6551115166841258E-14</v>
      </c>
      <c r="EP382" s="223">
        <f t="shared" ca="1" si="736"/>
        <v>-2.9785348396854739E-13</v>
      </c>
      <c r="EQ382" s="223">
        <f t="shared" ca="1" si="737"/>
        <v>-4.6176576814804005E-13</v>
      </c>
      <c r="ER382" s="223">
        <f t="shared" ca="1" si="738"/>
        <v>-5.0569929164131523E-13</v>
      </c>
      <c r="ES382" s="223">
        <f t="shared" ca="1" si="739"/>
        <v>-4.1823898199195557E-13</v>
      </c>
      <c r="ET382" s="223">
        <f t="shared" ca="1" si="740"/>
        <v>-2.2210930317018828E-13</v>
      </c>
      <c r="EU382" s="223">
        <f t="shared" ca="1" si="741"/>
        <v>3.1730151406751588E-14</v>
      </c>
      <c r="EV382" s="223">
        <f t="shared" ca="1" si="742"/>
        <v>2.7732528710003702E-13</v>
      </c>
      <c r="EW382" s="223">
        <f t="shared" ca="1" si="743"/>
        <v>4.5086409781571403E-13</v>
      </c>
      <c r="EX382" s="223">
        <f t="shared" ca="1" si="744"/>
        <v>5.0725668543479477E-13</v>
      </c>
      <c r="EY382" s="223">
        <f t="shared" ca="1" si="745"/>
        <v>4.318507884837647E-13</v>
      </c>
      <c r="EZ382" s="223">
        <f t="shared" ca="1" si="746"/>
        <v>2.4423882088473324E-13</v>
      </c>
      <c r="FA382" s="223">
        <f t="shared" ca="1" si="747"/>
        <v>-6.8327469326900443E-15</v>
      </c>
      <c r="FB382" s="223">
        <f t="shared" ca="1" si="748"/>
        <v>-2.5612898932407634E-13</v>
      </c>
      <c r="FC382" s="223">
        <f t="shared" ca="1" si="749"/>
        <v>-4.38876256380716E-13</v>
      </c>
      <c r="FD382" s="223">
        <f t="shared" ca="1" si="750"/>
        <v>-5.0759205344262376E-13</v>
      </c>
      <c r="FE382" s="223">
        <f t="shared" ca="1" si="751"/>
        <v>-4.4442222860045479E-13</v>
      </c>
      <c r="FF382" s="223">
        <f t="shared" ca="1" si="752"/>
        <v>-2.6577994588697272E-13</v>
      </c>
      <c r="FG382" s="223">
        <f t="shared" ca="1" si="753"/>
        <v>-1.8081118227210291E-14</v>
      </c>
      <c r="FH382" s="223">
        <f t="shared" ca="1" si="754"/>
        <v>2.3431565437859042E-13</v>
      </c>
      <c r="FI382" s="223">
        <f t="shared" ca="1" si="755"/>
        <v>4.2583112360307674E-13</v>
      </c>
      <c r="FJ382" s="223">
        <f t="shared" ca="1" si="756"/>
        <v>5.067045877338963E-13</v>
      </c>
      <c r="FK382" s="223">
        <f t="shared" ca="1" si="757"/>
        <v>4.5592301664165653E-13</v>
      </c>
      <c r="FL382" s="223">
        <f t="shared" ca="1" si="758"/>
        <v>2.8668078371999654E-13</v>
      </c>
      <c r="FM382" s="223">
        <f t="shared" ca="1" si="759"/>
        <v>4.2951424389575189E-14</v>
      </c>
      <c r="FN382" s="223">
        <f t="shared" ca="1" si="760"/>
        <v>-2.1193783249807288E-13</v>
      </c>
      <c r="FO382" s="223">
        <f t="shared" ca="1" si="761"/>
        <v>-4.1176012635027635E-13</v>
      </c>
      <c r="FP382" s="223">
        <f t="shared" ca="1" si="762"/>
        <v>-5.0459642629123777E-13</v>
      </c>
      <c r="FQ382" s="223">
        <f t="shared" ca="1" si="763"/>
        <v>-4.6632544620162852E-13</v>
      </c>
      <c r="FR382" s="223">
        <f t="shared" ca="1" si="764"/>
        <v>-3.0689098243476213E-13</v>
      </c>
      <c r="FS382" s="223">
        <f t="shared" ca="1" si="765"/>
        <v>-6.7718256808492383E-14</v>
      </c>
      <c r="FT382" s="223">
        <f t="shared" ca="1" si="766"/>
        <v>1.8904943381550568E-13</v>
      </c>
      <c r="FU382" s="223">
        <f t="shared" ca="1" si="767"/>
        <v>3.9669716288717055E-13</v>
      </c>
      <c r="FV382" s="223">
        <f t="shared" ca="1" si="768"/>
        <v>5.0127264786021649E-13</v>
      </c>
      <c r="FW382" s="223">
        <f t="shared" ca="1" si="769"/>
        <v>4.7560445691641572E-13</v>
      </c>
      <c r="FX382" s="223">
        <f t="shared" ca="1" si="770"/>
        <v>3.2636185389237298E-13</v>
      </c>
      <c r="FY382" s="223">
        <f t="shared" ca="1" si="771"/>
        <v>9.232195001533906E-14</v>
      </c>
      <c r="FZ382" s="223">
        <f t="shared" ca="1" si="772"/>
        <v>-1.6570559848810225E-13</v>
      </c>
      <c r="GA382" s="223">
        <f t="shared" ca="1" si="773"/>
        <v>-3.8067852121210178E-13</v>
      </c>
      <c r="GB382" s="223">
        <f t="shared" ca="1" si="774"/>
        <v>-4.9674125971420159E-13</v>
      </c>
      <c r="GC382" s="223">
        <f t="shared" ca="1" si="775"/>
        <v>-4.8373769483645852E-13</v>
      </c>
      <c r="GD382" s="223">
        <f t="shared" ca="1" si="776"/>
        <v>-3.4504649105803478E-13</v>
      </c>
      <c r="GE382" s="223">
        <f t="shared" ca="1" si="777"/>
        <v>-1.1670323155815108E-13</v>
      </c>
      <c r="GF382" s="223">
        <f t="shared" ca="1" si="778"/>
        <v>1.4196256385984469E-13</v>
      </c>
      <c r="GG382" s="223">
        <f t="shared" ca="1" si="779"/>
        <v>3.6374279163593256E-13</v>
      </c>
      <c r="GH382" s="223">
        <f t="shared" ca="1" si="780"/>
        <v>4.9101317836413937E-13</v>
      </c>
      <c r="GI382" s="223">
        <f t="shared" ca="1" si="781"/>
        <v>4.9070556627922494E-13</v>
      </c>
      <c r="GJ382" s="223">
        <f t="shared" ca="1" si="782"/>
        <v>3.6289988100423449E-13</v>
      </c>
      <c r="GK382" s="223">
        <f t="shared" ca="1" si="783"/>
        <v>1.4080336479414364E-13</v>
      </c>
      <c r="GL382" s="223">
        <f t="shared" ca="1" si="784"/>
        <v>-1.1787752898079671E-13</v>
      </c>
      <c r="GM382" s="223">
        <f t="shared" ca="1" si="785"/>
        <v>-3.4593077381460663E-13</v>
      </c>
      <c r="GN382" s="223">
        <f t="shared" ca="1" si="786"/>
        <v>-4.8410220325972491E-13</v>
      </c>
      <c r="GO382" s="223">
        <f t="shared" ca="1" si="787"/>
        <v>-4.9649128503209319E-13</v>
      </c>
      <c r="GP382" s="223">
        <f t="shared" ca="1" si="788"/>
        <v>-3.7987901335081951E-13</v>
      </c>
      <c r="GQ382" s="223">
        <f t="shared" ca="1" si="789"/>
        <v>-1.645642903914289E-13</v>
      </c>
      <c r="GR382" s="223">
        <f t="shared" ca="1" si="790"/>
        <v>9.3508516809581908E-14</v>
      </c>
      <c r="GS382" s="223">
        <f t="shared" ca="1" si="791"/>
        <v>3.2728537845920951E-13</v>
      </c>
      <c r="GT382" s="223">
        <f t="shared" ca="1" si="792"/>
        <v>4.7602498354531096E-13</v>
      </c>
      <c r="GU382" s="223">
        <f t="shared" ca="1" si="793"/>
        <v>5.010809127918186E-13</v>
      </c>
      <c r="GV382" s="223">
        <f t="shared" ca="1" si="794"/>
        <v>3.9594298388077057E-13</v>
      </c>
      <c r="GW382" s="223">
        <f t="shared" ca="1" si="795"/>
        <v>1.8792876619903175E-13</v>
      </c>
      <c r="GX382" s="223">
        <f t="shared" ca="1" si="796"/>
        <v>-6.8914234431001074E-14</v>
      </c>
      <c r="GY382" s="223">
        <f t="shared" ca="1" si="797"/>
        <v>-3.0785152396028543E-13</v>
      </c>
      <c r="GZ382" s="223">
        <f t="shared" ca="1" si="798"/>
        <v>-4.6680097795067194E-13</v>
      </c>
      <c r="HA382" s="223">
        <f t="shared" ca="1" si="799"/>
        <v>-5.0446339274312409E-13</v>
      </c>
      <c r="HB382" s="223">
        <f t="shared" ca="1" si="800"/>
        <v>-4.1105309308204329E-13</v>
      </c>
      <c r="HC382" s="223">
        <f t="shared" ca="1" si="801"/>
        <v>-2.1084050514824528E-13</v>
      </c>
      <c r="HD382" s="223">
        <f t="shared" ca="1" si="802"/>
        <v>4.4153931625494955E-14</v>
      </c>
      <c r="HE382" s="223">
        <f t="shared" ca="1" si="803"/>
        <v>2.8767602817553215E-13</v>
      </c>
      <c r="HF382" s="223">
        <f t="shared" ca="1" si="804"/>
        <v>4.5645240791321314E-13</v>
      </c>
      <c r="HG382" s="223">
        <f t="shared" ca="1" si="805"/>
        <v>5.0663057619553656E-13</v>
      </c>
      <c r="HH382" s="223">
        <f t="shared" ca="1" si="806"/>
        <v>4.2517293937808261E-13</v>
      </c>
      <c r="HI382" s="223">
        <f t="shared" ca="1" si="807"/>
        <v>2.3324431085310308E-13</v>
      </c>
      <c r="HJ382" s="223">
        <f t="shared" ca="1" si="808"/>
        <v>-1.9287258131275278E-14</v>
      </c>
      <c r="HK382" s="223">
        <f t="shared" ca="1" si="809"/>
        <v>-2.6680749564145976E-13</v>
      </c>
      <c r="HL382" s="223">
        <f t="shared" ca="1" si="810"/>
        <v>-4.4500420404458212E-13</v>
      </c>
      <c r="HM382" s="223">
        <f t="shared" ca="1" si="811"/>
        <v>-5.0757724221429645E-13</v>
      </c>
      <c r="HN382" s="223">
        <f t="shared" ca="1" si="812"/>
        <v>-4.3826850682240889E-13</v>
      </c>
      <c r="HO382" s="223">
        <f t="shared" ca="1" si="813"/>
        <v>-2.5508621058333347E-13</v>
      </c>
      <c r="HP382" s="223">
        <f t="shared" ca="1" si="814"/>
        <v>-5.6258800571468832E-15</v>
      </c>
      <c r="HQ382" s="223">
        <f t="shared" ca="1" si="815"/>
        <v>2.4529620048081055E-13</v>
      </c>
      <c r="HR382" s="223">
        <f t="shared" ca="1" si="816"/>
        <v>4.3248394607064294E-13</v>
      </c>
      <c r="HS382" s="223">
        <f t="shared" ca="1" si="817"/>
        <v>5.0730111019804643E-13</v>
      </c>
      <c r="HT382" s="223">
        <f t="shared" ca="1" si="818"/>
        <v>4.5030824704600922E-13</v>
      </c>
      <c r="HU382" s="223">
        <f t="shared" ca="1" si="819"/>
        <v>2.7631358528935538E-13</v>
      </c>
      <c r="HV382" s="223">
        <f t="shared" ca="1" si="820"/>
        <v>3.0525465007742549E-14</v>
      </c>
      <c r="HW382" s="223">
        <f t="shared" ca="1" si="821"/>
        <v>-2.2319396528779339E-13</v>
      </c>
      <c r="HX382" s="223">
        <f t="shared" ca="1" si="822"/>
        <v>-4.1892179638949973E-13</v>
      </c>
      <c r="HY382" s="223">
        <f t="shared" ca="1" si="823"/>
        <v>-5.0580284537300041E-13</v>
      </c>
      <c r="HZ382" s="223">
        <f t="shared" ca="1" si="824"/>
        <v>-4.6126315526013511E-13</v>
      </c>
      <c r="IA382" s="223">
        <f t="shared" ca="1" si="825"/>
        <v>-2.9687529636620345E-13</v>
      </c>
      <c r="IB382" s="223">
        <f t="shared" ca="1" si="826"/>
        <v>-5.5351511439419504E-14</v>
      </c>
      <c r="IC382" s="223">
        <f t="shared" ca="1" si="827"/>
        <v>2.005540362829154E-13</v>
      </c>
      <c r="ID382" s="223">
        <f t="shared" ca="1" si="828"/>
        <v>4.0435042740764279E-13</v>
      </c>
      <c r="IE382" s="223">
        <f t="shared" ca="1" si="829"/>
        <v>6.2107770302702737E-13</v>
      </c>
      <c r="IF382" s="223">
        <f t="shared" ca="1" si="830"/>
        <v>4.7110684013135856E-13</v>
      </c>
      <c r="IG382" s="223">
        <f t="shared" ca="1" si="831"/>
        <v>3.1672180885090048E-13</v>
      </c>
      <c r="IH382" s="223">
        <f t="shared" ca="1" si="832"/>
        <v>8.004421123181917E-14</v>
      </c>
      <c r="II382" s="223">
        <f t="shared" ca="1" si="833"/>
        <v>-1.7743095503817298E-13</v>
      </c>
      <c r="IJ382" s="223">
        <f t="shared" ca="1" si="834"/>
        <v>-3.888049428292422E-13</v>
      </c>
      <c r="IK382" s="223">
        <f t="shared" ca="1" si="835"/>
        <v>-4.9915729063080109E-13</v>
      </c>
      <c r="IL382" s="223">
        <f t="shared" ca="1" si="836"/>
        <v>-4.7981558736061981E-13</v>
      </c>
      <c r="IM382" s="223">
        <f t="shared" ca="1" si="837"/>
        <v>-3.3580531075652155E-13</v>
      </c>
      <c r="IN382" s="223">
        <f t="shared" ca="1" si="838"/>
        <v>-1.0454407750831641E-13</v>
      </c>
      <c r="IO382" s="223">
        <f t="shared" ca="1" si="839"/>
        <v>1.5388042708163426E-13</v>
      </c>
      <c r="IP382" s="223">
        <f t="shared" ca="1" si="840"/>
        <v>3.7232279308827507E-13</v>
      </c>
      <c r="IQ382" s="223">
        <f t="shared" ca="1" si="841"/>
        <v>4.9402601043710383E-13</v>
      </c>
      <c r="IR382" s="223">
        <f t="shared" ca="1" si="842"/>
        <v>4.8736841681304731E-13</v>
      </c>
      <c r="IS382" s="223">
        <f t="shared" ca="1" si="843"/>
        <v>3.5407982825545886E-13</v>
      </c>
      <c r="IT382" s="223">
        <f t="shared" ca="1" si="844"/>
        <v>1.2879208794511651E-13</v>
      </c>
      <c r="IU382" s="223">
        <f t="shared" ca="1" si="845"/>
        <v>-1.2995918769791555E-13</v>
      </c>
      <c r="IV382" s="223">
        <f t="shared" ca="1" si="846"/>
        <v>-3.5494368512712791E-13</v>
      </c>
      <c r="IW382" s="223">
        <f t="shared" ca="1" si="847"/>
        <v>-4.8770457831269553E-13</v>
      </c>
      <c r="IX382" s="223">
        <f t="shared" ca="1" si="848"/>
        <v>-4.9374713306093883E-13</v>
      </c>
      <c r="IY382" s="223">
        <f t="shared" ca="1" si="849"/>
        <v>-3.7150133643439851E-13</v>
      </c>
      <c r="IZ382" s="223">
        <f t="shared" ca="1" si="850"/>
        <v>-1.5272982696119527E-13</v>
      </c>
      <c r="JA382" s="223">
        <f t="shared" ca="1" si="851"/>
        <v>1.0572486524794505E-13</v>
      </c>
      <c r="JB382" s="223">
        <f t="shared" ca="1" si="852"/>
        <v>3.3670948673912474E-13</v>
      </c>
    </row>
    <row r="383" spans="2:262">
      <c r="B383" s="230">
        <v>22</v>
      </c>
      <c r="C383" s="229">
        <f t="shared" si="853"/>
        <v>4.2968750000000011E-4</v>
      </c>
      <c r="D383" s="226">
        <f t="shared" ca="1" si="597"/>
        <v>18.000000000004569</v>
      </c>
      <c r="E383" s="225">
        <f ca="1">AB361</f>
        <v>4.5671895413571967E-12</v>
      </c>
      <c r="F383" s="224">
        <v>22</v>
      </c>
      <c r="G383" s="223">
        <f t="shared" ca="1" si="854"/>
        <v>-6.662726565738649E-14</v>
      </c>
      <c r="H383" s="223">
        <f t="shared" ca="1" si="598"/>
        <v>-6.7383923022338553E-14</v>
      </c>
      <c r="I383" s="223">
        <f t="shared" ca="1" si="599"/>
        <v>-4.8966971603245072E-14</v>
      </c>
      <c r="J383" s="223">
        <f t="shared" ca="1" si="600"/>
        <v>-1.6616821956009841E-14</v>
      </c>
      <c r="K383" s="223">
        <f t="shared" ca="1" si="601"/>
        <v>2.0461524405344437E-14</v>
      </c>
      <c r="L383" s="223">
        <f t="shared" ca="1" si="602"/>
        <v>5.1717691729375289E-14</v>
      </c>
      <c r="M383" s="223">
        <f t="shared" ca="1" si="603"/>
        <v>6.825796327357484E-14</v>
      </c>
      <c r="N383" s="223">
        <f t="shared" ca="1" si="604"/>
        <v>6.5375924190810644E-14</v>
      </c>
      <c r="O383" s="223">
        <f t="shared" ca="1" si="605"/>
        <v>4.3891637893759525E-14</v>
      </c>
      <c r="P383" s="223">
        <f t="shared" ca="1" si="606"/>
        <v>9.9183029316886086E-15</v>
      </c>
      <c r="Q383" s="223">
        <f t="shared" ca="1" si="607"/>
        <v>-2.6877213519441737E-14</v>
      </c>
      <c r="R383" s="223">
        <f t="shared" ca="1" si="608"/>
        <v>-5.6025012917111176E-14</v>
      </c>
      <c r="S383" s="223">
        <f t="shared" ca="1" si="609"/>
        <v>-6.9231299389840366E-14</v>
      </c>
      <c r="T383" s="223">
        <f t="shared" ca="1" si="610"/>
        <v>-6.2738319471209766E-14</v>
      </c>
      <c r="U383" s="223">
        <f t="shared" ca="1" si="611"/>
        <v>-3.8393603717747154E-14</v>
      </c>
      <c r="V383" s="223">
        <f t="shared" ca="1" si="612"/>
        <v>-3.1242652282393136E-15</v>
      </c>
      <c r="W383" s="223">
        <f t="shared" ca="1" si="613"/>
        <v>3.3034060374767369E-14</v>
      </c>
      <c r="X383" s="223">
        <f t="shared" ca="1" si="614"/>
        <v>5.9792782604067885E-14</v>
      </c>
      <c r="Y383" s="223">
        <f t="shared" ca="1" si="615"/>
        <v>6.9537900247303829E-14</v>
      </c>
      <c r="Z383" s="223">
        <f t="shared" ca="1" si="616"/>
        <v>5.9496510438847079E-14</v>
      </c>
      <c r="AA383" s="223">
        <f t="shared" ca="1" si="617"/>
        <v>3.252581814985416E-14</v>
      </c>
      <c r="AB383" s="223">
        <f t="shared" ca="1" si="618"/>
        <v>-3.6998608572550188E-15</v>
      </c>
      <c r="AC383" s="223">
        <f t="shared" ca="1" si="619"/>
        <v>-3.887277117042969E-14</v>
      </c>
      <c r="AD383" s="223">
        <f t="shared" ca="1" si="620"/>
        <v>-6.2984715108487601E-14</v>
      </c>
      <c r="AE383" s="223">
        <f t="shared" ca="1" si="621"/>
        <v>-6.9174813112102721E-14</v>
      </c>
      <c r="AF383" s="223">
        <f t="shared" ca="1" si="622"/>
        <v>-5.568171748685733E-14</v>
      </c>
      <c r="AG383" s="223">
        <f t="shared" ca="1" si="623"/>
        <v>-2.6344791172757241E-14</v>
      </c>
      <c r="AH383" s="223">
        <f t="shared" ca="1" si="624"/>
        <v>1.0488355260144309E-14</v>
      </c>
      <c r="AI383" s="223">
        <f t="shared" ca="1" si="625"/>
        <v>4.4337115929702489E-14</v>
      </c>
      <c r="AJ383" s="223">
        <f t="shared" ca="1" si="626"/>
        <v>6.5570070375464967E-14</v>
      </c>
      <c r="AK383" s="223">
        <f t="shared" ca="1" si="627"/>
        <v>6.8145534711832678E-14</v>
      </c>
      <c r="AL383" s="223">
        <f t="shared" ca="1" si="628"/>
        <v>5.1330679156746111E-14</v>
      </c>
      <c r="AM383" s="223">
        <f t="shared" ca="1" si="629"/>
        <v>1.9910049455138882E-14</v>
      </c>
      <c r="AN383" s="223">
        <f t="shared" ca="1" si="630"/>
        <v>-1.7175841068360209E-14</v>
      </c>
      <c r="AO383" s="223">
        <f t="shared" ca="1" si="631"/>
        <v>-4.9374470025439267E-14</v>
      </c>
      <c r="AP383" s="223">
        <f t="shared" ca="1" si="632"/>
        <v>-6.7523950020480048E-14</v>
      </c>
      <c r="AQ383" s="223">
        <f t="shared" ca="1" si="633"/>
        <v>-6.64599775601491E-14</v>
      </c>
      <c r="AR383" s="223">
        <f t="shared" ca="1" si="634"/>
        <v>-4.6485298326151904E-14</v>
      </c>
      <c r="AS383" s="223">
        <f t="shared" ca="1" si="635"/>
        <v>-1.328356307732739E-14</v>
      </c>
      <c r="AT383" s="223">
        <f t="shared" ca="1" si="636"/>
        <v>2.3697914137817994E-14</v>
      </c>
      <c r="AU383" s="223">
        <f t="shared" ca="1" si="637"/>
        <v>5.393632098400023E-14</v>
      </c>
      <c r="AV383" s="223">
        <f t="shared" ca="1" si="638"/>
        <v>6.8827537114452058E-14</v>
      </c>
      <c r="AW383" s="223">
        <f t="shared" ca="1" si="639"/>
        <v>6.413437449384198E-14</v>
      </c>
      <c r="AX383" s="223">
        <f t="shared" ca="1" si="640"/>
        <v>4.1192238661227913E-14</v>
      </c>
      <c r="AY383" s="223">
        <f t="shared" ca="1" si="641"/>
        <v>6.5291487255469988E-15</v>
      </c>
      <c r="AZ383" s="223">
        <f t="shared" ca="1" si="642"/>
        <v>-2.999176333953097E-14</v>
      </c>
      <c r="BA383" s="223">
        <f t="shared" ca="1" si="643"/>
        <v>-5.7978735686893025E-14</v>
      </c>
      <c r="BB383" s="223">
        <f t="shared" ca="1" si="644"/>
        <v>-6.946827740105289E-14</v>
      </c>
      <c r="BC383" s="223">
        <f t="shared" ca="1" si="645"/>
        <v>-6.1191122341743798E-14</v>
      </c>
      <c r="BD383" s="223">
        <f t="shared" ca="1" si="646"/>
        <v>-3.5502475220028108E-14</v>
      </c>
      <c r="BE383" s="223">
        <f t="shared" ca="1" si="647"/>
        <v>2.881448976561624E-16</v>
      </c>
      <c r="BF383" s="223">
        <f t="shared" ca="1" si="648"/>
        <v>3.5996775465118692E-14</v>
      </c>
      <c r="BG383" s="223">
        <f t="shared" ca="1" si="649"/>
        <v>6.1462783470720151E-14</v>
      </c>
      <c r="BH383" s="223">
        <f t="shared" ca="1" si="650"/>
        <v>6.9440000201058284E-14</v>
      </c>
      <c r="BI383" s="223">
        <f t="shared" ca="1" si="651"/>
        <v>5.7658566231024539E-14</v>
      </c>
      <c r="BJ383" s="223">
        <f t="shared" ca="1" si="652"/>
        <v>2.9470803534832321E-14</v>
      </c>
      <c r="BK383" s="223">
        <f t="shared" ca="1" si="653"/>
        <v>-7.1026635279788763E-15</v>
      </c>
      <c r="BL383" s="223">
        <f t="shared" ca="1" si="654"/>
        <v>-4.1655118965138215E-14</v>
      </c>
      <c r="BM383" s="223">
        <f t="shared" ca="1" si="655"/>
        <v>-6.435491105074908E-14</v>
      </c>
      <c r="BN383" s="223">
        <f t="shared" ca="1" si="656"/>
        <v>-6.8742977839362095E-14</v>
      </c>
      <c r="BO383" s="223">
        <f t="shared" ca="1" si="657"/>
        <v>-5.357072660812205E-14</v>
      </c>
      <c r="BP383" s="223">
        <f t="shared" ca="1" si="658"/>
        <v>-2.3155311901216131E-14</v>
      </c>
      <c r="BQ383" s="223">
        <f t="shared" ca="1" si="659"/>
        <v>1.3848779625816301E-14</v>
      </c>
      <c r="BR383" s="223">
        <f t="shared" ca="1" si="660"/>
        <v>4.6912300898519148E-14</v>
      </c>
      <c r="BS383" s="223">
        <f t="shared" ca="1" si="661"/>
        <v>6.6627265657386389E-14</v>
      </c>
      <c r="BT383" s="223">
        <f t="shared" ca="1" si="662"/>
        <v>6.7383923022338628E-14</v>
      </c>
      <c r="BU383" s="223">
        <f t="shared" ca="1" si="663"/>
        <v>4.8966971603245318E-14</v>
      </c>
      <c r="BV383" s="223">
        <f t="shared" ca="1" si="664"/>
        <v>1.6616821956010172E-14</v>
      </c>
      <c r="BW383" s="223">
        <f t="shared" ca="1" si="665"/>
        <v>-2.0461524405344115E-14</v>
      </c>
      <c r="BX383" s="223">
        <f t="shared" ca="1" si="666"/>
        <v>-5.1717691729375061E-14</v>
      </c>
      <c r="BY383" s="223">
        <f t="shared" ca="1" si="667"/>
        <v>-6.8257963273574764E-14</v>
      </c>
      <c r="BZ383" s="223">
        <f t="shared" ca="1" si="668"/>
        <v>-6.5375924190810758E-14</v>
      </c>
      <c r="CA383" s="223">
        <f t="shared" ca="1" si="669"/>
        <v>-4.3891637893759783E-14</v>
      </c>
      <c r="CB383" s="223">
        <f t="shared" ca="1" si="670"/>
        <v>-9.918302931688943E-15</v>
      </c>
      <c r="CC383" s="223">
        <f t="shared" ca="1" si="671"/>
        <v>2.6877213519441418E-14</v>
      </c>
      <c r="CD383" s="223">
        <f t="shared" ca="1" si="672"/>
        <v>5.6025012917110974E-14</v>
      </c>
      <c r="CE383" s="223">
        <f t="shared" ca="1" si="673"/>
        <v>6.9231299389840341E-14</v>
      </c>
      <c r="CF383" s="223">
        <f t="shared" ca="1" si="674"/>
        <v>6.2738319471209918E-14</v>
      </c>
      <c r="CG383" s="223">
        <f t="shared" ca="1" si="675"/>
        <v>3.8393603717747432E-14</v>
      </c>
      <c r="CH383" s="223">
        <f t="shared" ca="1" si="676"/>
        <v>3.1242652282396607E-15</v>
      </c>
      <c r="CI383" s="223">
        <f t="shared" ca="1" si="677"/>
        <v>-3.3034060374767066E-14</v>
      </c>
      <c r="CJ383" s="223">
        <f t="shared" ca="1" si="678"/>
        <v>-5.9792782604067708E-14</v>
      </c>
      <c r="CK383" s="223">
        <f t="shared" ca="1" si="679"/>
        <v>-6.9537900247303829E-14</v>
      </c>
      <c r="CL383" s="223">
        <f t="shared" ca="1" si="680"/>
        <v>-5.9496510438847268E-14</v>
      </c>
      <c r="CM383" s="223">
        <f t="shared" ca="1" si="681"/>
        <v>-3.2525818149854463E-14</v>
      </c>
      <c r="CN383" s="223">
        <f t="shared" ca="1" si="682"/>
        <v>3.699860857254678E-15</v>
      </c>
      <c r="CO383" s="223">
        <f t="shared" ca="1" si="683"/>
        <v>3.8872771170429406E-14</v>
      </c>
      <c r="CP383" s="223">
        <f t="shared" ca="1" si="684"/>
        <v>6.2984715108487449E-14</v>
      </c>
      <c r="CQ383" s="223">
        <f t="shared" ca="1" si="685"/>
        <v>6.9174813112102746E-14</v>
      </c>
      <c r="CR383" s="223">
        <f t="shared" ca="1" si="686"/>
        <v>5.5681717486857532E-14</v>
      </c>
      <c r="CS383" s="223">
        <f t="shared" ca="1" si="687"/>
        <v>2.6344791172757556E-14</v>
      </c>
      <c r="CT383" s="223">
        <f t="shared" ca="1" si="688"/>
        <v>-1.0488355260143974E-14</v>
      </c>
      <c r="CU383" s="223">
        <f t="shared" ca="1" si="689"/>
        <v>-4.4337115929702224E-14</v>
      </c>
      <c r="CV383" s="223">
        <f t="shared" ca="1" si="690"/>
        <v>-6.5570070375464853E-14</v>
      </c>
      <c r="CW383" s="223">
        <f t="shared" ca="1" si="691"/>
        <v>-6.8145534711832754E-14</v>
      </c>
      <c r="CX383" s="223">
        <f t="shared" ca="1" si="692"/>
        <v>-5.1330679156746345E-14</v>
      </c>
      <c r="CY383" s="223">
        <f t="shared" ca="1" si="693"/>
        <v>-1.9910049455139214E-14</v>
      </c>
      <c r="CZ383" s="223">
        <f t="shared" ca="1" si="694"/>
        <v>1.7175841068359881E-14</v>
      </c>
      <c r="DA383" s="223">
        <f t="shared" ca="1" si="695"/>
        <v>4.9374470025439027E-14</v>
      </c>
      <c r="DB383" s="223">
        <f t="shared" ca="1" si="696"/>
        <v>6.7523950020479947E-14</v>
      </c>
      <c r="DC383" s="223">
        <f t="shared" ca="1" si="697"/>
        <v>6.6459977560149201E-14</v>
      </c>
      <c r="DD383" s="223">
        <f t="shared" ca="1" si="698"/>
        <v>4.6485298326152156E-14</v>
      </c>
      <c r="DE383" s="223">
        <f t="shared" ca="1" si="699"/>
        <v>1.3283563077327718E-14</v>
      </c>
      <c r="DF383" s="223">
        <f t="shared" ca="1" si="700"/>
        <v>-2.3697914137817676E-14</v>
      </c>
      <c r="DG383" s="223">
        <f t="shared" ca="1" si="701"/>
        <v>-5.3936320984000015E-14</v>
      </c>
      <c r="DH383" s="223">
        <f t="shared" ca="1" si="702"/>
        <v>-6.8827537114452008E-14</v>
      </c>
      <c r="DI383" s="223">
        <f t="shared" ca="1" si="703"/>
        <v>-6.4134374493842106E-14</v>
      </c>
      <c r="DJ383" s="223">
        <f t="shared" ca="1" si="704"/>
        <v>-4.1192238661228196E-14</v>
      </c>
      <c r="DK383" s="223">
        <f t="shared" ca="1" si="705"/>
        <v>-6.5291487255473332E-15</v>
      </c>
      <c r="DL383" s="223">
        <f t="shared" ca="1" si="706"/>
        <v>2.9991763339530654E-14</v>
      </c>
      <c r="DM383" s="223">
        <f t="shared" ca="1" si="707"/>
        <v>5.7978735686892849E-14</v>
      </c>
      <c r="DN383" s="223">
        <f t="shared" ca="1" si="708"/>
        <v>6.9468277401052877E-14</v>
      </c>
      <c r="DO383" s="223">
        <f t="shared" ca="1" si="709"/>
        <v>6.119112234174395E-14</v>
      </c>
      <c r="DP383" s="223">
        <f t="shared" ca="1" si="710"/>
        <v>3.5502475220028405E-14</v>
      </c>
      <c r="DQ383" s="223">
        <f t="shared" ca="1" si="711"/>
        <v>-2.8814489765582792E-16</v>
      </c>
      <c r="DR383" s="223">
        <f t="shared" ca="1" si="712"/>
        <v>-3.5996775465118402E-14</v>
      </c>
      <c r="DS383" s="223">
        <f t="shared" ca="1" si="713"/>
        <v>-6.1462783470719987E-14</v>
      </c>
      <c r="DT383" s="223">
        <f t="shared" ca="1" si="714"/>
        <v>-6.9440000201058309E-14</v>
      </c>
      <c r="DU383" s="223">
        <f t="shared" ca="1" si="715"/>
        <v>-5.7658566231024729E-14</v>
      </c>
      <c r="DV383" s="223">
        <f t="shared" ca="1" si="716"/>
        <v>-2.9470803534832636E-14</v>
      </c>
      <c r="DW383" s="223">
        <f t="shared" ca="1" si="717"/>
        <v>7.1026635279785292E-15</v>
      </c>
      <c r="DX383" s="223">
        <f t="shared" ca="1" si="718"/>
        <v>4.1655118965137937E-14</v>
      </c>
      <c r="DY383" s="223">
        <f t="shared" ca="1" si="719"/>
        <v>6.4354911050748953E-14</v>
      </c>
      <c r="DZ383" s="223">
        <f t="shared" ca="1" si="720"/>
        <v>6.8742977839362158E-14</v>
      </c>
      <c r="EA383" s="223">
        <f t="shared" ca="1" si="721"/>
        <v>5.3570726608122264E-14</v>
      </c>
      <c r="EB383" s="223">
        <f t="shared" ca="1" si="722"/>
        <v>2.3155311901216456E-14</v>
      </c>
      <c r="EC383" s="223">
        <f t="shared" ca="1" si="723"/>
        <v>-1.3848779625815973E-14</v>
      </c>
      <c r="ED383" s="223">
        <f t="shared" ca="1" si="724"/>
        <v>-4.6912300898518896E-14</v>
      </c>
      <c r="EE383" s="223">
        <f t="shared" ca="1" si="725"/>
        <v>-6.6627265657386288E-14</v>
      </c>
      <c r="EF383" s="223">
        <f t="shared" ca="1" si="726"/>
        <v>-6.7383923022338717E-14</v>
      </c>
      <c r="EG383" s="223">
        <f t="shared" ca="1" si="727"/>
        <v>-4.8966971603245558E-14</v>
      </c>
      <c r="EH383" s="223">
        <f t="shared" ca="1" si="728"/>
        <v>-1.6616821956010497E-14</v>
      </c>
      <c r="EI383" s="223">
        <f t="shared" ca="1" si="729"/>
        <v>2.0461524405343784E-14</v>
      </c>
      <c r="EJ383" s="223">
        <f t="shared" ca="1" si="730"/>
        <v>5.1717691729374834E-14</v>
      </c>
      <c r="EK383" s="223">
        <f t="shared" ca="1" si="731"/>
        <v>6.8257963273574714E-14</v>
      </c>
      <c r="EL383" s="223">
        <f t="shared" ca="1" si="732"/>
        <v>6.5375924190810872E-14</v>
      </c>
      <c r="EM383" s="223">
        <f t="shared" ca="1" si="733"/>
        <v>4.3891637893760049E-14</v>
      </c>
      <c r="EN383" s="223">
        <f t="shared" ca="1" si="734"/>
        <v>9.9183029316892775E-15</v>
      </c>
      <c r="EO383" s="223">
        <f t="shared" ca="1" si="735"/>
        <v>-2.6877213519441106E-14</v>
      </c>
      <c r="EP383" s="223">
        <f t="shared" ca="1" si="736"/>
        <v>-5.6025012917110766E-14</v>
      </c>
      <c r="EQ383" s="223">
        <f t="shared" ca="1" si="737"/>
        <v>-6.9231299389840316E-14</v>
      </c>
      <c r="ER383" s="223">
        <f t="shared" ca="1" si="738"/>
        <v>-6.2738319471210069E-14</v>
      </c>
      <c r="ES383" s="223">
        <f t="shared" ca="1" si="739"/>
        <v>-3.8393603717747722E-14</v>
      </c>
      <c r="ET383" s="223">
        <f t="shared" ca="1" si="740"/>
        <v>-3.1242652282400015E-15</v>
      </c>
      <c r="EU383" s="223">
        <f t="shared" ca="1" si="741"/>
        <v>3.3034060374766763E-14</v>
      </c>
      <c r="EV383" s="223">
        <f t="shared" ca="1" si="742"/>
        <v>5.9792782604067532E-14</v>
      </c>
      <c r="EW383" s="223">
        <f t="shared" ca="1" si="743"/>
        <v>6.9537900247303829E-14</v>
      </c>
      <c r="EX383" s="223">
        <f t="shared" ca="1" si="744"/>
        <v>5.9496510438847445E-14</v>
      </c>
      <c r="EY383" s="223">
        <f t="shared" ca="1" si="745"/>
        <v>3.2525818149854766E-14</v>
      </c>
      <c r="EZ383" s="223">
        <f t="shared" ca="1" si="746"/>
        <v>-3.6998608572543373E-15</v>
      </c>
      <c r="FA383" s="223">
        <f t="shared" ca="1" si="747"/>
        <v>-3.8872771170429122E-14</v>
      </c>
      <c r="FB383" s="223">
        <f t="shared" ca="1" si="748"/>
        <v>-6.298471510848731E-14</v>
      </c>
      <c r="FC383" s="223">
        <f t="shared" ca="1" si="749"/>
        <v>-6.9174813112102797E-14</v>
      </c>
      <c r="FD383" s="223">
        <f t="shared" ca="1" si="750"/>
        <v>-5.5681717486857741E-14</v>
      </c>
      <c r="FE383" s="223">
        <f t="shared" ca="1" si="751"/>
        <v>-2.6344791172757878E-14</v>
      </c>
      <c r="FF383" s="223">
        <f t="shared" ca="1" si="752"/>
        <v>1.048835526014364E-14</v>
      </c>
      <c r="FG383" s="223">
        <f t="shared" ca="1" si="753"/>
        <v>4.4337115929701966E-14</v>
      </c>
      <c r="FH383" s="223">
        <f t="shared" ca="1" si="754"/>
        <v>6.5570070375464739E-14</v>
      </c>
      <c r="FI383" s="223">
        <f t="shared" ca="1" si="755"/>
        <v>6.8145534711832817E-14</v>
      </c>
      <c r="FJ383" s="223">
        <f t="shared" ca="1" si="756"/>
        <v>5.1330679156746572E-14</v>
      </c>
      <c r="FK383" s="223">
        <f t="shared" ca="1" si="757"/>
        <v>1.9910049455139542E-14</v>
      </c>
      <c r="FL383" s="223">
        <f t="shared" ca="1" si="758"/>
        <v>-1.7175841068359553E-14</v>
      </c>
      <c r="FM383" s="223">
        <f t="shared" ca="1" si="759"/>
        <v>-4.9374470025438788E-14</v>
      </c>
      <c r="FN383" s="223">
        <f t="shared" ca="1" si="760"/>
        <v>-6.7523950020479871E-14</v>
      </c>
      <c r="FO383" s="223">
        <f t="shared" ca="1" si="761"/>
        <v>-6.6459977560149302E-14</v>
      </c>
      <c r="FP383" s="223">
        <f t="shared" ca="1" si="762"/>
        <v>-4.6485298326152415E-14</v>
      </c>
      <c r="FQ383" s="223">
        <f t="shared" ca="1" si="763"/>
        <v>-1.3283563077328056E-14</v>
      </c>
      <c r="FR383" s="223">
        <f t="shared" ca="1" si="764"/>
        <v>2.3697914137817354E-14</v>
      </c>
      <c r="FS383" s="223">
        <f t="shared" ca="1" si="765"/>
        <v>5.3936320983999801E-14</v>
      </c>
      <c r="FT383" s="223">
        <f t="shared" ca="1" si="766"/>
        <v>6.8827537114451957E-14</v>
      </c>
      <c r="FU383" s="223">
        <f t="shared" ca="1" si="767"/>
        <v>6.4134374493842245E-14</v>
      </c>
      <c r="FV383" s="223">
        <f t="shared" ca="1" si="768"/>
        <v>4.1192238661228462E-14</v>
      </c>
      <c r="FW383" s="223">
        <f t="shared" ca="1" si="769"/>
        <v>6.529148725547674E-15</v>
      </c>
      <c r="FX383" s="223">
        <f t="shared" ca="1" si="770"/>
        <v>-2.9991763339530352E-14</v>
      </c>
      <c r="FY383" s="223">
        <f t="shared" ca="1" si="771"/>
        <v>-5.7978735686892647E-14</v>
      </c>
      <c r="FZ383" s="223">
        <f t="shared" ca="1" si="772"/>
        <v>-6.9468277401052852E-14</v>
      </c>
      <c r="GA383" s="223">
        <f t="shared" ca="1" si="773"/>
        <v>-6.1191122341744114E-14</v>
      </c>
      <c r="GB383" s="223">
        <f t="shared" ca="1" si="774"/>
        <v>-3.5502475220028695E-14</v>
      </c>
      <c r="GC383" s="223">
        <f t="shared" ca="1" si="775"/>
        <v>2.8814489765548083E-16</v>
      </c>
      <c r="GD383" s="223">
        <f t="shared" ca="1" si="776"/>
        <v>3.5996775465118112E-14</v>
      </c>
      <c r="GE383" s="223">
        <f t="shared" ca="1" si="777"/>
        <v>6.1462783470719835E-14</v>
      </c>
      <c r="GF383" s="223">
        <f t="shared" ca="1" si="778"/>
        <v>6.9440000201058334E-14</v>
      </c>
      <c r="GG383" s="223">
        <f t="shared" ca="1" si="779"/>
        <v>5.7658566231024918E-14</v>
      </c>
      <c r="GH383" s="223">
        <f t="shared" ca="1" si="780"/>
        <v>2.9470803534832939E-14</v>
      </c>
      <c r="GI383" s="223">
        <f t="shared" ca="1" si="781"/>
        <v>-7.1026635279781947E-15</v>
      </c>
      <c r="GJ383" s="223">
        <f t="shared" ca="1" si="782"/>
        <v>-4.1655118965137672E-14</v>
      </c>
      <c r="GK383" s="223">
        <f t="shared" ca="1" si="783"/>
        <v>-6.4354911050748827E-14</v>
      </c>
      <c r="GL383" s="223">
        <f t="shared" ca="1" si="784"/>
        <v>-6.8742977839362196E-14</v>
      </c>
      <c r="GM383" s="223">
        <f t="shared" ca="1" si="785"/>
        <v>-5.3570726608122485E-14</v>
      </c>
      <c r="GN383" s="223">
        <f t="shared" ca="1" si="786"/>
        <v>-2.3155311901216778E-14</v>
      </c>
      <c r="GO383" s="223">
        <f t="shared" ca="1" si="787"/>
        <v>1.3848779625815635E-14</v>
      </c>
      <c r="GP383" s="223">
        <f t="shared" ca="1" si="788"/>
        <v>4.6912300898518644E-14</v>
      </c>
      <c r="GQ383" s="223">
        <f t="shared" ca="1" si="789"/>
        <v>6.6627265657386188E-14</v>
      </c>
      <c r="GR383" s="223">
        <f t="shared" ca="1" si="790"/>
        <v>6.7383923022338805E-14</v>
      </c>
      <c r="GS383" s="223">
        <f t="shared" ca="1" si="791"/>
        <v>4.8966971603245798E-14</v>
      </c>
      <c r="GT383" s="223">
        <f t="shared" ca="1" si="792"/>
        <v>1.6616821956010829E-14</v>
      </c>
      <c r="GU383" s="223">
        <f t="shared" ca="1" si="793"/>
        <v>-2.0461524405343455E-14</v>
      </c>
      <c r="GV383" s="223">
        <f t="shared" ca="1" si="794"/>
        <v>-5.1717691729374601E-14</v>
      </c>
      <c r="GW383" s="223">
        <f t="shared" ca="1" si="795"/>
        <v>-6.8257963273574638E-14</v>
      </c>
      <c r="GX383" s="223">
        <f t="shared" ca="1" si="796"/>
        <v>-6.5375924190810998E-14</v>
      </c>
      <c r="GY383" s="223">
        <f t="shared" ca="1" si="797"/>
        <v>-4.3891637893760314E-14</v>
      </c>
      <c r="GZ383" s="223">
        <f t="shared" ca="1" si="798"/>
        <v>-9.9183029316896183E-15</v>
      </c>
      <c r="HA383" s="223">
        <f t="shared" ca="1" si="799"/>
        <v>2.6877213519440794E-14</v>
      </c>
      <c r="HB383" s="223">
        <f t="shared" ca="1" si="800"/>
        <v>5.602501291711057E-14</v>
      </c>
      <c r="HC383" s="223">
        <f t="shared" ca="1" si="801"/>
        <v>6.923129938984029E-14</v>
      </c>
      <c r="HD383" s="223">
        <f t="shared" ca="1" si="802"/>
        <v>6.2738319471210208E-14</v>
      </c>
      <c r="HE383" s="223">
        <f t="shared" ca="1" si="803"/>
        <v>3.8393603717748006E-14</v>
      </c>
      <c r="HF383" s="223">
        <f t="shared" ca="1" si="804"/>
        <v>3.1242652282403423E-15</v>
      </c>
      <c r="HG383" s="223">
        <f t="shared" ca="1" si="805"/>
        <v>-3.303406037476646E-14</v>
      </c>
      <c r="HH383" s="223">
        <f t="shared" ca="1" si="806"/>
        <v>-5.9792782604067355E-14</v>
      </c>
      <c r="HI383" s="223">
        <f t="shared" ca="1" si="807"/>
        <v>-6.9537900247303829E-14</v>
      </c>
      <c r="HJ383" s="223">
        <f t="shared" ca="1" si="808"/>
        <v>-5.9496510438847622E-14</v>
      </c>
      <c r="HK383" s="223">
        <f t="shared" ca="1" si="809"/>
        <v>-3.2525818149855069E-14</v>
      </c>
      <c r="HL383" s="223">
        <f t="shared" ca="1" si="810"/>
        <v>3.6998608572540028E-15</v>
      </c>
      <c r="HM383" s="223">
        <f t="shared" ca="1" si="811"/>
        <v>3.8872771170428844E-14</v>
      </c>
      <c r="HN383" s="223">
        <f t="shared" ca="1" si="812"/>
        <v>6.2984715108487172E-14</v>
      </c>
      <c r="HO383" s="223">
        <f t="shared" ca="1" si="813"/>
        <v>6.9174813112102822E-14</v>
      </c>
      <c r="HP383" s="223">
        <f t="shared" ca="1" si="814"/>
        <v>5.5681717486857943E-14</v>
      </c>
      <c r="HQ383" s="223">
        <f t="shared" ca="1" si="815"/>
        <v>2.6344791172758194E-14</v>
      </c>
      <c r="HR383" s="223">
        <f t="shared" ca="1" si="816"/>
        <v>-1.0488355260143299E-14</v>
      </c>
      <c r="HS383" s="223">
        <f t="shared" ca="1" si="817"/>
        <v>-4.4337115929701701E-14</v>
      </c>
      <c r="HT383" s="223">
        <f t="shared" ca="1" si="818"/>
        <v>-6.5570070375464626E-14</v>
      </c>
      <c r="HU383" s="223">
        <f t="shared" ca="1" si="819"/>
        <v>-6.814553471183288E-14</v>
      </c>
      <c r="HV383" s="223">
        <f t="shared" ca="1" si="820"/>
        <v>-5.1330679156746799E-14</v>
      </c>
      <c r="HW383" s="223">
        <f t="shared" ca="1" si="821"/>
        <v>-1.9910049455139867E-14</v>
      </c>
      <c r="HX383" s="223">
        <f t="shared" ca="1" si="822"/>
        <v>1.7175841068359215E-14</v>
      </c>
      <c r="HY383" s="223">
        <f t="shared" ca="1" si="823"/>
        <v>4.9374470025438554E-14</v>
      </c>
      <c r="HZ383" s="223">
        <f t="shared" ca="1" si="824"/>
        <v>6.7523950020479796E-14</v>
      </c>
      <c r="IA383" s="223">
        <f t="shared" ca="1" si="825"/>
        <v>6.6459977560149403E-14</v>
      </c>
      <c r="IB383" s="223">
        <f t="shared" ca="1" si="826"/>
        <v>4.6485298326152661E-14</v>
      </c>
      <c r="IC383" s="223">
        <f t="shared" ca="1" si="827"/>
        <v>1.328356307732839E-14</v>
      </c>
      <c r="ID383" s="223">
        <f t="shared" ca="1" si="828"/>
        <v>-2.3697914137817035E-14</v>
      </c>
      <c r="IE383" s="223">
        <f t="shared" ca="1" si="829"/>
        <v>-9.0432338160700428E-14</v>
      </c>
      <c r="IF383" s="223">
        <f t="shared" ca="1" si="830"/>
        <v>-6.8827537114451907E-14</v>
      </c>
      <c r="IG383" s="223">
        <f t="shared" ca="1" si="831"/>
        <v>-6.4134374493842371E-14</v>
      </c>
      <c r="IH383" s="223">
        <f t="shared" ca="1" si="832"/>
        <v>-4.1192238661228739E-14</v>
      </c>
      <c r="II383" s="223">
        <f t="shared" ca="1" si="833"/>
        <v>-6.5291487255480148E-15</v>
      </c>
      <c r="IJ383" s="223">
        <f t="shared" ca="1" si="834"/>
        <v>2.9991763339530049E-14</v>
      </c>
      <c r="IK383" s="223">
        <f t="shared" ca="1" si="835"/>
        <v>5.7978735686892457E-14</v>
      </c>
      <c r="IL383" s="223">
        <f t="shared" ca="1" si="836"/>
        <v>6.9468277401052852E-14</v>
      </c>
      <c r="IM383" s="223">
        <f t="shared" ca="1" si="837"/>
        <v>6.1191122341744278E-14</v>
      </c>
      <c r="IN383" s="223">
        <f t="shared" ca="1" si="838"/>
        <v>3.5502475220028985E-14</v>
      </c>
      <c r="IO383" s="223">
        <f t="shared" ca="1" si="839"/>
        <v>-2.8814489765513373E-16</v>
      </c>
      <c r="IP383" s="223">
        <f t="shared" ca="1" si="840"/>
        <v>-3.5996775465117815E-14</v>
      </c>
      <c r="IQ383" s="223">
        <f t="shared" ca="1" si="841"/>
        <v>-6.1462783470719671E-14</v>
      </c>
      <c r="IR383" s="223">
        <f t="shared" ca="1" si="842"/>
        <v>-6.9440000201058334E-14</v>
      </c>
      <c r="IS383" s="223">
        <f t="shared" ca="1" si="843"/>
        <v>-5.7658566231025107E-14</v>
      </c>
      <c r="IT383" s="223">
        <f t="shared" ca="1" si="844"/>
        <v>-2.9470803534833248E-14</v>
      </c>
      <c r="IU383" s="223">
        <f t="shared" ca="1" si="845"/>
        <v>7.102663527977854E-15</v>
      </c>
      <c r="IV383" s="223">
        <f t="shared" ca="1" si="846"/>
        <v>4.1655118965137401E-14</v>
      </c>
      <c r="IW383" s="223">
        <f t="shared" ca="1" si="847"/>
        <v>6.4354911050748688E-14</v>
      </c>
      <c r="IX383" s="223">
        <f t="shared" ca="1" si="848"/>
        <v>6.8742977839362259E-14</v>
      </c>
      <c r="IY383" s="223">
        <f t="shared" ca="1" si="849"/>
        <v>5.35707266081227E-14</v>
      </c>
      <c r="IZ383" s="223">
        <f t="shared" ca="1" si="850"/>
        <v>2.3155311901217093E-14</v>
      </c>
      <c r="JA383" s="223">
        <f t="shared" ca="1" si="851"/>
        <v>-1.3848779625815304E-14</v>
      </c>
      <c r="JB383" s="223">
        <f t="shared" ca="1" si="852"/>
        <v>-4.6912300898518397E-14</v>
      </c>
    </row>
    <row r="384" spans="2:262">
      <c r="B384" s="230">
        <v>23</v>
      </c>
      <c r="C384" s="229">
        <f t="shared" si="853"/>
        <v>4.4921875000000013E-4</v>
      </c>
      <c r="D384" s="226">
        <f t="shared" ca="1" si="597"/>
        <v>18.000000000007962</v>
      </c>
      <c r="E384" s="225">
        <f ca="1">AC361</f>
        <v>7.9609771953562705E-12</v>
      </c>
      <c r="F384" s="224">
        <v>23</v>
      </c>
      <c r="G384" s="223">
        <f t="shared" ca="1" si="854"/>
        <v>-5.7075389868898345E-13</v>
      </c>
      <c r="H384" s="223">
        <f t="shared" ca="1" si="598"/>
        <v>-5.5625063761045763E-13</v>
      </c>
      <c r="I384" s="223">
        <f t="shared" ca="1" si="599"/>
        <v>-3.6914677002625229E-13</v>
      </c>
      <c r="J384" s="223">
        <f t="shared" ca="1" si="600"/>
        <v>-6.7499291903728391E-14</v>
      </c>
      <c r="K384" s="223">
        <f t="shared" ca="1" si="601"/>
        <v>2.5509273519286099E-13</v>
      </c>
      <c r="L384" s="223">
        <f t="shared" ca="1" si="602"/>
        <v>4.9853130549770462E-13</v>
      </c>
      <c r="M384" s="223">
        <f t="shared" ca="1" si="603"/>
        <v>5.8727916648379212E-13</v>
      </c>
      <c r="N384" s="223">
        <f t="shared" ca="1" si="604"/>
        <v>4.9379848970371165E-13</v>
      </c>
      <c r="O384" s="223">
        <f t="shared" ca="1" si="605"/>
        <v>2.4709566259841111E-13</v>
      </c>
      <c r="P384" s="223">
        <f t="shared" ca="1" si="606"/>
        <v>-7.627918669569907E-14</v>
      </c>
      <c r="Q384" s="223">
        <f t="shared" ca="1" si="607"/>
        <v>-3.759851482668298E-13</v>
      </c>
      <c r="R384" s="223">
        <f t="shared" ca="1" si="608"/>
        <v>-5.5902559929264302E-13</v>
      </c>
      <c r="S384" s="223">
        <f t="shared" ca="1" si="609"/>
        <v>-5.6860439298965697E-13</v>
      </c>
      <c r="T384" s="223">
        <f t="shared" ca="1" si="610"/>
        <v>-4.0174929797527156E-13</v>
      </c>
      <c r="U384" s="223">
        <f t="shared" ca="1" si="611"/>
        <v>-1.1023426047229387E-13</v>
      </c>
      <c r="V384" s="223">
        <f t="shared" ca="1" si="612"/>
        <v>2.1548568202990778E-13</v>
      </c>
      <c r="W384" s="223">
        <f t="shared" ca="1" si="613"/>
        <v>4.7434195391875835E-13</v>
      </c>
      <c r="X384" s="223">
        <f t="shared" ca="1" si="614"/>
        <v>5.8601329980164228E-13</v>
      </c>
      <c r="Y384" s="223">
        <f t="shared" ca="1" si="615"/>
        <v>5.158488973235677E-13</v>
      </c>
      <c r="Z384" s="223">
        <f t="shared" ca="1" si="616"/>
        <v>2.8562026026625066E-13</v>
      </c>
      <c r="AA384" s="223">
        <f t="shared" ca="1" si="617"/>
        <v>-3.3234306936586124E-14</v>
      </c>
      <c r="AB384" s="223">
        <f t="shared" ca="1" si="618"/>
        <v>-3.4177650567420549E-13</v>
      </c>
      <c r="AC384" s="223">
        <f t="shared" ca="1" si="619"/>
        <v>-5.4426789173829317E-13</v>
      </c>
      <c r="AD384" s="223">
        <f t="shared" ca="1" si="620"/>
        <v>-5.7787683189787129E-13</v>
      </c>
      <c r="AE384" s="223">
        <f t="shared" ca="1" si="621"/>
        <v>-4.3217471166995143E-13</v>
      </c>
      <c r="AF384" s="223">
        <f t="shared" ca="1" si="622"/>
        <v>-1.5237186003237347E-13</v>
      </c>
      <c r="AG384" s="223">
        <f t="shared" ca="1" si="623"/>
        <v>1.7471089328579033E-13</v>
      </c>
      <c r="AH384" s="223">
        <f t="shared" ca="1" si="624"/>
        <v>4.475821021932965E-13</v>
      </c>
      <c r="AI384" s="223">
        <f t="shared" ca="1" si="625"/>
        <v>5.8157177627413979E-13</v>
      </c>
      <c r="AJ384" s="223">
        <f t="shared" ca="1" si="626"/>
        <v>5.3510387507432814E-13</v>
      </c>
      <c r="AK384" s="223">
        <f t="shared" ca="1" si="627"/>
        <v>3.2259705699681906E-13</v>
      </c>
      <c r="AL384" s="223">
        <f t="shared" ca="1" si="628"/>
        <v>9.9906724113241636E-15</v>
      </c>
      <c r="AM384" s="223">
        <f t="shared" ca="1" si="629"/>
        <v>-3.0571574658492083E-13</v>
      </c>
      <c r="AN384" s="223">
        <f t="shared" ca="1" si="630"/>
        <v>-5.2656074932181808E-13</v>
      </c>
      <c r="AO384" s="223">
        <f t="shared" ca="1" si="631"/>
        <v>-5.8401770618526853E-13</v>
      </c>
      <c r="AP384" s="223">
        <f t="shared" ca="1" si="632"/>
        <v>-4.6025813315734261E-13</v>
      </c>
      <c r="AQ384" s="223">
        <f t="shared" ca="1" si="633"/>
        <v>-1.9368374328104264E-13</v>
      </c>
      <c r="AR384" s="223">
        <f t="shared" ca="1" si="634"/>
        <v>1.3298933107354869E-13</v>
      </c>
      <c r="AS384" s="223">
        <f t="shared" ca="1" si="635"/>
        <v>4.1839676427636336E-13</v>
      </c>
      <c r="AT384" s="223">
        <f t="shared" ca="1" si="636"/>
        <v>5.7397866490210542E-13</v>
      </c>
      <c r="AU384" s="223">
        <f t="shared" ca="1" si="637"/>
        <v>5.5145907856325803E-13</v>
      </c>
      <c r="AV384" s="223">
        <f t="shared" ca="1" si="638"/>
        <v>3.5782567232486844E-13</v>
      </c>
      <c r="AW384" s="223">
        <f t="shared" ca="1" si="639"/>
        <v>5.3161511439819373E-14</v>
      </c>
      <c r="AX384" s="223">
        <f t="shared" ca="1" si="640"/>
        <v>-2.6799828737687933E-13</v>
      </c>
      <c r="AY384" s="223">
        <f t="shared" ca="1" si="641"/>
        <v>-5.0600012858216495E-13</v>
      </c>
      <c r="AZ384" s="223">
        <f t="shared" ca="1" si="642"/>
        <v>-5.8699373792202371E-13</v>
      </c>
      <c r="BA384" s="223">
        <f t="shared" ca="1" si="643"/>
        <v>-4.858473759431837E-13</v>
      </c>
      <c r="BB384" s="223">
        <f t="shared" ca="1" si="644"/>
        <v>-2.3394603754360193E-13</v>
      </c>
      <c r="BC384" s="223">
        <f t="shared" ca="1" si="645"/>
        <v>9.0547088153674469E-14</v>
      </c>
      <c r="BD384" s="223">
        <f t="shared" ca="1" si="646"/>
        <v>3.8694409804282484E-13</v>
      </c>
      <c r="BE384" s="223">
        <f t="shared" ca="1" si="647"/>
        <v>5.6327511341395148E-13</v>
      </c>
      <c r="BF384" s="223">
        <f t="shared" ca="1" si="648"/>
        <v>5.6482587752559523E-13</v>
      </c>
      <c r="BG384" s="223">
        <f t="shared" ca="1" si="649"/>
        <v>3.9111519933163565E-13</v>
      </c>
      <c r="BH384" s="223">
        <f t="shared" ca="1" si="650"/>
        <v>9.6044263631769627E-14</v>
      </c>
      <c r="BI384" s="223">
        <f t="shared" ca="1" si="651"/>
        <v>-2.288285222294688E-13</v>
      </c>
      <c r="BJ384" s="223">
        <f t="shared" ca="1" si="652"/>
        <v>-4.826974493045483E-13</v>
      </c>
      <c r="BK384" s="223">
        <f t="shared" ca="1" si="653"/>
        <v>-5.8678879973430456E-13</v>
      </c>
      <c r="BL384" s="223">
        <f t="shared" ca="1" si="654"/>
        <v>-5.0880376970369933E-13</v>
      </c>
      <c r="BM384" s="223">
        <f t="shared" ca="1" si="655"/>
        <v>-2.7294055795901691E-13</v>
      </c>
      <c r="BN384" s="223">
        <f t="shared" ca="1" si="656"/>
        <v>4.7614162717856438E-14</v>
      </c>
      <c r="BO384" s="223">
        <f t="shared" ca="1" si="657"/>
        <v>3.5339454821614192E-13</v>
      </c>
      <c r="BP384" s="223">
        <f t="shared" ca="1" si="658"/>
        <v>5.4951912528257655E-13</v>
      </c>
      <c r="BQ384" s="223">
        <f t="shared" ca="1" si="659"/>
        <v>5.7513183611962806E-13</v>
      </c>
      <c r="BR384" s="223">
        <f t="shared" ca="1" si="660"/>
        <v>4.2228523918597931E-13</v>
      </c>
      <c r="BS384" s="223">
        <f t="shared" ca="1" si="661"/>
        <v>1.3840654363757072E-13</v>
      </c>
      <c r="BT384" s="223">
        <f t="shared" ca="1" si="662"/>
        <v>-1.8841871549379424E-13</v>
      </c>
      <c r="BU384" s="223">
        <f t="shared" ca="1" si="663"/>
        <v>-4.5677899072697871E-13</v>
      </c>
      <c r="BV384" s="223">
        <f t="shared" ca="1" si="664"/>
        <v>-5.8340400219990633E-13</v>
      </c>
      <c r="BW384" s="223">
        <f t="shared" ca="1" si="665"/>
        <v>-5.2900291175209911E-13</v>
      </c>
      <c r="BX384" s="223">
        <f t="shared" ca="1" si="666"/>
        <v>-3.1045598984256694E-13</v>
      </c>
      <c r="BY384" s="223">
        <f t="shared" ca="1" si="667"/>
        <v>4.4232120088566968E-15</v>
      </c>
      <c r="BZ384" s="223">
        <f t="shared" ca="1" si="668"/>
        <v>3.1792992271364628E-13</v>
      </c>
      <c r="CA384" s="223">
        <f t="shared" ca="1" si="669"/>
        <v>5.3278524539951828E-13</v>
      </c>
      <c r="CB384" s="223">
        <f t="shared" ca="1" si="670"/>
        <v>5.8232110546279903E-13</v>
      </c>
      <c r="CC384" s="223">
        <f t="shared" ca="1" si="671"/>
        <v>4.511668787412747E-13</v>
      </c>
      <c r="CD384" s="223">
        <f t="shared" ca="1" si="672"/>
        <v>1.8001878659149629E-13</v>
      </c>
      <c r="CE384" s="223">
        <f t="shared" ca="1" si="673"/>
        <v>-1.4698785141376757E-13</v>
      </c>
      <c r="CF384" s="223">
        <f t="shared" ca="1" si="674"/>
        <v>-4.2838520722213141E-13</v>
      </c>
      <c r="CG384" s="223">
        <f t="shared" ca="1" si="675"/>
        <v>-5.7685768782993572E-13</v>
      </c>
      <c r="CH384" s="223">
        <f t="shared" ca="1" si="676"/>
        <v>-5.4633534118751615E-13</v>
      </c>
      <c r="CI384" s="223">
        <f t="shared" ca="1" si="677"/>
        <v>-3.4628903381843991E-13</v>
      </c>
      <c r="CJ384" s="223">
        <f t="shared" ca="1" si="678"/>
        <v>-3.8791708469253594E-14</v>
      </c>
      <c r="CK384" s="223">
        <f t="shared" ca="1" si="679"/>
        <v>2.8074240741368404E-13</v>
      </c>
      <c r="CL384" s="223">
        <f t="shared" ca="1" si="680"/>
        <v>5.1316415610973057E-13</v>
      </c>
      <c r="CM384" s="223">
        <f t="shared" ca="1" si="681"/>
        <v>5.8635472628164095E-13</v>
      </c>
      <c r="CN384" s="223">
        <f t="shared" ca="1" si="682"/>
        <v>4.7760360589039097E-13</v>
      </c>
      <c r="CO384" s="223">
        <f t="shared" ca="1" si="683"/>
        <v>2.2065549214358331E-13</v>
      </c>
      <c r="CP384" s="223">
        <f t="shared" ca="1" si="684"/>
        <v>-1.0476044743151727E-13</v>
      </c>
      <c r="CQ384" s="223">
        <f t="shared" ca="1" si="685"/>
        <v>-3.9766996716293065E-13</v>
      </c>
      <c r="CR384" s="223">
        <f t="shared" ca="1" si="686"/>
        <v>-5.6718533166915344E-13</v>
      </c>
      <c r="CS384" s="223">
        <f t="shared" ca="1" si="687"/>
        <v>-5.6070713207311287E-13</v>
      </c>
      <c r="CT384" s="223">
        <f t="shared" ca="1" si="688"/>
        <v>-3.8024550751666166E-13</v>
      </c>
      <c r="CU384" s="223">
        <f t="shared" ca="1" si="689"/>
        <v>-8.1796413318157926E-14</v>
      </c>
      <c r="CV384" s="223">
        <f t="shared" ca="1" si="690"/>
        <v>2.4203352468368934E-13</v>
      </c>
      <c r="CW384" s="223">
        <f t="shared" ca="1" si="691"/>
        <v>4.9076218579609727E-13</v>
      </c>
      <c r="CX384" s="223">
        <f t="shared" ca="1" si="692"/>
        <v>5.8721084003545333E-13</v>
      </c>
      <c r="CY384" s="223">
        <f t="shared" ca="1" si="693"/>
        <v>5.0145215771835947E-13</v>
      </c>
      <c r="CZ384" s="223">
        <f t="shared" ca="1" si="694"/>
        <v>2.6009644646557431E-13</v>
      </c>
      <c r="DA384" s="223">
        <f t="shared" ca="1" si="695"/>
        <v>-6.1965337507915894E-14</v>
      </c>
      <c r="DB384" s="223">
        <f t="shared" ca="1" si="696"/>
        <v>-3.6479971909650624E-13</v>
      </c>
      <c r="DC384" s="223">
        <f t="shared" ca="1" si="697"/>
        <v>-5.5443934905363302E-13</v>
      </c>
      <c r="DD384" s="223">
        <f t="shared" ca="1" si="698"/>
        <v>-5.7204040242887055E-13</v>
      </c>
      <c r="DE384" s="223">
        <f t="shared" ca="1" si="699"/>
        <v>-4.1214139786418376E-13</v>
      </c>
      <c r="DF384" s="223">
        <f t="shared" ca="1" si="700"/>
        <v>-1.2435785631623568E-13</v>
      </c>
      <c r="DG384" s="223">
        <f t="shared" ca="1" si="701"/>
        <v>2.0201304131301518E-13</v>
      </c>
      <c r="DH384" s="223">
        <f t="shared" ca="1" si="702"/>
        <v>4.6570073267671363E-13</v>
      </c>
      <c r="DI384" s="223">
        <f t="shared" ca="1" si="703"/>
        <v>5.8488480736962811E-13</v>
      </c>
      <c r="DJ384" s="223">
        <f t="shared" ca="1" si="704"/>
        <v>5.2258329685652371E-13</v>
      </c>
      <c r="DK384" s="223">
        <f t="shared" ca="1" si="705"/>
        <v>2.9812791560873096E-13</v>
      </c>
      <c r="DL384" s="223">
        <f t="shared" ca="1" si="706"/>
        <v>-1.8834432051520055E-14</v>
      </c>
      <c r="DM384" s="223">
        <f t="shared" ca="1" si="707"/>
        <v>-3.299525897450946E-13</v>
      </c>
      <c r="DN384" s="223">
        <f t="shared" ca="1" si="708"/>
        <v>-5.3868881156751332E-13</v>
      </c>
      <c r="DO384" s="223">
        <f t="shared" ca="1" si="709"/>
        <v>-5.8027373628078712E-13</v>
      </c>
      <c r="DP384" s="223">
        <f t="shared" ca="1" si="710"/>
        <v>-4.4180385826766658E-13</v>
      </c>
      <c r="DQ384" s="223">
        <f t="shared" ca="1" si="711"/>
        <v>-1.6624539331624925E-13</v>
      </c>
      <c r="DR384" s="223">
        <f t="shared" ca="1" si="712"/>
        <v>1.6089783176852661E-13</v>
      </c>
      <c r="DS384" s="223">
        <f t="shared" ca="1" si="713"/>
        <v>4.3811560693742343E-13</v>
      </c>
      <c r="DT384" s="223">
        <f t="shared" ca="1" si="714"/>
        <v>5.793892332567151E-13</v>
      </c>
      <c r="DU384" s="223">
        <f t="shared" ca="1" si="715"/>
        <v>5.408825118310349E-13</v>
      </c>
      <c r="DV384" s="223">
        <f t="shared" ca="1" si="716"/>
        <v>3.3454380374662369E-13</v>
      </c>
      <c r="DW384" s="223">
        <f t="shared" ca="1" si="717"/>
        <v>2.4398538824027567E-14</v>
      </c>
      <c r="DX384" s="223">
        <f t="shared" ca="1" si="718"/>
        <v>-2.933174187218975E-13</v>
      </c>
      <c r="DY384" s="223">
        <f t="shared" ca="1" si="719"/>
        <v>-5.2001907273809936E-13</v>
      </c>
      <c r="DZ384" s="223">
        <f t="shared" ca="1" si="720"/>
        <v>-5.8536251647936103E-13</v>
      </c>
      <c r="EA384" s="223">
        <f t="shared" ca="1" si="721"/>
        <v>-4.6907214528415636E-13</v>
      </c>
      <c r="EB384" s="223">
        <f t="shared" ca="1" si="722"/>
        <v>-2.0723203212594161E-13</v>
      </c>
      <c r="EC384" s="223">
        <f t="shared" ca="1" si="723"/>
        <v>1.1891070293307481E-13</v>
      </c>
      <c r="ED384" s="223">
        <f t="shared" ca="1" si="724"/>
        <v>4.0815629476465534E-13</v>
      </c>
      <c r="EE384" s="223">
        <f t="shared" ca="1" si="725"/>
        <v>5.7075389868898294E-13</v>
      </c>
      <c r="EF384" s="223">
        <f t="shared" ca="1" si="726"/>
        <v>5.5625063761045784E-13</v>
      </c>
      <c r="EG384" s="223">
        <f t="shared" ca="1" si="727"/>
        <v>3.691467700262583E-13</v>
      </c>
      <c r="EH384" s="223">
        <f t="shared" ca="1" si="728"/>
        <v>6.7499291903734449E-14</v>
      </c>
      <c r="EI384" s="223">
        <f t="shared" ca="1" si="729"/>
        <v>-2.550927351928569E-13</v>
      </c>
      <c r="EJ384" s="223">
        <f t="shared" ca="1" si="730"/>
        <v>-4.9853130549770291E-13</v>
      </c>
      <c r="EK384" s="223">
        <f t="shared" ca="1" si="731"/>
        <v>-5.8727916648379212E-13</v>
      </c>
      <c r="EL384" s="223">
        <f t="shared" ca="1" si="732"/>
        <v>-4.9379848970371175E-13</v>
      </c>
      <c r="EM384" s="223">
        <f t="shared" ca="1" si="733"/>
        <v>-2.4709566259841727E-13</v>
      </c>
      <c r="EN384" s="223">
        <f t="shared" ca="1" si="734"/>
        <v>7.6279186695693819E-14</v>
      </c>
      <c r="EO384" s="223">
        <f t="shared" ca="1" si="735"/>
        <v>3.7598514826682697E-13</v>
      </c>
      <c r="EP384" s="223">
        <f t="shared" ca="1" si="736"/>
        <v>5.5902559929264221E-13</v>
      </c>
      <c r="EQ384" s="223">
        <f t="shared" ca="1" si="737"/>
        <v>5.6860439298965727E-13</v>
      </c>
      <c r="ER384" s="223">
        <f t="shared" ca="1" si="738"/>
        <v>4.0174929797527732E-13</v>
      </c>
      <c r="ES384" s="223">
        <f t="shared" ca="1" si="739"/>
        <v>1.1023426047229957E-13</v>
      </c>
      <c r="ET384" s="223">
        <f t="shared" ca="1" si="740"/>
        <v>-2.1548568202990334E-13</v>
      </c>
      <c r="EU384" s="223">
        <f t="shared" ca="1" si="741"/>
        <v>-4.7434195391875613E-13</v>
      </c>
      <c r="EV384" s="223">
        <f t="shared" ca="1" si="742"/>
        <v>-5.8601329980164218E-13</v>
      </c>
      <c r="EW384" s="223">
        <f t="shared" ca="1" si="743"/>
        <v>-5.1584889732356801E-13</v>
      </c>
      <c r="EX384" s="223">
        <f t="shared" ca="1" si="744"/>
        <v>-2.8562026026625671E-13</v>
      </c>
      <c r="EY384" s="223">
        <f t="shared" ca="1" si="745"/>
        <v>3.3234306936580267E-14</v>
      </c>
      <c r="EZ384" s="223">
        <f t="shared" ca="1" si="746"/>
        <v>3.4177650567420246E-13</v>
      </c>
      <c r="FA384" s="223">
        <f t="shared" ca="1" si="747"/>
        <v>5.4426789173829216E-13</v>
      </c>
      <c r="FB384" s="223">
        <f t="shared" ca="1" si="748"/>
        <v>5.7787683189787159E-13</v>
      </c>
      <c r="FC384" s="223">
        <f t="shared" ca="1" si="749"/>
        <v>4.3217471166995117E-13</v>
      </c>
      <c r="FD384" s="223">
        <f t="shared" ca="1" si="750"/>
        <v>1.5237186003238018E-13</v>
      </c>
      <c r="FE384" s="223">
        <f t="shared" ca="1" si="751"/>
        <v>-1.7471089328578576E-13</v>
      </c>
      <c r="FF384" s="223">
        <f t="shared" ca="1" si="752"/>
        <v>-4.4758210219329413E-13</v>
      </c>
      <c r="FG384" s="223">
        <f t="shared" ca="1" si="753"/>
        <v>-5.8157177627413959E-13</v>
      </c>
      <c r="FH384" s="223">
        <f t="shared" ca="1" si="754"/>
        <v>-5.3510387507432794E-13</v>
      </c>
      <c r="FI384" s="223">
        <f t="shared" ca="1" si="755"/>
        <v>-3.2259705699682563E-13</v>
      </c>
      <c r="FJ384" s="223">
        <f t="shared" ca="1" si="756"/>
        <v>-9.9906724113299696E-15</v>
      </c>
      <c r="FK384" s="223">
        <f t="shared" ca="1" si="757"/>
        <v>3.057157465849177E-13</v>
      </c>
      <c r="FL384" s="223">
        <f t="shared" ca="1" si="758"/>
        <v>5.2656074932181647E-13</v>
      </c>
      <c r="FM384" s="223">
        <f t="shared" ca="1" si="759"/>
        <v>5.8401770618526873E-13</v>
      </c>
      <c r="FN384" s="223">
        <f t="shared" ca="1" si="760"/>
        <v>4.6025813315734231E-13</v>
      </c>
      <c r="FO384" s="223">
        <f t="shared" ca="1" si="761"/>
        <v>1.936837432810481E-13</v>
      </c>
      <c r="FP384" s="223">
        <f t="shared" ca="1" si="762"/>
        <v>-1.3298933107354306E-13</v>
      </c>
      <c r="FQ384" s="223">
        <f t="shared" ca="1" si="763"/>
        <v>-4.1839676427636079E-13</v>
      </c>
      <c r="FR384" s="223">
        <f t="shared" ca="1" si="764"/>
        <v>-5.7397866490210521E-13</v>
      </c>
      <c r="FS384" s="223">
        <f t="shared" ca="1" si="765"/>
        <v>-5.5145907856325863E-13</v>
      </c>
      <c r="FT384" s="223">
        <f t="shared" ca="1" si="766"/>
        <v>-3.5782567232487465E-13</v>
      </c>
      <c r="FU384" s="223">
        <f t="shared" ca="1" si="767"/>
        <v>-5.3161511439825179E-14</v>
      </c>
      <c r="FV384" s="223">
        <f t="shared" ca="1" si="768"/>
        <v>2.6799828737687599E-13</v>
      </c>
      <c r="FW384" s="223">
        <f t="shared" ca="1" si="769"/>
        <v>5.0600012858216303E-13</v>
      </c>
      <c r="FX384" s="223">
        <f t="shared" ca="1" si="770"/>
        <v>5.8699373792202382E-13</v>
      </c>
      <c r="FY384" s="223">
        <f t="shared" ca="1" si="771"/>
        <v>4.858473759431835E-13</v>
      </c>
      <c r="FZ384" s="223">
        <f t="shared" ca="1" si="772"/>
        <v>2.339460375436092E-13</v>
      </c>
      <c r="GA384" s="223">
        <f t="shared" ca="1" si="773"/>
        <v>-9.0547088153668713E-14</v>
      </c>
      <c r="GB384" s="223">
        <f t="shared" ca="1" si="774"/>
        <v>-3.8694409804282202E-13</v>
      </c>
      <c r="GC384" s="223">
        <f t="shared" ca="1" si="775"/>
        <v>-5.6327511341395098E-13</v>
      </c>
      <c r="GD384" s="223">
        <f t="shared" ca="1" si="776"/>
        <v>-5.6482587752559574E-13</v>
      </c>
      <c r="GE384" s="223">
        <f t="shared" ca="1" si="777"/>
        <v>-3.9111519933164156E-13</v>
      </c>
      <c r="GF384" s="223">
        <f t="shared" ca="1" si="778"/>
        <v>-9.6044263631775383E-14</v>
      </c>
      <c r="GG384" s="223">
        <f t="shared" ca="1" si="779"/>
        <v>2.2882852222946537E-13</v>
      </c>
      <c r="GH384" s="223">
        <f t="shared" ca="1" si="780"/>
        <v>4.8269744930454618E-13</v>
      </c>
      <c r="GI384" s="223">
        <f t="shared" ca="1" si="781"/>
        <v>5.8678879973430436E-13</v>
      </c>
      <c r="GJ384" s="223">
        <f t="shared" ca="1" si="782"/>
        <v>5.0880376970369913E-13</v>
      </c>
      <c r="GK384" s="223">
        <f t="shared" ca="1" si="783"/>
        <v>2.7294055795902387E-13</v>
      </c>
      <c r="GL384" s="223">
        <f t="shared" ca="1" si="784"/>
        <v>-4.7614162717852702E-14</v>
      </c>
      <c r="GM384" s="223">
        <f t="shared" ca="1" si="785"/>
        <v>-3.5339454821613894E-13</v>
      </c>
      <c r="GN384" s="223">
        <f t="shared" ca="1" si="786"/>
        <v>-5.4951912528257534E-13</v>
      </c>
      <c r="GO384" s="223">
        <f t="shared" ca="1" si="787"/>
        <v>-5.7513183611962796E-13</v>
      </c>
      <c r="GP384" s="223">
        <f t="shared" ca="1" si="788"/>
        <v>-4.2228523918597901E-13</v>
      </c>
      <c r="GQ384" s="223">
        <f t="shared" ca="1" si="789"/>
        <v>-1.3840654363757837E-13</v>
      </c>
      <c r="GR384" s="223">
        <f t="shared" ca="1" si="790"/>
        <v>1.8841871549379063E-13</v>
      </c>
      <c r="GS384" s="223">
        <f t="shared" ca="1" si="791"/>
        <v>4.5677899072697639E-13</v>
      </c>
      <c r="GT384" s="223">
        <f t="shared" ca="1" si="792"/>
        <v>5.8340400219990593E-13</v>
      </c>
      <c r="GU384" s="223">
        <f t="shared" ca="1" si="793"/>
        <v>5.2900291175209891E-13</v>
      </c>
      <c r="GV384" s="223">
        <f t="shared" ca="1" si="794"/>
        <v>3.1045598984257365E-13</v>
      </c>
      <c r="GW384" s="223">
        <f t="shared" ca="1" si="795"/>
        <v>-4.4232120088529607E-15</v>
      </c>
      <c r="GX384" s="223">
        <f t="shared" ca="1" si="796"/>
        <v>-3.1792992271364315E-13</v>
      </c>
      <c r="GY384" s="223">
        <f t="shared" ca="1" si="797"/>
        <v>-5.3278524539951666E-13</v>
      </c>
      <c r="GZ384" s="223">
        <f t="shared" ca="1" si="798"/>
        <v>-5.8232110546279893E-13</v>
      </c>
      <c r="HA384" s="223">
        <f t="shared" ca="1" si="799"/>
        <v>-4.5116687874127445E-13</v>
      </c>
      <c r="HB384" s="223">
        <f t="shared" ca="1" si="800"/>
        <v>-1.8001878659150381E-13</v>
      </c>
      <c r="HC384" s="223">
        <f t="shared" ca="1" si="801"/>
        <v>1.4698785141376398E-13</v>
      </c>
      <c r="HD384" s="223">
        <f t="shared" ca="1" si="802"/>
        <v>4.2838520722212873E-13</v>
      </c>
      <c r="HE384" s="223">
        <f t="shared" ca="1" si="803"/>
        <v>5.7685768782993511E-13</v>
      </c>
      <c r="HF384" s="223">
        <f t="shared" ca="1" si="804"/>
        <v>5.4633534118751605E-13</v>
      </c>
      <c r="HG384" s="223">
        <f t="shared" ca="1" si="805"/>
        <v>3.4628903381844632E-13</v>
      </c>
      <c r="HH384" s="223">
        <f t="shared" ca="1" si="806"/>
        <v>3.879170846926152E-14</v>
      </c>
      <c r="HI384" s="223">
        <f t="shared" ca="1" si="807"/>
        <v>-2.807424074136807E-13</v>
      </c>
      <c r="HJ384" s="223">
        <f t="shared" ca="1" si="808"/>
        <v>-5.1316415610972865E-13</v>
      </c>
      <c r="HK384" s="223">
        <f t="shared" ca="1" si="809"/>
        <v>-5.8635472628164095E-13</v>
      </c>
      <c r="HL384" s="223">
        <f t="shared" ca="1" si="810"/>
        <v>-4.7760360589039067E-13</v>
      </c>
      <c r="HM384" s="223">
        <f t="shared" ca="1" si="811"/>
        <v>-2.2065549214359068E-13</v>
      </c>
      <c r="HN384" s="223">
        <f t="shared" ca="1" si="812"/>
        <v>1.0476044743151358E-13</v>
      </c>
      <c r="HO384" s="223">
        <f t="shared" ca="1" si="813"/>
        <v>3.9766996716292787E-13</v>
      </c>
      <c r="HP384" s="223">
        <f t="shared" ca="1" si="814"/>
        <v>5.6718533166915243E-13</v>
      </c>
      <c r="HQ384" s="223">
        <f t="shared" ca="1" si="815"/>
        <v>5.6070713207311267E-13</v>
      </c>
      <c r="HR384" s="223">
        <f t="shared" ca="1" si="816"/>
        <v>3.8024550751666772E-13</v>
      </c>
      <c r="HS384" s="223">
        <f t="shared" ca="1" si="817"/>
        <v>8.1796413318165802E-14</v>
      </c>
      <c r="HT384" s="223">
        <f t="shared" ca="1" si="818"/>
        <v>-2.4203352468368596E-13</v>
      </c>
      <c r="HU384" s="223">
        <f t="shared" ca="1" si="819"/>
        <v>-4.9076218579609525E-13</v>
      </c>
      <c r="HV384" s="223">
        <f t="shared" ca="1" si="820"/>
        <v>-5.8721084003545313E-13</v>
      </c>
      <c r="HW384" s="223">
        <f t="shared" ca="1" si="821"/>
        <v>-5.0145215771835927E-13</v>
      </c>
      <c r="HX384" s="223">
        <f t="shared" ca="1" si="822"/>
        <v>-2.6009644646558148E-13</v>
      </c>
      <c r="HY384" s="223">
        <f t="shared" ca="1" si="823"/>
        <v>6.1965337507912158E-14</v>
      </c>
      <c r="HZ384" s="223">
        <f t="shared" ca="1" si="824"/>
        <v>3.6479971909650988E-13</v>
      </c>
      <c r="IA384" s="223">
        <f t="shared" ca="1" si="825"/>
        <v>5.5443934905363181E-13</v>
      </c>
      <c r="IB384" s="223">
        <f t="shared" ca="1" si="826"/>
        <v>5.7204040242887227E-13</v>
      </c>
      <c r="IC384" s="223">
        <f t="shared" ca="1" si="827"/>
        <v>4.1214139786418346E-13</v>
      </c>
      <c r="ID384" s="223">
        <f t="shared" ca="1" si="828"/>
        <v>1.2435785631624338E-13</v>
      </c>
      <c r="IE384" s="223">
        <f t="shared" ca="1" si="829"/>
        <v>-4.6566368613124042E-13</v>
      </c>
      <c r="IF384" s="223">
        <f t="shared" ca="1" si="830"/>
        <v>-4.6570073267671131E-13</v>
      </c>
      <c r="IG384" s="223">
        <f t="shared" ca="1" si="831"/>
        <v>-5.848848073696271E-13</v>
      </c>
      <c r="IH384" s="223">
        <f t="shared" ca="1" si="832"/>
        <v>-5.225832968565235E-13</v>
      </c>
      <c r="II384" s="223">
        <f t="shared" ca="1" si="833"/>
        <v>-2.9812791560873782E-13</v>
      </c>
      <c r="IJ384" s="223">
        <f t="shared" ca="1" si="834"/>
        <v>1.8834432051524649E-14</v>
      </c>
      <c r="IK384" s="223">
        <f t="shared" ca="1" si="835"/>
        <v>3.2995258974509147E-13</v>
      </c>
      <c r="IL384" s="223">
        <f t="shared" ca="1" si="836"/>
        <v>5.3868881156750847E-13</v>
      </c>
      <c r="IM384" s="223">
        <f t="shared" ca="1" si="837"/>
        <v>5.8027373628078702E-13</v>
      </c>
      <c r="IN384" s="223">
        <f t="shared" ca="1" si="838"/>
        <v>4.4180385826767456E-13</v>
      </c>
      <c r="IO384" s="223">
        <f t="shared" ca="1" si="839"/>
        <v>1.6624539331624478E-13</v>
      </c>
      <c r="IP384" s="223">
        <f t="shared" ca="1" si="840"/>
        <v>-1.6089783176852303E-13</v>
      </c>
      <c r="IQ384" s="223">
        <f t="shared" ca="1" si="841"/>
        <v>-4.381156069374153E-13</v>
      </c>
      <c r="IR384" s="223">
        <f t="shared" ca="1" si="842"/>
        <v>-5.793892332567145E-13</v>
      </c>
      <c r="IS384" s="223">
        <f t="shared" ca="1" si="843"/>
        <v>-5.4088251183103954E-13</v>
      </c>
      <c r="IT384" s="223">
        <f t="shared" ca="1" si="844"/>
        <v>-3.345438037466199E-13</v>
      </c>
      <c r="IU384" s="223">
        <f t="shared" ca="1" si="845"/>
        <v>-2.4398538824031354E-14</v>
      </c>
      <c r="IV384" s="223">
        <f t="shared" ca="1" si="846"/>
        <v>2.9331741872190149E-13</v>
      </c>
      <c r="IW384" s="223">
        <f t="shared" ca="1" si="847"/>
        <v>5.2001907273809765E-13</v>
      </c>
      <c r="IX384" s="223">
        <f t="shared" ca="1" si="848"/>
        <v>5.8536251647936214E-13</v>
      </c>
      <c r="IY384" s="223">
        <f t="shared" ca="1" si="849"/>
        <v>4.6907214528415858E-13</v>
      </c>
      <c r="IZ384" s="223">
        <f t="shared" ca="1" si="850"/>
        <v>2.0723203212594507E-13</v>
      </c>
      <c r="JA384" s="223">
        <f t="shared" ca="1" si="851"/>
        <v>-1.1891070293307933E-13</v>
      </c>
      <c r="JB384" s="223">
        <f t="shared" ca="1" si="852"/>
        <v>-4.0815629476465262E-13</v>
      </c>
    </row>
    <row r="385" spans="2:262">
      <c r="B385" s="230">
        <v>24</v>
      </c>
      <c r="C385" s="229">
        <f t="shared" si="853"/>
        <v>4.6875000000000015E-4</v>
      </c>
      <c r="D385" s="226">
        <f t="shared" ca="1" si="597"/>
        <v>18.000000000007919</v>
      </c>
      <c r="E385" s="225">
        <f ca="1">AD361</f>
        <v>7.9176675666927531E-12</v>
      </c>
      <c r="F385" s="224">
        <v>24</v>
      </c>
      <c r="G385" s="223">
        <f t="shared" ca="1" si="854"/>
        <v>-8.6827355462117407E-13</v>
      </c>
      <c r="H385" s="223">
        <f t="shared" ca="1" si="598"/>
        <v>-8.2205677326401708E-13</v>
      </c>
      <c r="I385" s="223">
        <f t="shared" ca="1" si="599"/>
        <v>-4.9875689849185306E-13</v>
      </c>
      <c r="J385" s="223">
        <f t="shared" ca="1" si="600"/>
        <v>-7.3456367804649181E-15</v>
      </c>
      <c r="K385" s="223">
        <f t="shared" ca="1" si="601"/>
        <v>4.8654155095991599E-13</v>
      </c>
      <c r="L385" s="223">
        <f t="shared" ca="1" si="602"/>
        <v>8.1643466627190598E-13</v>
      </c>
      <c r="M385" s="223">
        <f t="shared" ca="1" si="603"/>
        <v>8.7113967991100288E-13</v>
      </c>
      <c r="N385" s="223">
        <f t="shared" ca="1" si="604"/>
        <v>6.322176775620241E-13</v>
      </c>
      <c r="O385" s="223">
        <f t="shared" ca="1" si="605"/>
        <v>1.8019989459562069E-13</v>
      </c>
      <c r="P385" s="223">
        <f t="shared" ca="1" si="606"/>
        <v>-3.3255620456926354E-13</v>
      </c>
      <c r="Q385" s="223">
        <f t="shared" ca="1" si="607"/>
        <v>-7.3322065155964415E-13</v>
      </c>
      <c r="R385" s="223">
        <f t="shared" ca="1" si="608"/>
        <v>-8.8674517719976978E-13</v>
      </c>
      <c r="S385" s="223">
        <f t="shared" ca="1" si="609"/>
        <v>-7.4138268583524485E-13</v>
      </c>
      <c r="T385" s="223">
        <f t="shared" ca="1" si="610"/>
        <v>-3.4612917151873117E-13</v>
      </c>
      <c r="U385" s="223">
        <f t="shared" ca="1" si="611"/>
        <v>1.6579090973668327E-13</v>
      </c>
      <c r="V385" s="223">
        <f t="shared" ca="1" si="612"/>
        <v>6.2182937840282377E-13</v>
      </c>
      <c r="W385" s="223">
        <f t="shared" ca="1" si="613"/>
        <v>8.6827355462117407E-13</v>
      </c>
      <c r="X385" s="223">
        <f t="shared" ca="1" si="614"/>
        <v>8.2205677326401728E-13</v>
      </c>
      <c r="Y385" s="223">
        <f t="shared" ca="1" si="615"/>
        <v>4.9875689849185387E-13</v>
      </c>
      <c r="Z385" s="223">
        <f t="shared" ca="1" si="616"/>
        <v>7.3456367804660288E-15</v>
      </c>
      <c r="AA385" s="223">
        <f t="shared" ca="1" si="617"/>
        <v>-4.8654155095991629E-13</v>
      </c>
      <c r="AB385" s="223">
        <f t="shared" ca="1" si="618"/>
        <v>-8.1643466627190588E-13</v>
      </c>
      <c r="AC385" s="223">
        <f t="shared" ca="1" si="619"/>
        <v>-8.7113967991100308E-13</v>
      </c>
      <c r="AD385" s="223">
        <f t="shared" ca="1" si="620"/>
        <v>-6.3221767756202431E-13</v>
      </c>
      <c r="AE385" s="223">
        <f t="shared" ca="1" si="621"/>
        <v>-1.8019989459562109E-13</v>
      </c>
      <c r="AF385" s="223">
        <f t="shared" ca="1" si="622"/>
        <v>3.3255620456926323E-13</v>
      </c>
      <c r="AG385" s="223">
        <f t="shared" ca="1" si="623"/>
        <v>7.3322065155964354E-13</v>
      </c>
      <c r="AH385" s="223">
        <f t="shared" ca="1" si="624"/>
        <v>8.8674517719976978E-13</v>
      </c>
      <c r="AI385" s="223">
        <f t="shared" ca="1" si="625"/>
        <v>7.4138268583524556E-13</v>
      </c>
      <c r="AJ385" s="223">
        <f t="shared" ca="1" si="626"/>
        <v>3.4612917151873147E-13</v>
      </c>
      <c r="AK385" s="223">
        <f t="shared" ca="1" si="627"/>
        <v>-1.657909097366814E-13</v>
      </c>
      <c r="AL385" s="223">
        <f t="shared" ca="1" si="628"/>
        <v>-6.2182937840282346E-13</v>
      </c>
      <c r="AM385" s="223">
        <f t="shared" ca="1" si="629"/>
        <v>-8.6827355462117427E-13</v>
      </c>
      <c r="AN385" s="223">
        <f t="shared" ca="1" si="630"/>
        <v>-8.2205677326401748E-13</v>
      </c>
      <c r="AO385" s="223">
        <f t="shared" ca="1" si="631"/>
        <v>-4.9875689849185286E-13</v>
      </c>
      <c r="AP385" s="223">
        <f t="shared" ca="1" si="632"/>
        <v>-7.3456367804663317E-15</v>
      </c>
      <c r="AQ385" s="223">
        <f t="shared" ca="1" si="633"/>
        <v>4.8654155095991599E-13</v>
      </c>
      <c r="AR385" s="223">
        <f t="shared" ca="1" si="634"/>
        <v>8.1643466627190527E-13</v>
      </c>
      <c r="AS385" s="223">
        <f t="shared" ca="1" si="635"/>
        <v>8.7113967991100308E-13</v>
      </c>
      <c r="AT385" s="223">
        <f t="shared" ca="1" si="636"/>
        <v>6.3221767756202572E-13</v>
      </c>
      <c r="AU385" s="223">
        <f t="shared" ca="1" si="637"/>
        <v>1.8019989459562135E-13</v>
      </c>
      <c r="AV385" s="223">
        <f t="shared" ca="1" si="638"/>
        <v>-3.3255620456926434E-13</v>
      </c>
      <c r="AW385" s="223">
        <f t="shared" ca="1" si="639"/>
        <v>-7.3322065155964334E-13</v>
      </c>
      <c r="AX385" s="223">
        <f t="shared" ca="1" si="640"/>
        <v>-8.8674517719976978E-13</v>
      </c>
      <c r="AY385" s="223">
        <f t="shared" ca="1" si="641"/>
        <v>-7.4138268583524566E-13</v>
      </c>
      <c r="AZ385" s="223">
        <f t="shared" ca="1" si="642"/>
        <v>-3.4612917151873167E-13</v>
      </c>
      <c r="BA385" s="223">
        <f t="shared" ca="1" si="643"/>
        <v>1.65790909736681E-13</v>
      </c>
      <c r="BB385" s="223">
        <f t="shared" ca="1" si="644"/>
        <v>6.2182937840282326E-13</v>
      </c>
      <c r="BC385" s="223">
        <f t="shared" ca="1" si="645"/>
        <v>8.6827355462117427E-13</v>
      </c>
      <c r="BD385" s="223">
        <f t="shared" ca="1" si="646"/>
        <v>8.2205677326401769E-13</v>
      </c>
      <c r="BE385" s="223">
        <f t="shared" ca="1" si="647"/>
        <v>4.9875689849185306E-13</v>
      </c>
      <c r="BF385" s="223">
        <f t="shared" ca="1" si="648"/>
        <v>7.3456367804667356E-15</v>
      </c>
      <c r="BG385" s="223">
        <f t="shared" ca="1" si="649"/>
        <v>-4.8654155095991569E-13</v>
      </c>
      <c r="BH385" s="223">
        <f t="shared" ca="1" si="650"/>
        <v>-8.1643466627190507E-13</v>
      </c>
      <c r="BI385" s="223">
        <f t="shared" ca="1" si="651"/>
        <v>-8.7113967991100369E-13</v>
      </c>
      <c r="BJ385" s="223">
        <f t="shared" ca="1" si="652"/>
        <v>-6.322176775620237E-13</v>
      </c>
      <c r="BK385" s="223">
        <f t="shared" ca="1" si="653"/>
        <v>-1.8019989459562165E-13</v>
      </c>
      <c r="BL385" s="223">
        <f t="shared" ca="1" si="654"/>
        <v>3.3255620456926116E-13</v>
      </c>
      <c r="BM385" s="223">
        <f t="shared" ca="1" si="655"/>
        <v>7.3322065155964496E-13</v>
      </c>
      <c r="BN385" s="223">
        <f t="shared" ca="1" si="656"/>
        <v>8.8674517719976978E-13</v>
      </c>
      <c r="BO385" s="223">
        <f t="shared" ca="1" si="657"/>
        <v>7.4138268583524586E-13</v>
      </c>
      <c r="BP385" s="223">
        <f t="shared" ca="1" si="658"/>
        <v>3.4612917151873495E-13</v>
      </c>
      <c r="BQ385" s="223">
        <f t="shared" ca="1" si="659"/>
        <v>-1.6579090973668383E-13</v>
      </c>
      <c r="BR385" s="223">
        <f t="shared" ca="1" si="660"/>
        <v>-6.2182937840282306E-13</v>
      </c>
      <c r="BS385" s="223">
        <f t="shared" ca="1" si="661"/>
        <v>-8.6827355462117346E-13</v>
      </c>
      <c r="BT385" s="223">
        <f t="shared" ca="1" si="662"/>
        <v>-8.2205677326401647E-13</v>
      </c>
      <c r="BU385" s="223">
        <f t="shared" ca="1" si="663"/>
        <v>-4.9875689849185346E-13</v>
      </c>
      <c r="BV385" s="223">
        <f t="shared" ca="1" si="664"/>
        <v>-7.3456367804670386E-15</v>
      </c>
      <c r="BW385" s="223">
        <f t="shared" ca="1" si="665"/>
        <v>4.8654155095991286E-13</v>
      </c>
      <c r="BX385" s="223">
        <f t="shared" ca="1" si="666"/>
        <v>8.1643466627190618E-13</v>
      </c>
      <c r="BY385" s="223">
        <f t="shared" ca="1" si="667"/>
        <v>8.7113967991100318E-13</v>
      </c>
      <c r="BZ385" s="223">
        <f t="shared" ca="1" si="668"/>
        <v>6.3221767756202612E-13</v>
      </c>
      <c r="CA385" s="223">
        <f t="shared" ca="1" si="669"/>
        <v>1.8019989459561887E-13</v>
      </c>
      <c r="CB385" s="223">
        <f t="shared" ca="1" si="670"/>
        <v>-3.3255620456926384E-13</v>
      </c>
      <c r="CC385" s="223">
        <f t="shared" ca="1" si="671"/>
        <v>-7.3322065155964304E-13</v>
      </c>
      <c r="CD385" s="223">
        <f t="shared" ca="1" si="672"/>
        <v>-8.8674517719976978E-13</v>
      </c>
      <c r="CE385" s="223">
        <f t="shared" ca="1" si="673"/>
        <v>-7.4138268583524434E-13</v>
      </c>
      <c r="CF385" s="223">
        <f t="shared" ca="1" si="674"/>
        <v>-3.4612917151873243E-13</v>
      </c>
      <c r="CG385" s="223">
        <f t="shared" ca="1" si="675"/>
        <v>1.6579090973668039E-13</v>
      </c>
      <c r="CH385" s="223">
        <f t="shared" ca="1" si="676"/>
        <v>6.2182937840282054E-13</v>
      </c>
      <c r="CI385" s="223">
        <f t="shared" ca="1" si="677"/>
        <v>8.6827355462117417E-13</v>
      </c>
      <c r="CJ385" s="223">
        <f t="shared" ca="1" si="678"/>
        <v>8.2205677326401779E-13</v>
      </c>
      <c r="CK385" s="223">
        <f t="shared" ca="1" si="679"/>
        <v>4.9875689849185619E-13</v>
      </c>
      <c r="CL385" s="223">
        <f t="shared" ca="1" si="680"/>
        <v>7.3456367804642113E-15</v>
      </c>
      <c r="CM385" s="223">
        <f t="shared" ca="1" si="681"/>
        <v>-4.8654155095991528E-13</v>
      </c>
      <c r="CN385" s="223">
        <f t="shared" ca="1" si="682"/>
        <v>-8.1643466627190487E-13</v>
      </c>
      <c r="CO385" s="223">
        <f t="shared" ca="1" si="683"/>
        <v>-8.7113967991100379E-13</v>
      </c>
      <c r="CP385" s="223">
        <f t="shared" ca="1" si="684"/>
        <v>-6.3221767756202421E-13</v>
      </c>
      <c r="CQ385" s="223">
        <f t="shared" ca="1" si="685"/>
        <v>-1.8019989459562236E-13</v>
      </c>
      <c r="CR385" s="223">
        <f t="shared" ca="1" si="686"/>
        <v>3.3255620456926051E-13</v>
      </c>
      <c r="CS385" s="223">
        <f t="shared" ca="1" si="687"/>
        <v>7.3322065155964455E-13</v>
      </c>
      <c r="CT385" s="223">
        <f t="shared" ca="1" si="688"/>
        <v>8.8674517719976989E-13</v>
      </c>
      <c r="CU385" s="223">
        <f t="shared" ca="1" si="689"/>
        <v>7.4138268583524626E-13</v>
      </c>
      <c r="CV385" s="223">
        <f t="shared" ca="1" si="690"/>
        <v>3.4612917151873561E-13</v>
      </c>
      <c r="CW385" s="223">
        <f t="shared" ca="1" si="691"/>
        <v>-1.6579090973668317E-13</v>
      </c>
      <c r="CX385" s="223">
        <f t="shared" ca="1" si="692"/>
        <v>-6.2182937840282255E-13</v>
      </c>
      <c r="CY385" s="223">
        <f t="shared" ca="1" si="693"/>
        <v>-8.6827355462117346E-13</v>
      </c>
      <c r="CZ385" s="223">
        <f t="shared" ca="1" si="694"/>
        <v>-8.2205677326401678E-13</v>
      </c>
      <c r="DA385" s="223">
        <f t="shared" ca="1" si="695"/>
        <v>-4.9875689849185387E-13</v>
      </c>
      <c r="DB385" s="223">
        <f t="shared" ca="1" si="696"/>
        <v>-7.3456367804677454E-15</v>
      </c>
      <c r="DC385" s="223">
        <f t="shared" ca="1" si="697"/>
        <v>4.8654155095991236E-13</v>
      </c>
      <c r="DD385" s="223">
        <f t="shared" ca="1" si="698"/>
        <v>8.1643466627190598E-13</v>
      </c>
      <c r="DE385" s="223">
        <f t="shared" ca="1" si="699"/>
        <v>8.7113967991100328E-13</v>
      </c>
      <c r="DF385" s="223">
        <f t="shared" ca="1" si="700"/>
        <v>6.3221767756202663E-13</v>
      </c>
      <c r="DG385" s="223">
        <f t="shared" ca="1" si="701"/>
        <v>1.8019989459561948E-13</v>
      </c>
      <c r="DH385" s="223">
        <f t="shared" ca="1" si="702"/>
        <v>-3.3255620456926318E-13</v>
      </c>
      <c r="DI385" s="223">
        <f t="shared" ca="1" si="703"/>
        <v>-7.3322065155964263E-13</v>
      </c>
      <c r="DJ385" s="223">
        <f t="shared" ca="1" si="704"/>
        <v>-8.8674517719976978E-13</v>
      </c>
      <c r="DK385" s="223">
        <f t="shared" ca="1" si="705"/>
        <v>-7.4138268583524465E-13</v>
      </c>
      <c r="DL385" s="223">
        <f t="shared" ca="1" si="706"/>
        <v>-3.4612917151873874E-13</v>
      </c>
      <c r="DM385" s="223">
        <f t="shared" ca="1" si="707"/>
        <v>1.6579090973667974E-13</v>
      </c>
      <c r="DN385" s="223">
        <f t="shared" ca="1" si="708"/>
        <v>6.2182937840282457E-13</v>
      </c>
      <c r="DO385" s="223">
        <f t="shared" ca="1" si="709"/>
        <v>8.6827355462117265E-13</v>
      </c>
      <c r="DP385" s="223">
        <f t="shared" ca="1" si="710"/>
        <v>8.2205677326401809E-13</v>
      </c>
      <c r="DQ385" s="223">
        <f t="shared" ca="1" si="711"/>
        <v>4.9875689849185165E-13</v>
      </c>
      <c r="DR385" s="223">
        <f t="shared" ca="1" si="712"/>
        <v>7.3456367804711785E-15</v>
      </c>
      <c r="DS385" s="223">
        <f t="shared" ca="1" si="713"/>
        <v>-4.8654155095991468E-13</v>
      </c>
      <c r="DT385" s="223">
        <f t="shared" ca="1" si="714"/>
        <v>-8.1643466627190709E-13</v>
      </c>
      <c r="DU385" s="223">
        <f t="shared" ca="1" si="715"/>
        <v>-8.7113967991100399E-13</v>
      </c>
      <c r="DV385" s="223">
        <f t="shared" ca="1" si="716"/>
        <v>-6.3221767756202461E-13</v>
      </c>
      <c r="DW385" s="223">
        <f t="shared" ca="1" si="717"/>
        <v>-1.801998945956167E-13</v>
      </c>
      <c r="DX385" s="223">
        <f t="shared" ca="1" si="718"/>
        <v>3.3255620456926E-13</v>
      </c>
      <c r="DY385" s="223">
        <f t="shared" ca="1" si="719"/>
        <v>7.3322065155964425E-13</v>
      </c>
      <c r="DZ385" s="223">
        <f t="shared" ca="1" si="720"/>
        <v>8.8674517719976978E-13</v>
      </c>
      <c r="EA385" s="223">
        <f t="shared" ca="1" si="721"/>
        <v>7.4138268583524657E-13</v>
      </c>
      <c r="EB385" s="223">
        <f t="shared" ca="1" si="722"/>
        <v>3.4612917151873031E-13</v>
      </c>
      <c r="EC385" s="223">
        <f t="shared" ca="1" si="723"/>
        <v>-1.657909097366763E-13</v>
      </c>
      <c r="ED385" s="223">
        <f t="shared" ca="1" si="724"/>
        <v>-6.2182937840282215E-13</v>
      </c>
      <c r="EE385" s="223">
        <f t="shared" ca="1" si="725"/>
        <v>-8.6827355462117447E-13</v>
      </c>
      <c r="EF385" s="223">
        <f t="shared" ca="1" si="726"/>
        <v>-8.220567732640193E-13</v>
      </c>
      <c r="EG385" s="223">
        <f t="shared" ca="1" si="727"/>
        <v>-4.9875689849185447E-13</v>
      </c>
      <c r="EH385" s="223">
        <f t="shared" ca="1" si="728"/>
        <v>-7.3456367804620403E-15</v>
      </c>
      <c r="EI385" s="223">
        <f t="shared" ca="1" si="729"/>
        <v>4.8654155095991175E-13</v>
      </c>
      <c r="EJ385" s="223">
        <f t="shared" ca="1" si="730"/>
        <v>8.1643466627190568E-13</v>
      </c>
      <c r="EK385" s="223">
        <f t="shared" ca="1" si="731"/>
        <v>8.7113967991100459E-13</v>
      </c>
      <c r="EL385" s="223">
        <f t="shared" ca="1" si="732"/>
        <v>6.3221767756202703E-13</v>
      </c>
      <c r="EM385" s="223">
        <f t="shared" ca="1" si="733"/>
        <v>1.8019989459562014E-13</v>
      </c>
      <c r="EN385" s="223">
        <f t="shared" ca="1" si="734"/>
        <v>-3.3255620456925667E-13</v>
      </c>
      <c r="EO385" s="223">
        <f t="shared" ca="1" si="735"/>
        <v>-7.3322065155964233E-13</v>
      </c>
      <c r="EP385" s="223">
        <f t="shared" ca="1" si="736"/>
        <v>-8.8674517719976989E-13</v>
      </c>
      <c r="EQ385" s="223">
        <f t="shared" ca="1" si="737"/>
        <v>-7.4138268583524848E-13</v>
      </c>
      <c r="ER385" s="223">
        <f t="shared" ca="1" si="738"/>
        <v>-3.4612917151873359E-13</v>
      </c>
      <c r="ES385" s="223">
        <f t="shared" ca="1" si="739"/>
        <v>1.6579090973668534E-13</v>
      </c>
      <c r="ET385" s="223">
        <f t="shared" ca="1" si="740"/>
        <v>6.2182937840281963E-13</v>
      </c>
      <c r="EU385" s="223">
        <f t="shared" ca="1" si="741"/>
        <v>8.6827355462117386E-13</v>
      </c>
      <c r="EV385" s="223">
        <f t="shared" ca="1" si="742"/>
        <v>8.2205677326401597E-13</v>
      </c>
      <c r="EW385" s="223">
        <f t="shared" ca="1" si="743"/>
        <v>4.987568984918573E-13</v>
      </c>
      <c r="EX385" s="223">
        <f t="shared" ca="1" si="744"/>
        <v>7.3456367804654735E-15</v>
      </c>
      <c r="EY385" s="223">
        <f t="shared" ca="1" si="745"/>
        <v>-4.8654155095990892E-13</v>
      </c>
      <c r="EZ385" s="223">
        <f t="shared" ca="1" si="746"/>
        <v>-8.1643466627190437E-13</v>
      </c>
      <c r="FA385" s="223">
        <f t="shared" ca="1" si="747"/>
        <v>-8.7113967991100288E-13</v>
      </c>
      <c r="FB385" s="223">
        <f t="shared" ca="1" si="748"/>
        <v>-6.3221767756202946E-13</v>
      </c>
      <c r="FC385" s="223">
        <f t="shared" ca="1" si="749"/>
        <v>-1.8019989459562362E-13</v>
      </c>
      <c r="FD385" s="223">
        <f t="shared" ca="1" si="750"/>
        <v>3.3255620456926525E-13</v>
      </c>
      <c r="FE385" s="223">
        <f t="shared" ca="1" si="751"/>
        <v>7.3322065155964031E-13</v>
      </c>
      <c r="FF385" s="223">
        <f t="shared" ca="1" si="752"/>
        <v>8.8674517719976978E-13</v>
      </c>
      <c r="FG385" s="223">
        <f t="shared" ca="1" si="753"/>
        <v>7.4138268583524354E-13</v>
      </c>
      <c r="FH385" s="223">
        <f t="shared" ca="1" si="754"/>
        <v>3.4612917151873672E-13</v>
      </c>
      <c r="FI385" s="223">
        <f t="shared" ca="1" si="755"/>
        <v>-1.6579090973668191E-13</v>
      </c>
      <c r="FJ385" s="223">
        <f t="shared" ca="1" si="756"/>
        <v>-6.218293784028171E-13</v>
      </c>
      <c r="FK385" s="223">
        <f t="shared" ca="1" si="757"/>
        <v>-8.6827355462117316E-13</v>
      </c>
      <c r="FL385" s="223">
        <f t="shared" ca="1" si="758"/>
        <v>-8.2205677326401728E-13</v>
      </c>
      <c r="FM385" s="223">
        <f t="shared" ca="1" si="759"/>
        <v>-4.9875689849186023E-13</v>
      </c>
      <c r="FN385" s="223">
        <f t="shared" ca="1" si="760"/>
        <v>-7.3456367804689571E-15</v>
      </c>
      <c r="FO385" s="223">
        <f t="shared" ca="1" si="761"/>
        <v>4.865415509599165E-13</v>
      </c>
      <c r="FP385" s="223">
        <f t="shared" ca="1" si="762"/>
        <v>8.1643466627190295E-13</v>
      </c>
      <c r="FQ385" s="223">
        <f t="shared" ca="1" si="763"/>
        <v>8.7113967991100348E-13</v>
      </c>
      <c r="FR385" s="223">
        <f t="shared" ca="1" si="764"/>
        <v>6.322176775620231E-13</v>
      </c>
      <c r="FS385" s="223">
        <f t="shared" ca="1" si="765"/>
        <v>1.8019989459562695E-13</v>
      </c>
      <c r="FT385" s="223">
        <f t="shared" ca="1" si="766"/>
        <v>-3.3255620456926192E-13</v>
      </c>
      <c r="FU385" s="223">
        <f t="shared" ca="1" si="767"/>
        <v>-7.3322065155964546E-13</v>
      </c>
      <c r="FV385" s="223">
        <f t="shared" ca="1" si="768"/>
        <v>-8.8674517719976978E-13</v>
      </c>
      <c r="FW385" s="223">
        <f t="shared" ca="1" si="769"/>
        <v>-7.4138268583524545E-13</v>
      </c>
      <c r="FX385" s="223">
        <f t="shared" ca="1" si="770"/>
        <v>-3.4612917151874E-13</v>
      </c>
      <c r="FY385" s="223">
        <f t="shared" ca="1" si="771"/>
        <v>1.6579090973667848E-13</v>
      </c>
      <c r="FZ385" s="223">
        <f t="shared" ca="1" si="772"/>
        <v>6.2182937840282367E-13</v>
      </c>
      <c r="GA385" s="223">
        <f t="shared" ca="1" si="773"/>
        <v>8.6827355462117245E-13</v>
      </c>
      <c r="GB385" s="223">
        <f t="shared" ca="1" si="774"/>
        <v>8.220567732640187E-13</v>
      </c>
      <c r="GC385" s="223">
        <f t="shared" ca="1" si="775"/>
        <v>4.9875689849185266E-13</v>
      </c>
      <c r="GD385" s="223">
        <f t="shared" ca="1" si="776"/>
        <v>7.3456367804724407E-15</v>
      </c>
      <c r="GE385" s="223">
        <f t="shared" ca="1" si="777"/>
        <v>-4.8654155095991357E-13</v>
      </c>
      <c r="GF385" s="223">
        <f t="shared" ca="1" si="778"/>
        <v>-8.1643466627190649E-13</v>
      </c>
      <c r="GG385" s="223">
        <f t="shared" ca="1" si="779"/>
        <v>-8.7113967991100429E-13</v>
      </c>
      <c r="GH385" s="223">
        <f t="shared" ca="1" si="780"/>
        <v>-6.3221767756202552E-13</v>
      </c>
      <c r="GI385" s="223">
        <f t="shared" ca="1" si="781"/>
        <v>-1.8019989459561807E-13</v>
      </c>
      <c r="GJ385" s="223">
        <f t="shared" ca="1" si="782"/>
        <v>3.3255620456925874E-13</v>
      </c>
      <c r="GK385" s="223">
        <f t="shared" ca="1" si="783"/>
        <v>7.3322065155964354E-13</v>
      </c>
      <c r="GL385" s="223">
        <f t="shared" ca="1" si="784"/>
        <v>8.8674517719976978E-13</v>
      </c>
      <c r="GM385" s="223">
        <f t="shared" ca="1" si="785"/>
        <v>7.4138268583524737E-13</v>
      </c>
      <c r="GN385" s="223">
        <f t="shared" ca="1" si="786"/>
        <v>3.4612917151873157E-13</v>
      </c>
      <c r="GO385" s="223">
        <f t="shared" ca="1" si="787"/>
        <v>-1.6579090973667504E-13</v>
      </c>
      <c r="GP385" s="223">
        <f t="shared" ca="1" si="788"/>
        <v>-6.2182937840282114E-13</v>
      </c>
      <c r="GQ385" s="223">
        <f t="shared" ca="1" si="789"/>
        <v>-8.6827355462117427E-13</v>
      </c>
      <c r="GR385" s="223">
        <f t="shared" ca="1" si="790"/>
        <v>-8.2205677326401991E-13</v>
      </c>
      <c r="GS385" s="223">
        <f t="shared" ca="1" si="791"/>
        <v>-4.9875689849185548E-13</v>
      </c>
      <c r="GT385" s="223">
        <f t="shared" ca="1" si="792"/>
        <v>-7.3456367804634035E-15</v>
      </c>
      <c r="GU385" s="223">
        <f t="shared" ca="1" si="793"/>
        <v>4.8654155095991064E-13</v>
      </c>
      <c r="GV385" s="223">
        <f t="shared" ca="1" si="794"/>
        <v>8.1643466627190517E-13</v>
      </c>
      <c r="GW385" s="223">
        <f t="shared" ca="1" si="795"/>
        <v>8.711396799110049E-13</v>
      </c>
      <c r="GX385" s="223">
        <f t="shared" ca="1" si="796"/>
        <v>6.3221767756202794E-13</v>
      </c>
      <c r="GY385" s="223">
        <f t="shared" ca="1" si="797"/>
        <v>1.801998945956214E-13</v>
      </c>
      <c r="GZ385" s="223">
        <f t="shared" ca="1" si="798"/>
        <v>-3.3255620456925556E-13</v>
      </c>
      <c r="HA385" s="223">
        <f t="shared" ca="1" si="799"/>
        <v>-7.3322065155964152E-13</v>
      </c>
      <c r="HB385" s="223">
        <f t="shared" ca="1" si="800"/>
        <v>-8.8674517719976978E-13</v>
      </c>
      <c r="HC385" s="223">
        <f t="shared" ca="1" si="801"/>
        <v>-7.4138268583524929E-13</v>
      </c>
      <c r="HD385" s="223">
        <f t="shared" ca="1" si="802"/>
        <v>-3.4612917151873475E-13</v>
      </c>
      <c r="HE385" s="223">
        <f t="shared" ca="1" si="803"/>
        <v>1.6579090973668403E-13</v>
      </c>
      <c r="HF385" s="223">
        <f t="shared" ca="1" si="804"/>
        <v>6.2182937840281872E-13</v>
      </c>
      <c r="HG385" s="223">
        <f t="shared" ca="1" si="805"/>
        <v>8.6827355462117356E-13</v>
      </c>
      <c r="HH385" s="223">
        <f t="shared" ca="1" si="806"/>
        <v>8.2205677326401637E-13</v>
      </c>
      <c r="HI385" s="223">
        <f t="shared" ca="1" si="807"/>
        <v>4.9875689849185841E-13</v>
      </c>
      <c r="HJ385" s="223">
        <f t="shared" ca="1" si="808"/>
        <v>7.3456367804667861E-15</v>
      </c>
      <c r="HK385" s="223">
        <f t="shared" ca="1" si="809"/>
        <v>-4.8654155095990771E-13</v>
      </c>
      <c r="HL385" s="223">
        <f t="shared" ca="1" si="810"/>
        <v>-8.1643466627190386E-13</v>
      </c>
      <c r="HM385" s="223">
        <f t="shared" ca="1" si="811"/>
        <v>-8.7113967991100318E-13</v>
      </c>
      <c r="HN385" s="223">
        <f t="shared" ca="1" si="812"/>
        <v>-6.3221767756203037E-13</v>
      </c>
      <c r="HO385" s="223">
        <f t="shared" ca="1" si="813"/>
        <v>-1.8019989459562488E-13</v>
      </c>
      <c r="HP385" s="223">
        <f t="shared" ca="1" si="814"/>
        <v>3.3255620456926394E-13</v>
      </c>
      <c r="HQ385" s="223">
        <f t="shared" ca="1" si="815"/>
        <v>7.3322065155964667E-13</v>
      </c>
      <c r="HR385" s="223">
        <f t="shared" ca="1" si="816"/>
        <v>8.8674517719976978E-13</v>
      </c>
      <c r="HS385" s="223">
        <f t="shared" ca="1" si="817"/>
        <v>7.4138268583525111E-13</v>
      </c>
      <c r="HT385" s="223">
        <f t="shared" ca="1" si="818"/>
        <v>3.4612917151873788E-13</v>
      </c>
      <c r="HU385" s="223">
        <f t="shared" ca="1" si="819"/>
        <v>-1.6579090973668055E-13</v>
      </c>
      <c r="HV385" s="223">
        <f t="shared" ca="1" si="820"/>
        <v>-6.2182937840282518E-13</v>
      </c>
      <c r="HW385" s="223">
        <f t="shared" ca="1" si="821"/>
        <v>-8.6827355462117548E-13</v>
      </c>
      <c r="HX385" s="223">
        <f t="shared" ca="1" si="822"/>
        <v>-8.2205677326402253E-13</v>
      </c>
      <c r="HY385" s="223">
        <f t="shared" ca="1" si="823"/>
        <v>-4.9875689849186134E-13</v>
      </c>
      <c r="HZ385" s="223">
        <f t="shared" ca="1" si="824"/>
        <v>-7.3456367804702697E-15</v>
      </c>
      <c r="IA385" s="223">
        <f t="shared" ca="1" si="825"/>
        <v>4.8654155095991538E-13</v>
      </c>
      <c r="IB385" s="223">
        <f t="shared" ca="1" si="826"/>
        <v>8.164346662719074E-13</v>
      </c>
      <c r="IC385" s="223">
        <f t="shared" ca="1" si="827"/>
        <v>8.7113967991100621E-13</v>
      </c>
      <c r="ID385" s="223">
        <f t="shared" ca="1" si="828"/>
        <v>6.3221767756203289E-13</v>
      </c>
      <c r="IE385" s="223">
        <f t="shared" ca="1" si="829"/>
        <v>5.7714297845604885E-15</v>
      </c>
      <c r="IF385" s="223">
        <f t="shared" ca="1" si="830"/>
        <v>-3.3255620456926076E-13</v>
      </c>
      <c r="IG385" s="223">
        <f t="shared" ca="1" si="831"/>
        <v>-7.3322065155964476E-13</v>
      </c>
      <c r="IH385" s="223">
        <f t="shared" ca="1" si="832"/>
        <v>-8.8674517719976999E-13</v>
      </c>
      <c r="II385" s="223">
        <f t="shared" ca="1" si="833"/>
        <v>-7.4138268583525303E-13</v>
      </c>
      <c r="IJ385" s="223">
        <f t="shared" ca="1" si="834"/>
        <v>-3.4612917151874116E-13</v>
      </c>
      <c r="IK385" s="223">
        <f t="shared" ca="1" si="835"/>
        <v>1.6579090973667716E-13</v>
      </c>
      <c r="IL385" s="223">
        <f t="shared" ca="1" si="836"/>
        <v>6.2182937840282276E-13</v>
      </c>
      <c r="IM385" s="223">
        <f t="shared" ca="1" si="837"/>
        <v>8.6827355462117467E-13</v>
      </c>
      <c r="IN385" s="223">
        <f t="shared" ca="1" si="838"/>
        <v>8.2205677326401425E-13</v>
      </c>
      <c r="IO385" s="223">
        <f t="shared" ca="1" si="839"/>
        <v>4.9875689849186417E-13</v>
      </c>
      <c r="IP385" s="223">
        <f t="shared" ca="1" si="840"/>
        <v>7.3456367804737533E-15</v>
      </c>
      <c r="IQ385" s="223">
        <f t="shared" ca="1" si="841"/>
        <v>-4.8654155095991246E-13</v>
      </c>
      <c r="IR385" s="223">
        <f t="shared" ca="1" si="842"/>
        <v>-8.1643466627190608E-13</v>
      </c>
      <c r="IS385" s="223">
        <f t="shared" ca="1" si="843"/>
        <v>-8.7113967991100207E-13</v>
      </c>
      <c r="IT385" s="223">
        <f t="shared" ca="1" si="844"/>
        <v>-6.3221767756203531E-13</v>
      </c>
      <c r="IU385" s="223">
        <f t="shared" ca="1" si="845"/>
        <v>-1.801998945956316E-13</v>
      </c>
      <c r="IV385" s="223">
        <f t="shared" ca="1" si="846"/>
        <v>3.3255620456925758E-13</v>
      </c>
      <c r="IW385" s="223">
        <f t="shared" ca="1" si="847"/>
        <v>7.3322065155964284E-13</v>
      </c>
      <c r="IX385" s="223">
        <f t="shared" ca="1" si="848"/>
        <v>8.8674517719976999E-13</v>
      </c>
      <c r="IY385" s="223">
        <f t="shared" ca="1" si="849"/>
        <v>7.4138268583524111E-13</v>
      </c>
      <c r="IZ385" s="223">
        <f t="shared" ca="1" si="850"/>
        <v>3.4612917151874429E-13</v>
      </c>
      <c r="JA385" s="223">
        <f t="shared" ca="1" si="851"/>
        <v>-1.6579090973667378E-13</v>
      </c>
      <c r="JB385" s="223">
        <f t="shared" ca="1" si="852"/>
        <v>-6.2182937840282023E-13</v>
      </c>
    </row>
    <row r="386" spans="2:262">
      <c r="B386" s="230">
        <v>25</v>
      </c>
      <c r="C386" s="229">
        <f t="shared" si="853"/>
        <v>4.8828125000000011E-4</v>
      </c>
      <c r="D386" s="226">
        <f t="shared" ca="1" si="597"/>
        <v>18.000000000009514</v>
      </c>
      <c r="E386" s="225">
        <f ca="1">AE361</f>
        <v>9.5144497300896104E-12</v>
      </c>
      <c r="F386" s="224">
        <v>25</v>
      </c>
      <c r="G386" s="223">
        <f t="shared" ca="1" si="854"/>
        <v>3.636962456662263E-13</v>
      </c>
      <c r="H386" s="223">
        <f t="shared" ca="1" si="598"/>
        <v>3.2728955092315619E-13</v>
      </c>
      <c r="I386" s="223">
        <f t="shared" ca="1" si="599"/>
        <v>1.7147768700972249E-13</v>
      </c>
      <c r="J386" s="223">
        <f t="shared" ca="1" si="600"/>
        <v>-4.6894445536136747E-14</v>
      </c>
      <c r="K386" s="223">
        <f t="shared" ca="1" si="601"/>
        <v>-2.4815805999274147E-13</v>
      </c>
      <c r="L386" s="223">
        <f t="shared" ca="1" si="602"/>
        <v>-3.5888607668631325E-13</v>
      </c>
      <c r="M386" s="223">
        <f t="shared" ca="1" si="603"/>
        <v>-3.3868155190782727E-13</v>
      </c>
      <c r="N386" s="223">
        <f t="shared" ca="1" si="604"/>
        <v>-1.949157099825855E-13</v>
      </c>
      <c r="O386" s="223">
        <f t="shared" ca="1" si="605"/>
        <v>1.9961303254986296E-14</v>
      </c>
      <c r="P386" s="223">
        <f t="shared" ca="1" si="606"/>
        <v>2.2755582676656593E-13</v>
      </c>
      <c r="Q386" s="223">
        <f t="shared" ca="1" si="607"/>
        <v>3.5213107296200731E-13</v>
      </c>
      <c r="R386" s="223">
        <f t="shared" ca="1" si="608"/>
        <v>3.4823820821845309E-13</v>
      </c>
      <c r="S386" s="223">
        <f t="shared" ca="1" si="609"/>
        <v>2.1729746783504509E-13</v>
      </c>
      <c r="T386" s="223">
        <f t="shared" ca="1" si="610"/>
        <v>7.080011058002012E-15</v>
      </c>
      <c r="U386" s="223">
        <f t="shared" ca="1" si="611"/>
        <v>-2.0572044879910916E-13</v>
      </c>
      <c r="V386" s="223">
        <f t="shared" ca="1" si="612"/>
        <v>-3.4346784044376173E-13</v>
      </c>
      <c r="W386" s="223">
        <f t="shared" ca="1" si="613"/>
        <v>-3.5590773150647244E-13</v>
      </c>
      <c r="X386" s="223">
        <f t="shared" ca="1" si="614"/>
        <v>-2.3850167188208506E-13</v>
      </c>
      <c r="Y386" s="223">
        <f t="shared" ca="1" si="615"/>
        <v>-3.4082958177636963E-14</v>
      </c>
      <c r="Z386" s="223">
        <f t="shared" ca="1" si="616"/>
        <v>1.8277025389545198E-13</v>
      </c>
      <c r="AA386" s="223">
        <f t="shared" ca="1" si="617"/>
        <v>3.3294332593919779E-13</v>
      </c>
      <c r="AB386" s="223">
        <f t="shared" ca="1" si="618"/>
        <v>3.6164855996068008E-13</v>
      </c>
      <c r="AC386" s="223">
        <f t="shared" ca="1" si="619"/>
        <v>2.5841341470478586E-13</v>
      </c>
      <c r="AD386" s="223">
        <f t="shared" ca="1" si="620"/>
        <v>6.0901206793870533E-14</v>
      </c>
      <c r="AE386" s="223">
        <f t="shared" ca="1" si="621"/>
        <v>-1.5882961115024124E-13</v>
      </c>
      <c r="AF386" s="223">
        <f t="shared" ca="1" si="622"/>
        <v>-3.206145627042877E-13</v>
      </c>
      <c r="AG386" s="223">
        <f t="shared" ca="1" si="623"/>
        <v>-3.6542958353428213E-13</v>
      </c>
      <c r="AH386" s="223">
        <f t="shared" ca="1" si="624"/>
        <v>-2.7692479284358634E-13</v>
      </c>
      <c r="AI386" s="223">
        <f t="shared" ca="1" si="625"/>
        <v>-8.7389426493847989E-14</v>
      </c>
      <c r="AJ386" s="223">
        <f t="shared" ca="1" si="626"/>
        <v>1.3402825698079369E-13</v>
      </c>
      <c r="AK386" s="223">
        <f t="shared" ca="1" si="627"/>
        <v>3.0654836137519724E-13</v>
      </c>
      <c r="AL386" s="223">
        <f t="shared" ca="1" si="628"/>
        <v>3.6723031253293568E-13</v>
      </c>
      <c r="AM386" s="223">
        <f t="shared" ca="1" si="629"/>
        <v>2.9393549153647829E-13</v>
      </c>
      <c r="AN386" s="223">
        <f t="shared" ca="1" si="630"/>
        <v>1.1340407532000523E-13</v>
      </c>
      <c r="AO386" s="223">
        <f t="shared" ca="1" si="631"/>
        <v>-1.0850059207420923E-13</v>
      </c>
      <c r="AP386" s="223">
        <f t="shared" ca="1" si="632"/>
        <v>-2.9082094791566143E-13</v>
      </c>
      <c r="AQ386" s="223">
        <f t="shared" ca="1" si="633"/>
        <v>-3.6704098865017685E-13</v>
      </c>
      <c r="AR386" s="223">
        <f t="shared" ca="1" si="634"/>
        <v>-3.0935332833339311E-13</v>
      </c>
      <c r="AS386" s="223">
        <f t="shared" ca="1" si="635"/>
        <v>-1.3880417763637843E-13</v>
      </c>
      <c r="AT386" s="223">
        <f t="shared" ca="1" si="636"/>
        <v>8.2384953058397804E-14</v>
      </c>
      <c r="AU386" s="223">
        <f t="shared" ca="1" si="637"/>
        <v>2.7351755054188275E-13</v>
      </c>
      <c r="AV386" s="223">
        <f t="shared" ca="1" si="638"/>
        <v>3.6486263784852994E-13</v>
      </c>
      <c r="AW386" s="223">
        <f t="shared" ca="1" si="639"/>
        <v>3.230947526408865E-13</v>
      </c>
      <c r="AX386" s="223">
        <f t="shared" ca="1" si="640"/>
        <v>1.6345208808778253E-13</v>
      </c>
      <c r="AY386" s="223">
        <f t="shared" ca="1" si="641"/>
        <v>-5.5822862843914875E-14</v>
      </c>
      <c r="AZ386" s="223">
        <f t="shared" ca="1" si="642"/>
        <v>-2.5473193786343968E-13</v>
      </c>
      <c r="BA386" s="223">
        <f t="shared" ca="1" si="643"/>
        <v>-3.607070647997273E-13</v>
      </c>
      <c r="BB386" s="223">
        <f t="shared" ca="1" si="644"/>
        <v>-3.3508529849004314E-13</v>
      </c>
      <c r="BC386" s="223">
        <f t="shared" ca="1" si="645"/>
        <v>-1.8721423751192181E-13</v>
      </c>
      <c r="BD386" s="223">
        <f t="shared" ca="1" si="646"/>
        <v>2.8958263699041607E-14</v>
      </c>
      <c r="BE386" s="223">
        <f t="shared" ca="1" si="647"/>
        <v>2.3456591074307226E-13</v>
      </c>
      <c r="BF386" s="223">
        <f t="shared" ca="1" si="648"/>
        <v>3.545967889141698E-13</v>
      </c>
      <c r="BG386" s="223">
        <f t="shared" ca="1" si="649"/>
        <v>3.4525998807401374E-13</v>
      </c>
      <c r="BH386" s="223">
        <f t="shared" ca="1" si="650"/>
        <v>2.0996185676225096E-13</v>
      </c>
      <c r="BI386" s="223">
        <f t="shared" ca="1" si="651"/>
        <v>-1.9367372141647451E-15</v>
      </c>
      <c r="BJ386" s="223">
        <f t="shared" ca="1" si="652"/>
        <v>-2.1312875062898418E-13</v>
      </c>
      <c r="BK386" s="223">
        <f t="shared" ca="1" si="653"/>
        <v>-3.4656492230629215E-13</v>
      </c>
      <c r="BL386" s="223">
        <f t="shared" ca="1" si="654"/>
        <v>-3.5356368386838228E-13</v>
      </c>
      <c r="BM386" s="223">
        <f t="shared" ca="1" si="655"/>
        <v>-2.3157167451914235E-13</v>
      </c>
      <c r="BN386" s="223">
        <f t="shared" ca="1" si="656"/>
        <v>-2.509528461748228E-14</v>
      </c>
      <c r="BO386" s="223">
        <f t="shared" ca="1" si="657"/>
        <v>1.9053662734920226E-13</v>
      </c>
      <c r="BP386" s="223">
        <f t="shared" ca="1" si="658"/>
        <v>3.3665499035714301E-13</v>
      </c>
      <c r="BQ386" s="223">
        <f t="shared" ca="1" si="659"/>
        <v>3.5995138742618356E-13</v>
      </c>
      <c r="BR386" s="223">
        <f t="shared" ca="1" si="660"/>
        <v>2.5192658530783594E-13</v>
      </c>
      <c r="BS386" s="223">
        <f t="shared" ca="1" si="661"/>
        <v>5.1991312927463367E-14</v>
      </c>
      <c r="BT386" s="223">
        <f t="shared" ca="1" si="662"/>
        <v>-1.6691196957722466E-13</v>
      </c>
      <c r="BU386" s="223">
        <f t="shared" ca="1" si="663"/>
        <v>-3.2492069584657932E-13</v>
      </c>
      <c r="BV386" s="223">
        <f t="shared" ca="1" si="664"/>
        <v>-3.6438848322839142E-13</v>
      </c>
      <c r="BW386" s="223">
        <f t="shared" ca="1" si="665"/>
        <v>-2.7091628410316716E-13</v>
      </c>
      <c r="BX386" s="223">
        <f t="shared" ca="1" si="666"/>
        <v>-7.8605595808026991E-14</v>
      </c>
      <c r="BY386" s="223">
        <f t="shared" ca="1" si="667"/>
        <v>1.4238280138041545E-13</v>
      </c>
      <c r="BZ386" s="223">
        <f t="shared" ca="1" si="668"/>
        <v>3.1142562793324154E-13</v>
      </c>
      <c r="CA386" s="223">
        <f t="shared" ca="1" si="669"/>
        <v>3.6685092626841213E-13</v>
      </c>
      <c r="CB386" s="223">
        <f t="shared" ca="1" si="670"/>
        <v>2.8843786408204851E-13</v>
      </c>
      <c r="CC386" s="223">
        <f t="shared" ca="1" si="671"/>
        <v>1.0479390815431475E-13</v>
      </c>
      <c r="CD386" s="223">
        <f t="shared" ca="1" si="672"/>
        <v>-1.1708204844650926E-13</v>
      </c>
      <c r="CE386" s="223">
        <f t="shared" ca="1" si="673"/>
        <v>-2.9624291755940263E-13</v>
      </c>
      <c r="CF386" s="223">
        <f t="shared" ca="1" si="674"/>
        <v>-3.6732537235405891E-13</v>
      </c>
      <c r="CG386" s="223">
        <f t="shared" ca="1" si="675"/>
        <v>-3.0439637428445547E-13</v>
      </c>
      <c r="CH386" s="223">
        <f t="shared" ca="1" si="676"/>
        <v>-1.3041433323269303E-13</v>
      </c>
      <c r="CI386" s="223">
        <f t="shared" ca="1" si="677"/>
        <v>9.1146817747776178E-14</v>
      </c>
      <c r="CJ386" s="223">
        <f t="shared" ca="1" si="678"/>
        <v>2.7945484114804699E-13</v>
      </c>
      <c r="CK386" s="223">
        <f t="shared" ca="1" si="679"/>
        <v>3.6580925042088671E-13</v>
      </c>
      <c r="CL386" s="223">
        <f t="shared" ca="1" si="680"/>
        <v>3.1870533416091713E-13</v>
      </c>
      <c r="CM386" s="223">
        <f t="shared" ca="1" si="681"/>
        <v>1.5532803173984625E-13</v>
      </c>
      <c r="CN386" s="223">
        <f t="shared" ca="1" si="682"/>
        <v>-6.4717654546466271E-14</v>
      </c>
      <c r="CO386" s="223">
        <f t="shared" ca="1" si="683"/>
        <v>-2.6115237473980895E-13</v>
      </c>
      <c r="CP386" s="223">
        <f t="shared" ca="1" si="684"/>
        <v>-3.6231077646501173E-13</v>
      </c>
      <c r="CQ386" s="223">
        <f t="shared" ca="1" si="685"/>
        <v>-3.312872022180944E-13</v>
      </c>
      <c r="CR386" s="223">
        <f t="shared" ca="1" si="686"/>
        <v>-1.7939999418497138E-13</v>
      </c>
      <c r="CS386" s="223">
        <f t="shared" ca="1" si="687"/>
        <v>3.7937780767864441E-14</v>
      </c>
      <c r="CT386" s="223">
        <f t="shared" ca="1" si="688"/>
        <v>2.4143470098593179E-13</v>
      </c>
      <c r="CU386" s="223">
        <f t="shared" ca="1" si="689"/>
        <v>3.5684890901991845E-13</v>
      </c>
      <c r="CV386" s="223">
        <f t="shared" ca="1" si="690"/>
        <v>3.4207379622286098E-13</v>
      </c>
      <c r="CW386" s="223">
        <f t="shared" ca="1" si="691"/>
        <v>2.0249977251792276E-13</v>
      </c>
      <c r="CX386" s="223">
        <f t="shared" ca="1" si="692"/>
        <v>-1.0952318868250295E-14</v>
      </c>
      <c r="CY386" s="223">
        <f t="shared" ca="1" si="693"/>
        <v>-2.2040867166887494E-13</v>
      </c>
      <c r="CZ386" s="223">
        <f t="shared" ca="1" si="694"/>
        <v>-3.494532464185213E-13</v>
      </c>
      <c r="DA386" s="223">
        <f t="shared" ca="1" si="695"/>
        <v>-3.5100666268772701E-13</v>
      </c>
      <c r="DB386" s="223">
        <f t="shared" ca="1" si="696"/>
        <v>-2.245021870384909E-13</v>
      </c>
      <c r="DC386" s="223">
        <f t="shared" ca="1" si="697"/>
        <v>-1.609249459624589E-14</v>
      </c>
      <c r="DD386" s="223">
        <f t="shared" ca="1" si="698"/>
        <v>1.9818822866326181E-13</v>
      </c>
      <c r="DE386" s="223">
        <f t="shared" ca="1" si="699"/>
        <v>3.4016386639723828E-13</v>
      </c>
      <c r="DF386" s="223">
        <f t="shared" ca="1" si="700"/>
        <v>3.5803739363535063E-13</v>
      </c>
      <c r="DG386" s="223">
        <f t="shared" ca="1" si="701"/>
        <v>2.4528800475603979E-13</v>
      </c>
      <c r="DH386" s="223">
        <f t="shared" ca="1" si="702"/>
        <v>4.3050101438229125E-14</v>
      </c>
      <c r="DI386" s="223">
        <f t="shared" ca="1" si="703"/>
        <v>-1.7489378647497301E-13</v>
      </c>
      <c r="DJ386" s="223">
        <f t="shared" ca="1" si="704"/>
        <v>-3.290311089112603E-13</v>
      </c>
      <c r="DK386" s="223">
        <f t="shared" ca="1" si="705"/>
        <v>-3.6312788892556721E-13</v>
      </c>
      <c r="DL386" s="223">
        <f t="shared" ca="1" si="706"/>
        <v>-2.647445855234166E-13</v>
      </c>
      <c r="DM386" s="223">
        <f t="shared" ca="1" si="707"/>
        <v>-6.9774416050547634E-14</v>
      </c>
      <c r="DN386" s="223">
        <f t="shared" ca="1" si="708"/>
        <v>1.5065157970452513E-13</v>
      </c>
      <c r="DO386" s="223">
        <f t="shared" ca="1" si="709"/>
        <v>3.161153033379738E-13</v>
      </c>
      <c r="DP386" s="223">
        <f t="shared" ca="1" si="710"/>
        <v>3.6625056272334392E-13</v>
      </c>
      <c r="DQ386" s="223">
        <f t="shared" ca="1" si="711"/>
        <v>2.8276649244368129E-13</v>
      </c>
      <c r="DR386" s="223">
        <f t="shared" ca="1" si="712"/>
        <v>9.6120617056849994E-14</v>
      </c>
      <c r="DS386" s="223">
        <f t="shared" ca="1" si="713"/>
        <v>-1.2559297897080624E-13</v>
      </c>
      <c r="DT386" s="223">
        <f t="shared" ca="1" si="714"/>
        <v>-3.0148644154684067E-13</v>
      </c>
      <c r="DU386" s="223">
        <f t="shared" ca="1" si="715"/>
        <v>-3.6738849298881521E-13</v>
      </c>
      <c r="DV386" s="223">
        <f t="shared" ca="1" si="716"/>
        <v>-2.9925606324176394E-13</v>
      </c>
      <c r="DW386" s="223">
        <f t="shared" ca="1" si="717"/>
        <v>-1.2194593211117421E-13</v>
      </c>
      <c r="DX386" s="223">
        <f t="shared" ca="1" si="718"/>
        <v>9.9853779002339755E-14</v>
      </c>
      <c r="DY386" s="223">
        <f t="shared" ca="1" si="719"/>
        <v>2.8522379860739322E-13</v>
      </c>
      <c r="DZ386" s="223">
        <f t="shared" ca="1" si="720"/>
        <v>3.6653551317927846E-13</v>
      </c>
      <c r="EA386" s="223">
        <f t="shared" ca="1" si="721"/>
        <v>3.1412393950480725E-13</v>
      </c>
      <c r="EB386" s="223">
        <f t="shared" ca="1" si="722"/>
        <v>1.4711041159367801E-13</v>
      </c>
      <c r="EC386" s="223">
        <f t="shared" ca="1" si="723"/>
        <v>-7.3573462753871659E-14</v>
      </c>
      <c r="ED386" s="223">
        <f t="shared" ca="1" si="724"/>
        <v>-2.6741550319075209E-13</v>
      </c>
      <c r="EE386" s="223">
        <f t="shared" ca="1" si="725"/>
        <v>-3.6369624566622589E-13</v>
      </c>
      <c r="EF386" s="223">
        <f t="shared" ca="1" si="726"/>
        <v>-3.2728955092315593E-13</v>
      </c>
      <c r="EG386" s="223">
        <f t="shared" ca="1" si="727"/>
        <v>-1.714776870097241E-13</v>
      </c>
      <c r="EH386" s="223">
        <f t="shared" ca="1" si="728"/>
        <v>4.6894445536137757E-14</v>
      </c>
      <c r="EI386" s="223">
        <f t="shared" ca="1" si="729"/>
        <v>2.4815805999274046E-13</v>
      </c>
      <c r="EJ386" s="223">
        <f t="shared" ca="1" si="730"/>
        <v>3.5888607668631355E-13</v>
      </c>
      <c r="EK386" s="223">
        <f t="shared" ca="1" si="731"/>
        <v>3.3868155190782772E-13</v>
      </c>
      <c r="EL386" s="223">
        <f t="shared" ca="1" si="732"/>
        <v>1.9491570998258396E-13</v>
      </c>
      <c r="EM386" s="223">
        <f t="shared" ca="1" si="733"/>
        <v>-1.9961303254985867E-14</v>
      </c>
      <c r="EN386" s="223">
        <f t="shared" ca="1" si="734"/>
        <v>-2.2755582676656764E-13</v>
      </c>
      <c r="EO386" s="223">
        <f t="shared" ca="1" si="735"/>
        <v>-3.5213107296200736E-13</v>
      </c>
      <c r="EP386" s="223">
        <f t="shared" ca="1" si="736"/>
        <v>-3.4823820821845228E-13</v>
      </c>
      <c r="EQ386" s="223">
        <f t="shared" ca="1" si="737"/>
        <v>-2.1729746783504496E-13</v>
      </c>
      <c r="ER386" s="223">
        <f t="shared" ca="1" si="738"/>
        <v>-7.0800110580044606E-15</v>
      </c>
      <c r="ES386" s="223">
        <f t="shared" ca="1" si="739"/>
        <v>2.0572044879910986E-13</v>
      </c>
      <c r="ET386" s="223">
        <f t="shared" ca="1" si="740"/>
        <v>3.4346784044376113E-13</v>
      </c>
      <c r="EU386" s="223">
        <f t="shared" ca="1" si="741"/>
        <v>3.5590773150647223E-13</v>
      </c>
      <c r="EV386" s="223">
        <f t="shared" ca="1" si="742"/>
        <v>2.3850167188208596E-13</v>
      </c>
      <c r="EW386" s="223">
        <f t="shared" ca="1" si="743"/>
        <v>3.4082958177635448E-14</v>
      </c>
      <c r="EX386" s="223">
        <f t="shared" ca="1" si="744"/>
        <v>-1.8277025389545107E-13</v>
      </c>
      <c r="EY386" s="223">
        <f t="shared" ca="1" si="745"/>
        <v>-3.329433259391987E-13</v>
      </c>
      <c r="EZ386" s="223">
        <f t="shared" ca="1" si="746"/>
        <v>-3.6164855996068018E-13</v>
      </c>
      <c r="FA386" s="223">
        <f t="shared" ca="1" si="747"/>
        <v>-2.5841341470478435E-13</v>
      </c>
      <c r="FB386" s="223">
        <f t="shared" ca="1" si="748"/>
        <v>-6.0901206793870357E-14</v>
      </c>
      <c r="FC386" s="223">
        <f t="shared" ca="1" si="749"/>
        <v>1.5882961115024371E-13</v>
      </c>
      <c r="FD386" s="223">
        <f t="shared" ca="1" si="750"/>
        <v>3.206145627042878E-13</v>
      </c>
      <c r="FE386" s="223">
        <f t="shared" ca="1" si="751"/>
        <v>3.6542958353428243E-13</v>
      </c>
      <c r="FF386" s="223">
        <f t="shared" ca="1" si="752"/>
        <v>2.7692479284358618E-13</v>
      </c>
      <c r="FG386" s="223">
        <f t="shared" ca="1" si="753"/>
        <v>8.7389426493849049E-14</v>
      </c>
      <c r="FH386" s="223">
        <f t="shared" ca="1" si="754"/>
        <v>-1.340282569807951E-13</v>
      </c>
      <c r="FI386" s="223">
        <f t="shared" ca="1" si="755"/>
        <v>-3.0654836137519664E-13</v>
      </c>
      <c r="FJ386" s="223">
        <f t="shared" ca="1" si="756"/>
        <v>-3.6723031253293558E-13</v>
      </c>
      <c r="FK386" s="223">
        <f t="shared" ca="1" si="757"/>
        <v>-2.93935491536479E-13</v>
      </c>
      <c r="FL386" s="223">
        <f t="shared" ca="1" si="758"/>
        <v>-1.1340407532000379E-13</v>
      </c>
      <c r="FM386" s="223">
        <f t="shared" ca="1" si="759"/>
        <v>1.0850059207420817E-13</v>
      </c>
      <c r="FN386" s="223">
        <f t="shared" ca="1" si="760"/>
        <v>2.9082094791566314E-13</v>
      </c>
      <c r="FO386" s="223">
        <f t="shared" ca="1" si="761"/>
        <v>3.6704098865017685E-13</v>
      </c>
      <c r="FP386" s="223">
        <f t="shared" ca="1" si="762"/>
        <v>3.093533283333916E-13</v>
      </c>
      <c r="FQ386" s="223">
        <f t="shared" ca="1" si="763"/>
        <v>1.3880417763637826E-13</v>
      </c>
      <c r="FR386" s="223">
        <f t="shared" ca="1" si="764"/>
        <v>-8.2384953058395482E-14</v>
      </c>
      <c r="FS386" s="223">
        <f t="shared" ca="1" si="765"/>
        <v>-2.735175505418829E-13</v>
      </c>
      <c r="FT386" s="223">
        <f t="shared" ca="1" si="766"/>
        <v>-3.6486263784852984E-13</v>
      </c>
      <c r="FU386" s="223">
        <f t="shared" ca="1" si="767"/>
        <v>-3.2309475264088579E-13</v>
      </c>
      <c r="FV386" s="223">
        <f t="shared" ca="1" si="768"/>
        <v>-1.6345208808778351E-13</v>
      </c>
      <c r="FW386" s="223">
        <f t="shared" ca="1" si="769"/>
        <v>5.5822862843916314E-14</v>
      </c>
      <c r="FX386" s="223">
        <f t="shared" ca="1" si="770"/>
        <v>2.5473193786343892E-13</v>
      </c>
      <c r="FY386" s="223">
        <f t="shared" ca="1" si="771"/>
        <v>3.6070706479972761E-13</v>
      </c>
      <c r="FZ386" s="223">
        <f t="shared" ca="1" si="772"/>
        <v>3.3508529849004309E-13</v>
      </c>
      <c r="GA386" s="223">
        <f t="shared" ca="1" si="773"/>
        <v>1.8721423751191944E-13</v>
      </c>
      <c r="GB386" s="223">
        <f t="shared" ca="1" si="774"/>
        <v>-2.8958263699041784E-14</v>
      </c>
      <c r="GC386" s="223">
        <f t="shared" ca="1" si="775"/>
        <v>-2.3456591074307438E-13</v>
      </c>
      <c r="GD386" s="223">
        <f t="shared" ca="1" si="776"/>
        <v>-3.5459678891416985E-13</v>
      </c>
      <c r="GE386" s="223">
        <f t="shared" ca="1" si="777"/>
        <v>-3.4525998807401455E-13</v>
      </c>
      <c r="GF386" s="223">
        <f t="shared" ca="1" si="778"/>
        <v>-2.0996185676225084E-13</v>
      </c>
      <c r="GG386" s="223">
        <f t="shared" ca="1" si="779"/>
        <v>1.9367372141622965E-15</v>
      </c>
      <c r="GH386" s="223">
        <f t="shared" ca="1" si="780"/>
        <v>2.1312875062898433E-13</v>
      </c>
      <c r="GI386" s="223">
        <f t="shared" ca="1" si="781"/>
        <v>3.4656492230629134E-13</v>
      </c>
      <c r="GJ386" s="223">
        <f t="shared" ca="1" si="782"/>
        <v>3.5356368386838153E-13</v>
      </c>
      <c r="GK386" s="223">
        <f t="shared" ca="1" si="783"/>
        <v>2.315716745191422E-13</v>
      </c>
      <c r="GL386" s="223">
        <f t="shared" ca="1" si="784"/>
        <v>2.5095284617479503E-14</v>
      </c>
      <c r="GM386" s="223">
        <f t="shared" ca="1" si="785"/>
        <v>-1.9053662734920237E-13</v>
      </c>
      <c r="GN386" s="223">
        <f t="shared" ca="1" si="786"/>
        <v>-3.3665499035714417E-13</v>
      </c>
      <c r="GO386" s="223">
        <f t="shared" ca="1" si="787"/>
        <v>-3.5995138742618351E-13</v>
      </c>
      <c r="GP386" s="223">
        <f t="shared" ca="1" si="788"/>
        <v>-2.519265853078377E-13</v>
      </c>
      <c r="GQ386" s="223">
        <f t="shared" ca="1" si="789"/>
        <v>-5.199131292746319E-14</v>
      </c>
      <c r="GR386" s="223">
        <f t="shared" ca="1" si="790"/>
        <v>1.6691196957722248E-13</v>
      </c>
      <c r="GS386" s="223">
        <f t="shared" ca="1" si="791"/>
        <v>3.2492069584657942E-13</v>
      </c>
      <c r="GT386" s="223">
        <f t="shared" ca="1" si="792"/>
        <v>3.6438848322839172E-13</v>
      </c>
      <c r="GU386" s="223">
        <f t="shared" ca="1" si="793"/>
        <v>2.7091628410316701E-13</v>
      </c>
      <c r="GV386" s="223">
        <f t="shared" ca="1" si="794"/>
        <v>7.8605595808029389E-14</v>
      </c>
      <c r="GW386" s="223">
        <f t="shared" ca="1" si="795"/>
        <v>-1.4238280138041808E-13</v>
      </c>
      <c r="GX386" s="223">
        <f t="shared" ca="1" si="796"/>
        <v>-3.1142562793324164E-13</v>
      </c>
      <c r="GY386" s="223">
        <f t="shared" ca="1" si="797"/>
        <v>-3.6685092626841197E-13</v>
      </c>
      <c r="GZ386" s="223">
        <f t="shared" ca="1" si="798"/>
        <v>-2.8843786408204836E-13</v>
      </c>
      <c r="HA386" s="223">
        <f t="shared" ca="1" si="799"/>
        <v>-1.0479390815431205E-13</v>
      </c>
      <c r="HB386" s="223">
        <f t="shared" ca="1" si="800"/>
        <v>1.1708204844650949E-13</v>
      </c>
      <c r="HC386" s="223">
        <f t="shared" ca="1" si="801"/>
        <v>2.9624291755940117E-13</v>
      </c>
      <c r="HD386" s="223">
        <f t="shared" ca="1" si="802"/>
        <v>3.6732537235405891E-13</v>
      </c>
      <c r="HE386" s="223">
        <f t="shared" ca="1" si="803"/>
        <v>3.0439637428445684E-13</v>
      </c>
      <c r="HF386" s="223">
        <f t="shared" ca="1" si="804"/>
        <v>1.3041433323269283E-13</v>
      </c>
      <c r="HG386" s="223">
        <f t="shared" ca="1" si="805"/>
        <v>-9.1146817747773805E-14</v>
      </c>
      <c r="HH386" s="223">
        <f t="shared" ca="1" si="806"/>
        <v>-2.7945484114804376E-13</v>
      </c>
      <c r="HI386" s="223">
        <f t="shared" ca="1" si="807"/>
        <v>-3.6580925042088691E-13</v>
      </c>
      <c r="HJ386" s="223">
        <f t="shared" ca="1" si="808"/>
        <v>-3.1870533416091577E-13</v>
      </c>
      <c r="HK386" s="223">
        <f t="shared" ca="1" si="809"/>
        <v>-1.5532803173984613E-13</v>
      </c>
      <c r="HL386" s="223">
        <f t="shared" ca="1" si="810"/>
        <v>6.4717654546463848E-14</v>
      </c>
      <c r="HM386" s="223">
        <f t="shared" ca="1" si="811"/>
        <v>2.6115237473981278E-13</v>
      </c>
      <c r="HN386" s="223">
        <f t="shared" ca="1" si="812"/>
        <v>3.6231077646501213E-13</v>
      </c>
      <c r="HO386" s="223">
        <f t="shared" ca="1" si="813"/>
        <v>3.312872022180943E-13</v>
      </c>
      <c r="HP386" s="223">
        <f t="shared" ca="1" si="814"/>
        <v>1.7939999418497351E-13</v>
      </c>
      <c r="HQ386" s="223">
        <f t="shared" ca="1" si="815"/>
        <v>-3.7937780767859443E-14</v>
      </c>
      <c r="HR386" s="223">
        <f t="shared" ca="1" si="816"/>
        <v>-2.4143470098593391E-13</v>
      </c>
      <c r="HS386" s="223">
        <f t="shared" ca="1" si="817"/>
        <v>-3.5684890901991845E-13</v>
      </c>
      <c r="HT386" s="223">
        <f t="shared" ca="1" si="818"/>
        <v>-3.4207379622286184E-13</v>
      </c>
      <c r="HU386" s="223">
        <f t="shared" ca="1" si="819"/>
        <v>-2.02499772517927E-13</v>
      </c>
      <c r="HV386" s="223">
        <f t="shared" ca="1" si="820"/>
        <v>1.0952318868255722E-14</v>
      </c>
      <c r="HW386" s="223">
        <f t="shared" ca="1" si="821"/>
        <v>2.2040867166887719E-13</v>
      </c>
      <c r="HX386" s="223">
        <f t="shared" ca="1" si="822"/>
        <v>3.4945324641852135E-13</v>
      </c>
      <c r="HY386" s="223">
        <f t="shared" ca="1" si="823"/>
        <v>3.5100666268772772E-13</v>
      </c>
      <c r="HZ386" s="223">
        <f t="shared" ca="1" si="824"/>
        <v>2.2450218703848664E-13</v>
      </c>
      <c r="IA386" s="223">
        <f t="shared" ca="1" si="825"/>
        <v>1.6092494596243062E-14</v>
      </c>
      <c r="IB386" s="223">
        <f t="shared" ca="1" si="826"/>
        <v>-1.9818822866326201E-13</v>
      </c>
      <c r="IC386" s="223">
        <f t="shared" ca="1" si="827"/>
        <v>-3.4016386639723737E-13</v>
      </c>
      <c r="ID386" s="223">
        <f t="shared" ca="1" si="828"/>
        <v>-3.5803739363535179E-13</v>
      </c>
      <c r="IE386" s="223">
        <f t="shared" ca="1" si="829"/>
        <v>-2.4165492705282524E-13</v>
      </c>
      <c r="IF386" s="223">
        <f t="shared" ca="1" si="830"/>
        <v>-4.3050101438228948E-14</v>
      </c>
      <c r="IG386" s="223">
        <f t="shared" ca="1" si="831"/>
        <v>1.7489378647497316E-13</v>
      </c>
      <c r="IH386" s="223">
        <f t="shared" ca="1" si="832"/>
        <v>3.2903110891125808E-13</v>
      </c>
      <c r="II386" s="223">
        <f t="shared" ca="1" si="833"/>
        <v>3.6312788892556635E-13</v>
      </c>
      <c r="IJ386" s="223">
        <f t="shared" ca="1" si="834"/>
        <v>2.6474458552341645E-13</v>
      </c>
      <c r="IK386" s="223">
        <f t="shared" ca="1" si="835"/>
        <v>6.9774416050547457E-14</v>
      </c>
      <c r="IL386" s="223">
        <f t="shared" ca="1" si="836"/>
        <v>-1.5065157970452054E-13</v>
      </c>
      <c r="IM386" s="223">
        <f t="shared" ca="1" si="837"/>
        <v>-3.1611530333797653E-13</v>
      </c>
      <c r="IN386" s="223">
        <f t="shared" ca="1" si="838"/>
        <v>-3.6625056272334382E-13</v>
      </c>
      <c r="IO386" s="223">
        <f t="shared" ca="1" si="839"/>
        <v>-2.8276649244368119E-13</v>
      </c>
      <c r="IP386" s="223">
        <f t="shared" ca="1" si="840"/>
        <v>-9.6120617056849817E-14</v>
      </c>
      <c r="IQ386" s="223">
        <f t="shared" ca="1" si="841"/>
        <v>1.2559297897080147E-13</v>
      </c>
      <c r="IR386" s="223">
        <f t="shared" ca="1" si="842"/>
        <v>3.014864415468438E-13</v>
      </c>
      <c r="IS386" s="223">
        <f t="shared" ca="1" si="843"/>
        <v>3.6738849298881516E-13</v>
      </c>
      <c r="IT386" s="223">
        <f t="shared" ca="1" si="844"/>
        <v>2.9925606324176379E-13</v>
      </c>
      <c r="IU386" s="223">
        <f t="shared" ca="1" si="845"/>
        <v>1.21945932111179E-13</v>
      </c>
      <c r="IV386" s="223">
        <f t="shared" ca="1" si="846"/>
        <v>-9.985377900234498E-14</v>
      </c>
      <c r="IW386" s="223">
        <f t="shared" ca="1" si="847"/>
        <v>-2.8522379860739337E-13</v>
      </c>
      <c r="IX386" s="223">
        <f t="shared" ca="1" si="848"/>
        <v>-3.6653551317927846E-13</v>
      </c>
      <c r="IY386" s="223">
        <f t="shared" ca="1" si="849"/>
        <v>-3.1412393950480987E-13</v>
      </c>
      <c r="IZ386" s="223">
        <f t="shared" ca="1" si="850"/>
        <v>-1.4711041159367304E-13</v>
      </c>
      <c r="JA386" s="223">
        <f t="shared" ca="1" si="851"/>
        <v>7.3573462753871861E-14</v>
      </c>
      <c r="JB386" s="223">
        <f t="shared" ca="1" si="852"/>
        <v>2.6741550319075224E-13</v>
      </c>
    </row>
    <row r="387" spans="2:262">
      <c r="B387" s="230">
        <v>26</v>
      </c>
      <c r="C387" s="229">
        <f t="shared" si="853"/>
        <v>5.0781250000000013E-4</v>
      </c>
      <c r="D387" s="226">
        <f t="shared" ca="1" si="597"/>
        <v>18.000000000009656</v>
      </c>
      <c r="E387" s="225">
        <f ca="1">AF361</f>
        <v>9.6574671501581567E-12</v>
      </c>
      <c r="F387" s="224">
        <v>26</v>
      </c>
      <c r="G387" s="223">
        <f t="shared" ca="1" si="854"/>
        <v>-6.3510551314250385E-14</v>
      </c>
      <c r="H387" s="223">
        <f t="shared" ca="1" si="598"/>
        <v>-5.5149750468972966E-14</v>
      </c>
      <c r="I387" s="223">
        <f t="shared" ca="1" si="599"/>
        <v>-2.5082838557664229E-14</v>
      </c>
      <c r="J387" s="223">
        <f t="shared" ca="1" si="600"/>
        <v>1.4856300788114904E-14</v>
      </c>
      <c r="K387" s="223">
        <f t="shared" ca="1" si="601"/>
        <v>4.8948223923575698E-14</v>
      </c>
      <c r="L387" s="223">
        <f t="shared" ca="1" si="602"/>
        <v>6.3774863427919256E-14</v>
      </c>
      <c r="M387" s="223">
        <f t="shared" ca="1" si="603"/>
        <v>5.3500677325332861E-14</v>
      </c>
      <c r="N387" s="223">
        <f t="shared" ca="1" si="604"/>
        <v>2.2169430506127001E-14</v>
      </c>
      <c r="O387" s="223">
        <f t="shared" ca="1" si="605"/>
        <v>-1.7887370223016907E-14</v>
      </c>
      <c r="P387" s="223">
        <f t="shared" ca="1" si="606"/>
        <v>-5.0903971469146644E-14</v>
      </c>
      <c r="Q387" s="223">
        <f t="shared" ca="1" si="607"/>
        <v>-6.388553630957198E-14</v>
      </c>
      <c r="R387" s="223">
        <f t="shared" ca="1" si="608"/>
        <v>-5.1722716363910184E-14</v>
      </c>
      <c r="S387" s="223">
        <f t="shared" ca="1" si="609"/>
        <v>-1.9202614354687762E-14</v>
      </c>
      <c r="T387" s="223">
        <f t="shared" ca="1" si="610"/>
        <v>2.0875347416303171E-14</v>
      </c>
      <c r="U387" s="223">
        <f t="shared" ca="1" si="611"/>
        <v>5.273708688878712E-14</v>
      </c>
      <c r="V387" s="223">
        <f t="shared" ca="1" si="612"/>
        <v>6.384230333854283E-14</v>
      </c>
      <c r="W387" s="223">
        <f t="shared" ca="1" si="613"/>
        <v>4.9820150848391953E-14</v>
      </c>
      <c r="X387" s="223">
        <f t="shared" ca="1" si="614"/>
        <v>1.6189537423317712E-14</v>
      </c>
      <c r="Y387" s="223">
        <f t="shared" ca="1" si="615"/>
        <v>-2.3813034069198978E-14</v>
      </c>
      <c r="Z387" s="223">
        <f t="shared" ca="1" si="616"/>
        <v>-5.4443154046889223E-14</v>
      </c>
      <c r="AA387" s="223">
        <f t="shared" ca="1" si="617"/>
        <v>-6.36452686668458E-14</v>
      </c>
      <c r="AB387" s="223">
        <f t="shared" ca="1" si="618"/>
        <v>-4.7797564225750041E-14</v>
      </c>
      <c r="AC387" s="223">
        <f t="shared" ca="1" si="619"/>
        <v>-1.313745847825878E-14</v>
      </c>
      <c r="AD387" s="223">
        <f t="shared" ca="1" si="620"/>
        <v>2.6693353037246629E-14</v>
      </c>
      <c r="AE387" s="223">
        <f t="shared" ca="1" si="621"/>
        <v>5.6018062878235273E-14</v>
      </c>
      <c r="AF387" s="223">
        <f t="shared" ca="1" si="622"/>
        <v>6.3294906968263212E-14</v>
      </c>
      <c r="AG387" s="223">
        <f t="shared" ca="1" si="623"/>
        <v>4.5659829084316278E-14</v>
      </c>
      <c r="AH387" s="223">
        <f t="shared" ca="1" si="624"/>
        <v>1.005373024502026E-14</v>
      </c>
      <c r="AI387" s="223">
        <f t="shared" ca="1" si="625"/>
        <v>-2.9509365379766071E-14</v>
      </c>
      <c r="AJ387" s="223">
        <f t="shared" ca="1" si="626"/>
        <v>-5.7458019289504896E-14</v>
      </c>
      <c r="AK387" s="223">
        <f t="shared" ca="1" si="627"/>
        <v>-6.2792062294814963E-14</v>
      </c>
      <c r="AL387" s="223">
        <f t="shared" ca="1" si="628"/>
        <v>-4.3412095415289553E-14</v>
      </c>
      <c r="AM387" s="223">
        <f t="shared" ca="1" si="629"/>
        <v>-6.9457816950189401E-15</v>
      </c>
      <c r="AN387" s="223">
        <f t="shared" ca="1" si="630"/>
        <v>3.2254287076370318E-14</v>
      </c>
      <c r="AO387" s="223">
        <f t="shared" ca="1" si="631"/>
        <v>5.8759554299577904E-14</v>
      </c>
      <c r="AP387" s="223">
        <f t="shared" ca="1" si="632"/>
        <v>6.2137946043363474E-14</v>
      </c>
      <c r="AQ387" s="223">
        <f t="shared" ca="1" si="633"/>
        <v>4.1059778205956915E-14</v>
      </c>
      <c r="AR387" s="223">
        <f t="shared" ca="1" si="634"/>
        <v>3.8211001485354786E-15</v>
      </c>
      <c r="AS387" s="223">
        <f t="shared" ca="1" si="635"/>
        <v>-3.4921505370265906E-14</v>
      </c>
      <c r="AT387" s="223">
        <f t="shared" ca="1" si="636"/>
        <v>-5.9919532396614216E-14</v>
      </c>
      <c r="AU387" s="223">
        <f t="shared" ca="1" si="637"/>
        <v>-6.1334134037252198E-14</v>
      </c>
      <c r="AV387" s="223">
        <f t="shared" ca="1" si="638"/>
        <v>-3.8608544394514485E-14</v>
      </c>
      <c r="AW387" s="223">
        <f t="shared" ca="1" si="639"/>
        <v>-6.8721323710556658E-16</v>
      </c>
      <c r="AX387" s="223">
        <f t="shared" ca="1" si="640"/>
        <v>3.7504594698961898E-14</v>
      </c>
      <c r="AY387" s="223">
        <f t="shared" ca="1" si="641"/>
        <v>6.0935159091775899E-14</v>
      </c>
      <c r="AZ387" s="223">
        <f t="shared" ca="1" si="642"/>
        <v>6.0382562730009518E-14</v>
      </c>
      <c r="BA387" s="223">
        <f t="shared" ca="1" si="643"/>
        <v>3.6064299217916409E-14</v>
      </c>
      <c r="BB387" s="223">
        <f t="shared" ca="1" si="644"/>
        <v>-2.4483292312055162E-15</v>
      </c>
      <c r="BC387" s="223">
        <f t="shared" ca="1" si="645"/>
        <v>-3.9997332174013389E-14</v>
      </c>
      <c r="BD387" s="223">
        <f t="shared" ca="1" si="646"/>
        <v>-6.1803987651395841E-14</v>
      </c>
      <c r="BE387" s="223">
        <f t="shared" ca="1" si="647"/>
        <v>-5.9285524540262388E-14</v>
      </c>
      <c r="BF387" s="223">
        <f t="shared" ca="1" si="648"/>
        <v>-3.3433171985643015E-14</v>
      </c>
      <c r="BG387" s="223">
        <f t="shared" ca="1" si="649"/>
        <v>5.5779734599503226E-15</v>
      </c>
      <c r="BH387" s="223">
        <f t="shared" ca="1" si="650"/>
        <v>4.2393712572505159E-14</v>
      </c>
      <c r="BI387" s="223">
        <f t="shared" ca="1" si="651"/>
        <v>6.2523924991373662E-14</v>
      </c>
      <c r="BJ387" s="223">
        <f t="shared" ca="1" si="652"/>
        <v>5.8045662329099089E-14</v>
      </c>
      <c r="BK387" s="223">
        <f t="shared" ca="1" si="653"/>
        <v>3.0721501313656014E-14</v>
      </c>
      <c r="BL387" s="223">
        <f t="shared" ca="1" si="654"/>
        <v>-8.6941798620573276E-15</v>
      </c>
      <c r="BM387" s="223">
        <f t="shared" ca="1" si="655"/>
        <v>-4.4687962804159264E-14</v>
      </c>
      <c r="BN387" s="223">
        <f t="shared" ca="1" si="656"/>
        <v>-6.3093236719598233E-14</v>
      </c>
      <c r="BO387" s="223">
        <f t="shared" ca="1" si="657"/>
        <v>-5.6665963033185669E-14</v>
      </c>
      <c r="BP387" s="223">
        <f t="shared" ca="1" si="658"/>
        <v>-2.7935819854118705E-14</v>
      </c>
      <c r="BQ387" s="223">
        <f t="shared" ca="1" si="659"/>
        <v>1.1789441223355977E-14</v>
      </c>
      <c r="BR387" s="223">
        <f t="shared" ca="1" si="660"/>
        <v>4.6874555819214885E-14</v>
      </c>
      <c r="BS387" s="223">
        <f t="shared" ca="1" si="661"/>
        <v>6.3510551314250423E-14</v>
      </c>
      <c r="BT387" s="223">
        <f t="shared" ca="1" si="662"/>
        <v>5.5149750468972922E-14</v>
      </c>
      <c r="BU387" s="223">
        <f t="shared" ca="1" si="663"/>
        <v>2.5082838557663989E-14</v>
      </c>
      <c r="BV387" s="223">
        <f t="shared" ca="1" si="664"/>
        <v>-1.485630078811492E-14</v>
      </c>
      <c r="BW387" s="223">
        <f t="shared" ca="1" si="665"/>
        <v>-4.8948223923575831E-14</v>
      </c>
      <c r="BX387" s="223">
        <f t="shared" ca="1" si="666"/>
        <v>-6.3774863427919256E-14</v>
      </c>
      <c r="BY387" s="223">
        <f t="shared" ca="1" si="667"/>
        <v>-5.3500677325332792E-14</v>
      </c>
      <c r="BZ387" s="223">
        <f t="shared" ca="1" si="668"/>
        <v>-2.2169430506127095E-14</v>
      </c>
      <c r="CA387" s="223">
        <f t="shared" ca="1" si="669"/>
        <v>1.7887370223017024E-14</v>
      </c>
      <c r="CB387" s="223">
        <f t="shared" ca="1" si="670"/>
        <v>5.0903971469146827E-14</v>
      </c>
      <c r="CC387" s="223">
        <f t="shared" ca="1" si="671"/>
        <v>6.388553630957198E-14</v>
      </c>
      <c r="CD387" s="223">
        <f t="shared" ca="1" si="672"/>
        <v>5.1722716363910045E-14</v>
      </c>
      <c r="CE387" s="223">
        <f t="shared" ca="1" si="673"/>
        <v>1.920261435468775E-14</v>
      </c>
      <c r="CF387" s="223">
        <f t="shared" ca="1" si="674"/>
        <v>-2.0875347416303287E-14</v>
      </c>
      <c r="CG387" s="223">
        <f t="shared" ca="1" si="675"/>
        <v>-5.273708688878707E-14</v>
      </c>
      <c r="CH387" s="223">
        <f t="shared" ca="1" si="676"/>
        <v>-6.384230333854283E-14</v>
      </c>
      <c r="CI387" s="223">
        <f t="shared" ca="1" si="677"/>
        <v>-4.9820150848391733E-14</v>
      </c>
      <c r="CJ387" s="223">
        <f t="shared" ca="1" si="678"/>
        <v>-1.6189537423317592E-14</v>
      </c>
      <c r="CK387" s="223">
        <f t="shared" ca="1" si="679"/>
        <v>2.3813034069199192E-14</v>
      </c>
      <c r="CL387" s="223">
        <f t="shared" ca="1" si="680"/>
        <v>5.4443154046889229E-14</v>
      </c>
      <c r="CM387" s="223">
        <f t="shared" ca="1" si="681"/>
        <v>6.3645268666845787E-14</v>
      </c>
      <c r="CN387" s="223">
        <f t="shared" ca="1" si="682"/>
        <v>4.779756422575011E-14</v>
      </c>
      <c r="CO387" s="223">
        <f t="shared" ca="1" si="683"/>
        <v>1.3137458478258654E-14</v>
      </c>
      <c r="CP387" s="223">
        <f t="shared" ca="1" si="684"/>
        <v>-2.6693353037246951E-14</v>
      </c>
      <c r="CQ387" s="223">
        <f t="shared" ca="1" si="685"/>
        <v>-5.601806287823533E-14</v>
      </c>
      <c r="CR387" s="223">
        <f t="shared" ca="1" si="686"/>
        <v>-6.3294906968263161E-14</v>
      </c>
      <c r="CS387" s="223">
        <f t="shared" ca="1" si="687"/>
        <v>-4.5659829084316196E-14</v>
      </c>
      <c r="CT387" s="223">
        <f t="shared" ca="1" si="688"/>
        <v>-1.005373024502013E-14</v>
      </c>
      <c r="CU387" s="223">
        <f t="shared" ca="1" si="689"/>
        <v>2.9509365379765982E-14</v>
      </c>
      <c r="CV387" s="223">
        <f t="shared" ca="1" si="690"/>
        <v>5.7458019289504946E-14</v>
      </c>
      <c r="CW387" s="223">
        <f t="shared" ca="1" si="691"/>
        <v>6.2792062294814989E-14</v>
      </c>
      <c r="CX387" s="223">
        <f t="shared" ca="1" si="692"/>
        <v>4.3412095415289459E-14</v>
      </c>
      <c r="CY387" s="223">
        <f t="shared" ca="1" si="693"/>
        <v>6.9457816950185867E-15</v>
      </c>
      <c r="CZ387" s="223">
        <f t="shared" ca="1" si="694"/>
        <v>-3.2254287076370432E-14</v>
      </c>
      <c r="DA387" s="223">
        <f t="shared" ca="1" si="695"/>
        <v>-5.8759554299578043E-14</v>
      </c>
      <c r="DB387" s="223">
        <f t="shared" ca="1" si="696"/>
        <v>-6.2137946043363436E-14</v>
      </c>
      <c r="DC387" s="223">
        <f t="shared" ca="1" si="697"/>
        <v>-4.1059778205957168E-14</v>
      </c>
      <c r="DD387" s="223">
        <f t="shared" ca="1" si="698"/>
        <v>-3.8211001485351252E-15</v>
      </c>
      <c r="DE387" s="223">
        <f t="shared" ca="1" si="699"/>
        <v>3.4921505370266007E-14</v>
      </c>
      <c r="DF387" s="223">
        <f t="shared" ca="1" si="700"/>
        <v>5.9919532396614178E-14</v>
      </c>
      <c r="DG387" s="223">
        <f t="shared" ca="1" si="701"/>
        <v>6.1334134037252034E-14</v>
      </c>
      <c r="DH387" s="223">
        <f t="shared" ca="1" si="702"/>
        <v>3.8608544394514207E-14</v>
      </c>
      <c r="DI387" s="223">
        <f t="shared" ca="1" si="703"/>
        <v>6.8721323710544036E-16</v>
      </c>
      <c r="DJ387" s="223">
        <f t="shared" ca="1" si="704"/>
        <v>-3.7504594698961632E-14</v>
      </c>
      <c r="DK387" s="223">
        <f t="shared" ca="1" si="705"/>
        <v>-6.0935159091776E-14</v>
      </c>
      <c r="DL387" s="223">
        <f t="shared" ca="1" si="706"/>
        <v>-6.038256273000948E-14</v>
      </c>
      <c r="DM387" s="223">
        <f t="shared" ca="1" si="707"/>
        <v>-3.6064299217916491E-14</v>
      </c>
      <c r="DN387" s="223">
        <f t="shared" ca="1" si="708"/>
        <v>2.4483292312061031E-15</v>
      </c>
      <c r="DO387" s="223">
        <f t="shared" ca="1" si="709"/>
        <v>3.999733217401366E-14</v>
      </c>
      <c r="DP387" s="223">
        <f t="shared" ca="1" si="710"/>
        <v>6.1803987651395879E-14</v>
      </c>
      <c r="DQ387" s="223">
        <f t="shared" ca="1" si="711"/>
        <v>5.9285524540262502E-14</v>
      </c>
      <c r="DR387" s="223">
        <f t="shared" ca="1" si="712"/>
        <v>3.3433171985642529E-14</v>
      </c>
      <c r="DS387" s="223">
        <f t="shared" ca="1" si="713"/>
        <v>-5.5779734599504489E-15</v>
      </c>
      <c r="DT387" s="223">
        <f t="shared" ca="1" si="714"/>
        <v>-4.2393712572505247E-14</v>
      </c>
      <c r="DU387" s="223">
        <f t="shared" ca="1" si="715"/>
        <v>-6.2523924991373599E-14</v>
      </c>
      <c r="DV387" s="223">
        <f t="shared" ca="1" si="716"/>
        <v>-5.8045662329099051E-14</v>
      </c>
      <c r="DW387" s="223">
        <f t="shared" ca="1" si="717"/>
        <v>-3.07215013136559E-14</v>
      </c>
      <c r="DX387" s="223">
        <f t="shared" ca="1" si="718"/>
        <v>8.6941798620570026E-15</v>
      </c>
      <c r="DY387" s="223">
        <f t="shared" ca="1" si="719"/>
        <v>4.4687962804159674E-14</v>
      </c>
      <c r="DZ387" s="223">
        <f t="shared" ca="1" si="720"/>
        <v>6.3093236719598246E-14</v>
      </c>
      <c r="EA387" s="223">
        <f t="shared" ca="1" si="721"/>
        <v>5.6665963033185612E-14</v>
      </c>
      <c r="EB387" s="223">
        <f t="shared" ca="1" si="722"/>
        <v>2.7935819854118998E-14</v>
      </c>
      <c r="EC387" s="223">
        <f t="shared" ca="1" si="723"/>
        <v>-1.1789441223356549E-14</v>
      </c>
      <c r="ED387" s="223">
        <f t="shared" ca="1" si="724"/>
        <v>-4.6874555819214973E-14</v>
      </c>
      <c r="EE387" s="223">
        <f t="shared" ca="1" si="725"/>
        <v>-6.3510551314250385E-14</v>
      </c>
      <c r="EF387" s="223">
        <f t="shared" ca="1" si="726"/>
        <v>-5.5149750468972638E-14</v>
      </c>
      <c r="EG387" s="223">
        <f t="shared" ca="1" si="727"/>
        <v>-2.5082838557663869E-14</v>
      </c>
      <c r="EH387" s="223">
        <f t="shared" ca="1" si="728"/>
        <v>1.4856300788115043E-14</v>
      </c>
      <c r="EI387" s="223">
        <f t="shared" ca="1" si="729"/>
        <v>4.8948223923575629E-14</v>
      </c>
      <c r="EJ387" s="223">
        <f t="shared" ca="1" si="730"/>
        <v>6.3774863427919293E-14</v>
      </c>
      <c r="EK387" s="223">
        <f t="shared" ca="1" si="731"/>
        <v>5.3500677325332722E-14</v>
      </c>
      <c r="EL387" s="223">
        <f t="shared" ca="1" si="732"/>
        <v>2.2169430506126979E-14</v>
      </c>
      <c r="EM387" s="223">
        <f t="shared" ca="1" si="733"/>
        <v>-1.7887370223017582E-14</v>
      </c>
      <c r="EN387" s="223">
        <f t="shared" ca="1" si="734"/>
        <v>-5.0903971469146903E-14</v>
      </c>
      <c r="EO387" s="223">
        <f t="shared" ca="1" si="735"/>
        <v>-6.388553630957198E-14</v>
      </c>
      <c r="EP387" s="223">
        <f t="shared" ca="1" si="736"/>
        <v>-5.1722716363910235E-14</v>
      </c>
      <c r="EQ387" s="223">
        <f t="shared" ca="1" si="737"/>
        <v>-1.9202614354687201E-14</v>
      </c>
      <c r="ER387" s="223">
        <f t="shared" ca="1" si="738"/>
        <v>2.0875347416303407E-14</v>
      </c>
      <c r="ES387" s="223">
        <f t="shared" ca="1" si="739"/>
        <v>5.2737086888787139E-14</v>
      </c>
      <c r="ET387" s="223">
        <f t="shared" ca="1" si="740"/>
        <v>6.3842303338542842E-14</v>
      </c>
      <c r="EU387" s="223">
        <f t="shared" ca="1" si="741"/>
        <v>4.9820150848391663E-14</v>
      </c>
      <c r="EV387" s="223">
        <f t="shared" ca="1" si="742"/>
        <v>1.6189537423317472E-14</v>
      </c>
      <c r="EW387" s="223">
        <f t="shared" ca="1" si="743"/>
        <v>-2.3813034069198889E-14</v>
      </c>
      <c r="EX387" s="223">
        <f t="shared" ca="1" si="744"/>
        <v>-5.4443154046889532E-14</v>
      </c>
      <c r="EY387" s="223">
        <f t="shared" ca="1" si="745"/>
        <v>-6.3645268666845775E-14</v>
      </c>
      <c r="EZ387" s="223">
        <f t="shared" ca="1" si="746"/>
        <v>-4.7797564225750028E-14</v>
      </c>
      <c r="FA387" s="223">
        <f t="shared" ca="1" si="747"/>
        <v>-1.3137458478258976E-14</v>
      </c>
      <c r="FB387" s="223">
        <f t="shared" ca="1" si="748"/>
        <v>2.6693353037247062E-14</v>
      </c>
      <c r="FC387" s="223">
        <f t="shared" ca="1" si="749"/>
        <v>5.6018062878235393E-14</v>
      </c>
      <c r="FD387" s="223">
        <f t="shared" ca="1" si="750"/>
        <v>6.3294906968263199E-14</v>
      </c>
      <c r="FE387" s="223">
        <f t="shared" ca="1" si="751"/>
        <v>4.5659829084315792E-14</v>
      </c>
      <c r="FF387" s="223">
        <f t="shared" ca="1" si="752"/>
        <v>1.005373024502001E-14</v>
      </c>
      <c r="FG387" s="223">
        <f t="shared" ca="1" si="753"/>
        <v>-2.9509365379766096E-14</v>
      </c>
      <c r="FH387" s="223">
        <f t="shared" ca="1" si="754"/>
        <v>-5.7458019289504807E-14</v>
      </c>
      <c r="FI387" s="223">
        <f t="shared" ca="1" si="755"/>
        <v>-6.2792062294814888E-14</v>
      </c>
      <c r="FJ387" s="223">
        <f t="shared" ca="1" si="756"/>
        <v>-4.341209541528937E-14</v>
      </c>
      <c r="FK387" s="223">
        <f t="shared" ca="1" si="757"/>
        <v>-6.945781695018918E-15</v>
      </c>
      <c r="FL387" s="223">
        <f t="shared" ca="1" si="758"/>
        <v>3.225428707637093E-14</v>
      </c>
      <c r="FM387" s="223">
        <f t="shared" ca="1" si="759"/>
        <v>5.8759554299578094E-14</v>
      </c>
      <c r="FN387" s="223">
        <f t="shared" ca="1" si="760"/>
        <v>6.2137946043363411E-14</v>
      </c>
      <c r="FO387" s="223">
        <f t="shared" ca="1" si="761"/>
        <v>4.1059778205957073E-14</v>
      </c>
      <c r="FP387" s="223">
        <f t="shared" ca="1" si="762"/>
        <v>3.821100148534999E-15</v>
      </c>
      <c r="FQ387" s="223">
        <f t="shared" ca="1" si="763"/>
        <v>-3.4921505370266108E-14</v>
      </c>
      <c r="FR387" s="223">
        <f t="shared" ca="1" si="764"/>
        <v>-5.9919532396614229E-14</v>
      </c>
      <c r="FS387" s="223">
        <f t="shared" ca="1" si="765"/>
        <v>-6.1334134037251996E-14</v>
      </c>
      <c r="FT387" s="223">
        <f t="shared" ca="1" si="766"/>
        <v>-3.8608544394514112E-14</v>
      </c>
      <c r="FU387" s="223">
        <f t="shared" ca="1" si="767"/>
        <v>-6.8721323710532045E-16</v>
      </c>
      <c r="FV387" s="223">
        <f t="shared" ca="1" si="768"/>
        <v>3.7504594698961733E-14</v>
      </c>
      <c r="FW387" s="223">
        <f t="shared" ca="1" si="769"/>
        <v>6.0935159091776038E-14</v>
      </c>
      <c r="FX387" s="223">
        <f t="shared" ca="1" si="770"/>
        <v>6.038256273000943E-14</v>
      </c>
      <c r="FY387" s="223">
        <f t="shared" ca="1" si="771"/>
        <v>3.606429921791639E-14</v>
      </c>
      <c r="FZ387" s="223">
        <f t="shared" ca="1" si="772"/>
        <v>-2.448329231206223E-15</v>
      </c>
      <c r="GA387" s="223">
        <f t="shared" ca="1" si="773"/>
        <v>-3.9997332174013761E-14</v>
      </c>
      <c r="GB387" s="223">
        <f t="shared" ca="1" si="774"/>
        <v>-6.1803987651395904E-14</v>
      </c>
      <c r="GC387" s="223">
        <f t="shared" ca="1" si="775"/>
        <v>-5.9285524540262464E-14</v>
      </c>
      <c r="GD387" s="223">
        <f t="shared" ca="1" si="776"/>
        <v>-3.3433171985642415E-14</v>
      </c>
      <c r="GE387" s="223">
        <f t="shared" ca="1" si="777"/>
        <v>5.5779734599505688E-15</v>
      </c>
      <c r="GF387" s="223">
        <f t="shared" ca="1" si="778"/>
        <v>4.2393712572505342E-14</v>
      </c>
      <c r="GG387" s="223">
        <f t="shared" ca="1" si="779"/>
        <v>6.2523924991373625E-14</v>
      </c>
      <c r="GH387" s="223">
        <f t="shared" ca="1" si="780"/>
        <v>5.8045662329099E-14</v>
      </c>
      <c r="GI387" s="223">
        <f t="shared" ca="1" si="781"/>
        <v>3.0721501313655799E-14</v>
      </c>
      <c r="GJ387" s="223">
        <f t="shared" ca="1" si="782"/>
        <v>-8.6941798620571351E-15</v>
      </c>
      <c r="GK387" s="223">
        <f t="shared" ca="1" si="783"/>
        <v>-4.4687962804159768E-14</v>
      </c>
      <c r="GL387" s="223">
        <f t="shared" ca="1" si="784"/>
        <v>-6.3093236719598271E-14</v>
      </c>
      <c r="GM387" s="223">
        <f t="shared" ca="1" si="785"/>
        <v>-5.6665963033185549E-14</v>
      </c>
      <c r="GN387" s="223">
        <f t="shared" ca="1" si="786"/>
        <v>-2.7935819854118885E-14</v>
      </c>
      <c r="GO387" s="223">
        <f t="shared" ca="1" si="787"/>
        <v>1.1789441223356672E-14</v>
      </c>
      <c r="GP387" s="223">
        <f t="shared" ca="1" si="788"/>
        <v>4.6874555819215055E-14</v>
      </c>
      <c r="GQ387" s="223">
        <f t="shared" ca="1" si="789"/>
        <v>6.3510551314250397E-14</v>
      </c>
      <c r="GR387" s="223">
        <f t="shared" ca="1" si="790"/>
        <v>5.5149750468972568E-14</v>
      </c>
      <c r="GS387" s="223">
        <f t="shared" ca="1" si="791"/>
        <v>2.5082838557663753E-14</v>
      </c>
      <c r="GT387" s="223">
        <f t="shared" ca="1" si="792"/>
        <v>-1.4856300788115163E-14</v>
      </c>
      <c r="GU387" s="223">
        <f t="shared" ca="1" si="793"/>
        <v>-4.8948223923575705E-14</v>
      </c>
      <c r="GV387" s="223">
        <f t="shared" ca="1" si="794"/>
        <v>-6.3774863427919306E-14</v>
      </c>
      <c r="GW387" s="223">
        <f t="shared" ca="1" si="795"/>
        <v>-5.3500677325332653E-14</v>
      </c>
      <c r="GX387" s="223">
        <f t="shared" ca="1" si="796"/>
        <v>-2.2169430506126859E-14</v>
      </c>
      <c r="GY387" s="223">
        <f t="shared" ca="1" si="797"/>
        <v>1.7887370223017699E-14</v>
      </c>
      <c r="GZ387" s="223">
        <f t="shared" ca="1" si="798"/>
        <v>5.0903971469146423E-14</v>
      </c>
      <c r="HA387" s="223">
        <f t="shared" ca="1" si="799"/>
        <v>6.388553630957198E-14</v>
      </c>
      <c r="HB387" s="223">
        <f t="shared" ca="1" si="800"/>
        <v>5.1722716363909635E-14</v>
      </c>
      <c r="HC387" s="223">
        <f t="shared" ca="1" si="801"/>
        <v>1.9202614354687945E-14</v>
      </c>
      <c r="HD387" s="223">
        <f t="shared" ca="1" si="802"/>
        <v>-2.0875347416303527E-14</v>
      </c>
      <c r="HE387" s="223">
        <f t="shared" ca="1" si="803"/>
        <v>-5.273708688878772E-14</v>
      </c>
      <c r="HF387" s="223">
        <f t="shared" ca="1" si="804"/>
        <v>-6.384230333854283E-14</v>
      </c>
      <c r="HG387" s="223">
        <f t="shared" ca="1" si="805"/>
        <v>-4.9820150848391575E-14</v>
      </c>
      <c r="HH387" s="223">
        <f t="shared" ca="1" si="806"/>
        <v>-1.6189537423316469E-14</v>
      </c>
      <c r="HI387" s="223">
        <f t="shared" ca="1" si="807"/>
        <v>2.3813034069199006E-14</v>
      </c>
      <c r="HJ387" s="223">
        <f t="shared" ca="1" si="808"/>
        <v>5.4443154046889589E-14</v>
      </c>
      <c r="HK387" s="223">
        <f t="shared" ca="1" si="809"/>
        <v>6.3645268666845838E-14</v>
      </c>
      <c r="HL387" s="223">
        <f t="shared" ca="1" si="810"/>
        <v>4.7797564225749946E-14</v>
      </c>
      <c r="HM387" s="223">
        <f t="shared" ca="1" si="811"/>
        <v>1.3137458478257966E-14</v>
      </c>
      <c r="HN387" s="223">
        <f t="shared" ca="1" si="812"/>
        <v>-2.6693353037246348E-14</v>
      </c>
      <c r="HO387" s="223">
        <f t="shared" ca="1" si="813"/>
        <v>-5.6018062878235456E-14</v>
      </c>
      <c r="HP387" s="223">
        <f t="shared" ca="1" si="814"/>
        <v>-6.329490696826306E-14</v>
      </c>
      <c r="HQ387" s="223">
        <f t="shared" ca="1" si="815"/>
        <v>-4.5659829084316329E-14</v>
      </c>
      <c r="HR387" s="223">
        <f t="shared" ca="1" si="816"/>
        <v>-1.0053730245019884E-14</v>
      </c>
      <c r="HS387" s="223">
        <f t="shared" ca="1" si="817"/>
        <v>2.9509365379767017E-14</v>
      </c>
      <c r="HT387" s="223">
        <f t="shared" ca="1" si="818"/>
        <v>5.7458019289504858E-14</v>
      </c>
      <c r="HU387" s="223">
        <f t="shared" ca="1" si="819"/>
        <v>6.2792062294814862E-14</v>
      </c>
      <c r="HV387" s="223">
        <f t="shared" ca="1" si="820"/>
        <v>4.3412095415288607E-14</v>
      </c>
      <c r="HW387" s="223">
        <f t="shared" ca="1" si="821"/>
        <v>6.9457816950187886E-15</v>
      </c>
      <c r="HX387" s="223">
        <f t="shared" ca="1" si="822"/>
        <v>-3.2254287076371044E-14</v>
      </c>
      <c r="HY387" s="223">
        <f t="shared" ca="1" si="823"/>
        <v>-5.8759554299577778E-14</v>
      </c>
      <c r="HZ387" s="223">
        <f t="shared" ca="1" si="824"/>
        <v>-6.2137946043363386E-14</v>
      </c>
      <c r="IA387" s="223">
        <f t="shared" ca="1" si="825"/>
        <v>-4.1059778205956284E-14</v>
      </c>
      <c r="IB387" s="223">
        <f t="shared" ca="1" si="826"/>
        <v>-3.8211001485357815E-15</v>
      </c>
      <c r="IC387" s="223">
        <f t="shared" ca="1" si="827"/>
        <v>3.4921505370266215E-14</v>
      </c>
      <c r="ID387" s="223">
        <f t="shared" ca="1" si="828"/>
        <v>5.9919532396614582E-14</v>
      </c>
      <c r="IE387" s="223">
        <f t="shared" ca="1" si="829"/>
        <v>5.8967259774413967E-14</v>
      </c>
      <c r="IF387" s="223">
        <f t="shared" ca="1" si="830"/>
        <v>3.8608544394514005E-14</v>
      </c>
      <c r="IG387" s="223">
        <f t="shared" ca="1" si="831"/>
        <v>6.8721323710428547E-16</v>
      </c>
      <c r="IH387" s="223">
        <f t="shared" ca="1" si="832"/>
        <v>-3.7504594698961834E-14</v>
      </c>
      <c r="II387" s="223">
        <f t="shared" ca="1" si="833"/>
        <v>-6.0935159091776075E-14</v>
      </c>
      <c r="IJ387" s="223">
        <f t="shared" ca="1" si="834"/>
        <v>-6.0382562730009682E-14</v>
      </c>
      <c r="IK387" s="223">
        <f t="shared" ca="1" si="835"/>
        <v>-3.6064299217916283E-14</v>
      </c>
      <c r="IL387" s="223">
        <f t="shared" ca="1" si="836"/>
        <v>2.4483292312063555E-15</v>
      </c>
      <c r="IM387" s="223">
        <f t="shared" ca="1" si="837"/>
        <v>3.9997332174013149E-14</v>
      </c>
      <c r="IN387" s="223">
        <f t="shared" ca="1" si="838"/>
        <v>6.1803987651395942E-14</v>
      </c>
      <c r="IO387" s="223">
        <f t="shared" ca="1" si="839"/>
        <v>5.9285524540262085E-14</v>
      </c>
      <c r="IP387" s="223">
        <f t="shared" ca="1" si="840"/>
        <v>3.3433171985643084E-14</v>
      </c>
      <c r="IQ387" s="223">
        <f t="shared" ca="1" si="841"/>
        <v>-5.577973459950695E-15</v>
      </c>
      <c r="IR387" s="223">
        <f t="shared" ca="1" si="842"/>
        <v>-4.2393712572506118E-14</v>
      </c>
      <c r="IS387" s="223">
        <f t="shared" ca="1" si="843"/>
        <v>-6.252392499137365E-14</v>
      </c>
      <c r="IT387" s="223">
        <f t="shared" ca="1" si="844"/>
        <v>-5.8045662329098937E-14</v>
      </c>
      <c r="IU387" s="223">
        <f t="shared" ca="1" si="845"/>
        <v>-3.0721501313654891E-14</v>
      </c>
      <c r="IV387" s="223">
        <f t="shared" ca="1" si="846"/>
        <v>8.6941798620572518E-15</v>
      </c>
      <c r="IW387" s="223">
        <f t="shared" ca="1" si="847"/>
        <v>4.4687962804159857E-14</v>
      </c>
      <c r="IX387" s="223">
        <f t="shared" ca="1" si="848"/>
        <v>6.3093236719598145E-14</v>
      </c>
      <c r="IY387" s="223">
        <f t="shared" ca="1" si="849"/>
        <v>5.6665963033185492E-14</v>
      </c>
      <c r="IZ387" s="223">
        <f t="shared" ca="1" si="850"/>
        <v>2.7935819854117957E-14</v>
      </c>
      <c r="JA387" s="223">
        <f t="shared" ca="1" si="851"/>
        <v>-1.1789441223355908E-14</v>
      </c>
      <c r="JB387" s="223">
        <f t="shared" ca="1" si="852"/>
        <v>-4.6874555819215143E-14</v>
      </c>
    </row>
    <row r="388" spans="2:262">
      <c r="B388" s="230">
        <v>27</v>
      </c>
      <c r="C388" s="229">
        <f t="shared" si="853"/>
        <v>5.2734375000000014E-4</v>
      </c>
      <c r="D388" s="226">
        <f t="shared" ca="1" si="597"/>
        <v>18.000000000007955</v>
      </c>
      <c r="E388" s="225">
        <f ca="1">AG361</f>
        <v>7.9542031513817959E-12</v>
      </c>
      <c r="F388" s="224">
        <v>27</v>
      </c>
      <c r="G388" s="223">
        <f t="shared" ca="1" si="854"/>
        <v>-4.6434145229967332E-13</v>
      </c>
      <c r="H388" s="223">
        <f t="shared" ca="1" si="598"/>
        <v>-3.8266379553052129E-13</v>
      </c>
      <c r="I388" s="223">
        <f t="shared" ca="1" si="599"/>
        <v>-1.3900182007737583E-13</v>
      </c>
      <c r="J388" s="223">
        <f t="shared" ca="1" si="600"/>
        <v>1.6350061894733025E-13</v>
      </c>
      <c r="K388" s="223">
        <f t="shared" ca="1" si="601"/>
        <v>3.9679207780110947E-13</v>
      </c>
      <c r="L388" s="223">
        <f t="shared" ca="1" si="602"/>
        <v>4.6211861514275589E-13</v>
      </c>
      <c r="M388" s="223">
        <f t="shared" ca="1" si="603"/>
        <v>3.31827040973983E-13</v>
      </c>
      <c r="N388" s="223">
        <f t="shared" ca="1" si="604"/>
        <v>6.107070954073785E-14</v>
      </c>
      <c r="O388" s="223">
        <f t="shared" ca="1" si="605"/>
        <v>-2.3553728957585743E-13</v>
      </c>
      <c r="P388" s="223">
        <f t="shared" ca="1" si="606"/>
        <v>-4.32440671160699E-13</v>
      </c>
      <c r="Q388" s="223">
        <f t="shared" ca="1" si="607"/>
        <v>-4.4628882696412091E-13</v>
      </c>
      <c r="R388" s="223">
        <f t="shared" ca="1" si="608"/>
        <v>-2.712197336929676E-13</v>
      </c>
      <c r="S388" s="223">
        <f t="shared" ca="1" si="609"/>
        <v>1.8658610646740006E-14</v>
      </c>
      <c r="T388" s="223">
        <f t="shared" ca="1" si="610"/>
        <v>3.0063863178863346E-13</v>
      </c>
      <c r="U388" s="223">
        <f t="shared" ca="1" si="611"/>
        <v>4.5535617210750036E-13</v>
      </c>
      <c r="V388" s="223">
        <f t="shared" ca="1" si="612"/>
        <v>4.1731819136871428E-13</v>
      </c>
      <c r="W388" s="223">
        <f t="shared" ca="1" si="613"/>
        <v>2.0262643859074419E-13</v>
      </c>
      <c r="X388" s="223">
        <f t="shared" ca="1" si="614"/>
        <v>-9.7838533357284212E-14</v>
      </c>
      <c r="Y388" s="223">
        <f t="shared" ca="1" si="615"/>
        <v>-3.5688775510362675E-13</v>
      </c>
      <c r="Z388" s="223">
        <f t="shared" ca="1" si="616"/>
        <v>-4.6486384024196297E-13</v>
      </c>
      <c r="AA388" s="223">
        <f t="shared" ca="1" si="617"/>
        <v>-3.7605974047144679E-13</v>
      </c>
      <c r="AB388" s="223">
        <f t="shared" ca="1" si="618"/>
        <v>-1.2806686570774526E-13</v>
      </c>
      <c r="AC388" s="223">
        <f t="shared" ca="1" si="619"/>
        <v>1.7413762831537281E-13</v>
      </c>
      <c r="AD388" s="223">
        <f t="shared" ca="1" si="620"/>
        <v>4.0262842010333298E-13</v>
      </c>
      <c r="AE388" s="223">
        <f t="shared" ca="1" si="621"/>
        <v>4.6068372498344118E-13</v>
      </c>
      <c r="AF388" s="223">
        <f t="shared" ca="1" si="622"/>
        <v>3.2372831760949415E-13</v>
      </c>
      <c r="AG388" s="223">
        <f t="shared" ca="1" si="623"/>
        <v>4.9736400434591818E-14</v>
      </c>
      <c r="AH388" s="223">
        <f t="shared" ca="1" si="624"/>
        <v>-2.4530929039826041E-13</v>
      </c>
      <c r="AI388" s="223">
        <f t="shared" ca="1" si="625"/>
        <v>-4.3651380593276543E-13</v>
      </c>
      <c r="AJ388" s="223">
        <f t="shared" ca="1" si="626"/>
        <v>-4.4293890863531757E-13</v>
      </c>
      <c r="AK388" s="223">
        <f t="shared" ca="1" si="627"/>
        <v>-2.6186480662619472E-13</v>
      </c>
      <c r="AL388" s="223">
        <f t="shared" ca="1" si="628"/>
        <v>3.0058538985531399E-14</v>
      </c>
      <c r="AM388" s="223">
        <f t="shared" ca="1" si="629"/>
        <v>3.0925789028403223E-13</v>
      </c>
      <c r="AN388" s="223">
        <f t="shared" ca="1" si="630"/>
        <v>4.5754616705598491E-13</v>
      </c>
      <c r="AO388" s="223">
        <f t="shared" ca="1" si="631"/>
        <v>4.1215188226163158E-13</v>
      </c>
      <c r="AP388" s="223">
        <f t="shared" ca="1" si="632"/>
        <v>1.9229076098509203E-13</v>
      </c>
      <c r="AQ388" s="223">
        <f t="shared" ca="1" si="633"/>
        <v>-1.0896841328523268E-13</v>
      </c>
      <c r="AR388" s="223">
        <f t="shared" ca="1" si="634"/>
        <v>-3.6410047966019785E-13</v>
      </c>
      <c r="AS388" s="223">
        <f t="shared" ca="1" si="635"/>
        <v>-4.6510621158926946E-13</v>
      </c>
      <c r="AT388" s="223">
        <f t="shared" ca="1" si="636"/>
        <v>-3.6922916108649207E-13</v>
      </c>
      <c r="AU388" s="223">
        <f t="shared" ca="1" si="637"/>
        <v>-1.1705476864694065E-13</v>
      </c>
      <c r="AV388" s="223">
        <f t="shared" ca="1" si="638"/>
        <v>1.8466974368754432E-13</v>
      </c>
      <c r="AW388" s="223">
        <f t="shared" ca="1" si="639"/>
        <v>4.0822223410053253E-13</v>
      </c>
      <c r="AX388" s="223">
        <f t="shared" ca="1" si="640"/>
        <v>4.5897133617427038E-13</v>
      </c>
      <c r="AY388" s="223">
        <f t="shared" ca="1" si="641"/>
        <v>3.1543459241145943E-13</v>
      </c>
      <c r="AZ388" s="223">
        <f t="shared" ca="1" si="642"/>
        <v>3.8372131980587748E-14</v>
      </c>
      <c r="BA388" s="223">
        <f t="shared" ca="1" si="643"/>
        <v>-2.5493352607683469E-13</v>
      </c>
      <c r="BB388" s="223">
        <f t="shared" ca="1" si="644"/>
        <v>-4.4032400111044042E-13</v>
      </c>
      <c r="BC388" s="223">
        <f t="shared" ca="1" si="645"/>
        <v>-4.3932218047050504E-13</v>
      </c>
      <c r="BD388" s="223">
        <f t="shared" ca="1" si="646"/>
        <v>-2.5235214199166807E-13</v>
      </c>
      <c r="BE388" s="223">
        <f t="shared" ca="1" si="647"/>
        <v>4.1440361184400745E-14</v>
      </c>
      <c r="BF388" s="223">
        <f t="shared" ca="1" si="648"/>
        <v>3.1769086339022251E-13</v>
      </c>
      <c r="BG388" s="223">
        <f t="shared" ca="1" si="649"/>
        <v>4.5946055330218806E-13</v>
      </c>
      <c r="BH388" s="223">
        <f t="shared" ca="1" si="650"/>
        <v>4.0673730827202594E-13</v>
      </c>
      <c r="BI388" s="223">
        <f t="shared" ca="1" si="651"/>
        <v>1.8183925461523942E-13</v>
      </c>
      <c r="BJ388" s="223">
        <f t="shared" ca="1" si="652"/>
        <v>-1.2003265471560792E-13</v>
      </c>
      <c r="BK388" s="223">
        <f t="shared" ca="1" si="653"/>
        <v>-3.7109388370241649E-13</v>
      </c>
      <c r="BL388" s="223">
        <f t="shared" ca="1" si="654"/>
        <v>-4.6506842034615612E-13</v>
      </c>
      <c r="BM388" s="223">
        <f t="shared" ca="1" si="655"/>
        <v>-3.6217617186126644E-13</v>
      </c>
      <c r="BN388" s="223">
        <f t="shared" ca="1" si="656"/>
        <v>-1.0597216217046287E-13</v>
      </c>
      <c r="BO388" s="223">
        <f t="shared" ca="1" si="657"/>
        <v>1.9509062091136264E-13</v>
      </c>
      <c r="BP388" s="223">
        <f t="shared" ca="1" si="658"/>
        <v>4.1357015028832319E-13</v>
      </c>
      <c r="BQ388" s="223">
        <f t="shared" ca="1" si="659"/>
        <v>4.5698248019423154E-13</v>
      </c>
      <c r="BR388" s="223">
        <f t="shared" ca="1" si="660"/>
        <v>3.069508612098152E-13</v>
      </c>
      <c r="BS388" s="223">
        <f t="shared" ca="1" si="661"/>
        <v>2.6984749589105016E-14</v>
      </c>
      <c r="BT388" s="223">
        <f t="shared" ca="1" si="662"/>
        <v>-2.6440419933187623E-13</v>
      </c>
      <c r="BU388" s="223">
        <f t="shared" ca="1" si="663"/>
        <v>-4.4386896157462184E-13</v>
      </c>
      <c r="BV388" s="223">
        <f t="shared" ca="1" si="664"/>
        <v>-4.3544082105149089E-13</v>
      </c>
      <c r="BW388" s="223">
        <f t="shared" ca="1" si="665"/>
        <v>-2.4268746986285721E-13</v>
      </c>
      <c r="BX388" s="223">
        <f t="shared" ca="1" si="666"/>
        <v>5.2797221259244181E-14</v>
      </c>
      <c r="BY388" s="223">
        <f t="shared" ca="1" si="667"/>
        <v>3.259324713995306E-13</v>
      </c>
      <c r="BZ388" s="223">
        <f t="shared" ca="1" si="668"/>
        <v>4.610981776914188E-13</v>
      </c>
      <c r="CA388" s="223">
        <f t="shared" ca="1" si="669"/>
        <v>4.0107773093680399E-13</v>
      </c>
      <c r="CB388" s="223">
        <f t="shared" ca="1" si="670"/>
        <v>1.7127821507781117E-13</v>
      </c>
      <c r="CC388" s="223">
        <f t="shared" ca="1" si="671"/>
        <v>-1.3102459296309578E-13</v>
      </c>
      <c r="CD388" s="223">
        <f t="shared" ca="1" si="672"/>
        <v>-3.7786375466518492E-13</v>
      </c>
      <c r="CE388" s="223">
        <f t="shared" ca="1" si="673"/>
        <v>-4.647504892766546E-13</v>
      </c>
      <c r="CF388" s="223">
        <f t="shared" ca="1" si="674"/>
        <v>-3.5490502125274985E-13</v>
      </c>
      <c r="CG388" s="223">
        <f t="shared" ca="1" si="675"/>
        <v>-9.4825722026046381E-14</v>
      </c>
      <c r="CH388" s="223">
        <f t="shared" ca="1" si="676"/>
        <v>2.053939828400552E-13</v>
      </c>
      <c r="CI388" s="223">
        <f t="shared" ca="1" si="677"/>
        <v>4.1866894728196263E-13</v>
      </c>
      <c r="CJ388" s="223">
        <f t="shared" ca="1" si="678"/>
        <v>4.5471835505579996E-13</v>
      </c>
      <c r="CK388" s="223">
        <f t="shared" ca="1" si="679"/>
        <v>2.9828223428700886E-13</v>
      </c>
      <c r="CL388" s="223">
        <f t="shared" ca="1" si="680"/>
        <v>1.5581112593492923E-14</v>
      </c>
      <c r="CM388" s="223">
        <f t="shared" ca="1" si="681"/>
        <v>-2.7371560538395266E-13</v>
      </c>
      <c r="CN388" s="223">
        <f t="shared" ca="1" si="682"/>
        <v>-4.4714655197367934E-13</v>
      </c>
      <c r="CO388" s="223">
        <f t="shared" ca="1" si="683"/>
        <v>-4.3129716836405751E-13</v>
      </c>
      <c r="CP388" s="223">
        <f t="shared" ca="1" si="684"/>
        <v>-2.3287661187687287E-13</v>
      </c>
      <c r="CQ388" s="223">
        <f t="shared" ca="1" si="685"/>
        <v>6.4122278262219652E-14</v>
      </c>
      <c r="CR388" s="223">
        <f t="shared" ca="1" si="686"/>
        <v>3.3397774987547016E-13</v>
      </c>
      <c r="CS388" s="223">
        <f t="shared" ca="1" si="687"/>
        <v>4.6245805377997914E-13</v>
      </c>
      <c r="CT388" s="223">
        <f t="shared" ca="1" si="688"/>
        <v>3.9517655937372977E-13</v>
      </c>
      <c r="CU388" s="223">
        <f t="shared" ca="1" si="689"/>
        <v>1.6061400394812816E-13</v>
      </c>
      <c r="CV388" s="223">
        <f t="shared" ca="1" si="690"/>
        <v>-1.4193760689510779E-13</v>
      </c>
      <c r="CW388" s="223">
        <f t="shared" ca="1" si="691"/>
        <v>-3.8440601463138079E-13</v>
      </c>
      <c r="CX388" s="223">
        <f t="shared" ca="1" si="692"/>
        <v>-4.6415260989055283E-13</v>
      </c>
      <c r="CY388" s="223">
        <f t="shared" ca="1" si="693"/>
        <v>-3.4742008913018628E-13</v>
      </c>
      <c r="CZ388" s="223">
        <f t="shared" ca="1" si="694"/>
        <v>-8.3622162412446777E-14</v>
      </c>
      <c r="DA388" s="223">
        <f t="shared" ca="1" si="695"/>
        <v>2.1557362311365761E-13</v>
      </c>
      <c r="DB388" s="223">
        <f t="shared" ca="1" si="696"/>
        <v>4.2351555375679989E-13</v>
      </c>
      <c r="DC388" s="223">
        <f t="shared" ca="1" si="697"/>
        <v>4.5218032458329735E-13</v>
      </c>
      <c r="DD388" s="223">
        <f t="shared" ca="1" si="698"/>
        <v>2.8943393329975917E-13</v>
      </c>
      <c r="DE388" s="223">
        <f t="shared" ca="1" si="699"/>
        <v>4.1680901182698634E-15</v>
      </c>
      <c r="DF388" s="223">
        <f t="shared" ca="1" si="700"/>
        <v>-2.8286213539023151E-13</v>
      </c>
      <c r="DG388" s="223">
        <f t="shared" ca="1" si="701"/>
        <v>-4.501547980097153E-13</v>
      </c>
      <c r="DH388" s="223">
        <f t="shared" ca="1" si="702"/>
        <v>-4.2689371838964035E-13</v>
      </c>
      <c r="DI388" s="223">
        <f t="shared" ca="1" si="703"/>
        <v>-2.229254777277084E-13</v>
      </c>
      <c r="DJ388" s="223">
        <f t="shared" ca="1" si="704"/>
        <v>7.5408710402453025E-14</v>
      </c>
      <c r="DK388" s="223">
        <f t="shared" ca="1" si="705"/>
        <v>3.4182185264311485E-13</v>
      </c>
      <c r="DL388" s="223">
        <f t="shared" ca="1" si="706"/>
        <v>4.635393624293632E-13</v>
      </c>
      <c r="DM388" s="223">
        <f t="shared" ca="1" si="707"/>
        <v>3.8903734822789217E-13</v>
      </c>
      <c r="DN388" s="223">
        <f t="shared" ca="1" si="708"/>
        <v>1.4985304494821123E-13</v>
      </c>
      <c r="DO388" s="223">
        <f t="shared" ca="1" si="709"/>
        <v>-1.5276512292011501E-13</v>
      </c>
      <c r="DP388" s="223">
        <f t="shared" ca="1" si="710"/>
        <v>-3.9071672278822941E-13</v>
      </c>
      <c r="DQ388" s="223">
        <f t="shared" ca="1" si="711"/>
        <v>-4.6327514232803699E-13</v>
      </c>
      <c r="DR388" s="223">
        <f t="shared" ca="1" si="712"/>
        <v>-3.3972588413680238E-13</v>
      </c>
      <c r="DS388" s="223">
        <f t="shared" ca="1" si="713"/>
        <v>-7.2368231935040688E-14</v>
      </c>
      <c r="DT388" s="223">
        <f t="shared" ca="1" si="714"/>
        <v>2.2562340989751632E-13</v>
      </c>
      <c r="DU388" s="223">
        <f t="shared" ca="1" si="715"/>
        <v>4.2810705029832194E-13</v>
      </c>
      <c r="DV388" s="223">
        <f t="shared" ca="1" si="716"/>
        <v>4.4936991759137632E-13</v>
      </c>
      <c r="DW388" s="223">
        <f t="shared" ca="1" si="717"/>
        <v>2.8041128813372683E-13</v>
      </c>
      <c r="DX388" s="223">
        <f t="shared" ca="1" si="718"/>
        <v>-7.2474430585789242E-15</v>
      </c>
      <c r="DY388" s="223">
        <f t="shared" ca="1" si="719"/>
        <v>-2.9183827982304777E-13</v>
      </c>
      <c r="DZ388" s="223">
        <f t="shared" ca="1" si="720"/>
        <v>-4.5289188762780221E-13</v>
      </c>
      <c r="EA388" s="223">
        <f t="shared" ca="1" si="721"/>
        <v>-4.2223312360184953E-13</v>
      </c>
      <c r="EB388" s="223">
        <f t="shared" ca="1" si="722"/>
        <v>-2.1284006160648122E-13</v>
      </c>
      <c r="EC388" s="223">
        <f t="shared" ca="1" si="723"/>
        <v>8.6649719155256632E-14</v>
      </c>
      <c r="ED388" s="223">
        <f t="shared" ca="1" si="724"/>
        <v>3.494600547082719E-13</v>
      </c>
      <c r="EE388" s="223">
        <f t="shared" ca="1" si="725"/>
        <v>4.6434145229967312E-13</v>
      </c>
      <c r="EF388" s="223">
        <f t="shared" ca="1" si="726"/>
        <v>3.8266379553052381E-13</v>
      </c>
      <c r="EG388" s="223">
        <f t="shared" ca="1" si="727"/>
        <v>1.3900182007738068E-13</v>
      </c>
      <c r="EH388" s="223">
        <f t="shared" ca="1" si="728"/>
        <v>-1.6350061894732495E-13</v>
      </c>
      <c r="EI388" s="223">
        <f t="shared" ca="1" si="729"/>
        <v>-3.9679207780110614E-13</v>
      </c>
      <c r="EJ388" s="223">
        <f t="shared" ca="1" si="730"/>
        <v>-4.6211861514275599E-13</v>
      </c>
      <c r="EK388" s="223">
        <f t="shared" ca="1" si="731"/>
        <v>-3.3182704097398355E-13</v>
      </c>
      <c r="EL388" s="223">
        <f t="shared" ca="1" si="732"/>
        <v>-6.1070709540739416E-14</v>
      </c>
      <c r="EM388" s="223">
        <f t="shared" ca="1" si="733"/>
        <v>2.3553728957585536E-13</v>
      </c>
      <c r="EN388" s="223">
        <f t="shared" ca="1" si="734"/>
        <v>4.3244067116069794E-13</v>
      </c>
      <c r="EO388" s="223">
        <f t="shared" ca="1" si="735"/>
        <v>4.4628882696412182E-13</v>
      </c>
      <c r="EP388" s="223">
        <f t="shared" ca="1" si="736"/>
        <v>2.7121973369297088E-13</v>
      </c>
      <c r="EQ388" s="223">
        <f t="shared" ca="1" si="737"/>
        <v>-1.8658610646735109E-14</v>
      </c>
      <c r="ER388" s="223">
        <f t="shared" ca="1" si="738"/>
        <v>-3.0063863178862977E-13</v>
      </c>
      <c r="ES388" s="223">
        <f t="shared" ca="1" si="739"/>
        <v>-4.5535617210749915E-13</v>
      </c>
      <c r="ET388" s="223">
        <f t="shared" ca="1" si="740"/>
        <v>-4.1731819136871428E-13</v>
      </c>
      <c r="EU388" s="223">
        <f t="shared" ca="1" si="741"/>
        <v>-2.0262643859074485E-13</v>
      </c>
      <c r="EV388" s="223">
        <f t="shared" ca="1" si="742"/>
        <v>9.7838533357282723E-14</v>
      </c>
      <c r="EW388" s="223">
        <f t="shared" ca="1" si="743"/>
        <v>3.5688775510362579E-13</v>
      </c>
      <c r="EX388" s="223">
        <f t="shared" ca="1" si="744"/>
        <v>4.6486384024196287E-13</v>
      </c>
      <c r="EY388" s="223">
        <f t="shared" ca="1" si="745"/>
        <v>3.7605974047144876E-13</v>
      </c>
      <c r="EZ388" s="223">
        <f t="shared" ca="1" si="746"/>
        <v>1.2806686570774829E-13</v>
      </c>
      <c r="FA388" s="223">
        <f t="shared" ca="1" si="747"/>
        <v>-1.7413762831536907E-13</v>
      </c>
      <c r="FB388" s="223">
        <f t="shared" ca="1" si="748"/>
        <v>-4.0262842010333061E-13</v>
      </c>
      <c r="FC388" s="223">
        <f t="shared" ca="1" si="749"/>
        <v>-4.6068372498344179E-13</v>
      </c>
      <c r="FD388" s="223">
        <f t="shared" ca="1" si="750"/>
        <v>-3.2372831760949879E-13</v>
      </c>
      <c r="FE388" s="223">
        <f t="shared" ca="1" si="751"/>
        <v>-4.9736400434591641E-14</v>
      </c>
      <c r="FF388" s="223">
        <f t="shared" ca="1" si="752"/>
        <v>2.4530929039826046E-13</v>
      </c>
      <c r="FG388" s="223">
        <f t="shared" ca="1" si="753"/>
        <v>4.3651380593276493E-13</v>
      </c>
      <c r="FH388" s="223">
        <f t="shared" ca="1" si="754"/>
        <v>4.4293890863531808E-13</v>
      </c>
      <c r="FI388" s="223">
        <f t="shared" ca="1" si="755"/>
        <v>2.6186480662619734E-13</v>
      </c>
      <c r="FJ388" s="223">
        <f t="shared" ca="1" si="756"/>
        <v>-3.0058538985528244E-14</v>
      </c>
      <c r="FK388" s="223">
        <f t="shared" ca="1" si="757"/>
        <v>-3.0925789028402981E-13</v>
      </c>
      <c r="FL388" s="223">
        <f t="shared" ca="1" si="758"/>
        <v>-4.57546167055984E-13</v>
      </c>
      <c r="FM388" s="223">
        <f t="shared" ca="1" si="759"/>
        <v>-4.121518822616338E-13</v>
      </c>
      <c r="FN388" s="223">
        <f t="shared" ca="1" si="760"/>
        <v>-1.9229076098509791E-13</v>
      </c>
      <c r="FO388" s="223">
        <f t="shared" ca="1" si="761"/>
        <v>1.0896841328522635E-13</v>
      </c>
      <c r="FP388" s="223">
        <f t="shared" ca="1" si="762"/>
        <v>3.641004796601979E-13</v>
      </c>
      <c r="FQ388" s="223">
        <f t="shared" ca="1" si="763"/>
        <v>4.6510621158926956E-13</v>
      </c>
      <c r="FR388" s="223">
        <f t="shared" ca="1" si="764"/>
        <v>3.6922916108649303E-13</v>
      </c>
      <c r="FS388" s="223">
        <f t="shared" ca="1" si="765"/>
        <v>1.1705476864694214E-13</v>
      </c>
      <c r="FT388" s="223">
        <f t="shared" ca="1" si="766"/>
        <v>-1.8466974368754136E-13</v>
      </c>
      <c r="FU388" s="223">
        <f t="shared" ca="1" si="767"/>
        <v>-4.0822223410053101E-13</v>
      </c>
      <c r="FV388" s="223">
        <f t="shared" ca="1" si="768"/>
        <v>-4.5897133617427088E-13</v>
      </c>
      <c r="FW388" s="223">
        <f t="shared" ca="1" si="769"/>
        <v>-3.1543459241146301E-13</v>
      </c>
      <c r="FX388" s="223">
        <f t="shared" ca="1" si="770"/>
        <v>-3.837213198059262E-14</v>
      </c>
      <c r="FY388" s="223">
        <f t="shared" ca="1" si="771"/>
        <v>2.5493352607682934E-13</v>
      </c>
      <c r="FZ388" s="223">
        <f t="shared" ca="1" si="772"/>
        <v>4.4032400111043835E-13</v>
      </c>
      <c r="GA388" s="223">
        <f t="shared" ca="1" si="773"/>
        <v>4.3932218047050499E-13</v>
      </c>
      <c r="GB388" s="223">
        <f t="shared" ca="1" si="774"/>
        <v>2.5235214199166792E-13</v>
      </c>
      <c r="GC388" s="223">
        <f t="shared" ca="1" si="775"/>
        <v>-4.1440361184397539E-14</v>
      </c>
      <c r="GD388" s="223">
        <f t="shared" ca="1" si="776"/>
        <v>-3.1769086339022014E-13</v>
      </c>
      <c r="GE388" s="223">
        <f t="shared" ca="1" si="777"/>
        <v>-4.5946055330218746E-13</v>
      </c>
      <c r="GF388" s="223">
        <f t="shared" ca="1" si="778"/>
        <v>-4.0673730827202746E-13</v>
      </c>
      <c r="GG388" s="223">
        <f t="shared" ca="1" si="779"/>
        <v>-1.8183925461524229E-13</v>
      </c>
      <c r="GH388" s="223">
        <f t="shared" ca="1" si="780"/>
        <v>1.2003265471560487E-13</v>
      </c>
      <c r="GI388" s="223">
        <f t="shared" ca="1" si="781"/>
        <v>3.7109388370241256E-13</v>
      </c>
      <c r="GJ388" s="223">
        <f t="shared" ca="1" si="782"/>
        <v>4.6506842034615622E-13</v>
      </c>
      <c r="GK388" s="223">
        <f t="shared" ca="1" si="783"/>
        <v>3.6217617186126639E-13</v>
      </c>
      <c r="GL388" s="223">
        <f t="shared" ca="1" si="784"/>
        <v>1.0597216217046275E-13</v>
      </c>
      <c r="GM388" s="223">
        <f t="shared" ca="1" si="785"/>
        <v>-1.9509062091136277E-13</v>
      </c>
      <c r="GN388" s="223">
        <f t="shared" ca="1" si="786"/>
        <v>-4.1357015028832173E-13</v>
      </c>
      <c r="GO388" s="223">
        <f t="shared" ca="1" si="787"/>
        <v>-4.5698248019423214E-13</v>
      </c>
      <c r="GP388" s="223">
        <f t="shared" ca="1" si="788"/>
        <v>-3.0695086120981757E-13</v>
      </c>
      <c r="GQ388" s="223">
        <f t="shared" ca="1" si="789"/>
        <v>-2.6984749589108247E-14</v>
      </c>
      <c r="GR388" s="223">
        <f t="shared" ca="1" si="790"/>
        <v>2.6440419933187355E-13</v>
      </c>
      <c r="GS388" s="223">
        <f t="shared" ca="1" si="791"/>
        <v>4.4386896157461987E-13</v>
      </c>
      <c r="GT388" s="223">
        <f t="shared" ca="1" si="792"/>
        <v>4.3544082105149316E-13</v>
      </c>
      <c r="GU388" s="223">
        <f t="shared" ca="1" si="793"/>
        <v>2.4268746986286277E-13</v>
      </c>
      <c r="GV388" s="223">
        <f t="shared" ca="1" si="794"/>
        <v>-5.2797221259237694E-14</v>
      </c>
      <c r="GW388" s="223">
        <f t="shared" ca="1" si="795"/>
        <v>-3.2593247139952596E-13</v>
      </c>
      <c r="GX388" s="223">
        <f t="shared" ca="1" si="796"/>
        <v>-4.6109817769141749E-13</v>
      </c>
      <c r="GY388" s="223">
        <f t="shared" ca="1" si="797"/>
        <v>-4.0107773093680899E-13</v>
      </c>
      <c r="GZ388" s="223">
        <f t="shared" ca="1" si="798"/>
        <v>-1.7127821507782029E-13</v>
      </c>
      <c r="HA388" s="223">
        <f t="shared" ca="1" si="799"/>
        <v>1.3102459296309909E-13</v>
      </c>
      <c r="HB388" s="223">
        <f t="shared" ca="1" si="800"/>
        <v>3.7786375466518684E-13</v>
      </c>
      <c r="HC388" s="223">
        <f t="shared" ca="1" si="801"/>
        <v>4.647504892766545E-13</v>
      </c>
      <c r="HD388" s="223">
        <f t="shared" ca="1" si="802"/>
        <v>3.549050212527498E-13</v>
      </c>
      <c r="HE388" s="223">
        <f t="shared" ca="1" si="803"/>
        <v>9.4825722026046229E-14</v>
      </c>
      <c r="HF388" s="223">
        <f t="shared" ca="1" si="804"/>
        <v>-2.0539398284005528E-13</v>
      </c>
      <c r="HG388" s="223">
        <f t="shared" ca="1" si="805"/>
        <v>-4.1866894728196273E-13</v>
      </c>
      <c r="HH388" s="223">
        <f t="shared" ca="1" si="806"/>
        <v>-4.5471835505579996E-13</v>
      </c>
      <c r="HI388" s="223">
        <f t="shared" ca="1" si="807"/>
        <v>-2.9828223428701133E-13</v>
      </c>
      <c r="HJ388" s="223">
        <f t="shared" ca="1" si="808"/>
        <v>-1.5581112593496154E-14</v>
      </c>
      <c r="HK388" s="223">
        <f t="shared" ca="1" si="809"/>
        <v>2.7371560538395008E-13</v>
      </c>
      <c r="HL388" s="223">
        <f t="shared" ca="1" si="810"/>
        <v>4.4714655197367848E-13</v>
      </c>
      <c r="HM388" s="223">
        <f t="shared" ca="1" si="811"/>
        <v>4.3129716836405872E-13</v>
      </c>
      <c r="HN388" s="223">
        <f t="shared" ca="1" si="812"/>
        <v>2.3287661187687559E-13</v>
      </c>
      <c r="HO388" s="223">
        <f t="shared" ca="1" si="813"/>
        <v>-6.4122278262213215E-14</v>
      </c>
      <c r="HP388" s="223">
        <f t="shared" ca="1" si="814"/>
        <v>-3.3397774987546562E-13</v>
      </c>
      <c r="HQ388" s="223">
        <f t="shared" ca="1" si="815"/>
        <v>-4.6245805377997853E-13</v>
      </c>
      <c r="HR388" s="223">
        <f t="shared" ca="1" si="816"/>
        <v>-3.951765593737332E-13</v>
      </c>
      <c r="HS388" s="223">
        <f t="shared" ca="1" si="817"/>
        <v>-1.6061400394813422E-13</v>
      </c>
      <c r="HT388" s="223">
        <f t="shared" ca="1" si="818"/>
        <v>1.4193760689509839E-13</v>
      </c>
      <c r="HU388" s="223">
        <f t="shared" ca="1" si="819"/>
        <v>3.8440601463137529E-13</v>
      </c>
      <c r="HV388" s="223">
        <f t="shared" ca="1" si="820"/>
        <v>4.6415260989055353E-13</v>
      </c>
      <c r="HW388" s="223">
        <f t="shared" ca="1" si="821"/>
        <v>3.4742008913018401E-13</v>
      </c>
      <c r="HX388" s="223">
        <f t="shared" ca="1" si="822"/>
        <v>8.3622162412443394E-14</v>
      </c>
      <c r="HY388" s="223">
        <f t="shared" ca="1" si="823"/>
        <v>-2.1557362311366066E-13</v>
      </c>
      <c r="HZ388" s="223">
        <f t="shared" ca="1" si="824"/>
        <v>-4.235155537568013E-13</v>
      </c>
      <c r="IA388" s="223">
        <f t="shared" ca="1" si="825"/>
        <v>-4.5218032458329649E-13</v>
      </c>
      <c r="IB388" s="223">
        <f t="shared" ca="1" si="826"/>
        <v>-2.8943393329976169E-13</v>
      </c>
      <c r="IC388" s="223">
        <f t="shared" ca="1" si="827"/>
        <v>-4.1680901182730441E-15</v>
      </c>
      <c r="ID388" s="223">
        <f t="shared" ca="1" si="828"/>
        <v>2.8286213539022899E-13</v>
      </c>
      <c r="IE388" s="223">
        <f t="shared" ca="1" si="829"/>
        <v>3.4972027533621293E-13</v>
      </c>
      <c r="IF388" s="223">
        <f t="shared" ca="1" si="830"/>
        <v>4.2689371838964166E-13</v>
      </c>
      <c r="IG388" s="223">
        <f t="shared" ca="1" si="831"/>
        <v>2.2292547772771118E-13</v>
      </c>
      <c r="IH388" s="223">
        <f t="shared" ca="1" si="832"/>
        <v>-7.540871040244987E-14</v>
      </c>
      <c r="II388" s="223">
        <f t="shared" ca="1" si="833"/>
        <v>-3.4182185264311268E-13</v>
      </c>
      <c r="IJ388" s="223">
        <f t="shared" ca="1" si="834"/>
        <v>-4.6353936242936279E-13</v>
      </c>
      <c r="IK388" s="223">
        <f t="shared" ca="1" si="835"/>
        <v>-3.8903734822789399E-13</v>
      </c>
      <c r="IL388" s="223">
        <f t="shared" ca="1" si="836"/>
        <v>-1.4985304494821426E-13</v>
      </c>
      <c r="IM388" s="223">
        <f t="shared" ca="1" si="837"/>
        <v>1.527651229201058E-13</v>
      </c>
      <c r="IN388" s="223">
        <f t="shared" ca="1" si="838"/>
        <v>3.9071672278822411E-13</v>
      </c>
      <c r="IO388" s="223">
        <f t="shared" ca="1" si="839"/>
        <v>4.632751423280378E-13</v>
      </c>
      <c r="IP388" s="223">
        <f t="shared" ca="1" si="840"/>
        <v>3.397258841368091E-13</v>
      </c>
      <c r="IQ388" s="223">
        <f t="shared" ca="1" si="841"/>
        <v>7.2368231935050331E-14</v>
      </c>
      <c r="IR388" s="223">
        <f t="shared" ca="1" si="842"/>
        <v>-2.256234098975193E-13</v>
      </c>
      <c r="IS388" s="223">
        <f t="shared" ca="1" si="843"/>
        <v>-4.2810705029832326E-13</v>
      </c>
      <c r="IT388" s="223">
        <f t="shared" ca="1" si="844"/>
        <v>-4.4936991759137541E-13</v>
      </c>
      <c r="IU388" s="223">
        <f t="shared" ca="1" si="845"/>
        <v>-2.8041128813372405E-13</v>
      </c>
      <c r="IV388" s="223">
        <f t="shared" ca="1" si="846"/>
        <v>7.2474430585823068E-15</v>
      </c>
      <c r="IW388" s="223">
        <f t="shared" ca="1" si="847"/>
        <v>2.918382798230453E-13</v>
      </c>
      <c r="IX388" s="223">
        <f t="shared" ca="1" si="848"/>
        <v>4.5289188762780151E-13</v>
      </c>
      <c r="IY388" s="223">
        <f t="shared" ca="1" si="849"/>
        <v>4.222331236018509E-13</v>
      </c>
      <c r="IZ388" s="223">
        <f t="shared" ca="1" si="850"/>
        <v>2.1284006160648405E-13</v>
      </c>
      <c r="JA388" s="223">
        <f t="shared" ca="1" si="851"/>
        <v>-8.6649719155253451E-14</v>
      </c>
      <c r="JB388" s="223">
        <f t="shared" ca="1" si="852"/>
        <v>-3.4946005470826983E-13</v>
      </c>
    </row>
    <row r="389" spans="2:262">
      <c r="B389" s="230">
        <v>28</v>
      </c>
      <c r="C389" s="229">
        <f t="shared" si="853"/>
        <v>5.4687500000000016E-4</v>
      </c>
      <c r="D389" s="226">
        <f t="shared" ca="1" si="597"/>
        <v>18.000000000015493</v>
      </c>
      <c r="E389" s="225">
        <f ca="1">AH361</f>
        <v>1.5492811466210661E-11</v>
      </c>
      <c r="F389" s="224">
        <v>28</v>
      </c>
      <c r="G389" s="223">
        <f t="shared" ca="1" si="854"/>
        <v>-8.2482836852727538E-14</v>
      </c>
      <c r="H389" s="223">
        <f t="shared" ca="1" si="598"/>
        <v>-6.5305069431268767E-14</v>
      </c>
      <c r="I389" s="223">
        <f t="shared" ca="1" si="599"/>
        <v>-1.848016580317263E-14</v>
      </c>
      <c r="J389" s="223">
        <f t="shared" ca="1" si="600"/>
        <v>3.6734346739810719E-14</v>
      </c>
      <c r="K389" s="223">
        <f t="shared" ca="1" si="601"/>
        <v>7.5272233857822746E-14</v>
      </c>
      <c r="L389" s="223">
        <f t="shared" ca="1" si="602"/>
        <v>7.9638100500312338E-14</v>
      </c>
      <c r="M389" s="223">
        <f t="shared" ca="1" si="603"/>
        <v>4.7849934487564575E-14</v>
      </c>
      <c r="N389" s="223">
        <f t="shared" ca="1" si="604"/>
        <v>-5.6611013970932639E-15</v>
      </c>
      <c r="O389" s="223">
        <f t="shared" ca="1" si="605"/>
        <v>-5.6602115602563549E-14</v>
      </c>
      <c r="P389" s="223">
        <f t="shared" ca="1" si="606"/>
        <v>-8.1846952689362099E-14</v>
      </c>
      <c r="Q389" s="223">
        <f t="shared" ca="1" si="607"/>
        <v>-6.9934984406961032E-14</v>
      </c>
      <c r="R389" s="223">
        <f t="shared" ca="1" si="608"/>
        <v>-2.6273995315319645E-14</v>
      </c>
      <c r="S389" s="223">
        <f t="shared" ca="1" si="609"/>
        <v>2.9314838346269639E-14</v>
      </c>
      <c r="T389" s="223">
        <f t="shared" ca="1" si="610"/>
        <v>7.1595348275930138E-14</v>
      </c>
      <c r="U389" s="223">
        <f t="shared" ca="1" si="611"/>
        <v>8.1373066912610009E-14</v>
      </c>
      <c r="V389" s="223">
        <f t="shared" ca="1" si="612"/>
        <v>5.4209114415335827E-14</v>
      </c>
      <c r="W389" s="223">
        <f t="shared" ca="1" si="613"/>
        <v>2.4353573085724882E-15</v>
      </c>
      <c r="X389" s="223">
        <f t="shared" ca="1" si="614"/>
        <v>-5.0444001100936188E-14</v>
      </c>
      <c r="Y389" s="223">
        <f t="shared" ca="1" si="615"/>
        <v>-8.0422837629502558E-14</v>
      </c>
      <c r="Z389" s="223">
        <f t="shared" ca="1" si="616"/>
        <v>-7.3891387252462978E-14</v>
      </c>
      <c r="AA389" s="223">
        <f t="shared" ca="1" si="617"/>
        <v>-3.3814791889753298E-14</v>
      </c>
      <c r="AB389" s="223">
        <f t="shared" ca="1" si="618"/>
        <v>2.1613012034333293E-14</v>
      </c>
      <c r="AC389" s="223">
        <f t="shared" ca="1" si="619"/>
        <v>6.7228960352141846E-14</v>
      </c>
      <c r="AD389" s="223">
        <f t="shared" ca="1" si="620"/>
        <v>8.2324366207496021E-14</v>
      </c>
      <c r="AE389" s="223">
        <f t="shared" ca="1" si="621"/>
        <v>6.0046230937571199E-14</v>
      </c>
      <c r="AF389" s="223">
        <f t="shared" ca="1" si="622"/>
        <v>1.0508362192054885E-14</v>
      </c>
      <c r="AG389" s="223">
        <f t="shared" ca="1" si="623"/>
        <v>-4.3800083293210818E-14</v>
      </c>
      <c r="AH389" s="223">
        <f t="shared" ca="1" si="624"/>
        <v>-7.8224206679675797E-14</v>
      </c>
      <c r="AI389" s="223">
        <f t="shared" ca="1" si="625"/>
        <v>-7.7136175645582574E-14</v>
      </c>
      <c r="AJ389" s="223">
        <f t="shared" ca="1" si="626"/>
        <v>-4.1029933533243065E-14</v>
      </c>
      <c r="AK389" s="223">
        <f t="shared" ca="1" si="627"/>
        <v>1.3703040601631979E-14</v>
      </c>
      <c r="AL389" s="223">
        <f t="shared" ca="1" si="628"/>
        <v>6.2215120789074346E-14</v>
      </c>
      <c r="AM389" s="223">
        <f t="shared" ca="1" si="629"/>
        <v>8.2482836852727538E-14</v>
      </c>
      <c r="AN389" s="223">
        <f t="shared" ca="1" si="630"/>
        <v>6.5305069431268868E-14</v>
      </c>
      <c r="AO389" s="223">
        <f t="shared" ca="1" si="631"/>
        <v>1.8480165803172694E-14</v>
      </c>
      <c r="AP389" s="223">
        <f t="shared" ca="1" si="632"/>
        <v>-3.6734346739810744E-14</v>
      </c>
      <c r="AQ389" s="223">
        <f t="shared" ca="1" si="633"/>
        <v>-7.5272233857822696E-14</v>
      </c>
      <c r="AR389" s="223">
        <f t="shared" ca="1" si="634"/>
        <v>-7.9638100500312351E-14</v>
      </c>
      <c r="AS389" s="223">
        <f t="shared" ca="1" si="635"/>
        <v>-4.7849934487564512E-14</v>
      </c>
      <c r="AT389" s="223">
        <f t="shared" ca="1" si="636"/>
        <v>5.6611013970931187E-15</v>
      </c>
      <c r="AU389" s="223">
        <f t="shared" ca="1" si="637"/>
        <v>5.6602115602563493E-14</v>
      </c>
      <c r="AV389" s="223">
        <f t="shared" ca="1" si="638"/>
        <v>8.1846952689362112E-14</v>
      </c>
      <c r="AW389" s="223">
        <f t="shared" ca="1" si="639"/>
        <v>6.9934984406961095E-14</v>
      </c>
      <c r="AX389" s="223">
        <f t="shared" ca="1" si="640"/>
        <v>2.6273995315319712E-14</v>
      </c>
      <c r="AY389" s="223">
        <f t="shared" ca="1" si="641"/>
        <v>-2.9314838346269715E-14</v>
      </c>
      <c r="AZ389" s="223">
        <f t="shared" ca="1" si="642"/>
        <v>-7.1595348275930112E-14</v>
      </c>
      <c r="BA389" s="223">
        <f t="shared" ca="1" si="643"/>
        <v>-8.1373066912610009E-14</v>
      </c>
      <c r="BB389" s="223">
        <f t="shared" ca="1" si="644"/>
        <v>-5.420911441533577E-14</v>
      </c>
      <c r="BC389" s="223">
        <f t="shared" ca="1" si="645"/>
        <v>-2.4353573085722674E-15</v>
      </c>
      <c r="BD389" s="223">
        <f t="shared" ca="1" si="646"/>
        <v>5.0444001100935904E-14</v>
      </c>
      <c r="BE389" s="223">
        <f t="shared" ca="1" si="647"/>
        <v>8.0422837629502508E-14</v>
      </c>
      <c r="BF389" s="223">
        <f t="shared" ca="1" si="648"/>
        <v>7.3891387252463003E-14</v>
      </c>
      <c r="BG389" s="223">
        <f t="shared" ca="1" si="649"/>
        <v>3.3814791889753361E-14</v>
      </c>
      <c r="BH389" s="223">
        <f t="shared" ca="1" si="650"/>
        <v>-2.1613012034333369E-14</v>
      </c>
      <c r="BI389" s="223">
        <f t="shared" ca="1" si="651"/>
        <v>-6.7228960352141985E-14</v>
      </c>
      <c r="BJ389" s="223">
        <f t="shared" ca="1" si="652"/>
        <v>-8.2324366207496046E-14</v>
      </c>
      <c r="BK389" s="223">
        <f t="shared" ca="1" si="653"/>
        <v>-6.0046230937571249E-14</v>
      </c>
      <c r="BL389" s="223">
        <f t="shared" ca="1" si="654"/>
        <v>-1.0508362192054961E-14</v>
      </c>
      <c r="BM389" s="223">
        <f t="shared" ca="1" si="655"/>
        <v>4.3800083293210761E-14</v>
      </c>
      <c r="BN389" s="223">
        <f t="shared" ca="1" si="656"/>
        <v>7.8224206679675873E-14</v>
      </c>
      <c r="BO389" s="223">
        <f t="shared" ca="1" si="657"/>
        <v>7.7136175645582485E-14</v>
      </c>
      <c r="BP389" s="223">
        <f t="shared" ca="1" si="658"/>
        <v>4.102993353324338E-14</v>
      </c>
      <c r="BQ389" s="223">
        <f t="shared" ca="1" si="659"/>
        <v>-1.370304060163191E-14</v>
      </c>
      <c r="BR389" s="223">
        <f t="shared" ca="1" si="660"/>
        <v>-6.2215120789074308E-14</v>
      </c>
      <c r="BS389" s="223">
        <f t="shared" ca="1" si="661"/>
        <v>-8.2482836852727538E-14</v>
      </c>
      <c r="BT389" s="223">
        <f t="shared" ca="1" si="662"/>
        <v>-6.5305069431268729E-14</v>
      </c>
      <c r="BU389" s="223">
        <f t="shared" ca="1" si="663"/>
        <v>-1.8480165803173053E-14</v>
      </c>
      <c r="BV389" s="223">
        <f t="shared" ca="1" si="664"/>
        <v>3.6734346739810423E-14</v>
      </c>
      <c r="BW389" s="223">
        <f t="shared" ca="1" si="665"/>
        <v>7.5272233857822658E-14</v>
      </c>
      <c r="BX389" s="223">
        <f t="shared" ca="1" si="666"/>
        <v>7.9638100500312376E-14</v>
      </c>
      <c r="BY389" s="223">
        <f t="shared" ca="1" si="667"/>
        <v>4.7849934487564569E-14</v>
      </c>
      <c r="BZ389" s="223">
        <f t="shared" ca="1" si="668"/>
        <v>-5.6611013970933396E-15</v>
      </c>
      <c r="CA389" s="223">
        <f t="shared" ca="1" si="669"/>
        <v>-5.6602115602563228E-14</v>
      </c>
      <c r="CB389" s="223">
        <f t="shared" ca="1" si="670"/>
        <v>-8.1846952689362062E-14</v>
      </c>
      <c r="CC389" s="223">
        <f t="shared" ca="1" si="671"/>
        <v>-6.9934984406961146E-14</v>
      </c>
      <c r="CD389" s="223">
        <f t="shared" ca="1" si="672"/>
        <v>-2.6273995315319781E-14</v>
      </c>
      <c r="CE389" s="223">
        <f t="shared" ca="1" si="673"/>
        <v>2.9314838346269639E-14</v>
      </c>
      <c r="CF389" s="223">
        <f t="shared" ca="1" si="674"/>
        <v>7.1595348275930226E-14</v>
      </c>
      <c r="CG389" s="223">
        <f t="shared" ca="1" si="675"/>
        <v>8.1373066912610085E-14</v>
      </c>
      <c r="CH389" s="223">
        <f t="shared" ca="1" si="676"/>
        <v>5.4209114415336048E-14</v>
      </c>
      <c r="CI389" s="223">
        <f t="shared" ca="1" si="677"/>
        <v>2.4353573085726334E-15</v>
      </c>
      <c r="CJ389" s="223">
        <f t="shared" ca="1" si="678"/>
        <v>-5.0444001100936081E-14</v>
      </c>
      <c r="CK389" s="223">
        <f t="shared" ca="1" si="679"/>
        <v>-8.0422837629502558E-14</v>
      </c>
      <c r="CL389" s="223">
        <f t="shared" ca="1" si="680"/>
        <v>-7.3891387252462914E-14</v>
      </c>
      <c r="CM389" s="223">
        <f t="shared" ca="1" si="681"/>
        <v>-3.3814791889753689E-14</v>
      </c>
      <c r="CN389" s="223">
        <f t="shared" ca="1" si="682"/>
        <v>2.1613012034333021E-14</v>
      </c>
      <c r="CO389" s="223">
        <f t="shared" ca="1" si="683"/>
        <v>6.722896035214177E-14</v>
      </c>
      <c r="CP389" s="223">
        <f t="shared" ca="1" si="684"/>
        <v>8.2324366207496033E-14</v>
      </c>
      <c r="CQ389" s="223">
        <f t="shared" ca="1" si="685"/>
        <v>6.0046230937571085E-14</v>
      </c>
      <c r="CR389" s="223">
        <f t="shared" ca="1" si="686"/>
        <v>1.050836219205474E-14</v>
      </c>
      <c r="CS389" s="223">
        <f t="shared" ca="1" si="687"/>
        <v>-4.3800083293210458E-14</v>
      </c>
      <c r="CT389" s="223">
        <f t="shared" ca="1" si="688"/>
        <v>-7.8224206679675772E-14</v>
      </c>
      <c r="CU389" s="223">
        <f t="shared" ca="1" si="689"/>
        <v>-7.7136175645582624E-14</v>
      </c>
      <c r="CV389" s="223">
        <f t="shared" ca="1" si="690"/>
        <v>-4.1029933533243191E-14</v>
      </c>
      <c r="CW389" s="223">
        <f t="shared" ca="1" si="691"/>
        <v>1.3703040601632118E-14</v>
      </c>
      <c r="CX389" s="223">
        <f t="shared" ca="1" si="692"/>
        <v>6.2215120789074447E-14</v>
      </c>
      <c r="CY389" s="223">
        <f t="shared" ca="1" si="693"/>
        <v>8.2482836852727538E-14</v>
      </c>
      <c r="CZ389" s="223">
        <f t="shared" ca="1" si="694"/>
        <v>6.5305069431268603E-14</v>
      </c>
      <c r="DA389" s="223">
        <f t="shared" ca="1" si="695"/>
        <v>1.8480165803173407E-14</v>
      </c>
      <c r="DB389" s="223">
        <f t="shared" ca="1" si="696"/>
        <v>-3.6734346739810101E-14</v>
      </c>
      <c r="DC389" s="223">
        <f t="shared" ca="1" si="697"/>
        <v>-7.5272233857822507E-14</v>
      </c>
      <c r="DD389" s="223">
        <f t="shared" ca="1" si="698"/>
        <v>-7.9638100500312465E-14</v>
      </c>
      <c r="DE389" s="223">
        <f t="shared" ca="1" si="699"/>
        <v>-4.7849934487564872E-14</v>
      </c>
      <c r="DF389" s="223">
        <f t="shared" ca="1" si="700"/>
        <v>5.6611013970929799E-15</v>
      </c>
      <c r="DG389" s="223">
        <f t="shared" ca="1" si="701"/>
        <v>5.6602115602563385E-14</v>
      </c>
      <c r="DH389" s="223">
        <f t="shared" ca="1" si="702"/>
        <v>8.1846952689362087E-14</v>
      </c>
      <c r="DI389" s="223">
        <f t="shared" ca="1" si="703"/>
        <v>6.9934984406961019E-14</v>
      </c>
      <c r="DJ389" s="223">
        <f t="shared" ca="1" si="704"/>
        <v>2.6273995315319563E-14</v>
      </c>
      <c r="DK389" s="223">
        <f t="shared" ca="1" si="705"/>
        <v>-2.9314838346269854E-14</v>
      </c>
      <c r="DL389" s="223">
        <f t="shared" ca="1" si="706"/>
        <v>-7.1595348275930327E-14</v>
      </c>
      <c r="DM389" s="223">
        <f t="shared" ca="1" si="707"/>
        <v>-8.1373066912610135E-14</v>
      </c>
      <c r="DN389" s="223">
        <f t="shared" ca="1" si="708"/>
        <v>-5.4209114415336319E-14</v>
      </c>
      <c r="DO389" s="223">
        <f t="shared" ca="1" si="709"/>
        <v>-2.4353573085729931E-15</v>
      </c>
      <c r="DP389" s="223">
        <f t="shared" ca="1" si="710"/>
        <v>5.0444001100935797E-14</v>
      </c>
      <c r="DQ389" s="223">
        <f t="shared" ca="1" si="711"/>
        <v>8.0422837629502483E-14</v>
      </c>
      <c r="DR389" s="223">
        <f t="shared" ca="1" si="712"/>
        <v>7.3891387252463066E-14</v>
      </c>
      <c r="DS389" s="223">
        <f t="shared" ca="1" si="713"/>
        <v>3.3814791889753488E-14</v>
      </c>
      <c r="DT389" s="223">
        <f t="shared" ca="1" si="714"/>
        <v>-2.161301203433323E-14</v>
      </c>
      <c r="DU389" s="223">
        <f t="shared" ca="1" si="715"/>
        <v>-6.7228960352141897E-14</v>
      </c>
      <c r="DV389" s="223">
        <f t="shared" ca="1" si="716"/>
        <v>-8.2324366207496021E-14</v>
      </c>
      <c r="DW389" s="223">
        <f t="shared" ca="1" si="717"/>
        <v>-6.0046230937570946E-14</v>
      </c>
      <c r="DX389" s="223">
        <f t="shared" ca="1" si="718"/>
        <v>-1.0508362192054526E-14</v>
      </c>
      <c r="DY389" s="223">
        <f t="shared" ca="1" si="719"/>
        <v>4.3800083293210149E-14</v>
      </c>
      <c r="DZ389" s="223">
        <f t="shared" ca="1" si="720"/>
        <v>7.8224206679675646E-14</v>
      </c>
      <c r="EA389" s="223">
        <f t="shared" ca="1" si="721"/>
        <v>7.7136175645582763E-14</v>
      </c>
      <c r="EB389" s="223">
        <f t="shared" ca="1" si="722"/>
        <v>4.10299335332435E-14</v>
      </c>
      <c r="EC389" s="223">
        <f t="shared" ca="1" si="723"/>
        <v>-1.3703040601631771E-14</v>
      </c>
      <c r="ED389" s="223">
        <f t="shared" ca="1" si="724"/>
        <v>-6.2215120789074207E-14</v>
      </c>
      <c r="EE389" s="223">
        <f t="shared" ca="1" si="725"/>
        <v>-8.2482836852727526E-14</v>
      </c>
      <c r="EF389" s="223">
        <f t="shared" ca="1" si="726"/>
        <v>-6.5305069431268817E-14</v>
      </c>
      <c r="EG389" s="223">
        <f t="shared" ca="1" si="727"/>
        <v>-1.8480165803172618E-14</v>
      </c>
      <c r="EH389" s="223">
        <f t="shared" ca="1" si="728"/>
        <v>3.673434673981082E-14</v>
      </c>
      <c r="EI389" s="223">
        <f t="shared" ca="1" si="729"/>
        <v>7.5272233857822835E-14</v>
      </c>
      <c r="EJ389" s="223">
        <f t="shared" ca="1" si="730"/>
        <v>7.9638100500312566E-14</v>
      </c>
      <c r="EK389" s="223">
        <f t="shared" ca="1" si="731"/>
        <v>4.7849934487565162E-14</v>
      </c>
      <c r="EL389" s="223">
        <f t="shared" ca="1" si="732"/>
        <v>-5.6611013970926139E-15</v>
      </c>
      <c r="EM389" s="223">
        <f t="shared" ca="1" si="733"/>
        <v>-5.6602115602563127E-14</v>
      </c>
      <c r="EN389" s="223">
        <f t="shared" ca="1" si="734"/>
        <v>-8.1846952689362036E-14</v>
      </c>
      <c r="EO389" s="223">
        <f t="shared" ca="1" si="735"/>
        <v>-6.9934984406961221E-14</v>
      </c>
      <c r="EP389" s="223">
        <f t="shared" ca="1" si="736"/>
        <v>-2.6273995315319917E-14</v>
      </c>
      <c r="EQ389" s="223">
        <f t="shared" ca="1" si="737"/>
        <v>2.9314838346269513E-14</v>
      </c>
      <c r="ER389" s="223">
        <f t="shared" ca="1" si="738"/>
        <v>7.1595348275930138E-14</v>
      </c>
      <c r="ES389" s="223">
        <f t="shared" ca="1" si="739"/>
        <v>8.1373066912610009E-14</v>
      </c>
      <c r="ET389" s="223">
        <f t="shared" ca="1" si="740"/>
        <v>5.4209114415335713E-14</v>
      </c>
      <c r="EU389" s="223">
        <f t="shared" ca="1" si="741"/>
        <v>2.435357308572179E-15</v>
      </c>
      <c r="EV389" s="223">
        <f t="shared" ca="1" si="742"/>
        <v>-5.0444001100935501E-14</v>
      </c>
      <c r="EW389" s="223">
        <f t="shared" ca="1" si="743"/>
        <v>-8.0422837629502394E-14</v>
      </c>
      <c r="EX389" s="223">
        <f t="shared" ca="1" si="744"/>
        <v>-7.389138725246323E-14</v>
      </c>
      <c r="EY389" s="223">
        <f t="shared" ca="1" si="745"/>
        <v>-3.3814791889753822E-14</v>
      </c>
      <c r="EZ389" s="223">
        <f t="shared" ca="1" si="746"/>
        <v>2.1613012034332883E-14</v>
      </c>
      <c r="FA389" s="223">
        <f t="shared" ca="1" si="747"/>
        <v>6.7228960352141669E-14</v>
      </c>
      <c r="FB389" s="223">
        <f t="shared" ca="1" si="748"/>
        <v>8.2324366207496046E-14</v>
      </c>
      <c r="FC389" s="223">
        <f t="shared" ca="1" si="749"/>
        <v>6.0046230937571186E-14</v>
      </c>
      <c r="FD389" s="223">
        <f t="shared" ca="1" si="750"/>
        <v>1.0508362192054879E-14</v>
      </c>
      <c r="FE389" s="223">
        <f t="shared" ca="1" si="751"/>
        <v>-4.3800083293210824E-14</v>
      </c>
      <c r="FF389" s="223">
        <f t="shared" ca="1" si="752"/>
        <v>-7.8224206679675911E-14</v>
      </c>
      <c r="FG389" s="223">
        <f t="shared" ca="1" si="753"/>
        <v>-7.713617564558246E-14</v>
      </c>
      <c r="FH389" s="223">
        <f t="shared" ca="1" si="754"/>
        <v>-4.1029933533243816E-14</v>
      </c>
      <c r="FI389" s="223">
        <f t="shared" ca="1" si="755"/>
        <v>1.3703040601631405E-14</v>
      </c>
      <c r="FJ389" s="223">
        <f t="shared" ca="1" si="756"/>
        <v>6.2215120789073967E-14</v>
      </c>
      <c r="FK389" s="223">
        <f t="shared" ca="1" si="757"/>
        <v>8.2482836852727526E-14</v>
      </c>
      <c r="FL389" s="223">
        <f t="shared" ca="1" si="758"/>
        <v>6.5305069431269045E-14</v>
      </c>
      <c r="FM389" s="223">
        <f t="shared" ca="1" si="759"/>
        <v>1.8480165803172977E-14</v>
      </c>
      <c r="FN389" s="223">
        <f t="shared" ca="1" si="760"/>
        <v>-3.6734346739810492E-14</v>
      </c>
      <c r="FO389" s="223">
        <f t="shared" ca="1" si="761"/>
        <v>-7.5272233857822683E-14</v>
      </c>
      <c r="FP389" s="223">
        <f t="shared" ca="1" si="762"/>
        <v>-7.9638100500312351E-14</v>
      </c>
      <c r="FQ389" s="223">
        <f t="shared" ca="1" si="763"/>
        <v>-4.7849934487564506E-14</v>
      </c>
      <c r="FR389" s="223">
        <f t="shared" ca="1" si="764"/>
        <v>5.6611013970934153E-15</v>
      </c>
      <c r="FS389" s="223">
        <f t="shared" ca="1" si="765"/>
        <v>5.6602115602562862E-14</v>
      </c>
      <c r="FT389" s="223">
        <f t="shared" ca="1" si="766"/>
        <v>8.1846952689361998E-14</v>
      </c>
      <c r="FU389" s="223">
        <f t="shared" ca="1" si="767"/>
        <v>6.9934984406961411E-14</v>
      </c>
      <c r="FV389" s="223">
        <f t="shared" ca="1" si="768"/>
        <v>2.6273995315320261E-14</v>
      </c>
      <c r="FW389" s="223">
        <f t="shared" ca="1" si="769"/>
        <v>-2.9314838346269172E-14</v>
      </c>
      <c r="FX389" s="223">
        <f t="shared" ca="1" si="770"/>
        <v>-7.1595348275929974E-14</v>
      </c>
      <c r="FY389" s="223">
        <f t="shared" ca="1" si="771"/>
        <v>-8.137306691261006E-14</v>
      </c>
      <c r="FZ389" s="223">
        <f t="shared" ca="1" si="772"/>
        <v>-5.4209114415335985E-14</v>
      </c>
      <c r="GA389" s="223">
        <f t="shared" ca="1" si="773"/>
        <v>-2.4353573085725513E-15</v>
      </c>
      <c r="GB389" s="223">
        <f t="shared" ca="1" si="774"/>
        <v>5.0444001100936144E-14</v>
      </c>
      <c r="GC389" s="223">
        <f t="shared" ca="1" si="775"/>
        <v>8.0422837629502571E-14</v>
      </c>
      <c r="GD389" s="223">
        <f t="shared" ca="1" si="776"/>
        <v>7.3891387252462864E-14</v>
      </c>
      <c r="GE389" s="223">
        <f t="shared" ca="1" si="777"/>
        <v>3.3814791889754156E-14</v>
      </c>
      <c r="GF389" s="223">
        <f t="shared" ca="1" si="778"/>
        <v>-2.1613012034332529E-14</v>
      </c>
      <c r="GG389" s="223">
        <f t="shared" ca="1" si="779"/>
        <v>-6.722896035214148E-14</v>
      </c>
      <c r="GH389" s="223">
        <f t="shared" ca="1" si="780"/>
        <v>-8.2324366207496071E-14</v>
      </c>
      <c r="GI389" s="223">
        <f t="shared" ca="1" si="781"/>
        <v>-6.0046230937571439E-14</v>
      </c>
      <c r="GJ389" s="223">
        <f t="shared" ca="1" si="782"/>
        <v>-1.0508362192055239E-14</v>
      </c>
      <c r="GK389" s="223">
        <f t="shared" ca="1" si="783"/>
        <v>4.380008329320953E-14</v>
      </c>
      <c r="GL389" s="223">
        <f t="shared" ca="1" si="784"/>
        <v>7.8224206679675797E-14</v>
      </c>
      <c r="GM389" s="223">
        <f t="shared" ca="1" si="785"/>
        <v>7.7136175645583015E-14</v>
      </c>
      <c r="GN389" s="223">
        <f t="shared" ca="1" si="786"/>
        <v>4.1029933533243115E-14</v>
      </c>
      <c r="GO389" s="223">
        <f t="shared" ca="1" si="787"/>
        <v>-1.3703040601631051E-14</v>
      </c>
      <c r="GP389" s="223">
        <f t="shared" ca="1" si="788"/>
        <v>-6.2215120789074498E-14</v>
      </c>
      <c r="GQ389" s="223">
        <f t="shared" ca="1" si="789"/>
        <v>-8.24828368527275E-14</v>
      </c>
      <c r="GR389" s="223">
        <f t="shared" ca="1" si="790"/>
        <v>-6.5305069431268552E-14</v>
      </c>
      <c r="GS389" s="223">
        <f t="shared" ca="1" si="791"/>
        <v>-1.8480165803173331E-14</v>
      </c>
      <c r="GT389" s="223">
        <f t="shared" ca="1" si="792"/>
        <v>3.6734346739811211E-14</v>
      </c>
      <c r="GU389" s="223">
        <f t="shared" ca="1" si="793"/>
        <v>7.5272233857822544E-14</v>
      </c>
      <c r="GV389" s="223">
        <f t="shared" ca="1" si="794"/>
        <v>7.9638100500312742E-14</v>
      </c>
      <c r="GW389" s="223">
        <f t="shared" ca="1" si="795"/>
        <v>4.7849934487564802E-14</v>
      </c>
      <c r="GX389" s="223">
        <f t="shared" ca="1" si="796"/>
        <v>-5.6611013970918944E-15</v>
      </c>
      <c r="GY389" s="223">
        <f t="shared" ca="1" si="797"/>
        <v>-5.6602115602563455E-14</v>
      </c>
      <c r="GZ389" s="223">
        <f t="shared" ca="1" si="798"/>
        <v>-8.1846952689361948E-14</v>
      </c>
      <c r="HA389" s="223">
        <f t="shared" ca="1" si="799"/>
        <v>-6.9934984406960981E-14</v>
      </c>
      <c r="HB389" s="223">
        <f t="shared" ca="1" si="800"/>
        <v>-2.6273995315320602E-14</v>
      </c>
      <c r="HC389" s="223">
        <f t="shared" ca="1" si="801"/>
        <v>2.931483834626993E-14</v>
      </c>
      <c r="HD389" s="223">
        <f t="shared" ca="1" si="802"/>
        <v>7.1595348275929784E-14</v>
      </c>
      <c r="HE389" s="223">
        <f t="shared" ca="1" si="803"/>
        <v>8.1373066912609933E-14</v>
      </c>
      <c r="HF389" s="223">
        <f t="shared" ca="1" si="804"/>
        <v>5.4209114415336256E-14</v>
      </c>
      <c r="HG389" s="223">
        <f t="shared" ca="1" si="805"/>
        <v>2.4353573085717436E-15</v>
      </c>
      <c r="HH389" s="223">
        <f t="shared" ca="1" si="806"/>
        <v>-5.0444001100935848E-14</v>
      </c>
      <c r="HI389" s="223">
        <f t="shared" ca="1" si="807"/>
        <v>-8.042283762950223E-14</v>
      </c>
      <c r="HJ389" s="223">
        <f t="shared" ca="1" si="808"/>
        <v>-7.3891387252463041E-14</v>
      </c>
      <c r="HK389" s="223">
        <f t="shared" ca="1" si="809"/>
        <v>-3.3814791889754485E-14</v>
      </c>
      <c r="HL389" s="223">
        <f t="shared" ca="1" si="810"/>
        <v>2.1613012034333305E-14</v>
      </c>
      <c r="HM389" s="223">
        <f t="shared" ca="1" si="811"/>
        <v>6.7228960352141266E-14</v>
      </c>
      <c r="HN389" s="223">
        <f t="shared" ca="1" si="812"/>
        <v>8.2324366207496021E-14</v>
      </c>
      <c r="HO389" s="223">
        <f t="shared" ca="1" si="813"/>
        <v>6.0046230937571691E-14</v>
      </c>
      <c r="HP389" s="223">
        <f t="shared" ca="1" si="814"/>
        <v>1.0508362192054437E-14</v>
      </c>
      <c r="HQ389" s="223">
        <f t="shared" ca="1" si="815"/>
        <v>-4.3800083293210212E-14</v>
      </c>
      <c r="HR389" s="223">
        <f t="shared" ca="1" si="816"/>
        <v>-7.8224206679676037E-14</v>
      </c>
      <c r="HS389" s="223">
        <f t="shared" ca="1" si="817"/>
        <v>-7.7136175645582725E-14</v>
      </c>
      <c r="HT389" s="223">
        <f t="shared" ca="1" si="818"/>
        <v>-4.1029933533244447E-14</v>
      </c>
      <c r="HU389" s="223">
        <f t="shared" ca="1" si="819"/>
        <v>1.3703040601631847E-14</v>
      </c>
      <c r="HV389" s="223">
        <f t="shared" ca="1" si="820"/>
        <v>6.2215120789073488E-14</v>
      </c>
      <c r="HW389" s="223">
        <f t="shared" ca="1" si="821"/>
        <v>8.2482836852727526E-14</v>
      </c>
      <c r="HX389" s="223">
        <f t="shared" ca="1" si="822"/>
        <v>6.5305069431269486E-14</v>
      </c>
      <c r="HY389" s="223">
        <f t="shared" ca="1" si="823"/>
        <v>1.8480165803172542E-14</v>
      </c>
      <c r="HZ389" s="223">
        <f t="shared" ca="1" si="824"/>
        <v>-3.6734346739809836E-14</v>
      </c>
      <c r="IA389" s="223">
        <f t="shared" ca="1" si="825"/>
        <v>-7.5272233857822873E-14</v>
      </c>
      <c r="IB389" s="223">
        <f t="shared" ca="1" si="826"/>
        <v>-7.963810050031254E-14</v>
      </c>
      <c r="IC389" s="223">
        <f t="shared" ca="1" si="827"/>
        <v>-4.784993448756414E-14</v>
      </c>
      <c r="ID389" s="223">
        <f t="shared" ca="1" si="828"/>
        <v>5.6611013970926959E-15</v>
      </c>
      <c r="IE389" s="223">
        <f t="shared" ca="1" si="829"/>
        <v>2.7525639851804748E-14</v>
      </c>
      <c r="IF389" s="223">
        <f t="shared" ca="1" si="830"/>
        <v>8.1846952689362062E-14</v>
      </c>
      <c r="IG389" s="223">
        <f t="shared" ca="1" si="831"/>
        <v>6.9934984406961802E-14</v>
      </c>
      <c r="IH389" s="223">
        <f t="shared" ca="1" si="832"/>
        <v>2.6273995315319835E-14</v>
      </c>
      <c r="II389" s="223">
        <f t="shared" ca="1" si="833"/>
        <v>-2.9314838346268491E-14</v>
      </c>
      <c r="IJ389" s="223">
        <f t="shared" ca="1" si="834"/>
        <v>-7.1595348275930188E-14</v>
      </c>
      <c r="IK389" s="223">
        <f t="shared" ca="1" si="835"/>
        <v>-8.1373066912610186E-14</v>
      </c>
      <c r="IL389" s="223">
        <f t="shared" ca="1" si="836"/>
        <v>-5.420911441533565E-14</v>
      </c>
      <c r="IM389" s="223">
        <f t="shared" ca="1" si="837"/>
        <v>-2.4353573085732708E-15</v>
      </c>
      <c r="IN389" s="223">
        <f t="shared" ca="1" si="838"/>
        <v>5.0444001100936498E-14</v>
      </c>
      <c r="IO389" s="223">
        <f t="shared" ca="1" si="839"/>
        <v>8.042283762950242E-14</v>
      </c>
      <c r="IP389" s="223">
        <f t="shared" ca="1" si="840"/>
        <v>7.3891387252462675E-14</v>
      </c>
      <c r="IQ389" s="223">
        <f t="shared" ca="1" si="841"/>
        <v>3.3814791889753753E-14</v>
      </c>
      <c r="IR389" s="223">
        <f t="shared" ca="1" si="842"/>
        <v>-2.1613012034331822E-14</v>
      </c>
      <c r="IS389" s="223">
        <f t="shared" ca="1" si="843"/>
        <v>-6.7228960352141733E-14</v>
      </c>
      <c r="IT389" s="223">
        <f t="shared" ca="1" si="844"/>
        <v>-8.2324366207496122E-14</v>
      </c>
      <c r="IU389" s="223">
        <f t="shared" ca="1" si="845"/>
        <v>-6.0046230937571136E-14</v>
      </c>
      <c r="IV389" s="223">
        <f t="shared" ca="1" si="846"/>
        <v>-1.0508362192055958E-14</v>
      </c>
      <c r="IW389" s="223">
        <f t="shared" ca="1" si="847"/>
        <v>4.3800083293210906E-14</v>
      </c>
      <c r="IX389" s="223">
        <f t="shared" ca="1" si="848"/>
        <v>7.8224206679675545E-14</v>
      </c>
      <c r="IY389" s="223">
        <f t="shared" ca="1" si="849"/>
        <v>7.7136175645582435E-14</v>
      </c>
      <c r="IZ389" s="223">
        <f t="shared" ca="1" si="850"/>
        <v>4.102993353324374E-14</v>
      </c>
      <c r="JA389" s="223">
        <f t="shared" ca="1" si="851"/>
        <v>-1.3703040601632648E-14</v>
      </c>
      <c r="JB389" s="223">
        <f t="shared" ca="1" si="852"/>
        <v>-6.2215120789074031E-14</v>
      </c>
    </row>
    <row r="390" spans="2:262">
      <c r="B390" s="230">
        <v>29</v>
      </c>
      <c r="C390" s="229">
        <f t="shared" si="853"/>
        <v>5.6640625000000018E-4</v>
      </c>
      <c r="D390" s="226">
        <f t="shared" ca="1" si="597"/>
        <v>18.000000000004807</v>
      </c>
      <c r="E390" s="225">
        <f ca="1">AI361</f>
        <v>4.8076708749595404E-12</v>
      </c>
      <c r="F390" s="224">
        <v>29</v>
      </c>
      <c r="G390" s="223">
        <f t="shared" ca="1" si="854"/>
        <v>-8.1304560088950066E-14</v>
      </c>
      <c r="H390" s="223">
        <f t="shared" ca="1" si="598"/>
        <v>-6.0908806866131083E-14</v>
      </c>
      <c r="I390" s="223">
        <f t="shared" ca="1" si="599"/>
        <v>-1.0936814689428675E-14</v>
      </c>
      <c r="J390" s="223">
        <f t="shared" ca="1" si="600"/>
        <v>4.4345901195256183E-14</v>
      </c>
      <c r="K390" s="223">
        <f t="shared" ca="1" si="601"/>
        <v>7.8095032072129605E-14</v>
      </c>
      <c r="L390" s="223">
        <f t="shared" ca="1" si="602"/>
        <v>7.3922597111192161E-14</v>
      </c>
      <c r="M390" s="223">
        <f t="shared" ca="1" si="603"/>
        <v>3.3854656906529206E-14</v>
      </c>
      <c r="N390" s="223">
        <f t="shared" ca="1" si="604"/>
        <v>-2.2652505701060624E-14</v>
      </c>
      <c r="O390" s="223">
        <f t="shared" ca="1" si="605"/>
        <v>-6.816001233129257E-14</v>
      </c>
      <c r="P390" s="223">
        <f t="shared" ca="1" si="606"/>
        <v>-8.0570222929430973E-14</v>
      </c>
      <c r="Q390" s="223">
        <f t="shared" ca="1" si="607"/>
        <v>-5.3856958803036933E-14</v>
      </c>
      <c r="R390" s="223">
        <f t="shared" ca="1" si="608"/>
        <v>-9.9170837375879362E-16</v>
      </c>
      <c r="S390" s="223">
        <f t="shared" ca="1" si="609"/>
        <v>5.2355098095507556E-14</v>
      </c>
      <c r="T390" s="223">
        <f t="shared" ca="1" si="610"/>
        <v>8.0279195249025023E-14</v>
      </c>
      <c r="U390" s="223">
        <f t="shared" ca="1" si="611"/>
        <v>6.9221135570458602E-14</v>
      </c>
      <c r="V390" s="223">
        <f t="shared" ca="1" si="612"/>
        <v>2.4550517189326846E-14</v>
      </c>
      <c r="W390" s="223">
        <f t="shared" ca="1" si="613"/>
        <v>-3.2041397966322994E-14</v>
      </c>
      <c r="X390" s="223">
        <f t="shared" ca="1" si="614"/>
        <v>-7.3074577178396149E-14</v>
      </c>
      <c r="Y390" s="223">
        <f t="shared" ca="1" si="615"/>
        <v>-7.8624034622081842E-14</v>
      </c>
      <c r="Z390" s="223">
        <f t="shared" ca="1" si="616"/>
        <v>-4.599505194934882E-14</v>
      </c>
      <c r="AA390" s="223">
        <f t="shared" ca="1" si="617"/>
        <v>8.968314158937208E-15</v>
      </c>
      <c r="AB390" s="223">
        <f t="shared" ca="1" si="618"/>
        <v>5.9576825588142172E-14</v>
      </c>
      <c r="AC390" s="223">
        <f t="shared" ca="1" si="619"/>
        <v>8.1255884605293069E-14</v>
      </c>
      <c r="AD390" s="223">
        <f t="shared" ca="1" si="620"/>
        <v>6.3478523719533845E-14</v>
      </c>
      <c r="AE390" s="223">
        <f t="shared" ca="1" si="621"/>
        <v>1.4877114841912417E-14</v>
      </c>
      <c r="AF390" s="223">
        <f t="shared" ca="1" si="622"/>
        <v>-4.0948357781955852E-14</v>
      </c>
      <c r="AG390" s="223">
        <f t="shared" ca="1" si="623"/>
        <v>-7.6890032366731648E-14</v>
      </c>
      <c r="AH390" s="223">
        <f t="shared" ca="1" si="624"/>
        <v>-7.5495267650562387E-14</v>
      </c>
      <c r="AI390" s="223">
        <f t="shared" ca="1" si="625"/>
        <v>-3.7441336702029662E-14</v>
      </c>
      <c r="AJ390" s="223">
        <f t="shared" ca="1" si="626"/>
        <v>1.8793444898952831E-14</v>
      </c>
      <c r="AK390" s="223">
        <f t="shared" ca="1" si="627"/>
        <v>6.5902462169668153E-14</v>
      </c>
      <c r="AL390" s="223">
        <f t="shared" ca="1" si="628"/>
        <v>8.1010409823910471E-14</v>
      </c>
      <c r="AM390" s="223">
        <f t="shared" ca="1" si="629"/>
        <v>5.6781135785893472E-14</v>
      </c>
      <c r="AN390" s="223">
        <f t="shared" ca="1" si="630"/>
        <v>4.9799468396184609E-15</v>
      </c>
      <c r="AO390" s="223">
        <f t="shared" ca="1" si="631"/>
        <v>-4.9239416181711268E-14</v>
      </c>
      <c r="AP390" s="223">
        <f t="shared" ca="1" si="632"/>
        <v>-7.954898989883108E-14</v>
      </c>
      <c r="AQ390" s="223">
        <f t="shared" ca="1" si="633"/>
        <v>-7.1230981582388462E-14</v>
      </c>
      <c r="AR390" s="223">
        <f t="shared" ca="1" si="634"/>
        <v>-2.8324468900218915E-14</v>
      </c>
      <c r="AS390" s="223">
        <f t="shared" ca="1" si="635"/>
        <v>2.8335904734701345E-14</v>
      </c>
      <c r="AT390" s="223">
        <f t="shared" ca="1" si="636"/>
        <v>7.1236864377980586E-14</v>
      </c>
      <c r="AU390" s="223">
        <f t="shared" ca="1" si="637"/>
        <v>7.9546463074077812E-14</v>
      </c>
      <c r="AV390" s="223">
        <f t="shared" ca="1" si="638"/>
        <v>4.9229706718005783E-14</v>
      </c>
      <c r="AW390" s="223">
        <f t="shared" ca="1" si="639"/>
        <v>-4.992124198490444E-15</v>
      </c>
      <c r="AX390" s="223">
        <f t="shared" ca="1" si="640"/>
        <v>-5.6789867929917896E-14</v>
      </c>
      <c r="AY390" s="223">
        <f t="shared" ca="1" si="641"/>
        <v>-8.1011456578446991E-14</v>
      </c>
      <c r="AZ390" s="223">
        <f t="shared" ca="1" si="642"/>
        <v>-6.5895315249233932E-14</v>
      </c>
      <c r="BA390" s="223">
        <f t="shared" ca="1" si="643"/>
        <v>-1.8781574721660417E-14</v>
      </c>
      <c r="BB390" s="223">
        <f t="shared" ca="1" si="644"/>
        <v>3.7452166188106182E-14</v>
      </c>
      <c r="BC390" s="223">
        <f t="shared" ca="1" si="645"/>
        <v>7.5499797838590885E-14</v>
      </c>
      <c r="BD390" s="223">
        <f t="shared" ca="1" si="646"/>
        <v>7.6886063477557999E-14</v>
      </c>
      <c r="BE390" s="223">
        <f t="shared" ca="1" si="647"/>
        <v>4.0937817037941025E-14</v>
      </c>
      <c r="BF390" s="223">
        <f t="shared" ca="1" si="648"/>
        <v>-1.4889109041971959E-14</v>
      </c>
      <c r="BG390" s="223">
        <f t="shared" ca="1" si="649"/>
        <v>-6.3486147204303156E-14</v>
      </c>
      <c r="BH390" s="223">
        <f t="shared" ca="1" si="650"/>
        <v>-8.1255435545450307E-14</v>
      </c>
      <c r="BI390" s="223">
        <f t="shared" ca="1" si="651"/>
        <v>-5.956852203920166E-14</v>
      </c>
      <c r="BJ390" s="223">
        <f t="shared" ca="1" si="652"/>
        <v>-8.9561881773499468E-15</v>
      </c>
      <c r="BK390" s="223">
        <f t="shared" ca="1" si="653"/>
        <v>4.6005112201469756E-14</v>
      </c>
      <c r="BL390" s="223">
        <f t="shared" ca="1" si="654"/>
        <v>7.8627144064302196E-14</v>
      </c>
      <c r="BM390" s="223">
        <f t="shared" ca="1" si="655"/>
        <v>7.3069225920589234E-14</v>
      </c>
      <c r="BN390" s="223">
        <f t="shared" ca="1" si="656"/>
        <v>3.2030184484600165E-14</v>
      </c>
      <c r="BO390" s="223">
        <f t="shared" ca="1" si="657"/>
        <v>-2.4562147826641672E-14</v>
      </c>
      <c r="BP390" s="223">
        <f t="shared" ca="1" si="658"/>
        <v>-6.9227535731665922E-14</v>
      </c>
      <c r="BQ390" s="223">
        <f t="shared" ca="1" si="659"/>
        <v>-8.0277257129080939E-14</v>
      </c>
      <c r="BR390" s="223">
        <f t="shared" ca="1" si="660"/>
        <v>-5.2345762811165801E-14</v>
      </c>
      <c r="BS390" s="223">
        <f t="shared" ca="1" si="661"/>
        <v>1.0039077735909301E-15</v>
      </c>
      <c r="BT390" s="223">
        <f t="shared" ca="1" si="662"/>
        <v>5.3866098505645594E-14</v>
      </c>
      <c r="BU390" s="223">
        <f t="shared" ca="1" si="663"/>
        <v>8.0571864856937881E-14</v>
      </c>
      <c r="BV390" s="223">
        <f t="shared" ca="1" si="664"/>
        <v>6.8153359192751018E-14</v>
      </c>
      <c r="BW390" s="223">
        <f t="shared" ca="1" si="665"/>
        <v>2.2640788142832571E-14</v>
      </c>
      <c r="BX390" s="223">
        <f t="shared" ca="1" si="666"/>
        <v>-3.3865749045487563E-14</v>
      </c>
      <c r="BY390" s="223">
        <f t="shared" ca="1" si="667"/>
        <v>-7.3927677684455596E-14</v>
      </c>
      <c r="BZ390" s="223">
        <f t="shared" ca="1" si="668"/>
        <v>-7.8091634043212205E-14</v>
      </c>
      <c r="CA390" s="223">
        <f t="shared" ca="1" si="669"/>
        <v>-4.4335674586878958E-14</v>
      </c>
      <c r="CB390" s="223">
        <f t="shared" ca="1" si="670"/>
        <v>1.0948904017177618E-14</v>
      </c>
      <c r="CC390" s="223">
        <f t="shared" ca="1" si="671"/>
        <v>6.0916888549593081E-14</v>
      </c>
      <c r="CD390" s="223">
        <f t="shared" ca="1" si="672"/>
        <v>8.1304709805625559E-14</v>
      </c>
      <c r="CE390" s="223">
        <f t="shared" ca="1" si="673"/>
        <v>6.2212402505331274E-14</v>
      </c>
      <c r="CF390" s="223">
        <f t="shared" ca="1" si="674"/>
        <v>1.2910853273292186E-14</v>
      </c>
      <c r="CG390" s="223">
        <f t="shared" ca="1" si="675"/>
        <v>-4.2659977876362741E-14</v>
      </c>
      <c r="CH390" s="223">
        <f t="shared" ca="1" si="676"/>
        <v>-7.7515878552798133E-14</v>
      </c>
      <c r="CI390" s="223">
        <f t="shared" ca="1" si="677"/>
        <v>-7.4731440093439117E-14</v>
      </c>
      <c r="CJ390" s="223">
        <f t="shared" ca="1" si="678"/>
        <v>-3.565873654904518E-14</v>
      </c>
      <c r="CK390" s="223">
        <f t="shared" ca="1" si="679"/>
        <v>2.0729218553077278E-14</v>
      </c>
      <c r="CL390" s="223">
        <f t="shared" ca="1" si="680"/>
        <v>6.7051431888157683E-14</v>
      </c>
      <c r="CM390" s="223">
        <f t="shared" ca="1" si="681"/>
        <v>8.0814656240202951E-14</v>
      </c>
      <c r="CN390" s="223">
        <f t="shared" ca="1" si="682"/>
        <v>5.5335713376766623E-14</v>
      </c>
      <c r="CO390" s="223">
        <f t="shared" ca="1" si="683"/>
        <v>2.9867271530665288E-15</v>
      </c>
      <c r="CP390" s="223">
        <f t="shared" ca="1" si="684"/>
        <v>-5.0812560931959983E-14</v>
      </c>
      <c r="CQ390" s="223">
        <f t="shared" ca="1" si="685"/>
        <v>-7.9938168455726611E-14</v>
      </c>
      <c r="CR390" s="223">
        <f t="shared" ca="1" si="686"/>
        <v>-7.0247215724443515E-14</v>
      </c>
      <c r="CS390" s="223">
        <f t="shared" ca="1" si="687"/>
        <v>-2.6445457922269251E-14</v>
      </c>
      <c r="CT390" s="223">
        <f t="shared" ca="1" si="688"/>
        <v>3.0197746347129093E-14</v>
      </c>
      <c r="CU390" s="223">
        <f t="shared" ca="1" si="689"/>
        <v>7.2177459279478624E-14</v>
      </c>
      <c r="CV390" s="223">
        <f t="shared" ca="1" si="690"/>
        <v>7.9109075022437172E-14</v>
      </c>
      <c r="CW390" s="223">
        <f t="shared" ca="1" si="691"/>
        <v>4.7626723612390175E-14</v>
      </c>
      <c r="CX390" s="223">
        <f t="shared" ca="1" si="692"/>
        <v>-6.9823221235940225E-15</v>
      </c>
      <c r="CY390" s="223">
        <f t="shared" ca="1" si="693"/>
        <v>-5.8200875774677749E-14</v>
      </c>
      <c r="CZ390" s="223">
        <f t="shared" ca="1" si="694"/>
        <v>-8.1158113898427561E-14</v>
      </c>
      <c r="DA390" s="223">
        <f t="shared" ca="1" si="695"/>
        <v>-6.4706407844662306E-14</v>
      </c>
      <c r="DB390" s="223">
        <f t="shared" ca="1" si="696"/>
        <v>-1.6834414992843021E-14</v>
      </c>
      <c r="DC390" s="223">
        <f t="shared" ca="1" si="697"/>
        <v>3.921207192797882E-14</v>
      </c>
      <c r="DD390" s="223">
        <f t="shared" ca="1" si="698"/>
        <v>7.6217870500271132E-14</v>
      </c>
      <c r="DE390" s="223">
        <f t="shared" ca="1" si="699"/>
        <v>7.6213619681402622E-14</v>
      </c>
      <c r="DF390" s="223">
        <f t="shared" ca="1" si="700"/>
        <v>3.9201383593807104E-14</v>
      </c>
      <c r="DG390" s="223">
        <f t="shared" ca="1" si="701"/>
        <v>-1.6846350776353421E-14</v>
      </c>
      <c r="DH390" s="223">
        <f t="shared" ca="1" si="702"/>
        <v>-6.4713795272219403E-14</v>
      </c>
      <c r="DI390" s="223">
        <f t="shared" ca="1" si="703"/>
        <v>-8.1157365765914361E-14</v>
      </c>
      <c r="DJ390" s="223">
        <f t="shared" ca="1" si="704"/>
        <v>-5.8192355362006743E-14</v>
      </c>
      <c r="DK390" s="223">
        <f t="shared" ca="1" si="705"/>
        <v>-6.9701667924064084E-15</v>
      </c>
      <c r="DL390" s="223">
        <f t="shared" ca="1" si="706"/>
        <v>4.7636611448335045E-14</v>
      </c>
      <c r="DM390" s="223">
        <f t="shared" ca="1" si="707"/>
        <v>7.9111894004948938E-14</v>
      </c>
      <c r="DN390" s="223">
        <f t="shared" ca="1" si="708"/>
        <v>7.2171840560526397E-14</v>
      </c>
      <c r="DO390" s="223">
        <f t="shared" ca="1" si="709"/>
        <v>3.0186418277223194E-14</v>
      </c>
      <c r="DP390" s="223">
        <f t="shared" ca="1" si="710"/>
        <v>-2.6456994632809668E-14</v>
      </c>
      <c r="DQ390" s="223">
        <f t="shared" ca="1" si="711"/>
        <v>-7.0253359053098617E-14</v>
      </c>
      <c r="DR390" s="223">
        <f t="shared" ca="1" si="712"/>
        <v>-7.9935935310796459E-14</v>
      </c>
      <c r="DS390" s="223">
        <f t="shared" ca="1" si="713"/>
        <v>-5.0803035689111304E-14</v>
      </c>
      <c r="DT390" s="223">
        <f t="shared" ca="1" si="714"/>
        <v>2.9989192044372341E-15</v>
      </c>
      <c r="DU390" s="223">
        <f t="shared" ca="1" si="715"/>
        <v>5.5344651992226561E-14</v>
      </c>
      <c r="DV390" s="223">
        <f t="shared" ca="1" si="716"/>
        <v>8.0816000986237025E-14</v>
      </c>
      <c r="DW390" s="223">
        <f t="shared" ca="1" si="717"/>
        <v>6.7044529779883955E-14</v>
      </c>
      <c r="DX390" s="223">
        <f t="shared" ca="1" si="718"/>
        <v>2.0717421132153806E-14</v>
      </c>
      <c r="DY390" s="223">
        <f t="shared" ca="1" si="719"/>
        <v>-3.5669700663748529E-14</v>
      </c>
      <c r="DZ390" s="223">
        <f t="shared" ca="1" si="720"/>
        <v>-7.4736246921811962E-14</v>
      </c>
      <c r="EA390" s="223">
        <f t="shared" ca="1" si="721"/>
        <v>-7.75121939840292E-14</v>
      </c>
      <c r="EB390" s="223">
        <f t="shared" ca="1" si="722"/>
        <v>-4.2649591071854883E-14</v>
      </c>
      <c r="EC390" s="223">
        <f t="shared" ca="1" si="723"/>
        <v>1.2922898665043266E-14</v>
      </c>
      <c r="ED390" s="223">
        <f t="shared" ca="1" si="724"/>
        <v>6.2220257455210996E-14</v>
      </c>
      <c r="EE390" s="223">
        <f t="shared" ca="1" si="725"/>
        <v>8.1304560088950066E-14</v>
      </c>
      <c r="EF390" s="223">
        <f t="shared" ca="1" si="726"/>
        <v>6.0908806866131437E-14</v>
      </c>
      <c r="EG390" s="223">
        <f t="shared" ca="1" si="727"/>
        <v>1.0936814689428889E-14</v>
      </c>
      <c r="EH390" s="223">
        <f t="shared" ca="1" si="728"/>
        <v>-4.434590119525624E-14</v>
      </c>
      <c r="EI390" s="223">
        <f t="shared" ca="1" si="729"/>
        <v>-7.8095032072129694E-14</v>
      </c>
      <c r="EJ390" s="223">
        <f t="shared" ca="1" si="730"/>
        <v>-7.3922597111192338E-14</v>
      </c>
      <c r="EK390" s="223">
        <f t="shared" ca="1" si="731"/>
        <v>-3.3854656906529339E-14</v>
      </c>
      <c r="EL390" s="223">
        <f t="shared" ca="1" si="732"/>
        <v>2.2652505701060762E-14</v>
      </c>
      <c r="EM390" s="223">
        <f t="shared" ca="1" si="733"/>
        <v>6.8160012331292785E-14</v>
      </c>
      <c r="EN390" s="223">
        <f t="shared" ca="1" si="734"/>
        <v>8.0570222929431023E-14</v>
      </c>
      <c r="EO390" s="223">
        <f t="shared" ca="1" si="735"/>
        <v>5.3856958803036984E-14</v>
      </c>
      <c r="EP390" s="223">
        <f t="shared" ca="1" si="736"/>
        <v>9.9170837375849701E-16</v>
      </c>
      <c r="EQ390" s="223">
        <f t="shared" ca="1" si="737"/>
        <v>-5.2355098095507998E-14</v>
      </c>
      <c r="ER390" s="223">
        <f t="shared" ca="1" si="738"/>
        <v>-8.0279195249024972E-14</v>
      </c>
      <c r="ES390" s="223">
        <f t="shared" ca="1" si="739"/>
        <v>-6.9221135570458602E-14</v>
      </c>
      <c r="ET390" s="223">
        <f t="shared" ca="1" si="740"/>
        <v>-2.4550517189326572E-14</v>
      </c>
      <c r="EU390" s="223">
        <f t="shared" ca="1" si="741"/>
        <v>3.2041397966322464E-14</v>
      </c>
      <c r="EV390" s="223">
        <f t="shared" ca="1" si="742"/>
        <v>7.3074577178396023E-14</v>
      </c>
      <c r="EW390" s="223">
        <f t="shared" ca="1" si="743"/>
        <v>7.8624034622081842E-14</v>
      </c>
      <c r="EX390" s="223">
        <f t="shared" ca="1" si="744"/>
        <v>4.599505194934858E-14</v>
      </c>
      <c r="EY390" s="223">
        <f t="shared" ca="1" si="745"/>
        <v>-8.9683141589367788E-15</v>
      </c>
      <c r="EZ390" s="223">
        <f t="shared" ca="1" si="746"/>
        <v>-5.9576825588142071E-14</v>
      </c>
      <c r="FA390" s="223">
        <f t="shared" ca="1" si="747"/>
        <v>-8.1255884605293069E-14</v>
      </c>
      <c r="FB390" s="223">
        <f t="shared" ca="1" si="748"/>
        <v>-6.3478523719533492E-14</v>
      </c>
      <c r="FC390" s="223">
        <f t="shared" ca="1" si="749"/>
        <v>-1.4877114841912701E-14</v>
      </c>
      <c r="FD390" s="223">
        <f t="shared" ca="1" si="750"/>
        <v>4.0948357781955852E-14</v>
      </c>
      <c r="FE390" s="223">
        <f t="shared" ca="1" si="751"/>
        <v>7.6890032366731749E-14</v>
      </c>
      <c r="FF390" s="223">
        <f t="shared" ca="1" si="752"/>
        <v>7.5495267650562172E-14</v>
      </c>
      <c r="FG390" s="223">
        <f t="shared" ca="1" si="753"/>
        <v>3.7441336702029914E-14</v>
      </c>
      <c r="FH390" s="223">
        <f t="shared" ca="1" si="754"/>
        <v>-1.8793444898952831E-14</v>
      </c>
      <c r="FI390" s="223">
        <f t="shared" ca="1" si="755"/>
        <v>-6.5902462169668318E-14</v>
      </c>
      <c r="FJ390" s="223">
        <f t="shared" ca="1" si="756"/>
        <v>-8.1010409823910408E-14</v>
      </c>
      <c r="FK390" s="223">
        <f t="shared" ca="1" si="757"/>
        <v>-5.6781135785893687E-14</v>
      </c>
      <c r="FL390" s="223">
        <f t="shared" ca="1" si="758"/>
        <v>-4.9799468396184609E-15</v>
      </c>
      <c r="FM390" s="223">
        <f t="shared" ca="1" si="759"/>
        <v>4.9239416181711489E-14</v>
      </c>
      <c r="FN390" s="223">
        <f t="shared" ca="1" si="760"/>
        <v>7.9548989898830954E-14</v>
      </c>
      <c r="FO390" s="223">
        <f t="shared" ca="1" si="761"/>
        <v>7.1230981582388601E-14</v>
      </c>
      <c r="FP390" s="223">
        <f t="shared" ca="1" si="762"/>
        <v>2.8324468900218915E-14</v>
      </c>
      <c r="FQ390" s="223">
        <f t="shared" ca="1" si="763"/>
        <v>-2.8335904734701607E-14</v>
      </c>
      <c r="FR390" s="223">
        <f t="shared" ca="1" si="764"/>
        <v>-7.1236864377980309E-14</v>
      </c>
      <c r="FS390" s="223">
        <f t="shared" ca="1" si="765"/>
        <v>-7.9546463074077812E-14</v>
      </c>
      <c r="FT390" s="223">
        <f t="shared" ca="1" si="766"/>
        <v>-4.9229706718005556E-14</v>
      </c>
      <c r="FU390" s="223">
        <f t="shared" ca="1" si="767"/>
        <v>4.9921241984910183E-15</v>
      </c>
      <c r="FV390" s="223">
        <f t="shared" ca="1" si="768"/>
        <v>5.6789867929917687E-14</v>
      </c>
      <c r="FW390" s="223">
        <f t="shared" ca="1" si="769"/>
        <v>8.1011456578446991E-14</v>
      </c>
      <c r="FX390" s="223">
        <f t="shared" ca="1" si="770"/>
        <v>6.5895315249233932E-14</v>
      </c>
      <c r="FY390" s="223">
        <f t="shared" ca="1" si="771"/>
        <v>1.8781574721659858E-14</v>
      </c>
      <c r="FZ390" s="223">
        <f t="shared" ca="1" si="772"/>
        <v>-3.7452166188106182E-14</v>
      </c>
      <c r="GA390" s="223">
        <f t="shared" ca="1" si="773"/>
        <v>-7.5499797838590885E-14</v>
      </c>
      <c r="GB390" s="223">
        <f t="shared" ca="1" si="774"/>
        <v>-7.688606347755781E-14</v>
      </c>
      <c r="GC390" s="223">
        <f t="shared" ca="1" si="775"/>
        <v>-4.0937817037941523E-14</v>
      </c>
      <c r="GD390" s="223">
        <f t="shared" ca="1" si="776"/>
        <v>1.4889109041971959E-14</v>
      </c>
      <c r="GE390" s="223">
        <f t="shared" ca="1" si="777"/>
        <v>6.3486147204303156E-14</v>
      </c>
      <c r="GF390" s="223">
        <f t="shared" ca="1" si="778"/>
        <v>8.1255435545450281E-14</v>
      </c>
      <c r="GG390" s="223">
        <f t="shared" ca="1" si="779"/>
        <v>5.9568522039201256E-14</v>
      </c>
      <c r="GH390" s="223">
        <f t="shared" ca="1" si="780"/>
        <v>8.956188177348792E-15</v>
      </c>
      <c r="GI390" s="223">
        <f t="shared" ca="1" si="781"/>
        <v>-4.6005112201468803E-14</v>
      </c>
      <c r="GJ390" s="223">
        <f t="shared" ca="1" si="782"/>
        <v>-7.8627144064302045E-14</v>
      </c>
      <c r="GK390" s="223">
        <f t="shared" ca="1" si="783"/>
        <v>-7.3069225920589486E-14</v>
      </c>
      <c r="GL390" s="223">
        <f t="shared" ca="1" si="784"/>
        <v>-3.2030184484600165E-14</v>
      </c>
      <c r="GM390" s="223">
        <f t="shared" ca="1" si="785"/>
        <v>2.4562147826641672E-14</v>
      </c>
      <c r="GN390" s="223">
        <f t="shared" ca="1" si="786"/>
        <v>6.9227535731666237E-14</v>
      </c>
      <c r="GO390" s="223">
        <f t="shared" ca="1" si="787"/>
        <v>8.0277257129080838E-14</v>
      </c>
      <c r="GP390" s="223">
        <f t="shared" ca="1" si="788"/>
        <v>5.2345762811166684E-14</v>
      </c>
      <c r="GQ390" s="223">
        <f t="shared" ca="1" si="789"/>
        <v>-1.0039077735903495E-15</v>
      </c>
      <c r="GR390" s="223">
        <f t="shared" ca="1" si="790"/>
        <v>-5.3866098505645165E-14</v>
      </c>
      <c r="GS390" s="223">
        <f t="shared" ca="1" si="791"/>
        <v>-8.0571864856937881E-14</v>
      </c>
      <c r="GT390" s="223">
        <f t="shared" ca="1" si="792"/>
        <v>-6.8153359192751018E-14</v>
      </c>
      <c r="GU390" s="223">
        <f t="shared" ca="1" si="793"/>
        <v>-2.2640788142832016E-14</v>
      </c>
      <c r="GV390" s="223">
        <f t="shared" ca="1" si="794"/>
        <v>3.386574904548808E-14</v>
      </c>
      <c r="GW390" s="223">
        <f t="shared" ca="1" si="795"/>
        <v>7.3927677684456075E-14</v>
      </c>
      <c r="GX390" s="223">
        <f t="shared" ca="1" si="796"/>
        <v>7.809163404321252E-14</v>
      </c>
      <c r="GY390" s="223">
        <f t="shared" ca="1" si="797"/>
        <v>4.4335674586879444E-14</v>
      </c>
      <c r="GZ390" s="223">
        <f t="shared" ca="1" si="798"/>
        <v>-1.094890401717705E-14</v>
      </c>
      <c r="HA390" s="223">
        <f t="shared" ca="1" si="799"/>
        <v>-6.0916888549593081E-14</v>
      </c>
      <c r="HB390" s="223">
        <f t="shared" ca="1" si="800"/>
        <v>-8.1304709805625559E-14</v>
      </c>
      <c r="HC390" s="223">
        <f t="shared" ca="1" si="801"/>
        <v>-6.2212402505330908E-14</v>
      </c>
      <c r="HD390" s="223">
        <f t="shared" ca="1" si="802"/>
        <v>-1.2910853273291618E-14</v>
      </c>
      <c r="HE390" s="223">
        <f t="shared" ca="1" si="803"/>
        <v>4.2659977876363726E-14</v>
      </c>
      <c r="HF390" s="223">
        <f t="shared" ca="1" si="804"/>
        <v>7.751587855279778E-14</v>
      </c>
      <c r="HG390" s="223">
        <f t="shared" ca="1" si="805"/>
        <v>7.4731440093439356E-14</v>
      </c>
      <c r="HH390" s="223">
        <f t="shared" ca="1" si="806"/>
        <v>3.565873654904518E-14</v>
      </c>
      <c r="HI390" s="223">
        <f t="shared" ca="1" si="807"/>
        <v>-2.0729218553077278E-14</v>
      </c>
      <c r="HJ390" s="223">
        <f t="shared" ca="1" si="808"/>
        <v>-6.7051431888158011E-14</v>
      </c>
      <c r="HK390" s="223">
        <f t="shared" ca="1" si="809"/>
        <v>-8.0814656240202876E-14</v>
      </c>
      <c r="HL390" s="223">
        <f t="shared" ca="1" si="810"/>
        <v>-5.5335713376765771E-14</v>
      </c>
      <c r="HM390" s="223">
        <f t="shared" ca="1" si="811"/>
        <v>-2.9867271530676837E-15</v>
      </c>
      <c r="HN390" s="223">
        <f t="shared" ca="1" si="812"/>
        <v>5.0812560931959541E-14</v>
      </c>
      <c r="HO390" s="223">
        <f t="shared" ca="1" si="813"/>
        <v>7.993816845572651E-14</v>
      </c>
      <c r="HP390" s="223">
        <f t="shared" ca="1" si="814"/>
        <v>7.0247215724443515E-14</v>
      </c>
      <c r="HQ390" s="223">
        <f t="shared" ca="1" si="815"/>
        <v>2.6445457922269251E-14</v>
      </c>
      <c r="HR390" s="223">
        <f t="shared" ca="1" si="816"/>
        <v>-3.0197746347129093E-14</v>
      </c>
      <c r="HS390" s="223">
        <f t="shared" ca="1" si="817"/>
        <v>-7.2177459279479154E-14</v>
      </c>
      <c r="HT390" s="223">
        <f t="shared" ca="1" si="818"/>
        <v>-7.9109075022436895E-14</v>
      </c>
      <c r="HU390" s="223">
        <f t="shared" ca="1" si="819"/>
        <v>-4.7626723612391103E-14</v>
      </c>
      <c r="HV390" s="223">
        <f t="shared" ca="1" si="820"/>
        <v>6.9823221235940225E-15</v>
      </c>
      <c r="HW390" s="223">
        <f t="shared" ca="1" si="821"/>
        <v>5.8200875774677749E-14</v>
      </c>
      <c r="HX390" s="223">
        <f t="shared" ca="1" si="822"/>
        <v>8.1158113898427561E-14</v>
      </c>
      <c r="HY390" s="223">
        <f t="shared" ca="1" si="823"/>
        <v>6.4706407844662306E-14</v>
      </c>
      <c r="HZ390" s="223">
        <f t="shared" ca="1" si="824"/>
        <v>1.6834414992841898E-14</v>
      </c>
      <c r="IA390" s="223">
        <f t="shared" ca="1" si="825"/>
        <v>-3.9212071927979836E-14</v>
      </c>
      <c r="IB390" s="223">
        <f t="shared" ca="1" si="826"/>
        <v>-7.6217870500270716E-14</v>
      </c>
      <c r="IC390" s="223">
        <f t="shared" ca="1" si="827"/>
        <v>-7.6213619681403026E-14</v>
      </c>
      <c r="ID390" s="223">
        <f t="shared" ca="1" si="828"/>
        <v>-3.9201383593807104E-14</v>
      </c>
      <c r="IE390" s="223">
        <f t="shared" ca="1" si="829"/>
        <v>-3.1528120083187367E-15</v>
      </c>
      <c r="IF390" s="223">
        <f t="shared" ca="1" si="830"/>
        <v>6.4713795272219403E-14</v>
      </c>
      <c r="IG390" s="223">
        <f t="shared" ca="1" si="831"/>
        <v>8.1157365765914361E-14</v>
      </c>
      <c r="IH390" s="223">
        <f t="shared" ca="1" si="832"/>
        <v>5.8192355362005936E-14</v>
      </c>
      <c r="II390" s="223">
        <f t="shared" ca="1" si="833"/>
        <v>6.9701667924052724E-15</v>
      </c>
      <c r="IJ390" s="223">
        <f t="shared" ca="1" si="834"/>
        <v>-4.7636611448334111E-14</v>
      </c>
      <c r="IK390" s="223">
        <f t="shared" ca="1" si="835"/>
        <v>-7.9111894004948673E-14</v>
      </c>
      <c r="IL390" s="223">
        <f t="shared" ca="1" si="836"/>
        <v>-7.2171840560526397E-14</v>
      </c>
      <c r="IM390" s="223">
        <f t="shared" ca="1" si="837"/>
        <v>-3.0186418277223194E-14</v>
      </c>
      <c r="IN390" s="223">
        <f t="shared" ca="1" si="838"/>
        <v>2.6456994632809668E-14</v>
      </c>
      <c r="IO390" s="223">
        <f t="shared" ca="1" si="839"/>
        <v>7.0253359053099198E-14</v>
      </c>
      <c r="IP390" s="223">
        <f t="shared" ca="1" si="840"/>
        <v>7.9935935310796257E-14</v>
      </c>
      <c r="IQ390" s="223">
        <f t="shared" ca="1" si="841"/>
        <v>5.0803035689112212E-14</v>
      </c>
      <c r="IR390" s="223">
        <f t="shared" ca="1" si="842"/>
        <v>-2.9989192044360729E-15</v>
      </c>
      <c r="IS390" s="223">
        <f t="shared" ca="1" si="843"/>
        <v>-5.5344651992226561E-14</v>
      </c>
      <c r="IT390" s="223">
        <f t="shared" ca="1" si="844"/>
        <v>-8.0816000986237025E-14</v>
      </c>
      <c r="IU390" s="223">
        <f t="shared" ca="1" si="845"/>
        <v>-6.7044529779883955E-14</v>
      </c>
      <c r="IV390" s="223">
        <f t="shared" ca="1" si="846"/>
        <v>-2.0717421132153806E-14</v>
      </c>
      <c r="IW390" s="223">
        <f t="shared" ca="1" si="847"/>
        <v>3.5669700663749564E-14</v>
      </c>
      <c r="IX390" s="223">
        <f t="shared" ca="1" si="848"/>
        <v>7.4736246921812417E-14</v>
      </c>
      <c r="IY390" s="223">
        <f t="shared" ca="1" si="849"/>
        <v>7.7512193984029529E-14</v>
      </c>
      <c r="IZ390" s="223">
        <f t="shared" ca="1" si="850"/>
        <v>4.2649591071855861E-14</v>
      </c>
      <c r="JA390" s="223">
        <f t="shared" ca="1" si="851"/>
        <v>-1.2922898665043266E-14</v>
      </c>
      <c r="JB390" s="223">
        <f t="shared" ca="1" si="852"/>
        <v>-6.2220257455210996E-14</v>
      </c>
    </row>
    <row r="391" spans="2:262">
      <c r="B391" s="230">
        <v>30</v>
      </c>
      <c r="C391" s="229">
        <f t="shared" si="853"/>
        <v>5.859375000000002E-4</v>
      </c>
      <c r="D391" s="226">
        <f t="shared" ca="1" si="597"/>
        <v>18.000000000022126</v>
      </c>
      <c r="E391" s="225">
        <f ca="1">AJ361</f>
        <v>2.2127009243548992E-11</v>
      </c>
      <c r="F391" s="224">
        <v>30</v>
      </c>
      <c r="G391" s="223">
        <f t="shared" ca="1" si="854"/>
        <v>-5.9966478108696184E-14</v>
      </c>
      <c r="H391" s="223">
        <f t="shared" ca="1" si="598"/>
        <v>-4.2017679144466516E-14</v>
      </c>
      <c r="I391" s="223">
        <f t="shared" ca="1" si="599"/>
        <v>-2.2996151850959596E-15</v>
      </c>
      <c r="J391" s="223">
        <f t="shared" ca="1" si="600"/>
        <v>3.8609874225906132E-14</v>
      </c>
      <c r="K391" s="223">
        <f t="shared" ca="1" si="601"/>
        <v>5.9515674700093105E-14</v>
      </c>
      <c r="L391" s="223">
        <f t="shared" ca="1" si="602"/>
        <v>4.9586538064681203E-14</v>
      </c>
      <c r="M391" s="223">
        <f t="shared" ca="1" si="603"/>
        <v>1.3966727662870988E-14</v>
      </c>
      <c r="N391" s="223">
        <f t="shared" ca="1" si="604"/>
        <v>-2.8889212906020211E-14</v>
      </c>
      <c r="O391" s="223">
        <f t="shared" ca="1" si="605"/>
        <v>-5.6777717289540345E-14</v>
      </c>
      <c r="P391" s="223">
        <f t="shared" ca="1" si="606"/>
        <v>-5.5249814135521053E-14</v>
      </c>
      <c r="Q391" s="223">
        <f t="shared" ca="1" si="607"/>
        <v>-2.5097106629192996E-14</v>
      </c>
      <c r="R391" s="223">
        <f t="shared" ca="1" si="608"/>
        <v>1.8058355335413118E-14</v>
      </c>
      <c r="S391" s="223">
        <f t="shared" ca="1" si="609"/>
        <v>5.1857824044861232E-14</v>
      </c>
      <c r="T391" s="223">
        <f t="shared" ca="1" si="610"/>
        <v>5.8789870833585601E-14</v>
      </c>
      <c r="U391" s="223">
        <f t="shared" ca="1" si="611"/>
        <v>3.5263017862374618E-14</v>
      </c>
      <c r="V391" s="223">
        <f t="shared" ca="1" si="612"/>
        <v>-6.5335252965085469E-15</v>
      </c>
      <c r="W391" s="223">
        <f t="shared" ca="1" si="613"/>
        <v>-4.4945063704340826E-14</v>
      </c>
      <c r="X391" s="223">
        <f t="shared" ca="1" si="614"/>
        <v>-6.007066576525482E-14</v>
      </c>
      <c r="Y391" s="223">
        <f t="shared" ca="1" si="615"/>
        <v>-4.4073791094833514E-14</v>
      </c>
      <c r="Z391" s="223">
        <f t="shared" ca="1" si="616"/>
        <v>-5.2423844554976472E-15</v>
      </c>
      <c r="AA391" s="223">
        <f t="shared" ca="1" si="617"/>
        <v>3.6305089771144786E-14</v>
      </c>
      <c r="AB391" s="223">
        <f t="shared" ca="1" si="618"/>
        <v>5.9042978699582765E-14</v>
      </c>
      <c r="AC391" s="223">
        <f t="shared" ca="1" si="619"/>
        <v>5.119083325238474E-14</v>
      </c>
      <c r="AD391" s="223">
        <f t="shared" ca="1" si="620"/>
        <v>1.6816832312842343E-14</v>
      </c>
      <c r="AE391" s="223">
        <f t="shared" ca="1" si="621"/>
        <v>-2.6269931598172561E-14</v>
      </c>
      <c r="AF391" s="223">
        <f t="shared" ca="1" si="622"/>
        <v>-5.5746303074169679E-14</v>
      </c>
      <c r="AG391" s="223">
        <f t="shared" ca="1" si="623"/>
        <v>-5.6340640396196783E-14</v>
      </c>
      <c r="AH391" s="223">
        <f t="shared" ca="1" si="624"/>
        <v>-2.7745018735392521E-14</v>
      </c>
      <c r="AI391" s="223">
        <f t="shared" ca="1" si="625"/>
        <v>1.5225234686229727E-14</v>
      </c>
      <c r="AJ391" s="223">
        <f t="shared" ca="1" si="626"/>
        <v>5.03073282845032E-14</v>
      </c>
      <c r="AK391" s="223">
        <f t="shared" ca="1" si="627"/>
        <v>5.9325308325778145E-14</v>
      </c>
      <c r="AL391" s="223">
        <f t="shared" ca="1" si="628"/>
        <v>3.7606979647527328E-14</v>
      </c>
      <c r="AM391" s="223">
        <f t="shared" ca="1" si="629"/>
        <v>-3.5954405437052629E-15</v>
      </c>
      <c r="AN391" s="223">
        <f t="shared" ca="1" si="630"/>
        <v>-4.2935071081537858E-14</v>
      </c>
      <c r="AO391" s="223">
        <f t="shared" ca="1" si="631"/>
        <v>-6.0030137926416063E-14</v>
      </c>
      <c r="AP391" s="223">
        <f t="shared" ca="1" si="632"/>
        <v>-4.6023725422044826E-14</v>
      </c>
      <c r="AQ391" s="223">
        <f t="shared" ca="1" si="633"/>
        <v>-8.1725243625675006E-15</v>
      </c>
      <c r="AR391" s="223">
        <f t="shared" ca="1" si="634"/>
        <v>3.3912843175174399E-14</v>
      </c>
      <c r="AS391" s="223">
        <f t="shared" ca="1" si="635"/>
        <v>5.8428042991830975E-14</v>
      </c>
      <c r="AT391" s="223">
        <f t="shared" ca="1" si="636"/>
        <v>5.2671805238995724E-14</v>
      </c>
      <c r="AU391" s="223">
        <f t="shared" ca="1" si="637"/>
        <v>1.9626423740791269E-14</v>
      </c>
      <c r="AV391" s="223">
        <f t="shared" ca="1" si="638"/>
        <v>-2.3587363724130559E-14</v>
      </c>
      <c r="AW391" s="223">
        <f t="shared" ca="1" si="639"/>
        <v>-5.4580591131893845E-14</v>
      </c>
      <c r="AX391" s="223">
        <f t="shared" ca="1" si="640"/>
        <v>-5.7295737119300782E-14</v>
      </c>
      <c r="AY391" s="223">
        <f t="shared" ca="1" si="641"/>
        <v>-3.0326090661281844E-14</v>
      </c>
      <c r="AZ391" s="223">
        <f t="shared" ca="1" si="642"/>
        <v>1.2355435113114149E-14</v>
      </c>
      <c r="BA391" s="223">
        <f t="shared" ca="1" si="643"/>
        <v>4.8635637763906071E-14</v>
      </c>
      <c r="BB391" s="223">
        <f t="shared" ca="1" si="644"/>
        <v>5.9717825953930596E-14</v>
      </c>
      <c r="BC391" s="223">
        <f t="shared" ca="1" si="645"/>
        <v>3.9860342924726591E-14</v>
      </c>
      <c r="BD391" s="223">
        <f t="shared" ca="1" si="646"/>
        <v>-6.4869405970901204E-16</v>
      </c>
      <c r="BE391" s="223">
        <f t="shared" ca="1" si="647"/>
        <v>-4.0821644111831538E-14</v>
      </c>
      <c r="BF391" s="223">
        <f t="shared" ca="1" si="648"/>
        <v>-5.9844992227293456E-14</v>
      </c>
      <c r="BG391" s="223">
        <f t="shared" ca="1" si="649"/>
        <v>-4.7862784563512262E-14</v>
      </c>
      <c r="BH391" s="223">
        <f t="shared" ca="1" si="650"/>
        <v>-1.1082975942619336E-14</v>
      </c>
      <c r="BI391" s="223">
        <f t="shared" ca="1" si="651"/>
        <v>3.1438897569580778E-14</v>
      </c>
      <c r="BJ391" s="223">
        <f t="shared" ca="1" si="652"/>
        <v>5.7672349010819709E-14</v>
      </c>
      <c r="BK391" s="223">
        <f t="shared" ca="1" si="653"/>
        <v>5.4025886233280919E-14</v>
      </c>
      <c r="BL391" s="223">
        <f t="shared" ca="1" si="654"/>
        <v>2.2388733394877327E-14</v>
      </c>
      <c r="BM391" s="223">
        <f t="shared" ca="1" si="655"/>
        <v>-2.0847971824868275E-14</v>
      </c>
      <c r="BN391" s="223">
        <f t="shared" ca="1" si="656"/>
        <v>-5.3283389764886201E-14</v>
      </c>
      <c r="BO391" s="223">
        <f t="shared" ca="1" si="657"/>
        <v>-5.811280339317047E-14</v>
      </c>
      <c r="BP391" s="223">
        <f t="shared" ca="1" si="658"/>
        <v>-3.283410437851614E-14</v>
      </c>
      <c r="BQ391" s="223">
        <f t="shared" ca="1" si="659"/>
        <v>9.4558702146029863E-15</v>
      </c>
      <c r="BR391" s="223">
        <f t="shared" ca="1" si="660"/>
        <v>4.6846779731957197E-14</v>
      </c>
      <c r="BS391" s="223">
        <f t="shared" ca="1" si="661"/>
        <v>5.9966478108696209E-14</v>
      </c>
      <c r="BT391" s="223">
        <f t="shared" ca="1" si="662"/>
        <v>4.2017679144466813E-14</v>
      </c>
      <c r="BU391" s="223">
        <f t="shared" ca="1" si="663"/>
        <v>2.2996151850963887E-15</v>
      </c>
      <c r="BV391" s="223">
        <f t="shared" ca="1" si="664"/>
        <v>-3.8609874225905753E-14</v>
      </c>
      <c r="BW391" s="223">
        <f t="shared" ca="1" si="665"/>
        <v>-5.9515674700093042E-14</v>
      </c>
      <c r="BX391" s="223">
        <f t="shared" ca="1" si="666"/>
        <v>-4.958653806468126E-14</v>
      </c>
      <c r="BY391" s="223">
        <f t="shared" ca="1" si="667"/>
        <v>-1.3966727662871156E-14</v>
      </c>
      <c r="BZ391" s="223">
        <f t="shared" ca="1" si="668"/>
        <v>2.8889212906020015E-14</v>
      </c>
      <c r="CA391" s="223">
        <f t="shared" ca="1" si="669"/>
        <v>5.6777717289540256E-14</v>
      </c>
      <c r="CB391" s="223">
        <f t="shared" ca="1" si="670"/>
        <v>5.5249814135521185E-14</v>
      </c>
      <c r="CC391" s="223">
        <f t="shared" ca="1" si="671"/>
        <v>2.5097106629193292E-14</v>
      </c>
      <c r="CD391" s="223">
        <f t="shared" ca="1" si="672"/>
        <v>-1.8058355335412812E-14</v>
      </c>
      <c r="CE391" s="223">
        <f t="shared" ca="1" si="673"/>
        <v>-5.1857824044861011E-14</v>
      </c>
      <c r="CF391" s="223">
        <f t="shared" ca="1" si="674"/>
        <v>-5.8789870833585689E-14</v>
      </c>
      <c r="CG391" s="223">
        <f t="shared" ca="1" si="675"/>
        <v>-3.5263017862375054E-14</v>
      </c>
      <c r="CH391" s="223">
        <f t="shared" ca="1" si="676"/>
        <v>6.5335252965084333E-15</v>
      </c>
      <c r="CI391" s="223">
        <f t="shared" ca="1" si="677"/>
        <v>4.4945063704340751E-14</v>
      </c>
      <c r="CJ391" s="223">
        <f t="shared" ca="1" si="678"/>
        <v>6.007066576525482E-14</v>
      </c>
      <c r="CK391" s="223">
        <f t="shared" ca="1" si="679"/>
        <v>4.4073791094833666E-14</v>
      </c>
      <c r="CL391" s="223">
        <f t="shared" ca="1" si="680"/>
        <v>5.242384455497969E-15</v>
      </c>
      <c r="CM391" s="223">
        <f t="shared" ca="1" si="681"/>
        <v>-3.6305089771144521E-14</v>
      </c>
      <c r="CN391" s="223">
        <f t="shared" ca="1" si="682"/>
        <v>-5.9042978699582702E-14</v>
      </c>
      <c r="CO391" s="223">
        <f t="shared" ca="1" si="683"/>
        <v>-5.1190833252384683E-14</v>
      </c>
      <c r="CP391" s="223">
        <f t="shared" ca="1" si="684"/>
        <v>-1.6816832312842659E-14</v>
      </c>
      <c r="CQ391" s="223">
        <f t="shared" ca="1" si="685"/>
        <v>2.626993159817246E-14</v>
      </c>
      <c r="CR391" s="223">
        <f t="shared" ca="1" si="686"/>
        <v>5.5746303074169477E-14</v>
      </c>
      <c r="CS391" s="223">
        <f t="shared" ca="1" si="687"/>
        <v>5.6340640396196814E-14</v>
      </c>
      <c r="CT391" s="223">
        <f t="shared" ca="1" si="688"/>
        <v>2.7745018735392995E-14</v>
      </c>
      <c r="CU391" s="223">
        <f t="shared" ca="1" si="689"/>
        <v>-1.5225234686229617E-14</v>
      </c>
      <c r="CV391" s="223">
        <f t="shared" ca="1" si="690"/>
        <v>-5.030732828450279E-14</v>
      </c>
      <c r="CW391" s="223">
        <f t="shared" ca="1" si="691"/>
        <v>-5.9325308325778195E-14</v>
      </c>
      <c r="CX391" s="223">
        <f t="shared" ca="1" si="692"/>
        <v>-3.7606979647527915E-14</v>
      </c>
      <c r="CY391" s="223">
        <f t="shared" ca="1" si="693"/>
        <v>3.5954405437049474E-15</v>
      </c>
      <c r="CZ391" s="223">
        <f t="shared" ca="1" si="694"/>
        <v>4.2935071081537927E-14</v>
      </c>
      <c r="DA391" s="223">
        <f t="shared" ca="1" si="695"/>
        <v>6.0030137926416037E-14</v>
      </c>
      <c r="DB391" s="223">
        <f t="shared" ca="1" si="696"/>
        <v>4.6023725422044895E-14</v>
      </c>
      <c r="DC391" s="223">
        <f t="shared" ca="1" si="697"/>
        <v>8.172524362568037E-15</v>
      </c>
      <c r="DD391" s="223">
        <f t="shared" ca="1" si="698"/>
        <v>-3.3912843175174311E-14</v>
      </c>
      <c r="DE391" s="223">
        <f t="shared" ca="1" si="699"/>
        <v>-5.8428042991830849E-14</v>
      </c>
      <c r="DF391" s="223">
        <f t="shared" ca="1" si="700"/>
        <v>-5.2671805238995888E-14</v>
      </c>
      <c r="DG391" s="223">
        <f t="shared" ca="1" si="701"/>
        <v>-1.9626423740791979E-14</v>
      </c>
      <c r="DH391" s="223">
        <f t="shared" ca="1" si="702"/>
        <v>2.358736372413026E-14</v>
      </c>
      <c r="DI391" s="223">
        <f t="shared" ca="1" si="703"/>
        <v>5.458059113189389E-14</v>
      </c>
      <c r="DJ391" s="223">
        <f t="shared" ca="1" si="704"/>
        <v>5.7295737119300883E-14</v>
      </c>
      <c r="DK391" s="223">
        <f t="shared" ca="1" si="705"/>
        <v>3.0326090661281756E-14</v>
      </c>
      <c r="DL391" s="223">
        <f t="shared" ca="1" si="706"/>
        <v>-1.235543511311383E-14</v>
      </c>
      <c r="DM391" s="223">
        <f t="shared" ca="1" si="707"/>
        <v>-4.8635637763906134E-14</v>
      </c>
      <c r="DN391" s="223">
        <f t="shared" ca="1" si="708"/>
        <v>-5.9717825953930634E-14</v>
      </c>
      <c r="DO391" s="223">
        <f t="shared" ca="1" si="709"/>
        <v>-3.9860342924726831E-14</v>
      </c>
      <c r="DP391" s="223">
        <f t="shared" ca="1" si="710"/>
        <v>6.4869405970826105E-16</v>
      </c>
      <c r="DQ391" s="223">
        <f t="shared" ca="1" si="711"/>
        <v>4.0821644111831298E-14</v>
      </c>
      <c r="DR391" s="223">
        <f t="shared" ca="1" si="712"/>
        <v>5.9844992227293392E-14</v>
      </c>
      <c r="DS391" s="223">
        <f t="shared" ca="1" si="713"/>
        <v>4.7862784563512452E-14</v>
      </c>
      <c r="DT391" s="223">
        <f t="shared" ca="1" si="714"/>
        <v>1.1082975942619235E-14</v>
      </c>
      <c r="DU391" s="223">
        <f t="shared" ca="1" si="715"/>
        <v>-3.1438897569580501E-14</v>
      </c>
      <c r="DV391" s="223">
        <f t="shared" ca="1" si="716"/>
        <v>-5.7672349010819734E-14</v>
      </c>
      <c r="DW391" s="223">
        <f t="shared" ca="1" si="717"/>
        <v>-5.4025886233281057E-14</v>
      </c>
      <c r="DX391" s="223">
        <f t="shared" ca="1" si="718"/>
        <v>-2.2388733394877233E-14</v>
      </c>
      <c r="DY391" s="223">
        <f t="shared" ca="1" si="719"/>
        <v>2.0847971824867565E-14</v>
      </c>
      <c r="DZ391" s="223">
        <f t="shared" ca="1" si="720"/>
        <v>5.3283389764886056E-14</v>
      </c>
      <c r="EA391" s="223">
        <f t="shared" ca="1" si="721"/>
        <v>5.8112803393170659E-14</v>
      </c>
      <c r="EB391" s="223">
        <f t="shared" ca="1" si="722"/>
        <v>3.2834104378516411E-14</v>
      </c>
      <c r="EC391" s="223">
        <f t="shared" ca="1" si="723"/>
        <v>-9.4558702146022448E-15</v>
      </c>
      <c r="ED391" s="223">
        <f t="shared" ca="1" si="724"/>
        <v>-4.6846779731956995E-14</v>
      </c>
      <c r="EE391" s="223">
        <f t="shared" ca="1" si="725"/>
        <v>-5.9966478108696196E-14</v>
      </c>
      <c r="EF391" s="223">
        <f t="shared" ca="1" si="726"/>
        <v>-4.201767914446704E-14</v>
      </c>
      <c r="EG391" s="223">
        <f t="shared" ca="1" si="727"/>
        <v>-2.2996151850962877E-15</v>
      </c>
      <c r="EH391" s="223">
        <f t="shared" ca="1" si="728"/>
        <v>3.8609874225905513E-14</v>
      </c>
      <c r="EI391" s="223">
        <f t="shared" ca="1" si="729"/>
        <v>5.9515674700093055E-14</v>
      </c>
      <c r="EJ391" s="223">
        <f t="shared" ca="1" si="730"/>
        <v>4.9586538064681683E-14</v>
      </c>
      <c r="EK391" s="223">
        <f t="shared" ca="1" si="731"/>
        <v>1.3966727662871465E-14</v>
      </c>
      <c r="EL391" s="223">
        <f t="shared" ca="1" si="732"/>
        <v>-2.8889212906019353E-14</v>
      </c>
      <c r="EM391" s="223">
        <f t="shared" ca="1" si="733"/>
        <v>-5.6777717289540149E-14</v>
      </c>
      <c r="EN391" s="223">
        <f t="shared" ca="1" si="734"/>
        <v>-5.5249814135521482E-14</v>
      </c>
      <c r="EO391" s="223">
        <f t="shared" ca="1" si="735"/>
        <v>-2.5097106629193589E-14</v>
      </c>
      <c r="EP391" s="223">
        <f t="shared" ca="1" si="736"/>
        <v>1.8058355335412907E-14</v>
      </c>
      <c r="EQ391" s="223">
        <f t="shared" ca="1" si="737"/>
        <v>5.1857824044860847E-14</v>
      </c>
      <c r="ER391" s="223">
        <f t="shared" ca="1" si="738"/>
        <v>5.8789870833585664E-14</v>
      </c>
      <c r="ES391" s="223">
        <f t="shared" ca="1" si="739"/>
        <v>3.5263017862375313E-14</v>
      </c>
      <c r="ET391" s="223">
        <f t="shared" ca="1" si="740"/>
        <v>-6.5335252965081146E-15</v>
      </c>
      <c r="EU391" s="223">
        <f t="shared" ca="1" si="741"/>
        <v>-4.4945063704340258E-14</v>
      </c>
      <c r="EV391" s="223">
        <f t="shared" ca="1" si="742"/>
        <v>-6.0070665765254833E-14</v>
      </c>
      <c r="EW391" s="223">
        <f t="shared" ca="1" si="743"/>
        <v>-4.407379109483417E-14</v>
      </c>
      <c r="EX391" s="223">
        <f t="shared" ca="1" si="744"/>
        <v>-5.2423844554982909E-15</v>
      </c>
      <c r="EY391" s="223">
        <f t="shared" ca="1" si="745"/>
        <v>3.6305089771143928E-14</v>
      </c>
      <c r="EZ391" s="223">
        <f t="shared" ca="1" si="746"/>
        <v>5.9042978699582639E-14</v>
      </c>
      <c r="FA391" s="223">
        <f t="shared" ca="1" si="747"/>
        <v>5.1190833252384853E-14</v>
      </c>
      <c r="FB391" s="223">
        <f t="shared" ca="1" si="748"/>
        <v>1.6816832312842971E-14</v>
      </c>
      <c r="FC391" s="223">
        <f t="shared" ca="1" si="749"/>
        <v>-2.6269931598172169E-14</v>
      </c>
      <c r="FD391" s="223">
        <f t="shared" ca="1" si="750"/>
        <v>-5.5746303074169351E-14</v>
      </c>
      <c r="FE391" s="223">
        <f t="shared" ca="1" si="751"/>
        <v>-5.6340640396196934E-14</v>
      </c>
      <c r="FF391" s="223">
        <f t="shared" ca="1" si="752"/>
        <v>-2.7745018735393282E-14</v>
      </c>
      <c r="FG391" s="223">
        <f t="shared" ca="1" si="753"/>
        <v>1.5225234686229302E-14</v>
      </c>
      <c r="FH391" s="223">
        <f t="shared" ca="1" si="754"/>
        <v>5.0307328284502613E-14</v>
      </c>
      <c r="FI391" s="223">
        <f t="shared" ca="1" si="755"/>
        <v>5.9325308325778246E-14</v>
      </c>
      <c r="FJ391" s="223">
        <f t="shared" ca="1" si="756"/>
        <v>3.7606979647527498E-14</v>
      </c>
      <c r="FK391" s="223">
        <f t="shared" ca="1" si="757"/>
        <v>-3.5954405437046192E-15</v>
      </c>
      <c r="FL391" s="223">
        <f t="shared" ca="1" si="758"/>
        <v>-4.2935071081537706E-14</v>
      </c>
      <c r="FM391" s="223">
        <f t="shared" ca="1" si="759"/>
        <v>-6.0030137926416025E-14</v>
      </c>
      <c r="FN391" s="223">
        <f t="shared" ca="1" si="760"/>
        <v>-4.602372542204511E-14</v>
      </c>
      <c r="FO391" s="223">
        <f t="shared" ca="1" si="761"/>
        <v>-8.1725243625683557E-15</v>
      </c>
      <c r="FP391" s="223">
        <f t="shared" ca="1" si="762"/>
        <v>3.3912843175174046E-14</v>
      </c>
      <c r="FQ391" s="223">
        <f t="shared" ca="1" si="763"/>
        <v>5.8428042991830773E-14</v>
      </c>
      <c r="FR391" s="223">
        <f t="shared" ca="1" si="764"/>
        <v>5.2671805238996046E-14</v>
      </c>
      <c r="FS391" s="223">
        <f t="shared" ca="1" si="765"/>
        <v>1.9626423740792279E-14</v>
      </c>
      <c r="FT391" s="223">
        <f t="shared" ca="1" si="766"/>
        <v>-2.358736372412996E-14</v>
      </c>
      <c r="FU391" s="223">
        <f t="shared" ca="1" si="767"/>
        <v>-5.4580591131893757E-14</v>
      </c>
      <c r="FV391" s="223">
        <f t="shared" ca="1" si="768"/>
        <v>-5.7295737119300984E-14</v>
      </c>
      <c r="FW391" s="223">
        <f t="shared" ca="1" si="769"/>
        <v>-3.0326090661282046E-14</v>
      </c>
      <c r="FX391" s="223">
        <f t="shared" ca="1" si="770"/>
        <v>1.2355435113114351E-14</v>
      </c>
      <c r="FY391" s="223">
        <f t="shared" ca="1" si="771"/>
        <v>4.8635637763905951E-14</v>
      </c>
      <c r="FZ391" s="223">
        <f t="shared" ca="1" si="772"/>
        <v>5.9717825953930672E-14</v>
      </c>
      <c r="GA391" s="223">
        <f t="shared" ca="1" si="773"/>
        <v>3.9860342924727714E-14</v>
      </c>
      <c r="GB391" s="223">
        <f t="shared" ca="1" si="774"/>
        <v>-6.4869405970879747E-16</v>
      </c>
      <c r="GC391" s="223">
        <f t="shared" ca="1" si="775"/>
        <v>-4.0821644111831059E-14</v>
      </c>
      <c r="GD391" s="223">
        <f t="shared" ca="1" si="776"/>
        <v>-5.9844992227293367E-14</v>
      </c>
      <c r="GE391" s="223">
        <f t="shared" ca="1" si="777"/>
        <v>-4.7862784563513165E-14</v>
      </c>
      <c r="GF391" s="223">
        <f t="shared" ca="1" si="778"/>
        <v>-1.108297594261956E-14</v>
      </c>
      <c r="GG391" s="223">
        <f t="shared" ca="1" si="779"/>
        <v>3.1438897569580229E-14</v>
      </c>
      <c r="GH391" s="223">
        <f t="shared" ca="1" si="780"/>
        <v>5.7672349010819393E-14</v>
      </c>
      <c r="GI391" s="223">
        <f t="shared" ca="1" si="781"/>
        <v>5.4025886233280824E-14</v>
      </c>
      <c r="GJ391" s="223">
        <f t="shared" ca="1" si="782"/>
        <v>2.2388733394877535E-14</v>
      </c>
      <c r="GK391" s="223">
        <f t="shared" ca="1" si="783"/>
        <v>-2.0847971824867269E-14</v>
      </c>
      <c r="GL391" s="223">
        <f t="shared" ca="1" si="784"/>
        <v>-5.3283389764885507E-14</v>
      </c>
      <c r="GM391" s="223">
        <f t="shared" ca="1" si="785"/>
        <v>-5.811280339317052E-14</v>
      </c>
      <c r="GN391" s="223">
        <f t="shared" ca="1" si="786"/>
        <v>-3.2834104378516689E-14</v>
      </c>
      <c r="GO391" s="223">
        <f t="shared" ca="1" si="787"/>
        <v>9.4558702146019293E-15</v>
      </c>
      <c r="GP391" s="223">
        <f t="shared" ca="1" si="788"/>
        <v>4.6846779731956256E-14</v>
      </c>
      <c r="GQ391" s="223">
        <f t="shared" ca="1" si="789"/>
        <v>5.9966478108696222E-14</v>
      </c>
      <c r="GR391" s="223">
        <f t="shared" ca="1" si="790"/>
        <v>4.2017679144467267E-14</v>
      </c>
      <c r="GS391" s="223">
        <f t="shared" ca="1" si="791"/>
        <v>2.2996151850974679E-15</v>
      </c>
      <c r="GT391" s="223">
        <f t="shared" ca="1" si="792"/>
        <v>-3.8609874225905917E-14</v>
      </c>
      <c r="GU391" s="223">
        <f t="shared" ca="1" si="793"/>
        <v>-5.9515674700093004E-14</v>
      </c>
      <c r="GV391" s="223">
        <f t="shared" ca="1" si="794"/>
        <v>-4.9586538064681866E-14</v>
      </c>
      <c r="GW391" s="223">
        <f t="shared" ca="1" si="795"/>
        <v>-1.396672766287261E-14</v>
      </c>
      <c r="GX391" s="223">
        <f t="shared" ca="1" si="796"/>
        <v>2.8889212906019826E-14</v>
      </c>
      <c r="GY391" s="223">
        <f t="shared" ca="1" si="797"/>
        <v>5.6777717289540048E-14</v>
      </c>
      <c r="GZ391" s="223">
        <f t="shared" ca="1" si="798"/>
        <v>5.5249814135521602E-14</v>
      </c>
      <c r="HA391" s="223">
        <f t="shared" ca="1" si="799"/>
        <v>2.5097106629193106E-14</v>
      </c>
      <c r="HB391" s="223">
        <f t="shared" ca="1" si="800"/>
        <v>-1.8058355335412594E-14</v>
      </c>
      <c r="HC391" s="223">
        <f t="shared" ca="1" si="801"/>
        <v>-5.1857824044860689E-14</v>
      </c>
      <c r="HD391" s="223">
        <f t="shared" ca="1" si="802"/>
        <v>-5.8789870833585916E-14</v>
      </c>
      <c r="HE391" s="223">
        <f t="shared" ca="1" si="803"/>
        <v>-3.526301786237489E-14</v>
      </c>
      <c r="HF391" s="223">
        <f t="shared" ca="1" si="804"/>
        <v>6.5335252965077928E-15</v>
      </c>
      <c r="HG391" s="223">
        <f t="shared" ca="1" si="805"/>
        <v>4.4945063704340037E-14</v>
      </c>
      <c r="HH391" s="223">
        <f t="shared" ca="1" si="806"/>
        <v>6.0070665765254845E-14</v>
      </c>
      <c r="HI391" s="223">
        <f t="shared" ca="1" si="807"/>
        <v>4.4073791094833817E-14</v>
      </c>
      <c r="HJ391" s="223">
        <f t="shared" ca="1" si="808"/>
        <v>5.242384455498619E-15</v>
      </c>
      <c r="HK391" s="223">
        <f t="shared" ca="1" si="809"/>
        <v>-3.6305089771143669E-14</v>
      </c>
      <c r="HL391" s="223">
        <f t="shared" ca="1" si="810"/>
        <v>-5.904297869958274E-14</v>
      </c>
      <c r="HM391" s="223">
        <f t="shared" ca="1" si="811"/>
        <v>-5.1190833252385024E-14</v>
      </c>
      <c r="HN391" s="223">
        <f t="shared" ca="1" si="812"/>
        <v>-1.6816832312843281E-14</v>
      </c>
      <c r="HO391" s="223">
        <f t="shared" ca="1" si="813"/>
        <v>2.6269931598171112E-14</v>
      </c>
      <c r="HP391" s="223">
        <f t="shared" ca="1" si="814"/>
        <v>5.574630307416956E-14</v>
      </c>
      <c r="HQ391" s="223">
        <f t="shared" ca="1" si="815"/>
        <v>5.6340640396197048E-14</v>
      </c>
      <c r="HR391" s="223">
        <f t="shared" ca="1" si="816"/>
        <v>2.7745018735393575E-14</v>
      </c>
      <c r="HS391" s="223">
        <f t="shared" ca="1" si="817"/>
        <v>-1.5225234686228169E-14</v>
      </c>
      <c r="HT391" s="223">
        <f t="shared" ca="1" si="818"/>
        <v>-5.0307328284502904E-14</v>
      </c>
      <c r="HU391" s="223">
        <f t="shared" ca="1" si="819"/>
        <v>-5.9325308325778296E-14</v>
      </c>
      <c r="HV391" s="223">
        <f t="shared" ca="1" si="820"/>
        <v>-3.760697964752842E-14</v>
      </c>
      <c r="HW391" s="223">
        <f t="shared" ca="1" si="821"/>
        <v>3.5954405437051525E-15</v>
      </c>
      <c r="HX391" s="223">
        <f t="shared" ca="1" si="822"/>
        <v>4.2935071081537473E-14</v>
      </c>
      <c r="HY391" s="223">
        <f t="shared" ca="1" si="823"/>
        <v>6.0030137926416012E-14</v>
      </c>
      <c r="HZ391" s="223">
        <f t="shared" ca="1" si="824"/>
        <v>4.6023725422045867E-14</v>
      </c>
      <c r="IA391" s="223">
        <f t="shared" ca="1" si="825"/>
        <v>8.1725243625678256E-15</v>
      </c>
      <c r="IB391" s="223">
        <f t="shared" ca="1" si="826"/>
        <v>-3.3912843175173774E-14</v>
      </c>
      <c r="IC391" s="223">
        <f t="shared" ca="1" si="827"/>
        <v>-5.8428042991830697E-14</v>
      </c>
      <c r="ID391" s="223">
        <f t="shared" ca="1" si="828"/>
        <v>-5.2671805238996608E-14</v>
      </c>
      <c r="IE391" s="223">
        <f t="shared" ca="1" si="829"/>
        <v>-1.2082729135239614E-14</v>
      </c>
      <c r="IF391" s="223">
        <f t="shared" ca="1" si="830"/>
        <v>2.358736372412967E-14</v>
      </c>
      <c r="IG391" s="223">
        <f t="shared" ca="1" si="831"/>
        <v>5.4580591131893265E-14</v>
      </c>
      <c r="IH391" s="223">
        <f t="shared" ca="1" si="832"/>
        <v>5.729573711930082E-14</v>
      </c>
      <c r="II391" s="223">
        <f t="shared" ca="1" si="833"/>
        <v>3.0326090661282317E-14</v>
      </c>
      <c r="IJ391" s="223">
        <f t="shared" ca="1" si="834"/>
        <v>-1.2355435113113196E-14</v>
      </c>
      <c r="IK391" s="223">
        <f t="shared" ca="1" si="835"/>
        <v>-4.8635637763905251E-14</v>
      </c>
      <c r="IL391" s="223">
        <f t="shared" ca="1" si="836"/>
        <v>-5.9717825953930621E-14</v>
      </c>
      <c r="IM391" s="223">
        <f t="shared" ca="1" si="837"/>
        <v>-3.9860342924727317E-14</v>
      </c>
      <c r="IN391" s="223">
        <f t="shared" ca="1" si="838"/>
        <v>6.4869405970761734E-16</v>
      </c>
      <c r="IO391" s="223">
        <f t="shared" ca="1" si="839"/>
        <v>4.08216441118302E-14</v>
      </c>
      <c r="IP391" s="223">
        <f t="shared" ca="1" si="840"/>
        <v>5.9844992227293405E-14</v>
      </c>
      <c r="IQ391" s="223">
        <f t="shared" ca="1" si="841"/>
        <v>4.7862784563512849E-14</v>
      </c>
      <c r="IR391" s="223">
        <f t="shared" ca="1" si="842"/>
        <v>1.1082975942620709E-14</v>
      </c>
      <c r="IS391" s="223">
        <f t="shared" ca="1" si="843"/>
        <v>-3.1438897569580677E-14</v>
      </c>
      <c r="IT391" s="223">
        <f t="shared" ca="1" si="844"/>
        <v>-5.7672349010819557E-14</v>
      </c>
      <c r="IU391" s="223">
        <f t="shared" ca="1" si="845"/>
        <v>-5.4025886233281341E-14</v>
      </c>
      <c r="IV391" s="223">
        <f t="shared" ca="1" si="846"/>
        <v>-2.2388733394878624E-14</v>
      </c>
      <c r="IW391" s="223">
        <f t="shared" ca="1" si="847"/>
        <v>2.0847971824867761E-14</v>
      </c>
      <c r="IX391" s="223">
        <f t="shared" ca="1" si="848"/>
        <v>5.3283389764885759E-14</v>
      </c>
      <c r="IY391" s="223">
        <f t="shared" ca="1" si="849"/>
        <v>5.8112803393170823E-14</v>
      </c>
      <c r="IZ391" s="223">
        <f t="shared" ca="1" si="850"/>
        <v>3.2834104378517674E-14</v>
      </c>
      <c r="JA391" s="223">
        <f t="shared" ca="1" si="851"/>
        <v>-9.4558702146024531E-15</v>
      </c>
      <c r="JB391" s="223">
        <f t="shared" ca="1" si="852"/>
        <v>-4.6846779731956591E-14</v>
      </c>
    </row>
    <row r="392" spans="2:262">
      <c r="B392" s="230">
        <v>31</v>
      </c>
      <c r="C392" s="229">
        <f t="shared" si="853"/>
        <v>6.0546875000000021E-4</v>
      </c>
      <c r="D392" s="226">
        <f t="shared" ca="1" si="597"/>
        <v>18.000000000007709</v>
      </c>
      <c r="E392" s="225">
        <f ca="1">AK361</f>
        <v>7.7105744989582279E-12</v>
      </c>
      <c r="F392" s="224">
        <v>31</v>
      </c>
      <c r="G392" s="223">
        <f t="shared" ca="1" si="854"/>
        <v>-3.8204426785920832E-13</v>
      </c>
      <c r="H392" s="223">
        <f t="shared" ca="1" si="598"/>
        <v>-2.4767622260067701E-13</v>
      </c>
      <c r="I392" s="223">
        <f t="shared" ca="1" si="599"/>
        <v>2.3286704389251241E-14</v>
      </c>
      <c r="J392" s="223">
        <f t="shared" ca="1" si="600"/>
        <v>2.814068780516137E-13</v>
      </c>
      <c r="K392" s="223">
        <f t="shared" ca="1" si="601"/>
        <v>3.8432951671346958E-13</v>
      </c>
      <c r="L392" s="223">
        <f t="shared" ca="1" si="602"/>
        <v>2.752921846921412E-13</v>
      </c>
      <c r="M392" s="223">
        <f t="shared" ca="1" si="603"/>
        <v>1.442960673176982E-14</v>
      </c>
      <c r="N392" s="223">
        <f t="shared" ca="1" si="604"/>
        <v>-2.5439098352489885E-13</v>
      </c>
      <c r="O392" s="223">
        <f t="shared" ca="1" si="605"/>
        <v>-3.8291346222589516E-13</v>
      </c>
      <c r="P392" s="223">
        <f t="shared" ca="1" si="606"/>
        <v>-3.0025693255500371E-13</v>
      </c>
      <c r="Q392" s="223">
        <f t="shared" ca="1" si="607"/>
        <v>-5.2006952851938719E-14</v>
      </c>
      <c r="R392" s="223">
        <f t="shared" ca="1" si="608"/>
        <v>2.2492516476258173E-13</v>
      </c>
      <c r="S392" s="223">
        <f t="shared" ca="1" si="609"/>
        <v>3.7780974177529454E-13</v>
      </c>
      <c r="T392" s="223">
        <f t="shared" ca="1" si="610"/>
        <v>3.2233004202022627E-13</v>
      </c>
      <c r="U392" s="223">
        <f t="shared" ca="1" si="611"/>
        <v>8.9083443586250706E-14</v>
      </c>
      <c r="V392" s="223">
        <f t="shared" ca="1" si="612"/>
        <v>-1.9329319370699898E-13</v>
      </c>
      <c r="W392" s="223">
        <f t="shared" ca="1" si="613"/>
        <v>-3.6906750697958444E-13</v>
      </c>
      <c r="X392" s="223">
        <f t="shared" ca="1" si="614"/>
        <v>-3.4129893697726937E-13</v>
      </c>
      <c r="Y392" s="223">
        <f t="shared" ca="1" si="615"/>
        <v>-1.253020120608633E-13</v>
      </c>
      <c r="Z392" s="223">
        <f t="shared" ca="1" si="616"/>
        <v>1.5979970353120987E-13</v>
      </c>
      <c r="AA392" s="223">
        <f t="shared" ca="1" si="617"/>
        <v>3.5677095033883916E-13</v>
      </c>
      <c r="AB392" s="223">
        <f t="shared" ca="1" si="618"/>
        <v>3.5698093659824428E-13</v>
      </c>
      <c r="AC392" s="223">
        <f t="shared" ca="1" si="619"/>
        <v>1.6031385366228239E-13</v>
      </c>
      <c r="AD392" s="223">
        <f t="shared" ca="1" si="620"/>
        <v>-1.2476725485501073E-13</v>
      </c>
      <c r="AE392" s="223">
        <f t="shared" ca="1" si="621"/>
        <v>-3.410384944154908E-13</v>
      </c>
      <c r="AF392" s="223">
        <f t="shared" ca="1" si="622"/>
        <v>-3.6922501465414753E-13</v>
      </c>
      <c r="AG392" s="223">
        <f t="shared" ca="1" si="623"/>
        <v>-1.9378178521646682E-13</v>
      </c>
      <c r="AH392" s="223">
        <f t="shared" ca="1" si="624"/>
        <v>8.8533229309839088E-14</v>
      </c>
      <c r="AI392" s="223">
        <f t="shared" ca="1" si="625"/>
        <v>3.2202165136031631E-13</v>
      </c>
      <c r="AJ392" s="223">
        <f t="shared" ca="1" si="626"/>
        <v>3.7791325398000709E-13</v>
      </c>
      <c r="AK392" s="223">
        <f t="shared" ca="1" si="627"/>
        <v>2.2538349224711748E-13</v>
      </c>
      <c r="AL392" s="223">
        <f t="shared" ca="1" si="628"/>
        <v>-5.1446580369227554E-14</v>
      </c>
      <c r="AM392" s="223">
        <f t="shared" ca="1" si="629"/>
        <v>-2.9990356376760007E-13</v>
      </c>
      <c r="AN392" s="223">
        <f t="shared" ca="1" si="630"/>
        <v>-3.8296198208164029E-13</v>
      </c>
      <c r="AO392" s="223">
        <f t="shared" ca="1" si="631"/>
        <v>-2.5481463304027976E-13</v>
      </c>
      <c r="AP392" s="223">
        <f t="shared" ca="1" si="632"/>
        <v>1.3864472736098789E-14</v>
      </c>
      <c r="AQ392" s="223">
        <f t="shared" ca="1" si="633"/>
        <v>2.748972409118382E-13</v>
      </c>
      <c r="AR392" s="223">
        <f t="shared" ca="1" si="634"/>
        <v>3.8432257694751279E-13</v>
      </c>
      <c r="AS392" s="223">
        <f t="shared" ca="1" si="635"/>
        <v>2.817917696214154E-13</v>
      </c>
      <c r="AT392" s="223">
        <f t="shared" ca="1" si="636"/>
        <v>2.3851157348570353E-14</v>
      </c>
      <c r="AU392" s="223">
        <f t="shared" ca="1" si="637"/>
        <v>-2.4724350735197741E-13</v>
      </c>
      <c r="AV392" s="223">
        <f t="shared" ca="1" si="638"/>
        <v>-3.8198193530528946E-13</v>
      </c>
      <c r="AW392" s="223">
        <f t="shared" ca="1" si="639"/>
        <v>-3.0605509741804539E-13</v>
      </c>
      <c r="AX392" s="223">
        <f t="shared" ca="1" si="640"/>
        <v>-6.1337087749605238E-14</v>
      </c>
      <c r="AY392" s="223">
        <f t="shared" ca="1" si="641"/>
        <v>2.172086836592677E-13</v>
      </c>
      <c r="AZ392" s="223">
        <f t="shared" ca="1" si="642"/>
        <v>3.7596259881350981E-13</v>
      </c>
      <c r="BA392" s="223">
        <f t="shared" ca="1" si="643"/>
        <v>3.2737094731980566E-13</v>
      </c>
      <c r="BB392" s="223">
        <f t="shared" ca="1" si="644"/>
        <v>9.8232308465347145E-14</v>
      </c>
      <c r="BC392" s="223">
        <f t="shared" ca="1" si="645"/>
        <v>-1.8508202160457461E-13</v>
      </c>
      <c r="BD392" s="223">
        <f t="shared" ca="1" si="646"/>
        <v>-3.6632253697309372E-13</v>
      </c>
      <c r="BE392" s="223">
        <f t="shared" ca="1" si="647"/>
        <v>-3.4553403603971376E-13</v>
      </c>
      <c r="BF392" s="223">
        <f t="shared" ca="1" si="648"/>
        <v>-1.3418149835132566E-13</v>
      </c>
      <c r="BG392" s="223">
        <f t="shared" ca="1" si="649"/>
        <v>1.5117291850570474E-13</v>
      </c>
      <c r="BH392" s="223">
        <f t="shared" ca="1" si="650"/>
        <v>3.5315458884935825E-13</v>
      </c>
      <c r="BI392" s="223">
        <f t="shared" ca="1" si="651"/>
        <v>3.6036944310444005E-13</v>
      </c>
      <c r="BJ392" s="223">
        <f t="shared" ca="1" si="652"/>
        <v>1.6883844705711254E-13</v>
      </c>
      <c r="BK392" s="223">
        <f t="shared" ca="1" si="653"/>
        <v>-1.1580793756210156E-13</v>
      </c>
      <c r="BL392" s="223">
        <f t="shared" ca="1" si="654"/>
        <v>-3.3658556898106763E-13</v>
      </c>
      <c r="BM392" s="223">
        <f t="shared" ca="1" si="655"/>
        <v>-3.7173429543409422E-13</v>
      </c>
      <c r="BN392" s="223">
        <f t="shared" ca="1" si="656"/>
        <v>-2.0186938922125587E-13</v>
      </c>
      <c r="BO392" s="223">
        <f t="shared" ca="1" si="657"/>
        <v>7.9327662872717027E-14</v>
      </c>
      <c r="BP392" s="223">
        <f t="shared" ca="1" si="658"/>
        <v>3.1677504608710103E-13</v>
      </c>
      <c r="BQ392" s="223">
        <f t="shared" ca="1" si="659"/>
        <v>3.7951914328808142E-13</v>
      </c>
      <c r="BR392" s="223">
        <f t="shared" ca="1" si="660"/>
        <v>2.329562188141651E-13</v>
      </c>
      <c r="BS392" s="223">
        <f t="shared" ca="1" si="661"/>
        <v>-4.2083419424956573E-14</v>
      </c>
      <c r="BT392" s="223">
        <f t="shared" ca="1" si="662"/>
        <v>-2.9391380633245905E-13</v>
      </c>
      <c r="BU392" s="223">
        <f t="shared" ca="1" si="663"/>
        <v>-3.8364901432593711E-13</v>
      </c>
      <c r="BV392" s="223">
        <f t="shared" ca="1" si="664"/>
        <v>-2.6179955267307095E-13</v>
      </c>
      <c r="BW392" s="223">
        <f t="shared" ca="1" si="665"/>
        <v>4.4338896429966743E-15</v>
      </c>
      <c r="BX392" s="223">
        <f t="shared" ca="1" si="666"/>
        <v>2.6822201595320713E-13</v>
      </c>
      <c r="BY392" s="223">
        <f t="shared" ca="1" si="667"/>
        <v>3.8408413563194949E-13</v>
      </c>
      <c r="BZ392" s="223">
        <f t="shared" ca="1" si="668"/>
        <v>2.8812161372554195E-13</v>
      </c>
      <c r="CA392" s="223">
        <f t="shared" ca="1" si="669"/>
        <v>3.3258340920035951E-14</v>
      </c>
      <c r="CB392" s="223">
        <f t="shared" ca="1" si="670"/>
        <v>-2.3994710093525702E-13</v>
      </c>
      <c r="CC392" s="223">
        <f t="shared" ca="1" si="671"/>
        <v>-3.8082031675008026E-13</v>
      </c>
      <c r="CD392" s="223">
        <f t="shared" ca="1" si="672"/>
        <v>-3.116689061345406E-13</v>
      </c>
      <c r="CE392" s="223">
        <f t="shared" ca="1" si="673"/>
        <v>-7.0630275479150131E-14</v>
      </c>
      <c r="CF392" s="223">
        <f t="shared" ca="1" si="674"/>
        <v>2.0936136416687249E-13</v>
      </c>
      <c r="CG392" s="223">
        <f t="shared" ca="1" si="675"/>
        <v>3.7388899004034664E-13</v>
      </c>
      <c r="CH392" s="223">
        <f t="shared" ca="1" si="676"/>
        <v>3.3221465660190882E-13</v>
      </c>
      <c r="CI392" s="223">
        <f t="shared" ca="1" si="677"/>
        <v>1.0732200187496663E-13</v>
      </c>
      <c r="CJ392" s="223">
        <f t="shared" ca="1" si="678"/>
        <v>-1.7675936301299757E-13</v>
      </c>
      <c r="CK392" s="223">
        <f t="shared" ca="1" si="679"/>
        <v>-3.6335690796801194E-13</v>
      </c>
      <c r="CL392" s="223">
        <f t="shared" ca="1" si="680"/>
        <v>-3.4956099831919611E-13</v>
      </c>
      <c r="CM392" s="223">
        <f t="shared" ca="1" si="681"/>
        <v>-1.4298015872455051E-13</v>
      </c>
      <c r="CN392" s="223">
        <f t="shared" ca="1" si="682"/>
        <v>1.4245507256681326E-13</v>
      </c>
      <c r="CO392" s="223">
        <f t="shared" ca="1" si="683"/>
        <v>3.4932550024085457E-13</v>
      </c>
      <c r="CP392" s="223">
        <f t="shared" ca="1" si="684"/>
        <v>3.6354087653319106E-13</v>
      </c>
      <c r="CQ392" s="223">
        <f t="shared" ca="1" si="685"/>
        <v>1.7726133848470923E-13</v>
      </c>
      <c r="CR392" s="223">
        <f t="shared" ca="1" si="686"/>
        <v>-1.0677886189794141E-13</v>
      </c>
      <c r="CS392" s="223">
        <f t="shared" ca="1" si="687"/>
        <v>-3.3192989698563326E-13</v>
      </c>
      <c r="CT392" s="223">
        <f t="shared" ca="1" si="688"/>
        <v>-3.7401965737451131E-13</v>
      </c>
      <c r="CU392" s="223">
        <f t="shared" ca="1" si="689"/>
        <v>-2.0983539465436058E-13</v>
      </c>
      <c r="CV392" s="223">
        <f t="shared" ca="1" si="690"/>
        <v>7.0074312417734166E-14</v>
      </c>
      <c r="CW392" s="223">
        <f t="shared" ca="1" si="691"/>
        <v>3.1133762737110399E-13</v>
      </c>
      <c r="CX392" s="223">
        <f t="shared" ca="1" si="692"/>
        <v>3.8089642445537379E-13</v>
      </c>
      <c r="CY392" s="223">
        <f t="shared" ca="1" si="693"/>
        <v>2.4038862126579103E-13</v>
      </c>
      <c r="CZ392" s="223">
        <f t="shared" ca="1" si="694"/>
        <v>-3.2694909002423081E-14</v>
      </c>
      <c r="DA392" s="223">
        <f t="shared" ca="1" si="695"/>
        <v>-2.8774700621052838E-13</v>
      </c>
      <c r="DB392" s="223">
        <f t="shared" ca="1" si="696"/>
        <v>-3.8410495074956445E-13</v>
      </c>
      <c r="DC392" s="223">
        <f t="shared" ca="1" si="697"/>
        <v>-2.6862677404464864E-13</v>
      </c>
      <c r="DD392" s="223">
        <f t="shared" ca="1" si="698"/>
        <v>-4.9993642594367045E-15</v>
      </c>
      <c r="DE392" s="223">
        <f t="shared" ca="1" si="699"/>
        <v>2.6138522408163492E-13</v>
      </c>
      <c r="DF392" s="223">
        <f t="shared" ca="1" si="700"/>
        <v>3.8361433639491235E-13</v>
      </c>
      <c r="DG392" s="223">
        <f t="shared" ca="1" si="701"/>
        <v>2.9427790414312043E-13</v>
      </c>
      <c r="DH392" s="223">
        <f t="shared" ca="1" si="702"/>
        <v>4.2645490910542199E-14</v>
      </c>
      <c r="DI392" s="223">
        <f t="shared" ca="1" si="703"/>
        <v>-2.3250615935713316E-13</v>
      </c>
      <c r="DJ392" s="223">
        <f t="shared" ca="1" si="704"/>
        <v>-3.7942930627584993E-13</v>
      </c>
      <c r="DK392" s="223">
        <f t="shared" ca="1" si="705"/>
        <v>-3.1709497715603138E-13</v>
      </c>
      <c r="DL392" s="223">
        <f t="shared" ca="1" si="706"/>
        <v>-7.9880918171787862E-14</v>
      </c>
      <c r="DM392" s="223">
        <f t="shared" ca="1" si="707"/>
        <v>2.0138793321723111E-13</v>
      </c>
      <c r="DN392" s="223">
        <f t="shared" ca="1" si="708"/>
        <v>3.7159016452019283E-13</v>
      </c>
      <c r="DO392" s="223">
        <f t="shared" ca="1" si="709"/>
        <v>3.3685825219718229E-13</v>
      </c>
      <c r="DP392" s="223">
        <f t="shared" ca="1" si="710"/>
        <v>1.1634704852368215E-13</v>
      </c>
      <c r="DQ392" s="223">
        <f t="shared" ca="1" si="711"/>
        <v>-1.6833023119059974E-13</v>
      </c>
      <c r="DR392" s="223">
        <f t="shared" ca="1" si="712"/>
        <v>-3.6017240634836108E-13</v>
      </c>
      <c r="DS392" s="223">
        <f t="shared" ca="1" si="713"/>
        <v>-3.5337739812421975E-13</v>
      </c>
      <c r="DT392" s="223">
        <f t="shared" ca="1" si="714"/>
        <v>-1.5169269319653223E-13</v>
      </c>
      <c r="DU392" s="223">
        <f t="shared" ca="1" si="715"/>
        <v>1.3365141701894322E-13</v>
      </c>
      <c r="DV392" s="223">
        <f t="shared" ca="1" si="716"/>
        <v>3.4528599101312749E-13</v>
      </c>
      <c r="DW392" s="223">
        <f t="shared" ca="1" si="717"/>
        <v>3.6649332653158729E-13</v>
      </c>
      <c r="DX392" s="223">
        <f t="shared" ca="1" si="718"/>
        <v>1.8557745431023354E-13</v>
      </c>
      <c r="DY392" s="223">
        <f t="shared" ca="1" si="719"/>
        <v>-9.7685466640092777E-14</v>
      </c>
      <c r="DZ392" s="223">
        <f t="shared" ca="1" si="720"/>
        <v>-3.2707428283191717E-13</v>
      </c>
      <c r="EA392" s="223">
        <f t="shared" ca="1" si="721"/>
        <v>-3.7607972385882245E-13</v>
      </c>
      <c r="EB392" s="223">
        <f t="shared" ca="1" si="722"/>
        <v>-2.1767500309197627E-13</v>
      </c>
      <c r="EC392" s="223">
        <f t="shared" ca="1" si="723"/>
        <v>6.0778751817195525E-14</v>
      </c>
      <c r="ED392" s="223">
        <f t="shared" ca="1" si="724"/>
        <v>3.0571267051004228E-13</v>
      </c>
      <c r="EE392" s="223">
        <f t="shared" ca="1" si="725"/>
        <v>3.8204426785920887E-13</v>
      </c>
      <c r="EF392" s="223">
        <f t="shared" ca="1" si="726"/>
        <v>2.4767622260067807E-13</v>
      </c>
      <c r="EG392" s="223">
        <f t="shared" ca="1" si="727"/>
        <v>-2.3286704389247884E-14</v>
      </c>
      <c r="EH392" s="223">
        <f t="shared" ca="1" si="728"/>
        <v>-2.8140687805161006E-13</v>
      </c>
      <c r="EI392" s="223">
        <f t="shared" ca="1" si="729"/>
        <v>-3.8432951671346963E-13</v>
      </c>
      <c r="EJ392" s="223">
        <f t="shared" ca="1" si="730"/>
        <v>-2.7529218469214387E-13</v>
      </c>
      <c r="EK392" s="223">
        <f t="shared" ca="1" si="731"/>
        <v>-1.4429606731770224E-14</v>
      </c>
      <c r="EL392" s="223">
        <f t="shared" ca="1" si="732"/>
        <v>2.5439098352489704E-13</v>
      </c>
      <c r="EM392" s="223">
        <f t="shared" ca="1" si="733"/>
        <v>3.829134622258948E-13</v>
      </c>
      <c r="EN392" s="223">
        <f t="shared" ca="1" si="734"/>
        <v>3.0025693255500441E-13</v>
      </c>
      <c r="EO392" s="223">
        <f t="shared" ca="1" si="735"/>
        <v>5.2006952851941521E-14</v>
      </c>
      <c r="EP392" s="223">
        <f t="shared" ca="1" si="736"/>
        <v>-2.249251647625778E-13</v>
      </c>
      <c r="EQ392" s="223">
        <f t="shared" ca="1" si="737"/>
        <v>-3.7780974177529429E-13</v>
      </c>
      <c r="ER392" s="223">
        <f t="shared" ca="1" si="738"/>
        <v>-3.2233004202022819E-13</v>
      </c>
      <c r="ES392" s="223">
        <f t="shared" ca="1" si="739"/>
        <v>-8.9083443586250782E-14</v>
      </c>
      <c r="ET392" s="223">
        <f t="shared" ca="1" si="740"/>
        <v>1.9329319370699716E-13</v>
      </c>
      <c r="EU392" s="223">
        <f t="shared" ca="1" si="741"/>
        <v>3.6906750697958328E-13</v>
      </c>
      <c r="EV392" s="223">
        <f t="shared" ca="1" si="742"/>
        <v>3.4129893697726968E-13</v>
      </c>
      <c r="EW392" s="223">
        <f t="shared" ca="1" si="743"/>
        <v>1.2530201206086593E-13</v>
      </c>
      <c r="EX392" s="223">
        <f t="shared" ca="1" si="744"/>
        <v>-1.5979970353120542E-13</v>
      </c>
      <c r="EY392" s="223">
        <f t="shared" ca="1" si="745"/>
        <v>-3.5677095033883865E-13</v>
      </c>
      <c r="EZ392" s="223">
        <f t="shared" ca="1" si="746"/>
        <v>-3.5698093659824529E-13</v>
      </c>
      <c r="FA392" s="223">
        <f t="shared" ca="1" si="747"/>
        <v>-1.6031385366228741E-13</v>
      </c>
      <c r="FB392" s="223">
        <f t="shared" ca="1" si="748"/>
        <v>1.2476725485500931E-13</v>
      </c>
      <c r="FC392" s="223">
        <f t="shared" ca="1" si="749"/>
        <v>3.4103849441548883E-13</v>
      </c>
      <c r="FD392" s="223">
        <f t="shared" ca="1" si="750"/>
        <v>3.6922501465414753E-13</v>
      </c>
      <c r="FE392" s="223">
        <f t="shared" ca="1" si="751"/>
        <v>1.937817852164693E-13</v>
      </c>
      <c r="FF392" s="223">
        <f t="shared" ca="1" si="752"/>
        <v>-8.8533229309834999E-14</v>
      </c>
      <c r="FG392" s="223">
        <f t="shared" ca="1" si="753"/>
        <v>-3.220216513603155E-13</v>
      </c>
      <c r="FH392" s="223">
        <f t="shared" ca="1" si="754"/>
        <v>-3.779132539800076E-13</v>
      </c>
      <c r="FI392" s="223">
        <f t="shared" ca="1" si="755"/>
        <v>-2.2538349224712195E-13</v>
      </c>
      <c r="FJ392" s="223">
        <f t="shared" ca="1" si="756"/>
        <v>5.1446580369226115E-14</v>
      </c>
      <c r="FK392" s="223">
        <f t="shared" ca="1" si="757"/>
        <v>2.999035637675983E-13</v>
      </c>
      <c r="FL392" s="223">
        <f t="shared" ca="1" si="758"/>
        <v>3.8296198208164074E-13</v>
      </c>
      <c r="FM392" s="223">
        <f t="shared" ca="1" si="759"/>
        <v>2.5481463304028087E-13</v>
      </c>
      <c r="FN392" s="223">
        <f t="shared" ca="1" si="760"/>
        <v>-1.3864472736094599E-14</v>
      </c>
      <c r="FO392" s="223">
        <f t="shared" ca="1" si="761"/>
        <v>-2.748972409118381E-13</v>
      </c>
      <c r="FP392" s="223">
        <f t="shared" ca="1" si="762"/>
        <v>-3.8432257694751274E-13</v>
      </c>
      <c r="FQ392" s="223">
        <f t="shared" ca="1" si="763"/>
        <v>-2.8179176962141823E-13</v>
      </c>
      <c r="FR392" s="223">
        <f t="shared" ca="1" si="764"/>
        <v>-2.3851157348571817E-14</v>
      </c>
      <c r="FS392" s="223">
        <f t="shared" ca="1" si="765"/>
        <v>2.4724350735197938E-13</v>
      </c>
      <c r="FT392" s="223">
        <f t="shared" ca="1" si="766"/>
        <v>3.8198193530528886E-13</v>
      </c>
      <c r="FU392" s="223">
        <f t="shared" ca="1" si="767"/>
        <v>3.0605509741804706E-13</v>
      </c>
      <c r="FV392" s="223">
        <f t="shared" ca="1" si="768"/>
        <v>6.1337087749602612E-14</v>
      </c>
      <c r="FW392" s="223">
        <f t="shared" ca="1" si="769"/>
        <v>-2.1720868365926313E-13</v>
      </c>
      <c r="FX392" s="223">
        <f t="shared" ca="1" si="770"/>
        <v>-3.7596259881350926E-13</v>
      </c>
      <c r="FY392" s="223">
        <f t="shared" ca="1" si="771"/>
        <v>-3.2737094731980571E-13</v>
      </c>
      <c r="FZ392" s="223">
        <f t="shared" ca="1" si="772"/>
        <v>-9.8232308465352521E-14</v>
      </c>
      <c r="GA392" s="223">
        <f t="shared" ca="1" si="773"/>
        <v>1.8508202160457213E-13</v>
      </c>
      <c r="GB392" s="223">
        <f t="shared" ca="1" si="774"/>
        <v>3.6632253697309372E-13</v>
      </c>
      <c r="GC392" s="223">
        <f t="shared" ca="1" si="775"/>
        <v>3.4553403603971618E-13</v>
      </c>
      <c r="GD392" s="223">
        <f t="shared" ca="1" si="776"/>
        <v>1.3418149835132831E-13</v>
      </c>
      <c r="GE392" s="223">
        <f t="shared" ca="1" si="777"/>
        <v>-1.5117291850570464E-13</v>
      </c>
      <c r="GF392" s="223">
        <f t="shared" ca="1" si="778"/>
        <v>-3.5315458884935497E-13</v>
      </c>
      <c r="GG392" s="223">
        <f t="shared" ca="1" si="779"/>
        <v>-3.6036944310444106E-13</v>
      </c>
      <c r="GH392" s="223">
        <f t="shared" ca="1" si="780"/>
        <v>-1.6883844705711267E-13</v>
      </c>
      <c r="GI392" s="223">
        <f t="shared" ca="1" si="781"/>
        <v>1.1580793756209366E-13</v>
      </c>
      <c r="GJ392" s="223">
        <f t="shared" ca="1" si="782"/>
        <v>3.3658556898106491E-13</v>
      </c>
      <c r="GK392" s="223">
        <f t="shared" ca="1" si="783"/>
        <v>3.7173429543409422E-13</v>
      </c>
      <c r="GL392" s="223">
        <f t="shared" ca="1" si="784"/>
        <v>2.0186938922125358E-13</v>
      </c>
      <c r="GM392" s="223">
        <f t="shared" ca="1" si="785"/>
        <v>-7.93276628727116E-14</v>
      </c>
      <c r="GN392" s="223">
        <f t="shared" ca="1" si="786"/>
        <v>-3.1677504608709942E-13</v>
      </c>
      <c r="GO392" s="223">
        <f t="shared" ca="1" si="787"/>
        <v>-3.7951914328808101E-13</v>
      </c>
      <c r="GP392" s="223">
        <f t="shared" ca="1" si="788"/>
        <v>-2.3295621881416954E-13</v>
      </c>
      <c r="GQ392" s="223">
        <f t="shared" ca="1" si="789"/>
        <v>4.2083419424953771E-14</v>
      </c>
      <c r="GR392" s="223">
        <f t="shared" ca="1" si="790"/>
        <v>2.9391380633246076E-13</v>
      </c>
      <c r="GS392" s="223">
        <f t="shared" ca="1" si="791"/>
        <v>3.8364901432593741E-13</v>
      </c>
      <c r="GT392" s="223">
        <f t="shared" ca="1" si="792"/>
        <v>2.6179955267307302E-13</v>
      </c>
      <c r="GU392" s="223">
        <f t="shared" ca="1" si="793"/>
        <v>-4.4338896429965481E-15</v>
      </c>
      <c r="GV392" s="223">
        <f t="shared" ca="1" si="794"/>
        <v>-2.6822201595320309E-13</v>
      </c>
      <c r="GW392" s="223">
        <f t="shared" ca="1" si="795"/>
        <v>-3.8408413563194939E-13</v>
      </c>
      <c r="GX392" s="223">
        <f t="shared" ca="1" si="796"/>
        <v>-2.88121613725542E-13</v>
      </c>
      <c r="GY392" s="223">
        <f t="shared" ca="1" si="797"/>
        <v>-3.3258340920044205E-14</v>
      </c>
      <c r="GZ392" s="223">
        <f t="shared" ca="1" si="798"/>
        <v>2.3994710093525475E-13</v>
      </c>
      <c r="HA392" s="223">
        <f t="shared" ca="1" si="799"/>
        <v>3.8082031675008026E-13</v>
      </c>
      <c r="HB392" s="223">
        <f t="shared" ca="1" si="800"/>
        <v>3.1166890613454545E-13</v>
      </c>
      <c r="HC392" s="223">
        <f t="shared" ca="1" si="801"/>
        <v>7.0630275479155583E-14</v>
      </c>
      <c r="HD392" s="223">
        <f t="shared" ca="1" si="802"/>
        <v>-2.0936136416687239E-13</v>
      </c>
      <c r="HE392" s="223">
        <f t="shared" ca="1" si="803"/>
        <v>-3.7388899004034725E-13</v>
      </c>
      <c r="HF392" s="223">
        <f t="shared" ca="1" si="804"/>
        <v>-3.322146566019116E-13</v>
      </c>
      <c r="HG392" s="223">
        <f t="shared" ca="1" si="805"/>
        <v>-1.0732200187496669E-13</v>
      </c>
      <c r="HH392" s="223">
        <f t="shared" ca="1" si="806"/>
        <v>1.7675936301299991E-13</v>
      </c>
      <c r="HI392" s="223">
        <f t="shared" ca="1" si="807"/>
        <v>3.6335690796801012E-13</v>
      </c>
      <c r="HJ392" s="223">
        <f t="shared" ca="1" si="808"/>
        <v>3.4956099831919732E-13</v>
      </c>
      <c r="HK392" s="223">
        <f t="shared" ca="1" si="809"/>
        <v>1.4298015872454809E-13</v>
      </c>
      <c r="HL392" s="223">
        <f t="shared" ca="1" si="810"/>
        <v>-1.4245507256680556E-13</v>
      </c>
      <c r="HM392" s="223">
        <f t="shared" ca="1" si="811"/>
        <v>-3.4932550024085336E-13</v>
      </c>
      <c r="HN392" s="223">
        <f t="shared" ca="1" si="812"/>
        <v>-3.6354087653319015E-13</v>
      </c>
      <c r="HO392" s="223">
        <f t="shared" ca="1" si="813"/>
        <v>-1.7726133848471657E-13</v>
      </c>
      <c r="HP392" s="223">
        <f t="shared" ca="1" si="814"/>
        <v>1.0677886189793873E-13</v>
      </c>
      <c r="HQ392" s="223">
        <f t="shared" ca="1" si="815"/>
        <v>3.3192989698563462E-13</v>
      </c>
      <c r="HR392" s="223">
        <f t="shared" ca="1" si="816"/>
        <v>3.7401965737451323E-13</v>
      </c>
      <c r="HS392" s="223">
        <f t="shared" ca="1" si="817"/>
        <v>2.0983539465436297E-13</v>
      </c>
      <c r="HT392" s="223">
        <f t="shared" ca="1" si="818"/>
        <v>-7.0074312417731389E-14</v>
      </c>
      <c r="HU392" s="223">
        <f t="shared" ca="1" si="819"/>
        <v>-3.113376273710991E-13</v>
      </c>
      <c r="HV392" s="223">
        <f t="shared" ca="1" si="820"/>
        <v>-3.8089642445537415E-13</v>
      </c>
      <c r="HW392" s="223">
        <f t="shared" ca="1" si="821"/>
        <v>-2.4038862126579325E-13</v>
      </c>
      <c r="HX392" s="223">
        <f t="shared" ca="1" si="822"/>
        <v>3.2694909002414827E-14</v>
      </c>
      <c r="HY392" s="223">
        <f t="shared" ca="1" si="823"/>
        <v>2.8774700621052651E-13</v>
      </c>
      <c r="HZ392" s="223">
        <f t="shared" ca="1" si="824"/>
        <v>3.841049507495646E-13</v>
      </c>
      <c r="IA392" s="223">
        <f t="shared" ca="1" si="825"/>
        <v>2.6862677404464678E-13</v>
      </c>
      <c r="IB392" s="223">
        <f t="shared" ca="1" si="826"/>
        <v>4.9993642594395065E-15</v>
      </c>
      <c r="IC392" s="223">
        <f t="shared" ca="1" si="827"/>
        <v>-2.6138522408163285E-13</v>
      </c>
      <c r="ID392" s="223">
        <f t="shared" ca="1" si="828"/>
        <v>-3.8361433639491255E-13</v>
      </c>
      <c r="IE392" s="223">
        <f t="shared" ca="1" si="829"/>
        <v>-7.2699057042171552E-14</v>
      </c>
      <c r="IF392" s="223">
        <f t="shared" ca="1" si="830"/>
        <v>-4.2645490910545026E-14</v>
      </c>
      <c r="IG392" s="223">
        <f t="shared" ca="1" si="831"/>
        <v>2.3250615935713523E-13</v>
      </c>
      <c r="IH392" s="223">
        <f t="shared" ca="1" si="832"/>
        <v>3.7942930627584862E-13</v>
      </c>
      <c r="II392" s="223">
        <f t="shared" ca="1" si="833"/>
        <v>3.17094977156033E-13</v>
      </c>
      <c r="IJ392" s="223">
        <f t="shared" ca="1" si="834"/>
        <v>7.9880918171785262E-14</v>
      </c>
      <c r="IK392" s="223">
        <f t="shared" ca="1" si="835"/>
        <v>-2.0138793321722405E-13</v>
      </c>
      <c r="IL392" s="223">
        <f t="shared" ca="1" si="836"/>
        <v>-3.7159016452019218E-13</v>
      </c>
      <c r="IM392" s="223">
        <f t="shared" ca="1" si="837"/>
        <v>-3.3685825219718107E-13</v>
      </c>
      <c r="IN392" s="223">
        <f t="shared" ca="1" si="838"/>
        <v>-1.1634704852369005E-13</v>
      </c>
      <c r="IO392" s="223">
        <f t="shared" ca="1" si="839"/>
        <v>1.6833023119059719E-13</v>
      </c>
      <c r="IP392" s="223">
        <f t="shared" ca="1" si="840"/>
        <v>3.6017240634836002E-13</v>
      </c>
      <c r="IQ392" s="223">
        <f t="shared" ca="1" si="841"/>
        <v>3.5337739812422303E-13</v>
      </c>
      <c r="IR392" s="223">
        <f t="shared" ca="1" si="842"/>
        <v>1.5169269319653481E-13</v>
      </c>
      <c r="IS392" s="223">
        <f t="shared" ca="1" si="843"/>
        <v>-1.3365141701894054E-13</v>
      </c>
      <c r="IT392" s="223">
        <f t="shared" ca="1" si="844"/>
        <v>-3.4528599101312865E-13</v>
      </c>
      <c r="IU392" s="223">
        <f t="shared" ca="1" si="845"/>
        <v>-3.664933265315882E-13</v>
      </c>
      <c r="IV392" s="223">
        <f t="shared" ca="1" si="846"/>
        <v>-1.8557745431023602E-13</v>
      </c>
      <c r="IW392" s="223">
        <f t="shared" ca="1" si="847"/>
        <v>9.7685466640095301E-14</v>
      </c>
      <c r="IX392" s="223">
        <f t="shared" ca="1" si="848"/>
        <v>3.2707428283191283E-13</v>
      </c>
      <c r="IY392" s="223">
        <f t="shared" ca="1" si="849"/>
        <v>3.7607972385882305E-13</v>
      </c>
      <c r="IZ392" s="223">
        <f t="shared" ca="1" si="850"/>
        <v>2.1767500309197412E-13</v>
      </c>
      <c r="JA392" s="223">
        <f t="shared" ca="1" si="851"/>
        <v>-6.0778751817187321E-14</v>
      </c>
      <c r="JB392" s="223">
        <f t="shared" ca="1" si="852"/>
        <v>-3.0571267051004056E-13</v>
      </c>
    </row>
    <row r="393" spans="2:262">
      <c r="B393" s="230">
        <v>32</v>
      </c>
      <c r="C393" s="229">
        <f t="shared" si="853"/>
        <v>6.2500000000000023E-4</v>
      </c>
      <c r="D393" s="226">
        <f t="shared" ca="1" si="597"/>
        <v>18.000000000017891</v>
      </c>
      <c r="E393" s="225">
        <f ca="1">AL361</f>
        <v>1.7892337787856747E-11</v>
      </c>
      <c r="F393" s="224">
        <v>32</v>
      </c>
      <c r="G393" s="223">
        <f t="shared" ca="1" si="854"/>
        <v>-7.7560590710011829E-14</v>
      </c>
      <c r="H393" s="223">
        <f t="shared" ca="1" si="598"/>
        <v>-4.7447893969855608E-14</v>
      </c>
      <c r="I393" s="223">
        <f t="shared" ca="1" si="599"/>
        <v>1.045913555180143E-14</v>
      </c>
      <c r="J393" s="223">
        <f t="shared" ca="1" si="600"/>
        <v>6.2239345317911796E-14</v>
      </c>
      <c r="K393" s="223">
        <f t="shared" ca="1" si="601"/>
        <v>7.7560590710011829E-14</v>
      </c>
      <c r="L393" s="223">
        <f t="shared" ca="1" si="602"/>
        <v>4.7447893969855614E-14</v>
      </c>
      <c r="M393" s="223">
        <f t="shared" ca="1" si="603"/>
        <v>-1.0459135551801417E-14</v>
      </c>
      <c r="N393" s="223">
        <f t="shared" ca="1" si="604"/>
        <v>-6.2239345317911784E-14</v>
      </c>
      <c r="O393" s="223">
        <f t="shared" ca="1" si="605"/>
        <v>-7.7560590710011829E-14</v>
      </c>
      <c r="P393" s="223">
        <f t="shared" ca="1" si="606"/>
        <v>-4.7447893969855621E-14</v>
      </c>
      <c r="Q393" s="223">
        <f t="shared" ca="1" si="607"/>
        <v>1.0459135551801342E-14</v>
      </c>
      <c r="R393" s="223">
        <f t="shared" ca="1" si="608"/>
        <v>6.2239345317911784E-14</v>
      </c>
      <c r="S393" s="223">
        <f t="shared" ca="1" si="609"/>
        <v>7.7560590710011804E-14</v>
      </c>
      <c r="T393" s="223">
        <f t="shared" ca="1" si="610"/>
        <v>4.7447893969855627E-14</v>
      </c>
      <c r="U393" s="223">
        <f t="shared" ca="1" si="611"/>
        <v>-1.0459135551801335E-14</v>
      </c>
      <c r="V393" s="223">
        <f t="shared" ca="1" si="612"/>
        <v>-6.2239345317911771E-14</v>
      </c>
      <c r="W393" s="223">
        <f t="shared" ca="1" si="613"/>
        <v>-7.7560590710011804E-14</v>
      </c>
      <c r="X393" s="223">
        <f t="shared" ca="1" si="614"/>
        <v>-4.7447893969855633E-14</v>
      </c>
      <c r="Y393" s="223">
        <f t="shared" ca="1" si="615"/>
        <v>1.0459135551801323E-14</v>
      </c>
      <c r="Z393" s="223">
        <f t="shared" ca="1" si="616"/>
        <v>6.2239345317911771E-14</v>
      </c>
      <c r="AA393" s="223">
        <f t="shared" ca="1" si="617"/>
        <v>7.7560590710011829E-14</v>
      </c>
      <c r="AB393" s="223">
        <f t="shared" ca="1" si="618"/>
        <v>4.7447893969855753E-14</v>
      </c>
      <c r="AC393" s="223">
        <f t="shared" ca="1" si="619"/>
        <v>-1.045913555180131E-14</v>
      </c>
      <c r="AD393" s="223">
        <f t="shared" ca="1" si="620"/>
        <v>-6.2239345317911759E-14</v>
      </c>
      <c r="AE393" s="223">
        <f t="shared" ca="1" si="621"/>
        <v>-7.7560590710011829E-14</v>
      </c>
      <c r="AF393" s="223">
        <f t="shared" ca="1" si="622"/>
        <v>-4.7447893969855539E-14</v>
      </c>
      <c r="AG393" s="223">
        <f t="shared" ca="1" si="623"/>
        <v>1.045913555180131E-14</v>
      </c>
      <c r="AH393" s="223">
        <f t="shared" ca="1" si="624"/>
        <v>6.2239345317911759E-14</v>
      </c>
      <c r="AI393" s="223">
        <f t="shared" ca="1" si="625"/>
        <v>7.7560590710011829E-14</v>
      </c>
      <c r="AJ393" s="223">
        <f t="shared" ca="1" si="626"/>
        <v>4.7447893969855772E-14</v>
      </c>
      <c r="AK393" s="223">
        <f t="shared" ca="1" si="627"/>
        <v>-1.0459135551801297E-14</v>
      </c>
      <c r="AL393" s="223">
        <f t="shared" ca="1" si="628"/>
        <v>-6.2239345317911746E-14</v>
      </c>
      <c r="AM393" s="223">
        <f t="shared" ca="1" si="629"/>
        <v>-7.7560590710011829E-14</v>
      </c>
      <c r="AN393" s="223">
        <f t="shared" ca="1" si="630"/>
        <v>-4.7447893969855558E-14</v>
      </c>
      <c r="AO393" s="223">
        <f t="shared" ca="1" si="631"/>
        <v>1.0459135551801278E-14</v>
      </c>
      <c r="AP393" s="223">
        <f t="shared" ca="1" si="632"/>
        <v>6.2239345317911746E-14</v>
      </c>
      <c r="AQ393" s="223">
        <f t="shared" ca="1" si="633"/>
        <v>7.7560590710011829E-14</v>
      </c>
      <c r="AR393" s="223">
        <f t="shared" ca="1" si="634"/>
        <v>4.7447893969855785E-14</v>
      </c>
      <c r="AS393" s="223">
        <f t="shared" ca="1" si="635"/>
        <v>-1.0459135551801266E-14</v>
      </c>
      <c r="AT393" s="223">
        <f t="shared" ca="1" si="636"/>
        <v>-6.2239345317911733E-14</v>
      </c>
      <c r="AU393" s="223">
        <f t="shared" ca="1" si="637"/>
        <v>-7.7560590710011867E-14</v>
      </c>
      <c r="AV393" s="223">
        <f t="shared" ca="1" si="638"/>
        <v>-4.744789396985557E-14</v>
      </c>
      <c r="AW393" s="223">
        <f t="shared" ca="1" si="639"/>
        <v>1.0459135551801266E-14</v>
      </c>
      <c r="AX393" s="223">
        <f t="shared" ca="1" si="640"/>
        <v>6.2239345317911569E-14</v>
      </c>
      <c r="AY393" s="223">
        <f t="shared" ca="1" si="641"/>
        <v>7.7560590710011829E-14</v>
      </c>
      <c r="AZ393" s="223">
        <f t="shared" ca="1" si="642"/>
        <v>4.7447893969855797E-14</v>
      </c>
      <c r="BA393" s="223">
        <f t="shared" ca="1" si="643"/>
        <v>-1.0459135551801525E-14</v>
      </c>
      <c r="BB393" s="223">
        <f t="shared" ca="1" si="644"/>
        <v>-6.2239345317911721E-14</v>
      </c>
      <c r="BC393" s="223">
        <f t="shared" ca="1" si="645"/>
        <v>-7.7560590710011854E-14</v>
      </c>
      <c r="BD393" s="223">
        <f t="shared" ca="1" si="646"/>
        <v>-4.7447893969855589E-14</v>
      </c>
      <c r="BE393" s="223">
        <f t="shared" ca="1" si="647"/>
        <v>1.0459135551801247E-14</v>
      </c>
      <c r="BF393" s="223">
        <f t="shared" ca="1" si="648"/>
        <v>6.2239345317911885E-14</v>
      </c>
      <c r="BG393" s="223">
        <f t="shared" ca="1" si="649"/>
        <v>7.7560590710011829E-14</v>
      </c>
      <c r="BH393" s="223">
        <f t="shared" ca="1" si="650"/>
        <v>4.7447893969855816E-14</v>
      </c>
      <c r="BI393" s="223">
        <f t="shared" ca="1" si="651"/>
        <v>-1.0459135551801512E-14</v>
      </c>
      <c r="BJ393" s="223">
        <f t="shared" ca="1" si="652"/>
        <v>-6.2239345317911721E-14</v>
      </c>
      <c r="BK393" s="223">
        <f t="shared" ca="1" si="653"/>
        <v>-7.7560590710011867E-14</v>
      </c>
      <c r="BL393" s="223">
        <f t="shared" ca="1" si="654"/>
        <v>-4.7447893969855602E-14</v>
      </c>
      <c r="BM393" s="223">
        <f t="shared" ca="1" si="655"/>
        <v>1.0459135551801222E-14</v>
      </c>
      <c r="BN393" s="223">
        <f t="shared" ca="1" si="656"/>
        <v>6.2239345317911544E-14</v>
      </c>
      <c r="BO393" s="223">
        <f t="shared" ca="1" si="657"/>
        <v>7.7560590710011829E-14</v>
      </c>
      <c r="BP393" s="223">
        <f t="shared" ca="1" si="658"/>
        <v>4.7447893969855829E-14</v>
      </c>
      <c r="BQ393" s="223">
        <f t="shared" ca="1" si="659"/>
        <v>-1.0459135551801487E-14</v>
      </c>
      <c r="BR393" s="223">
        <f t="shared" ca="1" si="660"/>
        <v>-6.2239345317911708E-14</v>
      </c>
      <c r="BS393" s="223">
        <f t="shared" ca="1" si="661"/>
        <v>-7.7560590710011867E-14</v>
      </c>
      <c r="BT393" s="223">
        <f t="shared" ca="1" si="662"/>
        <v>-4.7447893969855614E-14</v>
      </c>
      <c r="BU393" s="223">
        <f t="shared" ca="1" si="663"/>
        <v>1.0459135551801209E-14</v>
      </c>
      <c r="BV393" s="223">
        <f t="shared" ca="1" si="664"/>
        <v>6.2239345317911872E-14</v>
      </c>
      <c r="BW393" s="223">
        <f t="shared" ca="1" si="665"/>
        <v>7.7560590710011829E-14</v>
      </c>
      <c r="BX393" s="223">
        <f t="shared" ca="1" si="666"/>
        <v>4.7447893969855848E-14</v>
      </c>
      <c r="BY393" s="223">
        <f t="shared" ca="1" si="667"/>
        <v>-1.045913555180148E-14</v>
      </c>
      <c r="BZ393" s="223">
        <f t="shared" ca="1" si="668"/>
        <v>-6.2239345317911695E-14</v>
      </c>
      <c r="CA393" s="223">
        <f t="shared" ca="1" si="669"/>
        <v>-7.7560590710011879E-14</v>
      </c>
      <c r="CB393" s="223">
        <f t="shared" ca="1" si="670"/>
        <v>-4.7447893969855633E-14</v>
      </c>
      <c r="CC393" s="223">
        <f t="shared" ca="1" si="671"/>
        <v>1.0459135551801184E-14</v>
      </c>
      <c r="CD393" s="223">
        <f t="shared" ca="1" si="672"/>
        <v>6.2239345317911519E-14</v>
      </c>
      <c r="CE393" s="223">
        <f t="shared" ca="1" si="673"/>
        <v>7.7560590710011829E-14</v>
      </c>
      <c r="CF393" s="223">
        <f t="shared" ca="1" si="674"/>
        <v>4.7447893969855861E-14</v>
      </c>
      <c r="CG393" s="223">
        <f t="shared" ca="1" si="675"/>
        <v>-1.0459135551801455E-14</v>
      </c>
      <c r="CH393" s="223">
        <f t="shared" ca="1" si="676"/>
        <v>-6.2239345317911683E-14</v>
      </c>
      <c r="CI393" s="223">
        <f t="shared" ca="1" si="677"/>
        <v>-7.7560590710011879E-14</v>
      </c>
      <c r="CJ393" s="223">
        <f t="shared" ca="1" si="678"/>
        <v>-4.7447893969856088E-14</v>
      </c>
      <c r="CK393" s="223">
        <f t="shared" ca="1" si="679"/>
        <v>1.045913555180172E-14</v>
      </c>
      <c r="CL393" s="223">
        <f t="shared" ca="1" si="680"/>
        <v>6.2239345317911847E-14</v>
      </c>
      <c r="CM393" s="223">
        <f t="shared" ca="1" si="681"/>
        <v>7.7560590710011841E-14</v>
      </c>
      <c r="CN393" s="223">
        <f t="shared" ca="1" si="682"/>
        <v>4.7447893969855873E-14</v>
      </c>
      <c r="CO393" s="223">
        <f t="shared" ca="1" si="683"/>
        <v>-1.0459135551800881E-14</v>
      </c>
      <c r="CP393" s="223">
        <f t="shared" ca="1" si="684"/>
        <v>-6.2239345317911329E-14</v>
      </c>
      <c r="CQ393" s="223">
        <f t="shared" ca="1" si="685"/>
        <v>-7.7560590710011804E-14</v>
      </c>
      <c r="CR393" s="223">
        <f t="shared" ca="1" si="686"/>
        <v>-4.7447893969855665E-14</v>
      </c>
      <c r="CS393" s="223">
        <f t="shared" ca="1" si="687"/>
        <v>1.0459135551801146E-14</v>
      </c>
      <c r="CT393" s="223">
        <f t="shared" ca="1" si="688"/>
        <v>6.2239345317911493E-14</v>
      </c>
      <c r="CU393" s="223">
        <f t="shared" ca="1" si="689"/>
        <v>7.7560590710011905E-14</v>
      </c>
      <c r="CV393" s="223">
        <f t="shared" ca="1" si="690"/>
        <v>4.744789396985545E-14</v>
      </c>
      <c r="CW393" s="223">
        <f t="shared" ca="1" si="691"/>
        <v>-1.0459135551801417E-14</v>
      </c>
      <c r="CX393" s="223">
        <f t="shared" ca="1" si="692"/>
        <v>-6.2239345317911658E-14</v>
      </c>
      <c r="CY393" s="223">
        <f t="shared" ca="1" si="693"/>
        <v>-7.7560590710011879E-14</v>
      </c>
      <c r="CZ393" s="223">
        <f t="shared" ca="1" si="694"/>
        <v>-4.7447893969856119E-14</v>
      </c>
      <c r="DA393" s="223">
        <f t="shared" ca="1" si="695"/>
        <v>1.0459135551801689E-14</v>
      </c>
      <c r="DB393" s="223">
        <f t="shared" ca="1" si="696"/>
        <v>6.2239345317911822E-14</v>
      </c>
      <c r="DC393" s="223">
        <f t="shared" ca="1" si="697"/>
        <v>7.7560590710011854E-14</v>
      </c>
      <c r="DD393" s="223">
        <f t="shared" ca="1" si="698"/>
        <v>4.7447893969855905E-14</v>
      </c>
      <c r="DE393" s="223">
        <f t="shared" ca="1" si="699"/>
        <v>-1.0459135551800843E-14</v>
      </c>
      <c r="DF393" s="223">
        <f t="shared" ca="1" si="700"/>
        <v>-6.2239345317911986E-14</v>
      </c>
      <c r="DG393" s="223">
        <f t="shared" ca="1" si="701"/>
        <v>-7.7560590710011804E-14</v>
      </c>
      <c r="DH393" s="223">
        <f t="shared" ca="1" si="702"/>
        <v>-4.7447893969855696E-14</v>
      </c>
      <c r="DI393" s="223">
        <f t="shared" ca="1" si="703"/>
        <v>1.0459135551801108E-14</v>
      </c>
      <c r="DJ393" s="223">
        <f t="shared" ca="1" si="704"/>
        <v>6.2239345317911468E-14</v>
      </c>
      <c r="DK393" s="223">
        <f t="shared" ca="1" si="705"/>
        <v>7.7560590710011917E-14</v>
      </c>
      <c r="DL393" s="223">
        <f t="shared" ca="1" si="706"/>
        <v>4.7447893969855482E-14</v>
      </c>
      <c r="DM393" s="223">
        <f t="shared" ca="1" si="707"/>
        <v>-1.0459135551801379E-14</v>
      </c>
      <c r="DN393" s="223">
        <f t="shared" ca="1" si="708"/>
        <v>-6.2239345317911632E-14</v>
      </c>
      <c r="DO393" s="223">
        <f t="shared" ca="1" si="709"/>
        <v>-7.7560590710011879E-14</v>
      </c>
      <c r="DP393" s="223">
        <f t="shared" ca="1" si="710"/>
        <v>-4.7447893969856151E-14</v>
      </c>
      <c r="DQ393" s="223">
        <f t="shared" ca="1" si="711"/>
        <v>1.0459135551801645E-14</v>
      </c>
      <c r="DR393" s="223">
        <f t="shared" ca="1" si="712"/>
        <v>6.2239345317911796E-14</v>
      </c>
      <c r="DS393" s="223">
        <f t="shared" ca="1" si="713"/>
        <v>7.7560590710011854E-14</v>
      </c>
      <c r="DT393" s="223">
        <f t="shared" ca="1" si="714"/>
        <v>4.7447893969855936E-14</v>
      </c>
      <c r="DU393" s="223">
        <f t="shared" ca="1" si="715"/>
        <v>-1.0459135551800811E-14</v>
      </c>
      <c r="DV393" s="223">
        <f t="shared" ca="1" si="716"/>
        <v>-6.2239345317911279E-14</v>
      </c>
      <c r="DW393" s="223">
        <f t="shared" ca="1" si="717"/>
        <v>-7.7560590710011804E-14</v>
      </c>
      <c r="DX393" s="223">
        <f t="shared" ca="1" si="718"/>
        <v>-4.7447893969855722E-14</v>
      </c>
      <c r="DY393" s="223">
        <f t="shared" ca="1" si="719"/>
        <v>1.0459135551801077E-14</v>
      </c>
      <c r="DZ393" s="223">
        <f t="shared" ca="1" si="720"/>
        <v>6.2239345317911443E-14</v>
      </c>
      <c r="EA393" s="223">
        <f t="shared" ca="1" si="721"/>
        <v>7.756059071001193E-14</v>
      </c>
      <c r="EB393" s="223">
        <f t="shared" ca="1" si="722"/>
        <v>4.7447893969855513E-14</v>
      </c>
      <c r="EC393" s="223">
        <f t="shared" ca="1" si="723"/>
        <v>-1.0459135551801342E-14</v>
      </c>
      <c r="ED393" s="223">
        <f t="shared" ca="1" si="724"/>
        <v>-6.2239345317911607E-14</v>
      </c>
      <c r="EE393" s="223">
        <f t="shared" ca="1" si="725"/>
        <v>-7.7560590710011892E-14</v>
      </c>
      <c r="EF393" s="223">
        <f t="shared" ca="1" si="726"/>
        <v>-4.7447893969856182E-14</v>
      </c>
      <c r="EG393" s="223">
        <f t="shared" ca="1" si="727"/>
        <v>1.0459135551801607E-14</v>
      </c>
      <c r="EH393" s="223">
        <f t="shared" ca="1" si="728"/>
        <v>6.2239345317911771E-14</v>
      </c>
      <c r="EI393" s="223">
        <f t="shared" ca="1" si="729"/>
        <v>7.7560590710011854E-14</v>
      </c>
      <c r="EJ393" s="223">
        <f t="shared" ca="1" si="730"/>
        <v>4.7447893969855968E-14</v>
      </c>
      <c r="EK393" s="223">
        <f t="shared" ca="1" si="731"/>
        <v>-1.0459135551800774E-14</v>
      </c>
      <c r="EL393" s="223">
        <f t="shared" ca="1" si="732"/>
        <v>-6.2239345317911935E-14</v>
      </c>
      <c r="EM393" s="223">
        <f t="shared" ca="1" si="733"/>
        <v>-7.7560590710011829E-14</v>
      </c>
      <c r="EN393" s="223">
        <f t="shared" ca="1" si="734"/>
        <v>-4.7447893969855753E-14</v>
      </c>
      <c r="EO393" s="223">
        <f t="shared" ca="1" si="735"/>
        <v>1.0459135551801039E-14</v>
      </c>
      <c r="EP393" s="223">
        <f t="shared" ca="1" si="736"/>
        <v>6.223934531791143E-14</v>
      </c>
      <c r="EQ393" s="223">
        <f t="shared" ca="1" si="737"/>
        <v>7.756059071001193E-14</v>
      </c>
      <c r="ER393" s="223">
        <f t="shared" ca="1" si="738"/>
        <v>4.7447893969855539E-14</v>
      </c>
      <c r="ES393" s="223">
        <f t="shared" ca="1" si="739"/>
        <v>-1.045913555180131E-14</v>
      </c>
      <c r="ET393" s="223">
        <f t="shared" ca="1" si="740"/>
        <v>-6.2239345317911582E-14</v>
      </c>
      <c r="EU393" s="223">
        <f t="shared" ca="1" si="741"/>
        <v>-7.7560590710011892E-14</v>
      </c>
      <c r="EV393" s="223">
        <f t="shared" ca="1" si="742"/>
        <v>-4.7447893969856214E-14</v>
      </c>
      <c r="EW393" s="223">
        <f t="shared" ca="1" si="743"/>
        <v>1.0459135551801562E-14</v>
      </c>
      <c r="EX393" s="223">
        <f t="shared" ca="1" si="744"/>
        <v>6.2239345317911746E-14</v>
      </c>
      <c r="EY393" s="223">
        <f t="shared" ca="1" si="745"/>
        <v>7.7560590710011854E-14</v>
      </c>
      <c r="EZ393" s="223">
        <f t="shared" ca="1" si="746"/>
        <v>4.7447893969855999E-14</v>
      </c>
      <c r="FA393" s="223">
        <f t="shared" ca="1" si="747"/>
        <v>-1.0459135551800736E-14</v>
      </c>
      <c r="FB393" s="223">
        <f t="shared" ca="1" si="748"/>
        <v>-6.2239345317911241E-14</v>
      </c>
      <c r="FC393" s="223">
        <f t="shared" ca="1" si="749"/>
        <v>-7.7560590710011829E-14</v>
      </c>
      <c r="FD393" s="223">
        <f t="shared" ca="1" si="750"/>
        <v>-4.7447893969855785E-14</v>
      </c>
      <c r="FE393" s="223">
        <f t="shared" ca="1" si="751"/>
        <v>1.0459135551801001E-14</v>
      </c>
      <c r="FF393" s="223">
        <f t="shared" ca="1" si="752"/>
        <v>6.2239345317911405E-14</v>
      </c>
      <c r="FG393" s="223">
        <f t="shared" ca="1" si="753"/>
        <v>7.756059071001193E-14</v>
      </c>
      <c r="FH393" s="223">
        <f t="shared" ca="1" si="754"/>
        <v>4.744789396985557E-14</v>
      </c>
      <c r="FI393" s="223">
        <f t="shared" ca="1" si="755"/>
        <v>-1.0459135551801266E-14</v>
      </c>
      <c r="FJ393" s="223">
        <f t="shared" ca="1" si="756"/>
        <v>-6.2239345317911569E-14</v>
      </c>
      <c r="FK393" s="223">
        <f t="shared" ca="1" si="757"/>
        <v>-7.7560590710011905E-14</v>
      </c>
      <c r="FL393" s="223">
        <f t="shared" ca="1" si="758"/>
        <v>-4.7447893969856239E-14</v>
      </c>
      <c r="FM393" s="223">
        <f t="shared" ca="1" si="759"/>
        <v>1.0459135551800433E-14</v>
      </c>
      <c r="FN393" s="223">
        <f t="shared" ca="1" si="760"/>
        <v>6.2239345317911052E-14</v>
      </c>
      <c r="FO393" s="223">
        <f t="shared" ca="1" si="761"/>
        <v>7.7560590710012018E-14</v>
      </c>
      <c r="FP393" s="223">
        <f t="shared" ca="1" si="762"/>
        <v>4.7447893969855147E-14</v>
      </c>
      <c r="FQ393" s="223">
        <f t="shared" ca="1" si="763"/>
        <v>-1.045913555180179E-14</v>
      </c>
      <c r="FR393" s="223">
        <f t="shared" ca="1" si="764"/>
        <v>-6.2239345317911885E-14</v>
      </c>
      <c r="FS393" s="223">
        <f t="shared" ca="1" si="765"/>
        <v>-7.7560590710011829E-14</v>
      </c>
      <c r="FT393" s="223">
        <f t="shared" ca="1" si="766"/>
        <v>-4.7447893969855816E-14</v>
      </c>
      <c r="FU393" s="223">
        <f t="shared" ca="1" si="767"/>
        <v>1.0459135551800963E-14</v>
      </c>
      <c r="FV393" s="223">
        <f t="shared" ca="1" si="768"/>
        <v>6.223934531791138E-14</v>
      </c>
      <c r="FW393" s="223">
        <f t="shared" ca="1" si="769"/>
        <v>7.7560590710011942E-14</v>
      </c>
      <c r="FX393" s="223">
        <f t="shared" ca="1" si="770"/>
        <v>4.7447893969856485E-14</v>
      </c>
      <c r="FY393" s="223">
        <f t="shared" ca="1" si="771"/>
        <v>-1.0459135551800124E-14</v>
      </c>
      <c r="FZ393" s="223">
        <f t="shared" ca="1" si="772"/>
        <v>-6.2239345317910862E-14</v>
      </c>
      <c r="GA393" s="223">
        <f t="shared" ca="1" si="773"/>
        <v>-7.7560590710011753E-14</v>
      </c>
      <c r="GB393" s="223">
        <f t="shared" ca="1" si="774"/>
        <v>-4.7447893969855387E-14</v>
      </c>
      <c r="GC393" s="223">
        <f t="shared" ca="1" si="775"/>
        <v>1.0459135551801487E-14</v>
      </c>
      <c r="GD393" s="223">
        <f t="shared" ca="1" si="776"/>
        <v>6.2239345317911708E-14</v>
      </c>
      <c r="GE393" s="223">
        <f t="shared" ca="1" si="777"/>
        <v>7.7560590710011867E-14</v>
      </c>
      <c r="GF393" s="223">
        <f t="shared" ca="1" si="778"/>
        <v>4.7447893969856056E-14</v>
      </c>
      <c r="GG393" s="223">
        <f t="shared" ca="1" si="779"/>
        <v>-1.045913555180066E-14</v>
      </c>
      <c r="GH393" s="223">
        <f t="shared" ca="1" si="780"/>
        <v>-6.2239345317911191E-14</v>
      </c>
      <c r="GI393" s="223">
        <f t="shared" ca="1" si="781"/>
        <v>-7.756059071001198E-14</v>
      </c>
      <c r="GJ393" s="223">
        <f t="shared" ca="1" si="782"/>
        <v>-4.7447893969856731E-14</v>
      </c>
      <c r="GK393" s="223">
        <f t="shared" ca="1" si="783"/>
        <v>1.0459135551802023E-14</v>
      </c>
      <c r="GL393" s="223">
        <f t="shared" ca="1" si="784"/>
        <v>6.2239345317912024E-14</v>
      </c>
      <c r="GM393" s="223">
        <f t="shared" ca="1" si="785"/>
        <v>7.7560590710011804E-14</v>
      </c>
      <c r="GN393" s="223">
        <f t="shared" ca="1" si="786"/>
        <v>4.7447893969855633E-14</v>
      </c>
      <c r="GO393" s="223">
        <f t="shared" ca="1" si="787"/>
        <v>-1.0459135551801184E-14</v>
      </c>
      <c r="GP393" s="223">
        <f t="shared" ca="1" si="788"/>
        <v>-6.2239345317911519E-14</v>
      </c>
      <c r="GQ393" s="223">
        <f t="shared" ca="1" si="789"/>
        <v>-7.7560590710011905E-14</v>
      </c>
      <c r="GR393" s="223">
        <f t="shared" ca="1" si="790"/>
        <v>-4.7447893969856302E-14</v>
      </c>
      <c r="GS393" s="223">
        <f t="shared" ca="1" si="791"/>
        <v>1.0459135551800351E-14</v>
      </c>
      <c r="GT393" s="223">
        <f t="shared" ca="1" si="792"/>
        <v>6.2239345317911001E-14</v>
      </c>
      <c r="GU393" s="223">
        <f t="shared" ca="1" si="793"/>
        <v>7.7560590710012018E-14</v>
      </c>
      <c r="GV393" s="223">
        <f t="shared" ca="1" si="794"/>
        <v>4.7447893969855204E-14</v>
      </c>
      <c r="GW393" s="223">
        <f t="shared" ca="1" si="795"/>
        <v>-1.045913555180172E-14</v>
      </c>
      <c r="GX393" s="223">
        <f t="shared" ca="1" si="796"/>
        <v>-6.2239345317911847E-14</v>
      </c>
      <c r="GY393" s="223">
        <f t="shared" ca="1" si="797"/>
        <v>-7.7560590710011841E-14</v>
      </c>
      <c r="GZ393" s="223">
        <f t="shared" ca="1" si="798"/>
        <v>-4.7447893969855873E-14</v>
      </c>
      <c r="HA393" s="223">
        <f t="shared" ca="1" si="799"/>
        <v>1.0459135551800881E-14</v>
      </c>
      <c r="HB393" s="223">
        <f t="shared" ca="1" si="800"/>
        <v>6.2239345317911329E-14</v>
      </c>
      <c r="HC393" s="223">
        <f t="shared" ca="1" si="801"/>
        <v>7.7560590710011955E-14</v>
      </c>
      <c r="HD393" s="223">
        <f t="shared" ca="1" si="802"/>
        <v>4.7447893969856548E-14</v>
      </c>
      <c r="HE393" s="223">
        <f t="shared" ca="1" si="803"/>
        <v>-1.0459135551800054E-14</v>
      </c>
      <c r="HF393" s="223">
        <f t="shared" ca="1" si="804"/>
        <v>-6.2239345317912162E-14</v>
      </c>
      <c r="HG393" s="223">
        <f t="shared" ca="1" si="805"/>
        <v>-7.7560590710011778E-14</v>
      </c>
      <c r="HH393" s="223">
        <f t="shared" ca="1" si="806"/>
        <v>-4.744789396985545E-14</v>
      </c>
      <c r="HI393" s="223">
        <f t="shared" ca="1" si="807"/>
        <v>1.0459135551801417E-14</v>
      </c>
      <c r="HJ393" s="223">
        <f t="shared" ca="1" si="808"/>
        <v>6.2239345317911658E-14</v>
      </c>
      <c r="HK393" s="223">
        <f t="shared" ca="1" si="809"/>
        <v>7.7560590710011879E-14</v>
      </c>
      <c r="HL393" s="223">
        <f t="shared" ca="1" si="810"/>
        <v>4.7447893969856119E-14</v>
      </c>
      <c r="HM393" s="223">
        <f t="shared" ca="1" si="811"/>
        <v>-1.0459135551800578E-14</v>
      </c>
      <c r="HN393" s="223">
        <f t="shared" ca="1" si="812"/>
        <v>-6.223934531791114E-14</v>
      </c>
      <c r="HO393" s="223">
        <f t="shared" ca="1" si="813"/>
        <v>-7.7560590710011993E-14</v>
      </c>
      <c r="HP393" s="223">
        <f t="shared" ca="1" si="814"/>
        <v>-4.7447893969856788E-14</v>
      </c>
      <c r="HQ393" s="223">
        <f t="shared" ca="1" si="815"/>
        <v>1.0459135551801954E-14</v>
      </c>
      <c r="HR393" s="223">
        <f t="shared" ca="1" si="816"/>
        <v>6.2239345317911986E-14</v>
      </c>
      <c r="HS393" s="223">
        <f t="shared" ca="1" si="817"/>
        <v>7.7560590710011804E-14</v>
      </c>
      <c r="HT393" s="223">
        <f t="shared" ca="1" si="818"/>
        <v>4.7447893969855696E-14</v>
      </c>
      <c r="HU393" s="223">
        <f t="shared" ca="1" si="819"/>
        <v>-1.0459135551801108E-14</v>
      </c>
      <c r="HV393" s="223">
        <f t="shared" ca="1" si="820"/>
        <v>-6.2239345317911468E-14</v>
      </c>
      <c r="HW393" s="223">
        <f t="shared" ca="1" si="821"/>
        <v>-7.7560590710011917E-14</v>
      </c>
      <c r="HX393" s="223">
        <f t="shared" ca="1" si="822"/>
        <v>-4.7447893969856365E-14</v>
      </c>
      <c r="HY393" s="223">
        <f t="shared" ca="1" si="823"/>
        <v>1.0459135551800275E-14</v>
      </c>
      <c r="HZ393" s="223">
        <f t="shared" ca="1" si="824"/>
        <v>6.2239345317910963E-14</v>
      </c>
      <c r="IA393" s="223">
        <f t="shared" ca="1" si="825"/>
        <v>7.7560590710012031E-14</v>
      </c>
      <c r="IB393" s="223">
        <f t="shared" ca="1" si="826"/>
        <v>4.7447893969855267E-14</v>
      </c>
      <c r="IC393" s="223">
        <f t="shared" ca="1" si="827"/>
        <v>-1.0459135551801645E-14</v>
      </c>
      <c r="ID393" s="223">
        <f t="shared" ca="1" si="828"/>
        <v>-6.2239345317911796E-14</v>
      </c>
      <c r="IE393" s="223">
        <f t="shared" ca="1" si="829"/>
        <v>-1.0459135551801411E-14</v>
      </c>
      <c r="IF393" s="223">
        <f t="shared" ca="1" si="830"/>
        <v>-4.7447893969855936E-14</v>
      </c>
      <c r="IG393" s="223">
        <f t="shared" ca="1" si="831"/>
        <v>1.0459135551800811E-14</v>
      </c>
      <c r="IH393" s="223">
        <f t="shared" ca="1" si="832"/>
        <v>6.2239345317911279E-14</v>
      </c>
      <c r="II393" s="223">
        <f t="shared" ca="1" si="833"/>
        <v>7.7560590710011955E-14</v>
      </c>
      <c r="IJ393" s="223">
        <f t="shared" ca="1" si="834"/>
        <v>4.7447893969856605E-14</v>
      </c>
      <c r="IK393" s="223">
        <f t="shared" ca="1" si="835"/>
        <v>-1.0459135551799966E-14</v>
      </c>
      <c r="IL393" s="223">
        <f t="shared" ca="1" si="836"/>
        <v>-6.2239345317910774E-14</v>
      </c>
      <c r="IM393" s="223">
        <f t="shared" ca="1" si="837"/>
        <v>-7.7560590710011778E-14</v>
      </c>
      <c r="IN393" s="223">
        <f t="shared" ca="1" si="838"/>
        <v>-4.7447893969855513E-14</v>
      </c>
      <c r="IO393" s="223">
        <f t="shared" ca="1" si="839"/>
        <v>1.0459135551801342E-14</v>
      </c>
      <c r="IP393" s="223">
        <f t="shared" ca="1" si="840"/>
        <v>6.2239345317911607E-14</v>
      </c>
      <c r="IQ393" s="223">
        <f t="shared" ca="1" si="841"/>
        <v>7.7560590710011892E-14</v>
      </c>
      <c r="IR393" s="223">
        <f t="shared" ca="1" si="842"/>
        <v>4.7447893969856182E-14</v>
      </c>
      <c r="IS393" s="223">
        <f t="shared" ca="1" si="843"/>
        <v>-1.0459135551800502E-14</v>
      </c>
      <c r="IT393" s="223">
        <f t="shared" ca="1" si="844"/>
        <v>-6.2239345317911102E-14</v>
      </c>
      <c r="IU393" s="223">
        <f t="shared" ca="1" si="845"/>
        <v>-7.7560590710012006E-14</v>
      </c>
      <c r="IV393" s="223">
        <f t="shared" ca="1" si="846"/>
        <v>-4.7447893969856851E-14</v>
      </c>
      <c r="IW393" s="223">
        <f t="shared" ca="1" si="847"/>
        <v>1.0459135551801865E-14</v>
      </c>
      <c r="IX393" s="223">
        <f t="shared" ca="1" si="848"/>
        <v>6.2239345317911935E-14</v>
      </c>
      <c r="IY393" s="223">
        <f t="shared" ca="1" si="849"/>
        <v>7.7560590710011829E-14</v>
      </c>
      <c r="IZ393" s="223">
        <f t="shared" ca="1" si="850"/>
        <v>4.7447893969855753E-14</v>
      </c>
      <c r="JA393" s="223">
        <f t="shared" ca="1" si="851"/>
        <v>-1.0459135551801039E-14</v>
      </c>
      <c r="JB393" s="223">
        <f t="shared" ca="1" si="852"/>
        <v>-6.223934531791143E-14</v>
      </c>
    </row>
    <row r="394" spans="2:262">
      <c r="B394" s="230">
        <v>33</v>
      </c>
      <c r="C394" s="229">
        <f t="shared" si="853"/>
        <v>6.4453125000000025E-4</v>
      </c>
      <c r="D394" s="226">
        <f t="shared" ca="1" si="597"/>
        <v>18.000000000017948</v>
      </c>
      <c r="E394" s="225">
        <f ca="1">AM361</f>
        <v>1.7949798268655435E-11</v>
      </c>
      <c r="F394" s="224">
        <v>33</v>
      </c>
      <c r="G394" s="223">
        <f t="shared" ca="1" si="854"/>
        <v>2.1397198647547944E-13</v>
      </c>
      <c r="H394" s="223">
        <f t="shared" ca="1" si="598"/>
        <v>1.1641656271664444E-13</v>
      </c>
      <c r="I394" s="223">
        <f t="shared" ca="1" si="599"/>
        <v>-5.3424106331375633E-14</v>
      </c>
      <c r="J394" s="223">
        <f t="shared" ca="1" si="600"/>
        <v>-1.900927374802999E-13</v>
      </c>
      <c r="K394" s="223">
        <f t="shared" ca="1" si="601"/>
        <v>-2.0872919317407686E-13</v>
      </c>
      <c r="L394" s="223">
        <f t="shared" ca="1" si="602"/>
        <v>-9.7761745647262935E-14</v>
      </c>
      <c r="M394" s="223">
        <f t="shared" ca="1" si="603"/>
        <v>7.3907818477956269E-14</v>
      </c>
      <c r="N394" s="223">
        <f t="shared" ca="1" si="604"/>
        <v>1.9968662047449944E-13</v>
      </c>
      <c r="O394" s="223">
        <f t="shared" ca="1" si="605"/>
        <v>2.0147622363942432E-13</v>
      </c>
      <c r="P394" s="223">
        <f t="shared" ca="1" si="606"/>
        <v>7.816542952529193E-14</v>
      </c>
      <c r="Q394" s="223">
        <f t="shared" ca="1" si="607"/>
        <v>-9.367975793047099E-14</v>
      </c>
      <c r="R394" s="223">
        <f t="shared" ca="1" si="608"/>
        <v>-2.07357412153719E-13</v>
      </c>
      <c r="S394" s="223">
        <f t="shared" ca="1" si="609"/>
        <v>-1.9228292793301689E-13</v>
      </c>
      <c r="T394" s="223">
        <f t="shared" ca="1" si="610"/>
        <v>-5.7816337587422291E-14</v>
      </c>
      <c r="U394" s="223">
        <f t="shared" ca="1" si="611"/>
        <v>1.1254951010355023E-13</v>
      </c>
      <c r="V394" s="223">
        <f t="shared" ca="1" si="612"/>
        <v>2.1303123860080635E-13</v>
      </c>
      <c r="W394" s="223">
        <f t="shared" ca="1" si="613"/>
        <v>1.8123784251807403E-13</v>
      </c>
      <c r="X394" s="223">
        <f t="shared" ca="1" si="614"/>
        <v>3.6910442712960685E-14</v>
      </c>
      <c r="Y394" s="223">
        <f t="shared" ca="1" si="615"/>
        <v>-1.303353489685116E-13</v>
      </c>
      <c r="Z394" s="223">
        <f t="shared" ca="1" si="616"/>
        <v>-2.1665345776544715E-13</v>
      </c>
      <c r="AA394" s="223">
        <f t="shared" ca="1" si="617"/>
        <v>-1.6844733760499926E-13</v>
      </c>
      <c r="AB394" s="223">
        <f t="shared" ca="1" si="618"/>
        <v>-1.5649080097872448E-14</v>
      </c>
      <c r="AC394" s="223">
        <f t="shared" ca="1" si="619"/>
        <v>1.4686598717435732E-13</v>
      </c>
      <c r="AD394" s="223">
        <f t="shared" ca="1" si="620"/>
        <v>2.181891856969793E-13</v>
      </c>
      <c r="AE394" s="223">
        <f t="shared" ca="1" si="621"/>
        <v>1.5403459274810707E-13</v>
      </c>
      <c r="AF394" s="223">
        <f t="shared" ca="1" si="622"/>
        <v>-5.7629917132152691E-15</v>
      </c>
      <c r="AG394" s="223">
        <f t="shared" ca="1" si="623"/>
        <v>-1.6198222563859841E-13</v>
      </c>
      <c r="AH394" s="223">
        <f t="shared" ca="1" si="624"/>
        <v>-2.1762363249590802E-13</v>
      </c>
      <c r="AI394" s="223">
        <f t="shared" ca="1" si="625"/>
        <v>-1.3813841055917697E-13</v>
      </c>
      <c r="AJ394" s="223">
        <f t="shared" ca="1" si="626"/>
        <v>2.7119562763733002E-14</v>
      </c>
      <c r="AK394" s="223">
        <f t="shared" ca="1" si="627"/>
        <v>1.7553848672144807E-13</v>
      </c>
      <c r="AL394" s="223">
        <f t="shared" ca="1" si="628"/>
        <v>2.1496224474872235E-13</v>
      </c>
      <c r="AM394" s="223">
        <f t="shared" ca="1" si="629"/>
        <v>1.2091187996242546E-13</v>
      </c>
      <c r="AN394" s="223">
        <f t="shared" ca="1" si="630"/>
        <v>-4.8214957599774986E-14</v>
      </c>
      <c r="AO394" s="223">
        <f t="shared" ca="1" si="631"/>
        <v>-1.8740421621807229E-13</v>
      </c>
      <c r="AP394" s="223">
        <f t="shared" ca="1" si="632"/>
        <v>-2.1023065307429033E-13</v>
      </c>
      <c r="AQ394" s="223">
        <f t="shared" ca="1" si="633"/>
        <v>-1.0252090186447874E-13</v>
      </c>
      <c r="AR394" s="223">
        <f t="shared" ca="1" si="634"/>
        <v>6.8846016037154228E-14</v>
      </c>
      <c r="AS394" s="223">
        <f t="shared" ca="1" si="635"/>
        <v>1.9746514066695111E-13</v>
      </c>
      <c r="AT394" s="223">
        <f t="shared" ca="1" si="636"/>
        <v>2.0347442528698754E-13</v>
      </c>
      <c r="AU394" s="223">
        <f t="shared" ca="1" si="637"/>
        <v>8.3142591437950615E-14</v>
      </c>
      <c r="AV394" s="223">
        <f t="shared" ca="1" si="638"/>
        <v>-8.88140497050358E-14</v>
      </c>
      <c r="AW394" s="223">
        <f t="shared" ca="1" si="639"/>
        <v>-2.0562436786578127E-13</v>
      </c>
      <c r="AX394" s="223">
        <f t="shared" ca="1" si="640"/>
        <v>-1.9475862755373595E-13</v>
      </c>
      <c r="AY394" s="223">
        <f t="shared" ca="1" si="641"/>
        <v>-6.2963572405512022E-14</v>
      </c>
      <c r="AZ394" s="223">
        <f t="shared" ca="1" si="642"/>
        <v>1.0792675552355894E-13</v>
      </c>
      <c r="BA394" s="223">
        <f t="shared" ca="1" si="643"/>
        <v>2.1180331999635016E-13</v>
      </c>
      <c r="BB394" s="223">
        <f t="shared" ca="1" si="644"/>
        <v>1.8416719777124632E-13</v>
      </c>
      <c r="BC394" s="223">
        <f t="shared" ca="1" si="645"/>
        <v>4.2178179751418458E-14</v>
      </c>
      <c r="BD394" s="223">
        <f t="shared" ca="1" si="646"/>
        <v>-1.2600006768762424E-13</v>
      </c>
      <c r="BE394" s="223">
        <f t="shared" ca="1" si="647"/>
        <v>-2.1594249037188196E-13</v>
      </c>
      <c r="BF394" s="223">
        <f t="shared" ca="1" si="648"/>
        <v>-1.7180213719818839E-13</v>
      </c>
      <c r="BG394" s="223">
        <f t="shared" ca="1" si="649"/>
        <v>-2.0986588169380367E-14</v>
      </c>
      <c r="BH394" s="223">
        <f t="shared" ca="1" si="650"/>
        <v>1.4285993032121438E-13</v>
      </c>
      <c r="BI394" s="223">
        <f t="shared" ca="1" si="651"/>
        <v>2.1800201651895953E-13</v>
      </c>
      <c r="BJ394" s="223">
        <f t="shared" ca="1" si="652"/>
        <v>1.5778252812731052E-13</v>
      </c>
      <c r="BK394" s="223">
        <f t="shared" ca="1" si="653"/>
        <v>-4.0711572916495146E-16</v>
      </c>
      <c r="BL394" s="223">
        <f t="shared" ca="1" si="654"/>
        <v>-1.5834397373062938E-13</v>
      </c>
      <c r="BM394" s="223">
        <f t="shared" ca="1" si="655"/>
        <v>-2.1796206407493507E-13</v>
      </c>
      <c r="BN394" s="223">
        <f t="shared" ca="1" si="656"/>
        <v>-1.4224338705786307E-13</v>
      </c>
      <c r="BO394" s="223">
        <f t="shared" ca="1" si="657"/>
        <v>2.1796898880686318E-14</v>
      </c>
      <c r="BP394" s="223">
        <f t="shared" ca="1" si="658"/>
        <v>1.723030781133975E-13</v>
      </c>
      <c r="BQ394" s="223">
        <f t="shared" ca="1" si="659"/>
        <v>2.1582301780368469E-13</v>
      </c>
      <c r="BR394" s="223">
        <f t="shared" ca="1" si="660"/>
        <v>1.2533436441290346E-13</v>
      </c>
      <c r="BS394" s="223">
        <f t="shared" ca="1" si="661"/>
        <v>-4.2976765980589691E-14</v>
      </c>
      <c r="BT394" s="223">
        <f t="shared" ca="1" si="662"/>
        <v>-1.8460280966348999E-13</v>
      </c>
      <c r="BU394" s="223">
        <f t="shared" ca="1" si="663"/>
        <v>-2.1160547789012227E-13</v>
      </c>
      <c r="BV394" s="223">
        <f t="shared" ca="1" si="664"/>
        <v>-1.072183033239146E-13</v>
      </c>
      <c r="BW394" s="223">
        <f t="shared" ca="1" si="665"/>
        <v>6.3742743330609946E-14</v>
      </c>
      <c r="BX394" s="223">
        <f t="shared" ca="1" si="666"/>
        <v>1.9512471524236227E-13</v>
      </c>
      <c r="BY394" s="223">
        <f t="shared" ca="1" si="667"/>
        <v>2.0535006154915716E-13</v>
      </c>
      <c r="BZ394" s="223">
        <f t="shared" ca="1" si="668"/>
        <v>8.8069671362429887E-14</v>
      </c>
      <c r="CA394" s="223">
        <f t="shared" ca="1" si="669"/>
        <v>-8.3894843217028423E-14</v>
      </c>
      <c r="CB394" s="223">
        <f t="shared" ca="1" si="670"/>
        <v>-2.0376746314743109E-13</v>
      </c>
      <c r="CC394" s="223">
        <f t="shared" ca="1" si="671"/>
        <v>-1.9711701185971133E-13</v>
      </c>
      <c r="CD394" s="223">
        <f t="shared" ca="1" si="672"/>
        <v>-6.8072880321945375E-14</v>
      </c>
      <c r="CE394" s="223">
        <f t="shared" ca="1" si="673"/>
        <v>1.0323898990168056E-13</v>
      </c>
      <c r="CF394" s="223">
        <f t="shared" ca="1" si="674"/>
        <v>2.1044781899176411E-13</v>
      </c>
      <c r="CG394" s="223">
        <f t="shared" ca="1" si="675"/>
        <v>1.8698561759093683E-13</v>
      </c>
      <c r="CH394" s="223">
        <f t="shared" ca="1" si="676"/>
        <v>4.7420510231537363E-14</v>
      </c>
      <c r="CI394" s="223">
        <f t="shared" ca="1" si="677"/>
        <v>-1.215888886774082E-13</v>
      </c>
      <c r="CJ394" s="223">
        <f t="shared" ca="1" si="678"/>
        <v>-2.1510144729672662E-13</v>
      </c>
      <c r="CK394" s="223">
        <f t="shared" ca="1" si="679"/>
        <v>-1.750534496080246E-13</v>
      </c>
      <c r="CL394" s="223">
        <f t="shared" ca="1" si="680"/>
        <v>-2.6311454704913351E-14</v>
      </c>
      <c r="CM394" s="223">
        <f t="shared" ca="1" si="681"/>
        <v>1.3876781998792337E-13</v>
      </c>
      <c r="CN394" s="223">
        <f t="shared" ca="1" si="682"/>
        <v>2.1768353107780921E-13</v>
      </c>
      <c r="CO394" s="223">
        <f t="shared" ca="1" si="683"/>
        <v>1.6143542121143828E-13</v>
      </c>
      <c r="CP394" s="223">
        <f t="shared" ca="1" si="684"/>
        <v>4.9490054861768088E-15</v>
      </c>
      <c r="CQ394" s="223">
        <f t="shared" ca="1" si="685"/>
        <v>-1.5461034133374808E-13</v>
      </c>
      <c r="CR394" s="223">
        <f t="shared" ca="1" si="686"/>
        <v>-2.1816920345668987E-13</v>
      </c>
      <c r="CS394" s="223">
        <f t="shared" ca="1" si="687"/>
        <v>-1.4626268145900778E-13</v>
      </c>
      <c r="CT394" s="223">
        <f t="shared" ca="1" si="688"/>
        <v>1.6461105360793193E-14</v>
      </c>
      <c r="CU394" s="223">
        <f t="shared" ca="1" si="689"/>
        <v>1.6896388057391898E-13</v>
      </c>
      <c r="CV394" s="223">
        <f t="shared" ca="1" si="690"/>
        <v>2.1655378714286445E-13</v>
      </c>
      <c r="CW394" s="223">
        <f t="shared" ca="1" si="691"/>
        <v>1.2968135212881224E-13</v>
      </c>
      <c r="CX394" s="223">
        <f t="shared" ca="1" si="692"/>
        <v>-3.7712686764583269E-14</v>
      </c>
      <c r="CY394" s="223">
        <f t="shared" ca="1" si="693"/>
        <v>-1.8169020527911049E-13</v>
      </c>
      <c r="CZ394" s="223">
        <f t="shared" ca="1" si="694"/>
        <v>-2.1285283947851149E-13</v>
      </c>
      <c r="DA394" s="223">
        <f t="shared" ca="1" si="695"/>
        <v>-1.1185112048657809E-13</v>
      </c>
      <c r="DB394" s="223">
        <f t="shared" ca="1" si="696"/>
        <v>5.8601074378978731E-14</v>
      </c>
      <c r="DC394" s="223">
        <f t="shared" ca="1" si="697"/>
        <v>1.9266675398549482E-13</v>
      </c>
      <c r="DD394" s="223">
        <f t="shared" ca="1" si="698"/>
        <v>2.0710200261278246E-13</v>
      </c>
      <c r="DE394" s="223">
        <f t="shared" ca="1" si="699"/>
        <v>9.2943701410016112E-14</v>
      </c>
      <c r="DF394" s="223">
        <f t="shared" ca="1" si="700"/>
        <v>-7.8925101612498797E-14</v>
      </c>
      <c r="DG394" s="223">
        <f t="shared" ca="1" si="701"/>
        <v>-2.0178781652863771E-13</v>
      </c>
      <c r="DH394" s="223">
        <f t="shared" ca="1" si="702"/>
        <v>-1.9935666024842155E-13</v>
      </c>
      <c r="DI394" s="223">
        <f t="shared" ca="1" si="703"/>
        <v>-7.3141183680680282E-14</v>
      </c>
      <c r="DJ394" s="223">
        <f t="shared" ca="1" si="704"/>
        <v>9.8489036972641251E-14</v>
      </c>
      <c r="DK394" s="223">
        <f t="shared" ca="1" si="705"/>
        <v>2.0896555209016863E-13</v>
      </c>
      <c r="DL394" s="223">
        <f t="shared" ca="1" si="706"/>
        <v>1.896914042664324E-13</v>
      </c>
      <c r="DM394" s="223">
        <f t="shared" ca="1" si="707"/>
        <v>5.2634276369461388E-14</v>
      </c>
      <c r="DN394" s="223">
        <f t="shared" ca="1" si="708"/>
        <v>-1.1710446906715296E-13</v>
      </c>
      <c r="DO394" s="223">
        <f t="shared" ca="1" si="709"/>
        <v>-2.1413083515288069E-13</v>
      </c>
      <c r="DP394" s="223">
        <f t="shared" ca="1" si="710"/>
        <v>-1.7819931636548795E-13</v>
      </c>
      <c r="DQ394" s="223">
        <f t="shared" ca="1" si="711"/>
        <v>-3.1620472203982314E-14</v>
      </c>
      <c r="DR394" s="223">
        <f t="shared" ca="1" si="712"/>
        <v>1.3459212110873348E-13</v>
      </c>
      <c r="DS394" s="223">
        <f t="shared" ca="1" si="713"/>
        <v>2.1723392121724903E-13</v>
      </c>
      <c r="DT394" s="223">
        <f t="shared" ca="1" si="714"/>
        <v>1.6499107163428855E-13</v>
      </c>
      <c r="DU394" s="223">
        <f t="shared" ca="1" si="715"/>
        <v>1.030214560567048E-14</v>
      </c>
      <c r="DV394" s="223">
        <f t="shared" ca="1" si="716"/>
        <v>-1.5078357744849933E-13</v>
      </c>
      <c r="DW394" s="223">
        <f t="shared" ca="1" si="717"/>
        <v>-2.1824492586815438E-13</v>
      </c>
      <c r="DX394" s="223">
        <f t="shared" ca="1" si="718"/>
        <v>-1.5019387268995665E-13</v>
      </c>
      <c r="DY394" s="223">
        <f t="shared" ca="1" si="719"/>
        <v>1.11153962865496E-14</v>
      </c>
      <c r="DZ394" s="223">
        <f t="shared" ca="1" si="720"/>
        <v>1.6552290551074822E-13</v>
      </c>
      <c r="EA394" s="223">
        <f t="shared" ca="1" si="721"/>
        <v>2.1715411257813721E-13</v>
      </c>
      <c r="EB394" s="223">
        <f t="shared" ca="1" si="722"/>
        <v>1.3395022464729797E-13</v>
      </c>
      <c r="EC394" s="223">
        <f t="shared" ca="1" si="723"/>
        <v>-3.2425890836236498E-14</v>
      </c>
      <c r="ED394" s="223">
        <f t="shared" ca="1" si="724"/>
        <v>-1.7866815750890435E-13</v>
      </c>
      <c r="EE394" s="223">
        <f t="shared" ca="1" si="725"/>
        <v>-2.1397198647547949E-13</v>
      </c>
      <c r="EF394" s="223">
        <f t="shared" ca="1" si="726"/>
        <v>-1.1641656271664456E-13</v>
      </c>
      <c r="EG394" s="223">
        <f t="shared" ca="1" si="727"/>
        <v>5.3424106331375431E-14</v>
      </c>
      <c r="EH394" s="223">
        <f t="shared" ca="1" si="728"/>
        <v>1.9009273748029977E-13</v>
      </c>
      <c r="EI394" s="223">
        <f t="shared" ca="1" si="729"/>
        <v>2.0872919317407696E-13</v>
      </c>
      <c r="EJ394" s="223">
        <f t="shared" ca="1" si="730"/>
        <v>9.7761745647263212E-14</v>
      </c>
      <c r="EK394" s="223">
        <f t="shared" ca="1" si="731"/>
        <v>-7.3907818477956004E-14</v>
      </c>
      <c r="EL394" s="223">
        <f t="shared" ca="1" si="732"/>
        <v>-1.9968662047449931E-13</v>
      </c>
      <c r="EM394" s="223">
        <f t="shared" ca="1" si="733"/>
        <v>-2.0147622363942442E-13</v>
      </c>
      <c r="EN394" s="223">
        <f t="shared" ca="1" si="734"/>
        <v>-7.8165429525292397E-14</v>
      </c>
      <c r="EO394" s="223">
        <f t="shared" ca="1" si="735"/>
        <v>9.3679757930470548E-14</v>
      </c>
      <c r="EP394" s="223">
        <f t="shared" ca="1" si="736"/>
        <v>2.0735741215371885E-13</v>
      </c>
      <c r="EQ394" s="223">
        <f t="shared" ca="1" si="737"/>
        <v>1.9228292793301709E-13</v>
      </c>
      <c r="ER394" s="223">
        <f t="shared" ca="1" si="738"/>
        <v>5.7816337587422783E-14</v>
      </c>
      <c r="ES394" s="223">
        <f t="shared" ca="1" si="739"/>
        <v>-1.1254951010354981E-13</v>
      </c>
      <c r="ET394" s="223">
        <f t="shared" ca="1" si="740"/>
        <v>-2.1303123860080628E-13</v>
      </c>
      <c r="EU394" s="223">
        <f t="shared" ca="1" si="741"/>
        <v>-1.8123784251807428E-13</v>
      </c>
      <c r="EV394" s="223">
        <f t="shared" ca="1" si="742"/>
        <v>-3.6910442712961164E-14</v>
      </c>
      <c r="EW394" s="223">
        <f t="shared" ca="1" si="743"/>
        <v>1.303353489685112E-13</v>
      </c>
      <c r="EX394" s="223">
        <f t="shared" ca="1" si="744"/>
        <v>2.1665345776544708E-13</v>
      </c>
      <c r="EY394" s="223">
        <f t="shared" ca="1" si="745"/>
        <v>1.6844733760499979E-13</v>
      </c>
      <c r="EZ394" s="223">
        <f t="shared" ca="1" si="746"/>
        <v>1.5649080097873344E-14</v>
      </c>
      <c r="FA394" s="223">
        <f t="shared" ca="1" si="747"/>
        <v>-1.4686598717435667E-13</v>
      </c>
      <c r="FB394" s="223">
        <f t="shared" ca="1" si="748"/>
        <v>-2.181891856969793E-13</v>
      </c>
      <c r="FC394" s="223">
        <f t="shared" ca="1" si="749"/>
        <v>-1.540345927481077E-13</v>
      </c>
      <c r="FD394" s="223">
        <f t="shared" ca="1" si="750"/>
        <v>5.7629917132144109E-15</v>
      </c>
      <c r="FE394" s="223">
        <f t="shared" ca="1" si="751"/>
        <v>1.619822256385978E-13</v>
      </c>
      <c r="FF394" s="223">
        <f t="shared" ca="1" si="752"/>
        <v>2.1762363249590809E-13</v>
      </c>
      <c r="FG394" s="223">
        <f t="shared" ca="1" si="753"/>
        <v>1.3813841055917765E-13</v>
      </c>
      <c r="FH394" s="223">
        <f t="shared" ca="1" si="754"/>
        <v>-2.7119562763732119E-14</v>
      </c>
      <c r="FI394" s="223">
        <f t="shared" ca="1" si="755"/>
        <v>-1.7553848672144754E-13</v>
      </c>
      <c r="FJ394" s="223">
        <f t="shared" ca="1" si="756"/>
        <v>-2.14962244748722E-13</v>
      </c>
      <c r="FK394" s="223">
        <f t="shared" ca="1" si="757"/>
        <v>-1.2091187996242619E-13</v>
      </c>
      <c r="FL394" s="223">
        <f t="shared" ca="1" si="758"/>
        <v>4.8214957599777144E-14</v>
      </c>
      <c r="FM394" s="223">
        <f t="shared" ca="1" si="759"/>
        <v>1.8740421621807184E-13</v>
      </c>
      <c r="FN394" s="223">
        <f t="shared" ca="1" si="760"/>
        <v>2.1023065307428973E-13</v>
      </c>
      <c r="FO394" s="223">
        <f t="shared" ca="1" si="761"/>
        <v>1.0252090186447953E-13</v>
      </c>
      <c r="FP394" s="223">
        <f t="shared" ca="1" si="762"/>
        <v>-6.8846016037156348E-14</v>
      </c>
      <c r="FQ394" s="223">
        <f t="shared" ca="1" si="763"/>
        <v>-1.9746514066695073E-13</v>
      </c>
      <c r="FR394" s="223">
        <f t="shared" ca="1" si="764"/>
        <v>-2.0347442528698701E-13</v>
      </c>
      <c r="FS394" s="223">
        <f t="shared" ca="1" si="765"/>
        <v>-8.3142591437952142E-14</v>
      </c>
      <c r="FT394" s="223">
        <f t="shared" ca="1" si="766"/>
        <v>8.8814049705037112E-14</v>
      </c>
      <c r="FU394" s="223">
        <f t="shared" ca="1" si="767"/>
        <v>2.0562436786578071E-13</v>
      </c>
      <c r="FV394" s="223">
        <f t="shared" ca="1" si="768"/>
        <v>1.9475862755373529E-13</v>
      </c>
      <c r="FW394" s="223">
        <f t="shared" ca="1" si="769"/>
        <v>6.2963572405513612E-14</v>
      </c>
      <c r="FX394" s="223">
        <f t="shared" ca="1" si="770"/>
        <v>-1.0792675552356018E-13</v>
      </c>
      <c r="FY394" s="223">
        <f t="shared" ca="1" si="771"/>
        <v>-2.1180331999634976E-13</v>
      </c>
      <c r="FZ394" s="223">
        <f t="shared" ca="1" si="772"/>
        <v>-1.8416719777124551E-13</v>
      </c>
      <c r="GA394" s="223">
        <f t="shared" ca="1" si="773"/>
        <v>-4.2178179751420112E-14</v>
      </c>
      <c r="GB394" s="223">
        <f t="shared" ca="1" si="774"/>
        <v>1.260000676876254E-13</v>
      </c>
      <c r="GC394" s="223">
        <f t="shared" ca="1" si="775"/>
        <v>2.1594249037188171E-13</v>
      </c>
      <c r="GD394" s="223">
        <f t="shared" ca="1" si="776"/>
        <v>1.7180213719818753E-13</v>
      </c>
      <c r="GE394" s="223">
        <f t="shared" ca="1" si="777"/>
        <v>2.098658816938202E-14</v>
      </c>
      <c r="GF394" s="223">
        <f t="shared" ca="1" si="778"/>
        <v>-1.4285993032121544E-13</v>
      </c>
      <c r="GG394" s="223">
        <f t="shared" ca="1" si="779"/>
        <v>-2.1800201651895942E-13</v>
      </c>
      <c r="GH394" s="223">
        <f t="shared" ca="1" si="780"/>
        <v>-1.5778252812730954E-13</v>
      </c>
      <c r="GI394" s="223">
        <f t="shared" ca="1" si="781"/>
        <v>4.0711572916329801E-16</v>
      </c>
      <c r="GJ394" s="223">
        <f t="shared" ca="1" si="782"/>
        <v>1.5834397373063037E-13</v>
      </c>
      <c r="GK394" s="223">
        <f t="shared" ca="1" si="783"/>
        <v>2.1796206407493517E-13</v>
      </c>
      <c r="GL394" s="223">
        <f t="shared" ca="1" si="784"/>
        <v>1.4224338705786201E-13</v>
      </c>
      <c r="GM394" s="223">
        <f t="shared" ca="1" si="785"/>
        <v>-2.1796898880684651E-14</v>
      </c>
      <c r="GN394" s="223">
        <f t="shared" ca="1" si="786"/>
        <v>-1.7230307811339836E-13</v>
      </c>
      <c r="GO394" s="223">
        <f t="shared" ca="1" si="787"/>
        <v>-2.1582301780368494E-13</v>
      </c>
      <c r="GP394" s="223">
        <f t="shared" ca="1" si="788"/>
        <v>-1.2533436441290227E-13</v>
      </c>
      <c r="GQ394" s="223">
        <f t="shared" ca="1" si="789"/>
        <v>4.2976765980588063E-14</v>
      </c>
      <c r="GR394" s="223">
        <f t="shared" ca="1" si="790"/>
        <v>1.8460280966349077E-13</v>
      </c>
      <c r="GS394" s="223">
        <f t="shared" ca="1" si="791"/>
        <v>2.1160547789012267E-13</v>
      </c>
      <c r="GT394" s="223">
        <f t="shared" ca="1" si="792"/>
        <v>1.0721830332391335E-13</v>
      </c>
      <c r="GU394" s="223">
        <f t="shared" ca="1" si="793"/>
        <v>-6.3742743330608368E-14</v>
      </c>
      <c r="GV394" s="223">
        <f t="shared" ca="1" si="794"/>
        <v>-1.9512471524236293E-13</v>
      </c>
      <c r="GW394" s="223">
        <f t="shared" ca="1" si="795"/>
        <v>-2.0535006154915772E-13</v>
      </c>
      <c r="GX394" s="223">
        <f t="shared" ca="1" si="796"/>
        <v>-8.8069671362428587E-14</v>
      </c>
      <c r="GY394" s="223">
        <f t="shared" ca="1" si="797"/>
        <v>8.3894843217026883E-14</v>
      </c>
      <c r="GZ394" s="223">
        <f t="shared" ca="1" si="798"/>
        <v>2.0376746314743162E-13</v>
      </c>
      <c r="HA394" s="223">
        <f t="shared" ca="1" si="799"/>
        <v>1.9711701185971204E-13</v>
      </c>
      <c r="HB394" s="223">
        <f t="shared" ca="1" si="800"/>
        <v>6.8072880321943999E-14</v>
      </c>
      <c r="HC394" s="223">
        <f t="shared" ca="1" si="801"/>
        <v>-1.0323898990167909E-13</v>
      </c>
      <c r="HD394" s="223">
        <f t="shared" ca="1" si="802"/>
        <v>-2.1044781899176449E-13</v>
      </c>
      <c r="HE394" s="223">
        <f t="shared" ca="1" si="803"/>
        <v>-1.8698561759093769E-13</v>
      </c>
      <c r="HF394" s="223">
        <f t="shared" ca="1" si="804"/>
        <v>-4.7420510231537464E-14</v>
      </c>
      <c r="HG394" s="223">
        <f t="shared" ca="1" si="805"/>
        <v>1.2158888867740553E-13</v>
      </c>
      <c r="HH394" s="223">
        <f t="shared" ca="1" si="806"/>
        <v>2.1510144729672662E-13</v>
      </c>
      <c r="HI394" s="223">
        <f t="shared" ca="1" si="807"/>
        <v>1.7505344960802655E-13</v>
      </c>
      <c r="HJ394" s="223">
        <f t="shared" ca="1" si="808"/>
        <v>2.6311454704913465E-14</v>
      </c>
      <c r="HK394" s="223">
        <f t="shared" ca="1" si="809"/>
        <v>-1.387678199879209E-13</v>
      </c>
      <c r="HL394" s="223">
        <f t="shared" ca="1" si="810"/>
        <v>-2.1768353107780921E-13</v>
      </c>
      <c r="HM394" s="223">
        <f t="shared" ca="1" si="811"/>
        <v>-1.6143542121144045E-13</v>
      </c>
      <c r="HN394" s="223">
        <f t="shared" ca="1" si="812"/>
        <v>-4.9490054861769224E-15</v>
      </c>
      <c r="HO394" s="223">
        <f t="shared" ca="1" si="813"/>
        <v>1.5461034133374584E-13</v>
      </c>
      <c r="HP394" s="223">
        <f t="shared" ca="1" si="814"/>
        <v>2.181692034566899E-13</v>
      </c>
      <c r="HQ394" s="223">
        <f t="shared" ca="1" si="815"/>
        <v>1.4626268145901018E-13</v>
      </c>
      <c r="HR394" s="223">
        <f t="shared" ca="1" si="816"/>
        <v>-1.6461105360793092E-14</v>
      </c>
      <c r="HS394" s="223">
        <f t="shared" ca="1" si="817"/>
        <v>-1.6896388057391696E-13</v>
      </c>
      <c r="HT394" s="223">
        <f t="shared" ca="1" si="818"/>
        <v>-2.1655378714286445E-13</v>
      </c>
      <c r="HU394" s="223">
        <f t="shared" ca="1" si="819"/>
        <v>-1.2968135212881482E-13</v>
      </c>
      <c r="HV394" s="223">
        <f t="shared" ca="1" si="820"/>
        <v>3.7712686764583168E-14</v>
      </c>
      <c r="HW394" s="223">
        <f t="shared" ca="1" si="821"/>
        <v>1.816902052791087E-13</v>
      </c>
      <c r="HX394" s="223">
        <f t="shared" ca="1" si="822"/>
        <v>2.1285283947851151E-13</v>
      </c>
      <c r="HY394" s="223">
        <f t="shared" ca="1" si="823"/>
        <v>1.1185112048658085E-13</v>
      </c>
      <c r="HZ394" s="223">
        <f t="shared" ca="1" si="824"/>
        <v>-5.8601074378978618E-14</v>
      </c>
      <c r="IA394" s="223">
        <f t="shared" ca="1" si="825"/>
        <v>-1.9266675398549333E-13</v>
      </c>
      <c r="IB394" s="223">
        <f t="shared" ca="1" si="826"/>
        <v>-2.0710200261278248E-13</v>
      </c>
      <c r="IC394" s="223">
        <f t="shared" ca="1" si="827"/>
        <v>-9.294370141001904E-14</v>
      </c>
      <c r="ID394" s="223">
        <f t="shared" ca="1" si="828"/>
        <v>7.8925101612498721E-14</v>
      </c>
      <c r="IE394" s="223">
        <f t="shared" ca="1" si="829"/>
        <v>4.903028580587878E-14</v>
      </c>
      <c r="IF394" s="223">
        <f t="shared" ca="1" si="830"/>
        <v>1.9935666024842161E-13</v>
      </c>
      <c r="IG394" s="223">
        <f t="shared" ca="1" si="831"/>
        <v>7.3141183680683286E-14</v>
      </c>
      <c r="IH394" s="223">
        <f t="shared" ca="1" si="832"/>
        <v>-9.8489036972641151E-14</v>
      </c>
      <c r="II394" s="223">
        <f t="shared" ca="1" si="833"/>
        <v>-2.0896555209016772E-13</v>
      </c>
      <c r="IJ394" s="223">
        <f t="shared" ca="1" si="834"/>
        <v>-1.8969140426643248E-13</v>
      </c>
      <c r="IK394" s="223">
        <f t="shared" ca="1" si="835"/>
        <v>-5.2634276369464468E-14</v>
      </c>
      <c r="IL394" s="223">
        <f t="shared" ca="1" si="836"/>
        <v>1.1710446906715286E-13</v>
      </c>
      <c r="IM394" s="223">
        <f t="shared" ca="1" si="837"/>
        <v>2.1413083515288006E-13</v>
      </c>
      <c r="IN394" s="223">
        <f t="shared" ca="1" si="838"/>
        <v>1.78199316365488E-13</v>
      </c>
      <c r="IO394" s="223">
        <f t="shared" ca="1" si="839"/>
        <v>3.1620472203985469E-14</v>
      </c>
      <c r="IP394" s="223">
        <f t="shared" ca="1" si="840"/>
        <v>-1.3459212110873338E-13</v>
      </c>
      <c r="IQ394" s="223">
        <f t="shared" ca="1" si="841"/>
        <v>-2.172339212172487E-13</v>
      </c>
      <c r="IR394" s="223">
        <f t="shared" ca="1" si="842"/>
        <v>-1.6499107163428862E-13</v>
      </c>
      <c r="IS394" s="223">
        <f t="shared" ca="1" si="843"/>
        <v>-1.0302145605673686E-14</v>
      </c>
      <c r="IT394" s="223">
        <f t="shared" ca="1" si="844"/>
        <v>1.5078357744849925E-13</v>
      </c>
      <c r="IU394" s="223">
        <f t="shared" ca="1" si="845"/>
        <v>2.182449258681544E-13</v>
      </c>
      <c r="IV394" s="223">
        <f t="shared" ca="1" si="846"/>
        <v>1.5019387268995673E-13</v>
      </c>
      <c r="IW394" s="223">
        <f t="shared" ca="1" si="847"/>
        <v>-1.1115396286546381E-14</v>
      </c>
      <c r="IX394" s="223">
        <f t="shared" ca="1" si="848"/>
        <v>-1.6552290551074812E-13</v>
      </c>
      <c r="IY394" s="223">
        <f t="shared" ca="1" si="849"/>
        <v>-2.1715411257813751E-13</v>
      </c>
      <c r="IZ394" s="223">
        <f t="shared" ca="1" si="850"/>
        <v>-1.3395022464729807E-13</v>
      </c>
      <c r="JA394" s="223">
        <f t="shared" ca="1" si="851"/>
        <v>3.242589083623333E-14</v>
      </c>
      <c r="JB394" s="223">
        <f t="shared" ca="1" si="852"/>
        <v>1.7866815750890427E-13</v>
      </c>
    </row>
    <row r="395" spans="2:262">
      <c r="B395" s="230">
        <v>34</v>
      </c>
      <c r="C395" s="229">
        <f t="shared" si="853"/>
        <v>6.6406250000000026E-4</v>
      </c>
      <c r="D395" s="226">
        <f t="shared" ca="1" si="597"/>
        <v>18.000000000013557</v>
      </c>
      <c r="E395" s="225">
        <f ca="1">AN361</f>
        <v>1.3558681646078619E-11</v>
      </c>
      <c r="F395" s="224">
        <v>34</v>
      </c>
      <c r="G395" s="223">
        <f t="shared" ca="1" si="854"/>
        <v>-5.6022962813094997E-14</v>
      </c>
      <c r="H395" s="223">
        <f t="shared" ca="1" si="598"/>
        <v>-2.8419984828161921E-14</v>
      </c>
      <c r="I395" s="223">
        <f t="shared" ca="1" si="599"/>
        <v>1.7851572197157941E-14</v>
      </c>
      <c r="J395" s="223">
        <f t="shared" ca="1" si="600"/>
        <v>5.2396751162360859E-14</v>
      </c>
      <c r="K395" s="223">
        <f t="shared" ca="1" si="601"/>
        <v>5.2523442698790785E-14</v>
      </c>
      <c r="L395" s="223">
        <f t="shared" ca="1" si="602"/>
        <v>1.8148425405173501E-14</v>
      </c>
      <c r="M395" s="223">
        <f t="shared" ca="1" si="603"/>
        <v>-2.8147967504355965E-14</v>
      </c>
      <c r="N395" s="223">
        <f t="shared" ca="1" si="604"/>
        <v>-5.595446468175978E-14</v>
      </c>
      <c r="O395" s="223">
        <f t="shared" ca="1" si="605"/>
        <v>-4.7005476137058044E-14</v>
      </c>
      <c r="P395" s="223">
        <f t="shared" ca="1" si="606"/>
        <v>-7.1794321716185663E-15</v>
      </c>
      <c r="Q395" s="223">
        <f t="shared" ca="1" si="607"/>
        <v>3.7362652205923632E-14</v>
      </c>
      <c r="R395" s="223">
        <f t="shared" ca="1" si="608"/>
        <v>5.7361879503063961E-14</v>
      </c>
      <c r="S395" s="223">
        <f t="shared" ca="1" si="609"/>
        <v>3.9681115488352884E-14</v>
      </c>
      <c r="T395" s="223">
        <f t="shared" ca="1" si="610"/>
        <v>-4.0654626140198237E-15</v>
      </c>
      <c r="U395" s="223">
        <f t="shared" ca="1" si="611"/>
        <v>-4.5141511136434374E-14</v>
      </c>
      <c r="V395" s="223">
        <f t="shared" ca="1" si="612"/>
        <v>-5.6564909463978046E-14</v>
      </c>
      <c r="W395" s="223">
        <f t="shared" ca="1" si="613"/>
        <v>-3.0831831824856204E-14</v>
      </c>
      <c r="X395" s="223">
        <f t="shared" ca="1" si="614"/>
        <v>1.5154123951339033E-14</v>
      </c>
      <c r="Y395" s="223">
        <f t="shared" ca="1" si="615"/>
        <v>5.1185607109623099E-14</v>
      </c>
      <c r="Z395" s="223">
        <f t="shared" ca="1" si="616"/>
        <v>5.3594181676158153E-14</v>
      </c>
      <c r="AA395" s="223">
        <f t="shared" ca="1" si="617"/>
        <v>2.0797698155020793E-14</v>
      </c>
      <c r="AB395" s="223">
        <f t="shared" ca="1" si="618"/>
        <v>-2.5660420803739003E-14</v>
      </c>
      <c r="AC395" s="223">
        <f t="shared" ca="1" si="619"/>
        <v>-5.5262668906808133E-14</v>
      </c>
      <c r="AD395" s="223">
        <f t="shared" ca="1" si="620"/>
        <v>-4.856385954248676E-14</v>
      </c>
      <c r="AE395" s="223">
        <f t="shared" ca="1" si="621"/>
        <v>-9.964320608571511E-15</v>
      </c>
      <c r="AF395" s="223">
        <f t="shared" ca="1" si="622"/>
        <v>3.5180602075180969E-14</v>
      </c>
      <c r="AG395" s="223">
        <f t="shared" ca="1" si="623"/>
        <v>5.7216017329566319E-14</v>
      </c>
      <c r="AH395" s="223">
        <f t="shared" ca="1" si="624"/>
        <v>4.1667255521523886E-14</v>
      </c>
      <c r="AI395" s="223">
        <f t="shared" ca="1" si="625"/>
        <v>-1.2519801908097904E-15</v>
      </c>
      <c r="AJ395" s="223">
        <f t="shared" ca="1" si="626"/>
        <v>-4.3348812538382673E-14</v>
      </c>
      <c r="AK395" s="223">
        <f t="shared" ca="1" si="627"/>
        <v>-5.6970586293461448E-14</v>
      </c>
      <c r="AL395" s="223">
        <f t="shared" ca="1" si="628"/>
        <v>-3.3169402238134968E-14</v>
      </c>
      <c r="AM395" s="223">
        <f t="shared" ca="1" si="629"/>
        <v>1.2420168093576858E-14</v>
      </c>
      <c r="AN395" s="223">
        <f t="shared" ca="1" si="630"/>
        <v>4.9851152446028599E-14</v>
      </c>
      <c r="AO395" s="223">
        <f t="shared" ca="1" si="631"/>
        <v>5.4535807575571727E-14</v>
      </c>
      <c r="AP395" s="223">
        <f t="shared" ca="1" si="632"/>
        <v>2.3396867428349609E-14</v>
      </c>
      <c r="AQ395" s="223">
        <f t="shared" ca="1" si="633"/>
        <v>-2.3111055901818458E-14</v>
      </c>
      <c r="AR395" s="223">
        <f t="shared" ca="1" si="634"/>
        <v>-5.4437740522021903E-14</v>
      </c>
      <c r="AS395" s="223">
        <f t="shared" ca="1" si="635"/>
        <v>-5.0005248356585952E-14</v>
      </c>
      <c r="AT395" s="223">
        <f t="shared" ca="1" si="636"/>
        <v>-1.27252041244072E-14</v>
      </c>
      <c r="AU395" s="223">
        <f t="shared" ca="1" si="637"/>
        <v>3.291379879258246E-14</v>
      </c>
      <c r="AV395" s="223">
        <f t="shared" ca="1" si="638"/>
        <v>5.693231675879054E-14</v>
      </c>
      <c r="AW395" s="223">
        <f t="shared" ca="1" si="639"/>
        <v>4.355301548652313E-14</v>
      </c>
      <c r="AX395" s="223">
        <f t="shared" ca="1" si="640"/>
        <v>1.5645183623403159E-15</v>
      </c>
      <c r="AY395" s="223">
        <f t="shared" ca="1" si="641"/>
        <v>-4.1451682854018679E-14</v>
      </c>
      <c r="AZ395" s="223">
        <f t="shared" ca="1" si="642"/>
        <v>-5.72390159905299E-14</v>
      </c>
      <c r="BA395" s="223">
        <f t="shared" ca="1" si="643"/>
        <v>-3.542706465612547E-14</v>
      </c>
      <c r="BB395" s="223">
        <f t="shared" ca="1" si="644"/>
        <v>9.6562909629993079E-15</v>
      </c>
      <c r="BC395" s="223">
        <f t="shared" ca="1" si="645"/>
        <v>4.839660198974626E-14</v>
      </c>
      <c r="BD395" s="223">
        <f t="shared" ca="1" si="646"/>
        <v>5.5346051937763182E-14</v>
      </c>
      <c r="BE395" s="223">
        <f t="shared" ca="1" si="647"/>
        <v>2.5939671598719976E-14</v>
      </c>
      <c r="BF395" s="223">
        <f t="shared" ca="1" si="648"/>
        <v>-2.0506014441940835E-14</v>
      </c>
      <c r="BG395" s="223">
        <f t="shared" ca="1" si="649"/>
        <v>-5.3481666852135204E-14</v>
      </c>
      <c r="BH395" s="223">
        <f t="shared" ca="1" si="650"/>
        <v>-5.1326170147451851E-14</v>
      </c>
      <c r="BI395" s="223">
        <f t="shared" ca="1" si="651"/>
        <v>-1.5455431508910749E-14</v>
      </c>
      <c r="BJ395" s="223">
        <f t="shared" ca="1" si="652"/>
        <v>3.0567703285784338E-14</v>
      </c>
      <c r="BK395" s="223">
        <f t="shared" ca="1" si="653"/>
        <v>5.651146125026077E-14</v>
      </c>
      <c r="BL395" s="223">
        <f t="shared" ca="1" si="654"/>
        <v>4.5333852422421612E-14</v>
      </c>
      <c r="BM395" s="223">
        <f t="shared" ca="1" si="655"/>
        <v>4.3772478537199188E-15</v>
      </c>
      <c r="BN395" s="223">
        <f t="shared" ca="1" si="656"/>
        <v>-3.9454692434920322E-14</v>
      </c>
      <c r="BO395" s="223">
        <f t="shared" ca="1" si="657"/>
        <v>-5.7369551884531493E-14</v>
      </c>
      <c r="BP395" s="223">
        <f t="shared" ca="1" si="658"/>
        <v>-3.7599380172314993E-14</v>
      </c>
      <c r="BQ395" s="223">
        <f t="shared" ca="1" si="659"/>
        <v>6.8691509817000945E-15</v>
      </c>
      <c r="BR395" s="223">
        <f t="shared" ca="1" si="660"/>
        <v>4.6825459880229052E-14</v>
      </c>
      <c r="BS395" s="223">
        <f t="shared" ca="1" si="661"/>
        <v>5.6022962813094959E-14</v>
      </c>
      <c r="BT395" s="223">
        <f t="shared" ca="1" si="662"/>
        <v>2.8419984828161956E-14</v>
      </c>
      <c r="BU395" s="223">
        <f t="shared" ca="1" si="663"/>
        <v>-1.7851572197158026E-14</v>
      </c>
      <c r="BV395" s="223">
        <f t="shared" ca="1" si="664"/>
        <v>-5.239675116236096E-14</v>
      </c>
      <c r="BW395" s="223">
        <f t="shared" ca="1" si="665"/>
        <v>-5.2523442698790798E-14</v>
      </c>
      <c r="BX395" s="223">
        <f t="shared" ca="1" si="666"/>
        <v>-1.8148425405173422E-14</v>
      </c>
      <c r="BY395" s="223">
        <f t="shared" ca="1" si="667"/>
        <v>2.8147967504356174E-14</v>
      </c>
      <c r="BZ395" s="223">
        <f t="shared" ca="1" si="668"/>
        <v>5.5954464681759774E-14</v>
      </c>
      <c r="CA395" s="223">
        <f t="shared" ca="1" si="669"/>
        <v>4.7005476137057969E-14</v>
      </c>
      <c r="CB395" s="223">
        <f t="shared" ca="1" si="670"/>
        <v>7.179432171618276E-15</v>
      </c>
      <c r="CC395" s="223">
        <f t="shared" ca="1" si="671"/>
        <v>-3.7362652205923626E-14</v>
      </c>
      <c r="CD395" s="223">
        <f t="shared" ca="1" si="672"/>
        <v>-5.7361879503063974E-14</v>
      </c>
      <c r="CE395" s="223">
        <f t="shared" ca="1" si="673"/>
        <v>-3.968111548835267E-14</v>
      </c>
      <c r="CF395" s="223">
        <f t="shared" ca="1" si="674"/>
        <v>4.065462614020215E-15</v>
      </c>
      <c r="CG395" s="223">
        <f t="shared" ca="1" si="675"/>
        <v>4.5141511136434235E-14</v>
      </c>
      <c r="CH395" s="223">
        <f t="shared" ca="1" si="676"/>
        <v>5.6564909463978065E-14</v>
      </c>
      <c r="CI395" s="223">
        <f t="shared" ca="1" si="677"/>
        <v>3.0831831824856229E-14</v>
      </c>
      <c r="CJ395" s="223">
        <f t="shared" ca="1" si="678"/>
        <v>-1.5154123951339209E-14</v>
      </c>
      <c r="CK395" s="223">
        <f t="shared" ca="1" si="679"/>
        <v>-5.1185607109623225E-14</v>
      </c>
      <c r="CL395" s="223">
        <f t="shared" ca="1" si="680"/>
        <v>-5.3594181676157976E-14</v>
      </c>
      <c r="CM395" s="223">
        <f t="shared" ca="1" si="681"/>
        <v>-2.079769815502109E-14</v>
      </c>
      <c r="CN395" s="223">
        <f t="shared" ca="1" si="682"/>
        <v>2.5660420803738893E-14</v>
      </c>
      <c r="CO395" s="223">
        <f t="shared" ca="1" si="683"/>
        <v>5.5262668906808158E-14</v>
      </c>
      <c r="CP395" s="223">
        <f t="shared" ca="1" si="684"/>
        <v>4.8563859542486716E-14</v>
      </c>
      <c r="CQ395" s="223">
        <f t="shared" ca="1" si="685"/>
        <v>9.964320608571227E-15</v>
      </c>
      <c r="CR395" s="223">
        <f t="shared" ca="1" si="686"/>
        <v>-3.5180602075181347E-14</v>
      </c>
      <c r="CS395" s="223">
        <f t="shared" ca="1" si="687"/>
        <v>-5.7216017329566307E-14</v>
      </c>
      <c r="CT395" s="223">
        <f t="shared" ca="1" si="688"/>
        <v>-4.1667255521523968E-14</v>
      </c>
      <c r="CU395" s="223">
        <f t="shared" ca="1" si="689"/>
        <v>1.2519801908098788E-15</v>
      </c>
      <c r="CV395" s="223">
        <f t="shared" ca="1" si="690"/>
        <v>4.3348812538382862E-14</v>
      </c>
      <c r="CW395" s="223">
        <f t="shared" ca="1" si="691"/>
        <v>5.6970586293461411E-14</v>
      </c>
      <c r="CX395" s="223">
        <f t="shared" ca="1" si="692"/>
        <v>3.3169402238134564E-14</v>
      </c>
      <c r="CY395" s="223">
        <f t="shared" ca="1" si="693"/>
        <v>-1.2420168093576735E-14</v>
      </c>
      <c r="CZ395" s="223">
        <f t="shared" ca="1" si="694"/>
        <v>-4.9851152446028542E-14</v>
      </c>
      <c r="DA395" s="223">
        <f t="shared" ca="1" si="695"/>
        <v>-5.4535807575571702E-14</v>
      </c>
      <c r="DB395" s="223">
        <f t="shared" ca="1" si="696"/>
        <v>-2.3396867428349341E-14</v>
      </c>
      <c r="DC395" s="223">
        <f t="shared" ca="1" si="697"/>
        <v>2.3111055901818723E-14</v>
      </c>
      <c r="DD395" s="223">
        <f t="shared" ca="1" si="698"/>
        <v>5.4437740522021796E-14</v>
      </c>
      <c r="DE395" s="223">
        <f t="shared" ca="1" si="699"/>
        <v>5.000524835658611E-14</v>
      </c>
      <c r="DF395" s="223">
        <f t="shared" ca="1" si="700"/>
        <v>1.2725204124407118E-14</v>
      </c>
      <c r="DG395" s="223">
        <f t="shared" ca="1" si="701"/>
        <v>-3.291379879258253E-14</v>
      </c>
      <c r="DH395" s="223">
        <f t="shared" ca="1" si="702"/>
        <v>-5.6932316758790553E-14</v>
      </c>
      <c r="DI395" s="223">
        <f t="shared" ca="1" si="703"/>
        <v>-4.3553015486522814E-14</v>
      </c>
      <c r="DJ395" s="223">
        <f t="shared" ca="1" si="704"/>
        <v>-1.564518362340641E-15</v>
      </c>
      <c r="DK395" s="223">
        <f t="shared" ca="1" si="705"/>
        <v>4.1451682854018458E-14</v>
      </c>
      <c r="DL395" s="223">
        <f t="shared" ca="1" si="706"/>
        <v>5.72390159905299E-14</v>
      </c>
      <c r="DM395" s="223">
        <f t="shared" ca="1" si="707"/>
        <v>3.5427064656125407E-14</v>
      </c>
      <c r="DN395" s="223">
        <f t="shared" ca="1" si="708"/>
        <v>-9.65629096299939E-15</v>
      </c>
      <c r="DO395" s="223">
        <f t="shared" ca="1" si="709"/>
        <v>-4.8396601989746525E-14</v>
      </c>
      <c r="DP395" s="223">
        <f t="shared" ca="1" si="710"/>
        <v>-5.534605193776327E-14</v>
      </c>
      <c r="DQ395" s="223">
        <f t="shared" ca="1" si="711"/>
        <v>-2.5939671598719903E-14</v>
      </c>
      <c r="DR395" s="223">
        <f t="shared" ca="1" si="712"/>
        <v>2.0506014441940914E-14</v>
      </c>
      <c r="DS395" s="223">
        <f t="shared" ca="1" si="713"/>
        <v>5.3481666852135236E-14</v>
      </c>
      <c r="DT395" s="223">
        <f t="shared" ca="1" si="714"/>
        <v>5.1326170147451623E-14</v>
      </c>
      <c r="DU395" s="223">
        <f t="shared" ca="1" si="715"/>
        <v>1.5455431508910276E-14</v>
      </c>
      <c r="DV395" s="223">
        <f t="shared" ca="1" si="716"/>
        <v>-3.0567703285784067E-14</v>
      </c>
      <c r="DW395" s="223">
        <f t="shared" ca="1" si="717"/>
        <v>-5.6511461250260782E-14</v>
      </c>
      <c r="DX395" s="223">
        <f t="shared" ca="1" si="718"/>
        <v>-4.5333852422421555E-14</v>
      </c>
      <c r="DY395" s="223">
        <f t="shared" ca="1" si="719"/>
        <v>-4.3772478537198305E-15</v>
      </c>
      <c r="DZ395" s="223">
        <f t="shared" ca="1" si="720"/>
        <v>3.9454692434920682E-14</v>
      </c>
      <c r="EA395" s="223">
        <f t="shared" ca="1" si="721"/>
        <v>5.736955188453148E-14</v>
      </c>
      <c r="EB395" s="223">
        <f t="shared" ca="1" si="722"/>
        <v>3.7599380172315233E-14</v>
      </c>
      <c r="EC395" s="223">
        <f t="shared" ca="1" si="723"/>
        <v>-6.8691509817001828E-15</v>
      </c>
      <c r="ED395" s="223">
        <f t="shared" ca="1" si="724"/>
        <v>-4.6825459880229096E-14</v>
      </c>
      <c r="EE395" s="223">
        <f t="shared" ca="1" si="725"/>
        <v>-5.602296281309494E-14</v>
      </c>
      <c r="EF395" s="223">
        <f t="shared" ca="1" si="726"/>
        <v>-2.841998482816153E-14</v>
      </c>
      <c r="EG395" s="223">
        <f t="shared" ca="1" si="727"/>
        <v>1.7851572197157717E-14</v>
      </c>
      <c r="EH395" s="223">
        <f t="shared" ca="1" si="728"/>
        <v>5.2396751162360834E-14</v>
      </c>
      <c r="EI395" s="223">
        <f t="shared" ca="1" si="729"/>
        <v>5.2523442698790754E-14</v>
      </c>
      <c r="EJ395" s="223">
        <f t="shared" ca="1" si="730"/>
        <v>1.8148425405173346E-14</v>
      </c>
      <c r="EK395" s="223">
        <f t="shared" ca="1" si="731"/>
        <v>-2.8147967504356249E-14</v>
      </c>
      <c r="EL395" s="223">
        <f t="shared" ca="1" si="732"/>
        <v>-5.5954464681759881E-14</v>
      </c>
      <c r="EM395" s="223">
        <f t="shared" ca="1" si="733"/>
        <v>-4.7005476137058158E-14</v>
      </c>
      <c r="EN395" s="223">
        <f t="shared" ca="1" si="734"/>
        <v>-7.1794321716185978E-15</v>
      </c>
      <c r="EO395" s="223">
        <f t="shared" ca="1" si="735"/>
        <v>3.7362652205923689E-14</v>
      </c>
      <c r="EP395" s="223">
        <f t="shared" ca="1" si="736"/>
        <v>5.7361879503063974E-14</v>
      </c>
      <c r="EQ395" s="223">
        <f t="shared" ca="1" si="737"/>
        <v>3.9681115488352607E-14</v>
      </c>
      <c r="ER395" s="223">
        <f t="shared" ca="1" si="738"/>
        <v>-4.0654626140203002E-15</v>
      </c>
      <c r="ES395" s="223">
        <f t="shared" ca="1" si="739"/>
        <v>-4.5141511136434292E-14</v>
      </c>
      <c r="ET395" s="223">
        <f t="shared" ca="1" si="740"/>
        <v>-5.6564909463978059E-14</v>
      </c>
      <c r="EU395" s="223">
        <f t="shared" ca="1" si="741"/>
        <v>-3.0831831824856153E-14</v>
      </c>
      <c r="EV395" s="223">
        <f t="shared" ca="1" si="742"/>
        <v>1.5154123951339294E-14</v>
      </c>
      <c r="EW395" s="223">
        <f t="shared" ca="1" si="743"/>
        <v>5.1185607109623263E-14</v>
      </c>
      <c r="EX395" s="223">
        <f t="shared" ca="1" si="744"/>
        <v>5.3594181676157944E-14</v>
      </c>
      <c r="EY395" s="223">
        <f t="shared" ca="1" si="745"/>
        <v>2.0797698155021014E-14</v>
      </c>
      <c r="EZ395" s="223">
        <f t="shared" ca="1" si="746"/>
        <v>-2.5660420803738965E-14</v>
      </c>
      <c r="FA395" s="223">
        <f t="shared" ca="1" si="747"/>
        <v>-5.5262668906808177E-14</v>
      </c>
      <c r="FB395" s="223">
        <f t="shared" ca="1" si="748"/>
        <v>-4.8563859542486672E-14</v>
      </c>
      <c r="FC395" s="223">
        <f t="shared" ca="1" si="749"/>
        <v>-9.964320608571145E-15</v>
      </c>
      <c r="FD395" s="223">
        <f t="shared" ca="1" si="750"/>
        <v>3.5180602075181417E-14</v>
      </c>
      <c r="FE395" s="223">
        <f t="shared" ca="1" si="751"/>
        <v>5.7216017329566383E-14</v>
      </c>
      <c r="FF395" s="223">
        <f t="shared" ca="1" si="752"/>
        <v>4.166725552152335E-14</v>
      </c>
      <c r="FG395" s="223">
        <f t="shared" ca="1" si="753"/>
        <v>-1.2519801908107749E-15</v>
      </c>
      <c r="FH395" s="223">
        <f t="shared" ca="1" si="754"/>
        <v>-4.3348812538382383E-14</v>
      </c>
      <c r="FI395" s="223">
        <f t="shared" ca="1" si="755"/>
        <v>-5.6970586293461499E-14</v>
      </c>
      <c r="FJ395" s="223">
        <f t="shared" ca="1" si="756"/>
        <v>-3.3169402238135157E-14</v>
      </c>
      <c r="FK395" s="223">
        <f t="shared" ca="1" si="757"/>
        <v>1.2420168093576817E-14</v>
      </c>
      <c r="FL395" s="223">
        <f t="shared" ca="1" si="758"/>
        <v>4.985115244602858E-14</v>
      </c>
      <c r="FM395" s="223">
        <f t="shared" ca="1" si="759"/>
        <v>5.4535807575571677E-14</v>
      </c>
      <c r="FN395" s="223">
        <f t="shared" ca="1" si="760"/>
        <v>2.3396867428349265E-14</v>
      </c>
      <c r="FO395" s="223">
        <f t="shared" ca="1" si="761"/>
        <v>-2.3111055901818799E-14</v>
      </c>
      <c r="FP395" s="223">
        <f t="shared" ca="1" si="762"/>
        <v>-5.4437740522022086E-14</v>
      </c>
      <c r="FQ395" s="223">
        <f t="shared" ca="1" si="763"/>
        <v>-5.0005248356585668E-14</v>
      </c>
      <c r="FR395" s="223">
        <f t="shared" ca="1" si="764"/>
        <v>-1.2725204124406244E-14</v>
      </c>
      <c r="FS395" s="223">
        <f t="shared" ca="1" si="765"/>
        <v>3.2913798792581924E-14</v>
      </c>
      <c r="FT395" s="223">
        <f t="shared" ca="1" si="766"/>
        <v>5.6932316758790464E-14</v>
      </c>
      <c r="FU395" s="223">
        <f t="shared" ca="1" si="767"/>
        <v>4.3553015486523294E-14</v>
      </c>
      <c r="FV395" s="223">
        <f t="shared" ca="1" si="768"/>
        <v>1.5645183623405526E-15</v>
      </c>
      <c r="FW395" s="223">
        <f t="shared" ca="1" si="769"/>
        <v>-4.1451682854018515E-14</v>
      </c>
      <c r="FX395" s="223">
        <f t="shared" ca="1" si="770"/>
        <v>-5.72390159905299E-14</v>
      </c>
      <c r="FY395" s="223">
        <f t="shared" ca="1" si="771"/>
        <v>-3.5427064656125338E-14</v>
      </c>
      <c r="FZ395" s="223">
        <f t="shared" ca="1" si="772"/>
        <v>9.656290962999472E-15</v>
      </c>
      <c r="GA395" s="223">
        <f t="shared" ca="1" si="773"/>
        <v>4.8396601989746569E-14</v>
      </c>
      <c r="GB395" s="223">
        <f t="shared" ca="1" si="774"/>
        <v>5.534605193776303E-14</v>
      </c>
      <c r="GC395" s="223">
        <f t="shared" ca="1" si="775"/>
        <v>2.5939671598719102E-14</v>
      </c>
      <c r="GD395" s="223">
        <f t="shared" ca="1" si="776"/>
        <v>-2.050601444194175E-14</v>
      </c>
      <c r="GE395" s="223">
        <f t="shared" ca="1" si="777"/>
        <v>-5.3481666852134971E-14</v>
      </c>
      <c r="GF395" s="223">
        <f t="shared" ca="1" si="778"/>
        <v>-5.1326170147451952E-14</v>
      </c>
      <c r="GG395" s="223">
        <f t="shared" ca="1" si="779"/>
        <v>-1.5455431508910986E-14</v>
      </c>
      <c r="GH395" s="223">
        <f t="shared" ca="1" si="780"/>
        <v>3.0567703285784136E-14</v>
      </c>
      <c r="GI395" s="223">
        <f t="shared" ca="1" si="781"/>
        <v>5.6511461250260801E-14</v>
      </c>
      <c r="GJ395" s="223">
        <f t="shared" ca="1" si="782"/>
        <v>4.5333852422421505E-14</v>
      </c>
      <c r="GK395" s="223">
        <f t="shared" ca="1" si="783"/>
        <v>4.3772478537197484E-15</v>
      </c>
      <c r="GL395" s="223">
        <f t="shared" ca="1" si="784"/>
        <v>-3.9454692434920739E-14</v>
      </c>
      <c r="GM395" s="223">
        <f t="shared" ca="1" si="785"/>
        <v>-5.736955188453148E-14</v>
      </c>
      <c r="GN395" s="223">
        <f t="shared" ca="1" si="786"/>
        <v>-3.7599380172314564E-14</v>
      </c>
      <c r="GO395" s="223">
        <f t="shared" ca="1" si="787"/>
        <v>6.8691509817010695E-15</v>
      </c>
      <c r="GP395" s="223">
        <f t="shared" ca="1" si="788"/>
        <v>4.682545988022962E-14</v>
      </c>
      <c r="GQ395" s="223">
        <f t="shared" ca="1" si="789"/>
        <v>5.6022962813095098E-14</v>
      </c>
      <c r="GR395" s="223">
        <f t="shared" ca="1" si="790"/>
        <v>2.8419984828162161E-14</v>
      </c>
      <c r="GS395" s="223">
        <f t="shared" ca="1" si="791"/>
        <v>-1.7851572197157802E-14</v>
      </c>
      <c r="GT395" s="223">
        <f t="shared" ca="1" si="792"/>
        <v>-5.2396751162360859E-14</v>
      </c>
      <c r="GU395" s="223">
        <f t="shared" ca="1" si="793"/>
        <v>-5.2523442698790722E-14</v>
      </c>
      <c r="GV395" s="223">
        <f t="shared" ca="1" si="794"/>
        <v>-1.8148425405173258E-14</v>
      </c>
      <c r="GW395" s="223">
        <f t="shared" ca="1" si="795"/>
        <v>2.8147967504356325E-14</v>
      </c>
      <c r="GX395" s="223">
        <f t="shared" ca="1" si="796"/>
        <v>5.59544646817599E-14</v>
      </c>
      <c r="GY395" s="223">
        <f t="shared" ca="1" si="797"/>
        <v>4.7005476137057634E-14</v>
      </c>
      <c r="GZ395" s="223">
        <f t="shared" ca="1" si="798"/>
        <v>7.1794321716177111E-15</v>
      </c>
      <c r="HA395" s="223">
        <f t="shared" ca="1" si="799"/>
        <v>-3.7362652205924371E-14</v>
      </c>
      <c r="HB395" s="223">
        <f t="shared" ca="1" si="800"/>
        <v>-5.7361879503063961E-14</v>
      </c>
      <c r="HC395" s="223">
        <f t="shared" ca="1" si="801"/>
        <v>-3.9681115488353137E-14</v>
      </c>
      <c r="HD395" s="223">
        <f t="shared" ca="1" si="802"/>
        <v>4.0654626140195649E-15</v>
      </c>
      <c r="HE395" s="223">
        <f t="shared" ca="1" si="803"/>
        <v>4.5141511136434342E-14</v>
      </c>
      <c r="HF395" s="223">
        <f t="shared" ca="1" si="804"/>
        <v>5.656490946397804E-14</v>
      </c>
      <c r="HG395" s="223">
        <f t="shared" ca="1" si="805"/>
        <v>3.0831831824856077E-14</v>
      </c>
      <c r="HH395" s="223">
        <f t="shared" ca="1" si="806"/>
        <v>-1.5154123951339376E-14</v>
      </c>
      <c r="HI395" s="223">
        <f t="shared" ca="1" si="807"/>
        <v>-5.1185607109623301E-14</v>
      </c>
      <c r="HJ395" s="223">
        <f t="shared" ca="1" si="808"/>
        <v>-5.3594181676157913E-14</v>
      </c>
      <c r="HK395" s="223">
        <f t="shared" ca="1" si="809"/>
        <v>-2.0797698155020175E-14</v>
      </c>
      <c r="HL395" s="223">
        <f t="shared" ca="1" si="810"/>
        <v>2.5660420803739773E-14</v>
      </c>
      <c r="HM395" s="223">
        <f t="shared" ca="1" si="811"/>
        <v>5.5262668906808417E-14</v>
      </c>
      <c r="HN395" s="223">
        <f t="shared" ca="1" si="812"/>
        <v>4.8563859542487057E-14</v>
      </c>
      <c r="HO395" s="223">
        <f t="shared" ca="1" si="813"/>
        <v>9.9643206085718613E-15</v>
      </c>
      <c r="HP395" s="223">
        <f t="shared" ca="1" si="814"/>
        <v>-3.5180602075180843E-14</v>
      </c>
      <c r="HQ395" s="223">
        <f t="shared" ca="1" si="815"/>
        <v>-5.7216017329566319E-14</v>
      </c>
      <c r="HR395" s="223">
        <f t="shared" ca="1" si="816"/>
        <v>-4.1667255521523855E-14</v>
      </c>
      <c r="HS395" s="223">
        <f t="shared" ca="1" si="817"/>
        <v>1.2519801908100429E-15</v>
      </c>
      <c r="HT395" s="223">
        <f t="shared" ca="1" si="818"/>
        <v>4.3348812538382976E-14</v>
      </c>
      <c r="HU395" s="223">
        <f t="shared" ca="1" si="819"/>
        <v>5.6970586293461398E-14</v>
      </c>
      <c r="HV395" s="223">
        <f t="shared" ca="1" si="820"/>
        <v>3.3169402238134425E-14</v>
      </c>
      <c r="HW395" s="223">
        <f t="shared" ca="1" si="821"/>
        <v>-1.2420168093577698E-14</v>
      </c>
      <c r="HX395" s="223">
        <f t="shared" ca="1" si="822"/>
        <v>-4.9851152446029028E-14</v>
      </c>
      <c r="HY395" s="223">
        <f t="shared" ca="1" si="823"/>
        <v>-5.4535807575571904E-14</v>
      </c>
      <c r="HZ395" s="223">
        <f t="shared" ca="1" si="824"/>
        <v>-2.3396867428349934E-14</v>
      </c>
      <c r="IA395" s="223">
        <f t="shared" ca="1" si="825"/>
        <v>2.3111055901818136E-14</v>
      </c>
      <c r="IB395" s="223">
        <f t="shared" ca="1" si="826"/>
        <v>5.4437740522021847E-14</v>
      </c>
      <c r="IC395" s="223">
        <f t="shared" ca="1" si="827"/>
        <v>5.0005248356586021E-14</v>
      </c>
      <c r="ID395" s="223">
        <f t="shared" ca="1" si="828"/>
        <v>1.2725204124406951E-14</v>
      </c>
      <c r="IE395" s="223">
        <f t="shared" ca="1" si="829"/>
        <v>-2.1813024749752819E-14</v>
      </c>
      <c r="IF395" s="223">
        <f t="shared" ca="1" si="830"/>
        <v>-5.6932316758790578E-14</v>
      </c>
      <c r="IG395" s="223">
        <f t="shared" ca="1" si="831"/>
        <v>-4.3553015486522707E-14</v>
      </c>
      <c r="IH395" s="223">
        <f t="shared" ca="1" si="832"/>
        <v>-1.5645183623396533E-15</v>
      </c>
      <c r="II395" s="223">
        <f t="shared" ca="1" si="833"/>
        <v>4.145168285401914E-14</v>
      </c>
      <c r="IJ395" s="223">
        <f t="shared" ca="1" si="834"/>
        <v>5.7239015990529837E-14</v>
      </c>
      <c r="IK395" s="223">
        <f t="shared" ca="1" si="835"/>
        <v>3.5427064656125912E-14</v>
      </c>
      <c r="IL395" s="223">
        <f t="shared" ca="1" si="836"/>
        <v>-9.6562909629987526E-15</v>
      </c>
      <c r="IM395" s="223">
        <f t="shared" ca="1" si="837"/>
        <v>-4.8396601989746178E-14</v>
      </c>
      <c r="IN395" s="223">
        <f t="shared" ca="1" si="838"/>
        <v>-5.5346051937763219E-14</v>
      </c>
      <c r="IO395" s="223">
        <f t="shared" ca="1" si="839"/>
        <v>-2.5939671598719752E-14</v>
      </c>
      <c r="IP395" s="223">
        <f t="shared" ca="1" si="840"/>
        <v>2.0506014441941072E-14</v>
      </c>
      <c r="IQ395" s="223">
        <f t="shared" ca="1" si="841"/>
        <v>5.3481666852135293E-14</v>
      </c>
      <c r="IR395" s="223">
        <f t="shared" ca="1" si="842"/>
        <v>5.1326170147451548E-14</v>
      </c>
      <c r="IS395" s="223">
        <f t="shared" ca="1" si="843"/>
        <v>1.5455431508910118E-14</v>
      </c>
      <c r="IT395" s="223">
        <f t="shared" ca="1" si="844"/>
        <v>-3.05677032857849E-14</v>
      </c>
      <c r="IU395" s="223">
        <f t="shared" ca="1" si="845"/>
        <v>-5.6511461250260959E-14</v>
      </c>
      <c r="IV395" s="223">
        <f t="shared" ca="1" si="846"/>
        <v>-4.5333852422420949E-14</v>
      </c>
      <c r="IW395" s="223">
        <f t="shared" ca="1" si="847"/>
        <v>-4.3772478537204773E-15</v>
      </c>
      <c r="IX395" s="223">
        <f t="shared" ca="1" si="848"/>
        <v>3.9454692434920208E-14</v>
      </c>
      <c r="IY395" s="223">
        <f t="shared" ca="1" si="849"/>
        <v>5.7369551884531493E-14</v>
      </c>
      <c r="IZ395" s="223">
        <f t="shared" ca="1" si="850"/>
        <v>3.7599380172315113E-14</v>
      </c>
      <c r="JA395" s="223">
        <f t="shared" ca="1" si="851"/>
        <v>-6.8691509817003438E-15</v>
      </c>
      <c r="JB395" s="223">
        <f t="shared" ca="1" si="852"/>
        <v>-4.6825459880229197E-14</v>
      </c>
    </row>
    <row r="396" spans="2:262">
      <c r="B396" s="230">
        <v>35</v>
      </c>
      <c r="C396" s="229">
        <f t="shared" si="853"/>
        <v>6.8359375000000028E-4</v>
      </c>
      <c r="D396" s="226">
        <f t="shared" ca="1" si="597"/>
        <v>18.000000000021615</v>
      </c>
      <c r="E396" s="225">
        <f ca="1">AO361</f>
        <v>2.1613631783192698E-11</v>
      </c>
      <c r="F396" s="224">
        <v>35</v>
      </c>
      <c r="G396" s="223">
        <f t="shared" ca="1" si="854"/>
        <v>-3.1578963827056656E-13</v>
      </c>
      <c r="H396" s="223">
        <f t="shared" ca="1" si="598"/>
        <v>-1.407510467795575E-13</v>
      </c>
      <c r="I396" s="223">
        <f t="shared" ca="1" si="599"/>
        <v>1.3192011552311941E-13</v>
      </c>
      <c r="J396" s="223">
        <f t="shared" ca="1" si="600"/>
        <v>3.1308432057761056E-13</v>
      </c>
      <c r="K396" s="223">
        <f t="shared" ca="1" si="601"/>
        <v>2.7707623598873977E-13</v>
      </c>
      <c r="L396" s="223">
        <f t="shared" ca="1" si="602"/>
        <v>4.8873024973782709E-14</v>
      </c>
      <c r="M396" s="223">
        <f t="shared" ca="1" si="603"/>
        <v>-2.1323117065698648E-13</v>
      </c>
      <c r="N396" s="223">
        <f t="shared" ca="1" si="604"/>
        <v>-3.2742664486255432E-13</v>
      </c>
      <c r="O396" s="223">
        <f t="shared" ca="1" si="605"/>
        <v>-2.1450121431039618E-13</v>
      </c>
      <c r="P396" s="223">
        <f t="shared" ca="1" si="606"/>
        <v>4.7213908926236638E-14</v>
      </c>
      <c r="Q396" s="223">
        <f t="shared" ca="1" si="607"/>
        <v>2.7617890055101751E-13</v>
      </c>
      <c r="R396" s="223">
        <f t="shared" ca="1" si="608"/>
        <v>3.1357120634727635E-13</v>
      </c>
      <c r="S396" s="223">
        <f t="shared" ca="1" si="609"/>
        <v>1.3345349208557402E-13</v>
      </c>
      <c r="T396" s="223">
        <f t="shared" ca="1" si="610"/>
        <v>-1.3923481269198886E-13</v>
      </c>
      <c r="U396" s="223">
        <f t="shared" ca="1" si="611"/>
        <v>-3.153422889739E-13</v>
      </c>
      <c r="V396" s="223">
        <f t="shared" ca="1" si="612"/>
        <v>-2.7271122609327862E-13</v>
      </c>
      <c r="W396" s="223">
        <f t="shared" ca="1" si="613"/>
        <v>-4.0912844731614082E-14</v>
      </c>
      <c r="X396" s="223">
        <f t="shared" ca="1" si="614"/>
        <v>2.1926490787992898E-13</v>
      </c>
      <c r="Y396" s="223">
        <f t="shared" ca="1" si="615"/>
        <v>3.2734861121147649E-13</v>
      </c>
      <c r="Z396" s="223">
        <f t="shared" ca="1" si="616"/>
        <v>2.0836553816401252E-13</v>
      </c>
      <c r="AA396" s="223">
        <f t="shared" ca="1" si="617"/>
        <v>-5.5151189339113511E-14</v>
      </c>
      <c r="AB396" s="223">
        <f t="shared" ca="1" si="618"/>
        <v>-2.8041205642983342E-13</v>
      </c>
      <c r="AC396" s="223">
        <f t="shared" ca="1" si="619"/>
        <v>-3.1116389085446536E-13</v>
      </c>
      <c r="AD396" s="223">
        <f t="shared" ca="1" si="620"/>
        <v>-1.2607554999810553E-13</v>
      </c>
      <c r="AE396" s="223">
        <f t="shared" ca="1" si="621"/>
        <v>1.4646564001601734E-13</v>
      </c>
      <c r="AF396" s="223">
        <f t="shared" ca="1" si="622"/>
        <v>3.1741030696671927E-13</v>
      </c>
      <c r="AG396" s="223">
        <f t="shared" ca="1" si="623"/>
        <v>2.6818194515254863E-13</v>
      </c>
      <c r="AH396" s="223">
        <f t="shared" ca="1" si="624"/>
        <v>3.2928020121608394E-14</v>
      </c>
      <c r="AI396" s="223">
        <f t="shared" ca="1" si="625"/>
        <v>-2.2516656812120756E-13</v>
      </c>
      <c r="AJ396" s="223">
        <f t="shared" ca="1" si="626"/>
        <v>-3.2707339499735785E-13</v>
      </c>
      <c r="AK396" s="223">
        <f t="shared" ca="1" si="627"/>
        <v>-2.0210435040872823E-13</v>
      </c>
      <c r="AL396" s="223">
        <f t="shared" ca="1" si="628"/>
        <v>6.3055248737767743E-14</v>
      </c>
      <c r="AM396" s="223">
        <f t="shared" ca="1" si="629"/>
        <v>2.8447630257113867E-13</v>
      </c>
      <c r="AN396" s="223">
        <f t="shared" ca="1" si="630"/>
        <v>3.0856914186897087E-13</v>
      </c>
      <c r="AO396" s="223">
        <f t="shared" ca="1" si="631"/>
        <v>1.1862166471358717E-13</v>
      </c>
      <c r="AP396" s="223">
        <f t="shared" ca="1" si="632"/>
        <v>-1.5360824191520327E-13</v>
      </c>
      <c r="AQ396" s="223">
        <f t="shared" ca="1" si="633"/>
        <v>-3.1928712885935756E-13</v>
      </c>
      <c r="AR396" s="223">
        <f t="shared" ca="1" si="634"/>
        <v>-2.6349112143602686E-13</v>
      </c>
      <c r="AS396" s="223">
        <f t="shared" ca="1" si="635"/>
        <v>-2.4923360903540036E-14</v>
      </c>
      <c r="AT396" s="223">
        <f t="shared" ca="1" si="636"/>
        <v>2.309325964413703E-13</v>
      </c>
      <c r="AU396" s="223">
        <f t="shared" ca="1" si="637"/>
        <v>3.2660116200015471E-13</v>
      </c>
      <c r="AV396" s="223">
        <f t="shared" ca="1" si="638"/>
        <v>1.9572142254992517E-13</v>
      </c>
      <c r="AW396" s="223">
        <f t="shared" ca="1" si="639"/>
        <v>-7.0921326012369986E-14</v>
      </c>
      <c r="AX396" s="223">
        <f t="shared" ca="1" si="640"/>
        <v>-2.8836919082502806E-13</v>
      </c>
      <c r="AY396" s="223">
        <f t="shared" ca="1" si="641"/>
        <v>-3.0578852237055753E-13</v>
      </c>
      <c r="AZ396" s="223">
        <f t="shared" ca="1" si="642"/>
        <v>-1.110963261737951E-13</v>
      </c>
      <c r="BA396" s="223">
        <f t="shared" ca="1" si="643"/>
        <v>1.6065831595324157E-13</v>
      </c>
      <c r="BB396" s="223">
        <f t="shared" ca="1" si="644"/>
        <v>3.2097162412448584E-13</v>
      </c>
      <c r="BC396" s="223">
        <f t="shared" ca="1" si="645"/>
        <v>2.5864158052052035E-13</v>
      </c>
      <c r="BD396" s="223">
        <f t="shared" ca="1" si="646"/>
        <v>1.6903688784807853E-14</v>
      </c>
      <c r="BE396" s="223">
        <f t="shared" ca="1" si="647"/>
        <v>-2.3655951960056268E-13</v>
      </c>
      <c r="BF396" s="223">
        <f t="shared" ca="1" si="648"/>
        <v>-3.2593219667536676E-13</v>
      </c>
      <c r="BG396" s="223">
        <f t="shared" ca="1" si="649"/>
        <v>-1.8922059942467434E-13</v>
      </c>
      <c r="BH396" s="223">
        <f t="shared" ca="1" si="650"/>
        <v>7.8744682932101515E-14</v>
      </c>
      <c r="BI396" s="223">
        <f t="shared" ca="1" si="651"/>
        <v>2.920883762611836E-13</v>
      </c>
      <c r="BJ396" s="223">
        <f t="shared" ca="1" si="652"/>
        <v>3.0282370730043793E-13</v>
      </c>
      <c r="BK396" s="223">
        <f t="shared" ca="1" si="653"/>
        <v>1.0350406736127515E-13</v>
      </c>
      <c r="BL396" s="223">
        <f t="shared" ca="1" si="654"/>
        <v>-1.6761161542915103E-13</v>
      </c>
      <c r="BM396" s="223">
        <f t="shared" ca="1" si="655"/>
        <v>-3.2246277808514347E-13</v>
      </c>
      <c r="BN396" s="223">
        <f t="shared" ca="1" si="656"/>
        <v>-2.5363624358813995E-13</v>
      </c>
      <c r="BO396" s="223">
        <f t="shared" ca="1" si="657"/>
        <v>-8.873834516021328E-15</v>
      </c>
      <c r="BP396" s="223">
        <f t="shared" ca="1" si="658"/>
        <v>2.420439481506779E-13</v>
      </c>
      <c r="BQ396" s="223">
        <f t="shared" ca="1" si="659"/>
        <v>3.2506690198269142E-13</v>
      </c>
      <c r="BR396" s="223">
        <f t="shared" ca="1" si="660"/>
        <v>1.8260579688574407E-13</v>
      </c>
      <c r="BS396" s="223">
        <f t="shared" ca="1" si="661"/>
        <v>-8.6520606999288149E-14</v>
      </c>
      <c r="BT396" s="223">
        <f t="shared" ca="1" si="662"/>
        <v>-2.956316185813683E-13</v>
      </c>
      <c r="BU396" s="223">
        <f t="shared" ca="1" si="663"/>
        <v>-2.996764825523483E-13</v>
      </c>
      <c r="BV396" s="223">
        <f t="shared" ca="1" si="664"/>
        <v>-9.5849461568843136E-14</v>
      </c>
      <c r="BW396" s="223">
        <f t="shared" ca="1" si="665"/>
        <v>1.7446395193532796E-13</v>
      </c>
      <c r="BX396" s="223">
        <f t="shared" ca="1" si="666"/>
        <v>3.2375969252594248E-13</v>
      </c>
      <c r="BY396" s="223">
        <f t="shared" ca="1" si="667"/>
        <v>2.4847812566669202E-13</v>
      </c>
      <c r="BZ396" s="223">
        <f t="shared" ca="1" si="668"/>
        <v>8.3863498113640371E-16</v>
      </c>
      <c r="CA396" s="223">
        <f t="shared" ca="1" si="669"/>
        <v>-2.473825784770349E-13</v>
      </c>
      <c r="CB396" s="223">
        <f t="shared" ca="1" si="670"/>
        <v>-3.240057991432961E-13</v>
      </c>
      <c r="CC396" s="223">
        <f t="shared" ca="1" si="671"/>
        <v>-1.7588099944284037E-13</v>
      </c>
      <c r="CD396" s="223">
        <f t="shared" ca="1" si="672"/>
        <v>9.4244414288034458E-14</v>
      </c>
      <c r="CE396" s="223">
        <f t="shared" ca="1" si="673"/>
        <v>2.9899678346889578E-13</v>
      </c>
      <c r="CF396" s="223">
        <f t="shared" ca="1" si="674"/>
        <v>2.963487438967946E-13</v>
      </c>
      <c r="CG396" s="223">
        <f t="shared" ca="1" si="675"/>
        <v>8.8137119644802041E-14</v>
      </c>
      <c r="CH396" s="223">
        <f t="shared" ca="1" si="676"/>
        <v>-1.812111978804864E-13</v>
      </c>
      <c r="CI396" s="223">
        <f t="shared" ca="1" si="677"/>
        <v>-3.2486158623411856E-13</v>
      </c>
      <c r="CJ396" s="223">
        <f t="shared" ca="1" si="678"/>
        <v>-2.4317033381353657E-13</v>
      </c>
      <c r="CK396" s="223">
        <f t="shared" ca="1" si="679"/>
        <v>7.1970697161025862E-15</v>
      </c>
      <c r="CL396" s="223">
        <f t="shared" ca="1" si="680"/>
        <v>2.5257219478834614E-13</v>
      </c>
      <c r="CM396" s="223">
        <f t="shared" ca="1" si="681"/>
        <v>3.2274952732585451E-13</v>
      </c>
      <c r="CN396" s="223">
        <f t="shared" ca="1" si="682"/>
        <v>1.6905025786248646E-13</v>
      </c>
      <c r="CO396" s="223">
        <f t="shared" ca="1" si="683"/>
        <v>-1.0191145226563714E-13</v>
      </c>
      <c r="CP396" s="223">
        <f t="shared" ca="1" si="684"/>
        <v>-3.0218184387427251E-13</v>
      </c>
      <c r="CQ396" s="223">
        <f t="shared" ca="1" si="685"/>
        <v>-2.9284249583911079E-13</v>
      </c>
      <c r="CR396" s="223">
        <f t="shared" ca="1" si="686"/>
        <v>-8.0371687215548324E-14</v>
      </c>
      <c r="CS396" s="223">
        <f t="shared" ca="1" si="687"/>
        <v>1.8784928897596481E-13</v>
      </c>
      <c r="CT396" s="223">
        <f t="shared" ca="1" si="688"/>
        <v>3.2576779547010434E-13</v>
      </c>
      <c r="CU396" s="223">
        <f t="shared" ca="1" si="689"/>
        <v>2.3771606524401777E-13</v>
      </c>
      <c r="CV396" s="223">
        <f t="shared" ca="1" si="690"/>
        <v>-1.5228439167660368E-14</v>
      </c>
      <c r="CW396" s="223">
        <f t="shared" ca="1" si="691"/>
        <v>-2.5760967105379965E-13</v>
      </c>
      <c r="CX396" s="223">
        <f t="shared" ca="1" si="692"/>
        <v>-3.2129884326153273E-13</v>
      </c>
      <c r="CY396" s="223">
        <f t="shared" ca="1" si="693"/>
        <v>-1.6211768672799249E-13</v>
      </c>
      <c r="CZ396" s="223">
        <f t="shared" ca="1" si="694"/>
        <v>1.0951710259510959E-13</v>
      </c>
      <c r="DA396" s="223">
        <f t="shared" ca="1" si="695"/>
        <v>3.0518488123620633E-13</v>
      </c>
      <c r="DB396" s="223">
        <f t="shared" ca="1" si="696"/>
        <v>2.8915985041201972E-13</v>
      </c>
      <c r="DC396" s="223">
        <f t="shared" ca="1" si="697"/>
        <v>7.2557841887206894E-14</v>
      </c>
      <c r="DD396" s="223">
        <f t="shared" ca="1" si="698"/>
        <v>-1.943742266839014E-13</v>
      </c>
      <c r="DE396" s="223">
        <f t="shared" ca="1" si="699"/>
        <v>-3.264777743673414E-13</v>
      </c>
      <c r="DF396" s="223">
        <f t="shared" ca="1" si="700"/>
        <v>-2.3211860540557221E-13</v>
      </c>
      <c r="DG396" s="223">
        <f t="shared" ca="1" si="701"/>
        <v>2.3250635576891551E-14</v>
      </c>
      <c r="DH396" s="223">
        <f t="shared" ca="1" si="702"/>
        <v>2.6249197288605629E-13</v>
      </c>
      <c r="DI396" s="223">
        <f t="shared" ca="1" si="703"/>
        <v>3.1965462078816858E-13</v>
      </c>
      <c r="DJ396" s="223">
        <f t="shared" ca="1" si="704"/>
        <v>1.5508746196098439E-13</v>
      </c>
      <c r="DK396" s="223">
        <f t="shared" ca="1" si="705"/>
        <v>-1.1705678391708701E-13</v>
      </c>
      <c r="DL396" s="223">
        <f t="shared" ca="1" si="706"/>
        <v>-3.0800408663728125E-13</v>
      </c>
      <c r="DM396" s="223">
        <f t="shared" ca="1" si="707"/>
        <v>-2.8530302590342364E-13</v>
      </c>
      <c r="DN396" s="223">
        <f t="shared" ca="1" si="708"/>
        <v>-6.4700290428025088E-14</v>
      </c>
      <c r="DO396" s="223">
        <f t="shared" ca="1" si="709"/>
        <v>2.007820806258041E-13</v>
      </c>
      <c r="DP396" s="223">
        <f t="shared" ca="1" si="710"/>
        <v>3.2699109526108988E-13</v>
      </c>
      <c r="DQ396" s="223">
        <f t="shared" ca="1" si="711"/>
        <v>2.2638132599870409E-13</v>
      </c>
      <c r="DR396" s="223">
        <f t="shared" ca="1" si="712"/>
        <v>-3.1258826672648498E-14</v>
      </c>
      <c r="DS396" s="223">
        <f t="shared" ca="1" si="713"/>
        <v>-2.6721615936905348E-13</v>
      </c>
      <c r="DT396" s="223">
        <f t="shared" ca="1" si="714"/>
        <v>-3.1781785032389778E-13</v>
      </c>
      <c r="DU396" s="223">
        <f t="shared" ca="1" si="715"/>
        <v>-1.479638183059847E-13</v>
      </c>
      <c r="DV396" s="223">
        <f t="shared" ca="1" si="716"/>
        <v>1.2452595460946786E-13</v>
      </c>
      <c r="DW396" s="223">
        <f t="shared" ca="1" si="717"/>
        <v>3.1063776189358195E-13</v>
      </c>
      <c r="DX396" s="223">
        <f t="shared" ca="1" si="718"/>
        <v>2.812743455201907E-13</v>
      </c>
      <c r="DY396" s="223">
        <f t="shared" ca="1" si="719"/>
        <v>5.6803765933189147E-14</v>
      </c>
      <c r="DZ396" s="223">
        <f t="shared" ca="1" si="720"/>
        <v>-2.0706899095006342E-13</v>
      </c>
      <c r="EA396" s="223">
        <f t="shared" ca="1" si="721"/>
        <v>-3.2730744894603774E-13</v>
      </c>
      <c r="EB396" s="223">
        <f t="shared" ca="1" si="722"/>
        <v>-2.2050768294599731E-13</v>
      </c>
      <c r="EC396" s="223">
        <f t="shared" ca="1" si="723"/>
        <v>3.9248188620060608E-14</v>
      </c>
      <c r="ED396" s="223">
        <f t="shared" ca="1" si="724"/>
        <v>2.717793848295026E-13</v>
      </c>
      <c r="EE396" s="223">
        <f t="shared" ca="1" si="725"/>
        <v>3.1578963827056681E-13</v>
      </c>
      <c r="EF396" s="223">
        <f t="shared" ca="1" si="726"/>
        <v>1.4075104677956099E-13</v>
      </c>
      <c r="EG396" s="223">
        <f t="shared" ca="1" si="727"/>
        <v>-1.3192011552311731E-13</v>
      </c>
      <c r="EH396" s="223">
        <f t="shared" ca="1" si="728"/>
        <v>-3.1308432057761041E-13</v>
      </c>
      <c r="EI396" s="223">
        <f t="shared" ca="1" si="729"/>
        <v>-2.7707623598874159E-13</v>
      </c>
      <c r="EJ396" s="223">
        <f t="shared" ca="1" si="730"/>
        <v>-4.8873024973784627E-14</v>
      </c>
      <c r="EK396" s="223">
        <f t="shared" ca="1" si="731"/>
        <v>2.1323117065698274E-13</v>
      </c>
      <c r="EL396" s="223">
        <f t="shared" ca="1" si="732"/>
        <v>3.2742664486255437E-13</v>
      </c>
      <c r="EM396" s="223">
        <f t="shared" ca="1" si="733"/>
        <v>2.1450121431039724E-13</v>
      </c>
      <c r="EN396" s="223">
        <f t="shared" ca="1" si="734"/>
        <v>-4.7213908926232372E-14</v>
      </c>
      <c r="EO396" s="223">
        <f t="shared" ca="1" si="735"/>
        <v>-2.7617890055101615E-13</v>
      </c>
      <c r="EP396" s="223">
        <f t="shared" ca="1" si="736"/>
        <v>-3.1357120634727676E-13</v>
      </c>
      <c r="EQ396" s="223">
        <f t="shared" ca="1" si="737"/>
        <v>-1.3345349208557796E-13</v>
      </c>
      <c r="ER396" s="223">
        <f t="shared" ca="1" si="738"/>
        <v>1.3923481269198653E-13</v>
      </c>
      <c r="ES396" s="223">
        <f t="shared" ca="1" si="739"/>
        <v>3.1534228897389979E-13</v>
      </c>
      <c r="ET396" s="223">
        <f t="shared" ca="1" si="740"/>
        <v>2.7271122609328069E-13</v>
      </c>
      <c r="EU396" s="223">
        <f t="shared" ca="1" si="741"/>
        <v>4.0912844731616076E-14</v>
      </c>
      <c r="EV396" s="223">
        <f t="shared" ca="1" si="742"/>
        <v>-2.1926490787992875E-13</v>
      </c>
      <c r="EW396" s="223">
        <f t="shared" ca="1" si="743"/>
        <v>-3.2734861121147659E-13</v>
      </c>
      <c r="EX396" s="223">
        <f t="shared" ca="1" si="744"/>
        <v>-2.0836553816401363E-13</v>
      </c>
      <c r="EY396" s="223">
        <f t="shared" ca="1" si="745"/>
        <v>5.5151189339108664E-14</v>
      </c>
      <c r="EZ396" s="223">
        <f t="shared" ca="1" si="746"/>
        <v>2.8041205642983205E-13</v>
      </c>
      <c r="FA396" s="223">
        <f t="shared" ca="1" si="747"/>
        <v>3.1116389085446718E-13</v>
      </c>
      <c r="FB396" s="223">
        <f t="shared" ca="1" si="748"/>
        <v>1.2607554999810573E-13</v>
      </c>
      <c r="FC396" s="223">
        <f t="shared" ca="1" si="749"/>
        <v>-1.4646564001601502E-13</v>
      </c>
      <c r="FD396" s="223">
        <f t="shared" ca="1" si="750"/>
        <v>-3.174103069667178E-13</v>
      </c>
      <c r="FE396" s="223">
        <f t="shared" ca="1" si="751"/>
        <v>-2.6818194515254808E-13</v>
      </c>
      <c r="FF396" s="223">
        <f t="shared" ca="1" si="752"/>
        <v>-3.2928020121610969E-14</v>
      </c>
      <c r="FG396" s="223">
        <f t="shared" ca="1" si="753"/>
        <v>2.2516656812120402E-13</v>
      </c>
      <c r="FH396" s="223">
        <f t="shared" ca="1" si="754"/>
        <v>3.270733949973578E-13</v>
      </c>
      <c r="FI396" s="223">
        <f t="shared" ca="1" si="755"/>
        <v>2.0210435040872931E-13</v>
      </c>
      <c r="FJ396" s="223">
        <f t="shared" ca="1" si="756"/>
        <v>-6.3055248737762947E-14</v>
      </c>
      <c r="FK396" s="223">
        <f t="shared" ca="1" si="757"/>
        <v>-2.8447630257113912E-13</v>
      </c>
      <c r="FL396" s="223">
        <f t="shared" ca="1" si="758"/>
        <v>-3.0856914186897137E-13</v>
      </c>
      <c r="FM396" s="223">
        <f t="shared" ca="1" si="759"/>
        <v>-1.1862166471359174E-13</v>
      </c>
      <c r="FN396" s="223">
        <f t="shared" ca="1" si="760"/>
        <v>1.5360824191520512E-13</v>
      </c>
      <c r="FO396" s="223">
        <f t="shared" ca="1" si="761"/>
        <v>3.1928712885935721E-13</v>
      </c>
      <c r="FP396" s="223">
        <f t="shared" ca="1" si="762"/>
        <v>2.6349112143602974E-13</v>
      </c>
      <c r="FQ396" s="223">
        <f t="shared" ca="1" si="763"/>
        <v>2.492336090354723E-14</v>
      </c>
      <c r="FR396" s="223">
        <f t="shared" ca="1" si="764"/>
        <v>-2.3093259644137009E-13</v>
      </c>
      <c r="FS396" s="223">
        <f t="shared" ca="1" si="765"/>
        <v>-3.2660116200015502E-13</v>
      </c>
      <c r="FT396" s="223">
        <f t="shared" ca="1" si="766"/>
        <v>-1.9572142254993097E-13</v>
      </c>
      <c r="FU396" s="223">
        <f t="shared" ca="1" si="767"/>
        <v>7.0921326012369734E-14</v>
      </c>
      <c r="FV396" s="223">
        <f t="shared" ca="1" si="768"/>
        <v>2.883691908250268E-13</v>
      </c>
      <c r="FW396" s="223">
        <f t="shared" ca="1" si="769"/>
        <v>3.0578852237056016E-13</v>
      </c>
      <c r="FX396" s="223">
        <f t="shared" ca="1" si="770"/>
        <v>1.1109632617379533E-13</v>
      </c>
      <c r="FY396" s="223">
        <f t="shared" ca="1" si="771"/>
        <v>-1.6065831595323932E-13</v>
      </c>
      <c r="FZ396" s="223">
        <f t="shared" ca="1" si="772"/>
        <v>-3.2097162412448448E-13</v>
      </c>
      <c r="GA396" s="223">
        <f t="shared" ca="1" si="773"/>
        <v>-2.5864158052052051E-13</v>
      </c>
      <c r="GB396" s="223">
        <f t="shared" ca="1" si="774"/>
        <v>-1.6903688784810402E-14</v>
      </c>
      <c r="GC396" s="223">
        <f t="shared" ca="1" si="775"/>
        <v>2.365595196005593E-13</v>
      </c>
      <c r="GD396" s="223">
        <f t="shared" ca="1" si="776"/>
        <v>3.2593219667536681E-13</v>
      </c>
      <c r="GE396" s="223">
        <f t="shared" ca="1" si="777"/>
        <v>1.8922059942467647E-13</v>
      </c>
      <c r="GF396" s="223">
        <f t="shared" ca="1" si="778"/>
        <v>-7.8744682932096743E-14</v>
      </c>
      <c r="GG396" s="223">
        <f t="shared" ca="1" si="779"/>
        <v>-2.9208837626118456E-13</v>
      </c>
      <c r="GH396" s="223">
        <f t="shared" ca="1" si="780"/>
        <v>-3.0282370730043894E-13</v>
      </c>
      <c r="GI396" s="223">
        <f t="shared" ca="1" si="781"/>
        <v>-1.035040673612798E-13</v>
      </c>
      <c r="GJ396" s="223">
        <f t="shared" ca="1" si="782"/>
        <v>1.6761161542915278E-13</v>
      </c>
      <c r="GK396" s="223">
        <f t="shared" ca="1" si="783"/>
        <v>3.2246277808514302E-13</v>
      </c>
      <c r="GL396" s="223">
        <f t="shared" ca="1" si="784"/>
        <v>2.5363624358814303E-13</v>
      </c>
      <c r="GM396" s="223">
        <f t="shared" ca="1" si="785"/>
        <v>8.8738345160192328E-15</v>
      </c>
      <c r="GN396" s="223">
        <f t="shared" ca="1" si="786"/>
        <v>-2.420439481506778E-13</v>
      </c>
      <c r="GO396" s="223">
        <f t="shared" ca="1" si="787"/>
        <v>-3.2506690198269203E-13</v>
      </c>
      <c r="GP396" s="223">
        <f t="shared" ca="1" si="788"/>
        <v>-1.8260579688574236E-13</v>
      </c>
      <c r="GQ396" s="223">
        <f t="shared" ca="1" si="789"/>
        <v>8.6520606999287897E-14</v>
      </c>
      <c r="GR396" s="223">
        <f t="shared" ca="1" si="790"/>
        <v>2.9563161858136618E-13</v>
      </c>
      <c r="GS396" s="223">
        <f t="shared" ca="1" si="791"/>
        <v>2.9967648255235122E-13</v>
      </c>
      <c r="GT396" s="223">
        <f t="shared" ca="1" si="792"/>
        <v>9.5849461568843376E-14</v>
      </c>
      <c r="GU396" s="223">
        <f t="shared" ca="1" si="793"/>
        <v>-1.7446395193532582E-13</v>
      </c>
      <c r="GV396" s="223">
        <f t="shared" ca="1" si="794"/>
        <v>-3.2375969252594142E-13</v>
      </c>
      <c r="GW396" s="223">
        <f t="shared" ca="1" si="795"/>
        <v>-2.4847812566669222E-13</v>
      </c>
      <c r="GX396" s="223">
        <f t="shared" ca="1" si="796"/>
        <v>-8.3863498113897855E-16</v>
      </c>
      <c r="GY396" s="223">
        <f t="shared" ca="1" si="797"/>
        <v>2.4738257847703015E-13</v>
      </c>
      <c r="GZ396" s="223">
        <f t="shared" ca="1" si="798"/>
        <v>3.240057991432962E-13</v>
      </c>
      <c r="HA396" s="223">
        <f t="shared" ca="1" si="799"/>
        <v>1.7588099944284256E-13</v>
      </c>
      <c r="HB396" s="223">
        <f t="shared" ca="1" si="800"/>
        <v>-9.4244414288027567E-14</v>
      </c>
      <c r="HC396" s="223">
        <f t="shared" ca="1" si="801"/>
        <v>-2.9899678346889669E-13</v>
      </c>
      <c r="HD396" s="223">
        <f t="shared" ca="1" si="802"/>
        <v>-2.9634874389679571E-13</v>
      </c>
      <c r="HE396" s="223">
        <f t="shared" ca="1" si="803"/>
        <v>-8.8137119644808995E-14</v>
      </c>
      <c r="HF396" s="223">
        <f t="shared" ca="1" si="804"/>
        <v>1.8121119788048814E-13</v>
      </c>
      <c r="HG396" s="223">
        <f t="shared" ca="1" si="805"/>
        <v>3.2486158623411826E-13</v>
      </c>
      <c r="HH396" s="223">
        <f t="shared" ca="1" si="806"/>
        <v>2.4317033381354142E-13</v>
      </c>
      <c r="HI396" s="223">
        <f t="shared" ca="1" si="807"/>
        <v>-7.1970697161046562E-15</v>
      </c>
      <c r="HJ396" s="223">
        <f t="shared" ca="1" si="808"/>
        <v>-2.5257219478834452E-13</v>
      </c>
      <c r="HK396" s="223">
        <f t="shared" ca="1" si="809"/>
        <v>-3.2274952732585492E-13</v>
      </c>
      <c r="HL396" s="223">
        <f t="shared" ca="1" si="810"/>
        <v>-1.6905025786248469E-13</v>
      </c>
      <c r="HM396" s="223">
        <f t="shared" ca="1" si="811"/>
        <v>1.0191145226563469E-13</v>
      </c>
      <c r="HN396" s="223">
        <f t="shared" ca="1" si="812"/>
        <v>3.0218184387427155E-13</v>
      </c>
      <c r="HO396" s="223">
        <f t="shared" ca="1" si="813"/>
        <v>2.9284249583910988E-13</v>
      </c>
      <c r="HP396" s="223">
        <f t="shared" ca="1" si="814"/>
        <v>8.0371687215550785E-14</v>
      </c>
      <c r="HQ396" s="223">
        <f t="shared" ca="1" si="815"/>
        <v>-1.8784928897596269E-13</v>
      </c>
      <c r="HR396" s="223">
        <f t="shared" ca="1" si="816"/>
        <v>-3.2576779547010368E-13</v>
      </c>
      <c r="HS396" s="223">
        <f t="shared" ca="1" si="817"/>
        <v>-2.3771606524401958E-13</v>
      </c>
      <c r="HT396" s="223">
        <f t="shared" ca="1" si="818"/>
        <v>1.5228439167657793E-14</v>
      </c>
      <c r="HU396" s="223">
        <f t="shared" ca="1" si="819"/>
        <v>2.5760967105379515E-13</v>
      </c>
      <c r="HV396" s="223">
        <f t="shared" ca="1" si="820"/>
        <v>3.2129884326153323E-13</v>
      </c>
      <c r="HW396" s="223">
        <f t="shared" ca="1" si="821"/>
        <v>1.6211768672799474E-13</v>
      </c>
      <c r="HX396" s="223">
        <f t="shared" ca="1" si="822"/>
        <v>-1.095171025951028E-13</v>
      </c>
      <c r="HY396" s="223">
        <f t="shared" ca="1" si="823"/>
        <v>-3.0518488123620714E-13</v>
      </c>
      <c r="HZ396" s="223">
        <f t="shared" ca="1" si="824"/>
        <v>-2.8915985041202093E-13</v>
      </c>
      <c r="IA396" s="223">
        <f t="shared" ca="1" si="825"/>
        <v>-7.2557841887213937E-14</v>
      </c>
      <c r="IB396" s="223">
        <f t="shared" ca="1" si="826"/>
        <v>1.9437422668390309E-13</v>
      </c>
      <c r="IC396" s="223">
        <f t="shared" ca="1" si="827"/>
        <v>3.2647777436734124E-13</v>
      </c>
      <c r="ID396" s="223">
        <f t="shared" ca="1" si="828"/>
        <v>2.3211860540557731E-13</v>
      </c>
      <c r="IE396" s="223">
        <f t="shared" ca="1" si="829"/>
        <v>-1.8064057897435311E-13</v>
      </c>
      <c r="IF396" s="223">
        <f t="shared" ca="1" si="830"/>
        <v>-2.6249197288605478E-13</v>
      </c>
      <c r="IG396" s="223">
        <f t="shared" ca="1" si="831"/>
        <v>-3.1965462078817015E-13</v>
      </c>
      <c r="IH396" s="223">
        <f t="shared" ca="1" si="832"/>
        <v>-1.5508746196098255E-13</v>
      </c>
      <c r="II396" s="223">
        <f t="shared" ca="1" si="833"/>
        <v>1.1705678391708462E-13</v>
      </c>
      <c r="IJ396" s="223">
        <f t="shared" ca="1" si="834"/>
        <v>3.0800408663728034E-13</v>
      </c>
      <c r="IK396" s="223">
        <f t="shared" ca="1" si="835"/>
        <v>2.8530302590342263E-13</v>
      </c>
      <c r="IL396" s="223">
        <f t="shared" ca="1" si="836"/>
        <v>6.4700290428027625E-14</v>
      </c>
      <c r="IM396" s="223">
        <f t="shared" ca="1" si="837"/>
        <v>-2.007820806258021E-13</v>
      </c>
      <c r="IN396" s="223">
        <f t="shared" ca="1" si="838"/>
        <v>-3.2699109526109003E-13</v>
      </c>
      <c r="IO396" s="223">
        <f t="shared" ca="1" si="839"/>
        <v>-2.2638132599870591E-13</v>
      </c>
      <c r="IP396" s="223">
        <f t="shared" ca="1" si="840"/>
        <v>3.1258826672645924E-14</v>
      </c>
      <c r="IQ396" s="223">
        <f t="shared" ca="1" si="841"/>
        <v>2.6721615936904934E-13</v>
      </c>
      <c r="IR396" s="223">
        <f t="shared" ca="1" si="842"/>
        <v>3.1781785032389844E-13</v>
      </c>
      <c r="IS396" s="223">
        <f t="shared" ca="1" si="843"/>
        <v>1.4796381830598697E-13</v>
      </c>
      <c r="IT396" s="223">
        <f t="shared" ca="1" si="844"/>
        <v>-1.245259546094612E-13</v>
      </c>
      <c r="IU396" s="223">
        <f t="shared" ca="1" si="845"/>
        <v>-3.1063776189358109E-13</v>
      </c>
      <c r="IV396" s="223">
        <f t="shared" ca="1" si="846"/>
        <v>-2.8127434552019201E-13</v>
      </c>
      <c r="IW396" s="223">
        <f t="shared" ca="1" si="847"/>
        <v>-5.6803765933196253E-14</v>
      </c>
      <c r="IX396" s="223">
        <f t="shared" ca="1" si="848"/>
        <v>2.0706899095006509E-13</v>
      </c>
      <c r="IY396" s="223">
        <f t="shared" ca="1" si="849"/>
        <v>3.2730744894603769E-13</v>
      </c>
      <c r="IZ396" s="223">
        <f t="shared" ca="1" si="850"/>
        <v>2.2050768294600267E-13</v>
      </c>
      <c r="JA396" s="223">
        <f t="shared" ca="1" si="851"/>
        <v>-3.9248188620062703E-14</v>
      </c>
      <c r="JB396" s="223">
        <f t="shared" ca="1" si="852"/>
        <v>-2.7177938482950114E-13</v>
      </c>
    </row>
    <row r="397" spans="2:262">
      <c r="B397" s="230">
        <v>36</v>
      </c>
      <c r="C397" s="229">
        <f t="shared" si="853"/>
        <v>7.031250000000003E-4</v>
      </c>
      <c r="D397" s="226">
        <f t="shared" ca="1" si="597"/>
        <v>18.000000000015827</v>
      </c>
      <c r="E397" s="225">
        <f ca="1">AP361</f>
        <v>1.5827021833918439E-11</v>
      </c>
      <c r="F397" s="224">
        <v>36</v>
      </c>
      <c r="G397" s="223">
        <f t="shared" ca="1" si="854"/>
        <v>-7.2107699163333778E-13</v>
      </c>
      <c r="H397" s="223">
        <f t="shared" ca="1" si="598"/>
        <v>-2.9231021334991335E-13</v>
      </c>
      <c r="I397" s="223">
        <f t="shared" ca="1" si="599"/>
        <v>3.5019771915008284E-13</v>
      </c>
      <c r="J397" s="223">
        <f t="shared" ca="1" si="600"/>
        <v>7.3663637566639153E-13</v>
      </c>
      <c r="K397" s="223">
        <f t="shared" ca="1" si="601"/>
        <v>5.8443662003673109E-13</v>
      </c>
      <c r="L397" s="223">
        <f t="shared" ca="1" si="602"/>
        <v>4.8889578748137476E-15</v>
      </c>
      <c r="M397" s="223">
        <f t="shared" ca="1" si="603"/>
        <v>-5.7823357595205004E-13</v>
      </c>
      <c r="N397" s="223">
        <f t="shared" ca="1" si="604"/>
        <v>-7.3854395239863279E-13</v>
      </c>
      <c r="O397" s="223">
        <f t="shared" ca="1" si="605"/>
        <v>-3.5882107097068595E-13</v>
      </c>
      <c r="P397" s="223">
        <f t="shared" ca="1" si="606"/>
        <v>2.8327659711821325E-13</v>
      </c>
      <c r="Q397" s="223">
        <f t="shared" ca="1" si="607"/>
        <v>7.1823861251573611E-13</v>
      </c>
      <c r="R397" s="223">
        <f t="shared" ca="1" si="608"/>
        <v>6.2801490729578255E-13</v>
      </c>
      <c r="S397" s="223">
        <f t="shared" ca="1" si="609"/>
        <v>7.8578266570461546E-14</v>
      </c>
      <c r="T397" s="223">
        <f t="shared" ca="1" si="610"/>
        <v>-5.2831585810873961E-13</v>
      </c>
      <c r="U397" s="223">
        <f t="shared" ca="1" si="611"/>
        <v>-7.4889833117313704E-13</v>
      </c>
      <c r="V397" s="223">
        <f t="shared" ca="1" si="612"/>
        <v>-4.2187628552646034E-13</v>
      </c>
      <c r="W397" s="223">
        <f t="shared" ca="1" si="613"/>
        <v>2.1362736660135546E-13</v>
      </c>
      <c r="X397" s="223">
        <f t="shared" ca="1" si="614"/>
        <v>6.9292381889738943E-13</v>
      </c>
      <c r="Y397" s="223">
        <f t="shared" ca="1" si="615"/>
        <v>6.6554506768970542E-13</v>
      </c>
      <c r="Z397" s="223">
        <f t="shared" ca="1" si="616"/>
        <v>1.5151082360378587E-13</v>
      </c>
      <c r="AA397" s="223">
        <f t="shared" ca="1" si="617"/>
        <v>-4.7331016974501651E-13</v>
      </c>
      <c r="AB397" s="223">
        <f t="shared" ca="1" si="618"/>
        <v>-7.5204040962897255E-13</v>
      </c>
      <c r="AC397" s="223">
        <f t="shared" ca="1" si="619"/>
        <v>-4.808686008315793E-13</v>
      </c>
      <c r="AD397" s="223">
        <f t="shared" ca="1" si="620"/>
        <v>1.4192078776352757E-13</v>
      </c>
      <c r="AE397" s="223">
        <f t="shared" ca="1" si="621"/>
        <v>6.6093579011237107E-13</v>
      </c>
      <c r="AF397" s="223">
        <f t="shared" ca="1" si="622"/>
        <v>6.9666566525783391E-13</v>
      </c>
      <c r="AG397" s="223">
        <f t="shared" ca="1" si="623"/>
        <v>2.2298424858156469E-13</v>
      </c>
      <c r="AH397" s="223">
        <f t="shared" ca="1" si="624"/>
        <v>-4.1374624570899107E-13</v>
      </c>
      <c r="AI397" s="223">
        <f t="shared" ca="1" si="625"/>
        <v>-7.4793992783297495E-13</v>
      </c>
      <c r="AJ397" s="223">
        <f t="shared" ca="1" si="626"/>
        <v>-5.3522988864117257E-13</v>
      </c>
      <c r="AK397" s="223">
        <f t="shared" ca="1" si="627"/>
        <v>6.8847434157743958E-14</v>
      </c>
      <c r="AL397" s="223">
        <f t="shared" ca="1" si="628"/>
        <v>6.2258258836431553E-13</v>
      </c>
      <c r="AM397" s="223">
        <f t="shared" ca="1" si="629"/>
        <v>7.2107699163333788E-13</v>
      </c>
      <c r="AN397" s="223">
        <f t="shared" ca="1" si="630"/>
        <v>2.9231021334991335E-13</v>
      </c>
      <c r="AO397" s="223">
        <f t="shared" ca="1" si="631"/>
        <v>-3.5019771915008335E-13</v>
      </c>
      <c r="AP397" s="223">
        <f t="shared" ca="1" si="632"/>
        <v>-7.3663637566639113E-13</v>
      </c>
      <c r="AQ397" s="223">
        <f t="shared" ca="1" si="633"/>
        <v>-5.844366200367321E-13</v>
      </c>
      <c r="AR397" s="223">
        <f t="shared" ca="1" si="634"/>
        <v>-4.8889578748145554E-15</v>
      </c>
      <c r="AS397" s="223">
        <f t="shared" ca="1" si="635"/>
        <v>5.7823357595204944E-13</v>
      </c>
      <c r="AT397" s="223">
        <f t="shared" ca="1" si="636"/>
        <v>7.3854395239863289E-13</v>
      </c>
      <c r="AU397" s="223">
        <f t="shared" ca="1" si="637"/>
        <v>3.5882107097068555E-13</v>
      </c>
      <c r="AV397" s="223">
        <f t="shared" ca="1" si="638"/>
        <v>-2.832765971182138E-13</v>
      </c>
      <c r="AW397" s="223">
        <f t="shared" ca="1" si="639"/>
        <v>-7.1823861251573631E-13</v>
      </c>
      <c r="AX397" s="223">
        <f t="shared" ca="1" si="640"/>
        <v>-6.2801490729578154E-13</v>
      </c>
      <c r="AY397" s="223">
        <f t="shared" ca="1" si="641"/>
        <v>-7.857826657046508E-14</v>
      </c>
      <c r="AZ397" s="223">
        <f t="shared" ca="1" si="642"/>
        <v>5.2831585810873708E-13</v>
      </c>
      <c r="BA397" s="223">
        <f t="shared" ca="1" si="643"/>
        <v>7.4889833117313725E-13</v>
      </c>
      <c r="BB397" s="223">
        <f t="shared" ca="1" si="644"/>
        <v>4.2187628552646211E-13</v>
      </c>
      <c r="BC397" s="223">
        <f t="shared" ca="1" si="645"/>
        <v>-2.1362736660135329E-13</v>
      </c>
      <c r="BD397" s="223">
        <f t="shared" ca="1" si="646"/>
        <v>-6.9292381889738903E-13</v>
      </c>
      <c r="BE397" s="223">
        <f t="shared" ca="1" si="647"/>
        <v>-6.6554506768970582E-13</v>
      </c>
      <c r="BF397" s="223">
        <f t="shared" ca="1" si="648"/>
        <v>-1.5151082360378673E-13</v>
      </c>
      <c r="BG397" s="223">
        <f t="shared" ca="1" si="649"/>
        <v>4.7331016974501591E-13</v>
      </c>
      <c r="BH397" s="223">
        <f t="shared" ca="1" si="650"/>
        <v>7.5204040962897255E-13</v>
      </c>
      <c r="BI397" s="223">
        <f t="shared" ca="1" si="651"/>
        <v>4.8086860083157789E-13</v>
      </c>
      <c r="BJ397" s="223">
        <f t="shared" ca="1" si="652"/>
        <v>-1.4192078776352934E-13</v>
      </c>
      <c r="BK397" s="223">
        <f t="shared" ca="1" si="653"/>
        <v>-6.6093579011237198E-13</v>
      </c>
      <c r="BL397" s="223">
        <f t="shared" ca="1" si="654"/>
        <v>-6.9666566525783523E-13</v>
      </c>
      <c r="BM397" s="223">
        <f t="shared" ca="1" si="655"/>
        <v>-2.2298424858156799E-13</v>
      </c>
      <c r="BN397" s="223">
        <f t="shared" ca="1" si="656"/>
        <v>4.1374624570898814E-13</v>
      </c>
      <c r="BO397" s="223">
        <f t="shared" ca="1" si="657"/>
        <v>7.4793992783297485E-13</v>
      </c>
      <c r="BP397" s="223">
        <f t="shared" ca="1" si="658"/>
        <v>5.3522988864117307E-13</v>
      </c>
      <c r="BQ397" s="223">
        <f t="shared" ca="1" si="659"/>
        <v>-6.88474341577431E-14</v>
      </c>
      <c r="BR397" s="223">
        <f t="shared" ca="1" si="660"/>
        <v>-6.2258258836431512E-13</v>
      </c>
      <c r="BS397" s="223">
        <f t="shared" ca="1" si="661"/>
        <v>-7.2107699163333819E-13</v>
      </c>
      <c r="BT397" s="223">
        <f t="shared" ca="1" si="662"/>
        <v>-2.9231021334991411E-13</v>
      </c>
      <c r="BU397" s="223">
        <f t="shared" ca="1" si="663"/>
        <v>3.5019771915008254E-13</v>
      </c>
      <c r="BV397" s="223">
        <f t="shared" ca="1" si="664"/>
        <v>7.3663637566639153E-13</v>
      </c>
      <c r="BW397" s="223">
        <f t="shared" ca="1" si="665"/>
        <v>5.8443662003673089E-13</v>
      </c>
      <c r="BX397" s="223">
        <f t="shared" ca="1" si="666"/>
        <v>4.8889578748127379E-15</v>
      </c>
      <c r="BY397" s="223">
        <f t="shared" ca="1" si="667"/>
        <v>-5.7823357595204722E-13</v>
      </c>
      <c r="BZ397" s="223">
        <f t="shared" ca="1" si="668"/>
        <v>-7.385439523986335E-13</v>
      </c>
      <c r="CA397" s="223">
        <f t="shared" ca="1" si="669"/>
        <v>-3.5882107097068388E-13</v>
      </c>
      <c r="CB397" s="223">
        <f t="shared" ca="1" si="670"/>
        <v>2.8327659711821042E-13</v>
      </c>
      <c r="CC397" s="223">
        <f t="shared" ca="1" si="671"/>
        <v>7.1823861251573681E-13</v>
      </c>
      <c r="CD397" s="223">
        <f t="shared" ca="1" si="672"/>
        <v>6.2801490729578356E-13</v>
      </c>
      <c r="CE397" s="223">
        <f t="shared" ca="1" si="673"/>
        <v>7.8578266570468513E-14</v>
      </c>
      <c r="CF397" s="223">
        <f t="shared" ca="1" si="674"/>
        <v>-5.283158581087385E-13</v>
      </c>
      <c r="CG397" s="223">
        <f t="shared" ca="1" si="675"/>
        <v>-7.4889833117313745E-13</v>
      </c>
      <c r="CH397" s="223">
        <f t="shared" ca="1" si="676"/>
        <v>-4.218762855264606E-13</v>
      </c>
      <c r="CI397" s="223">
        <f t="shared" ca="1" si="677"/>
        <v>2.1362736660134996E-13</v>
      </c>
      <c r="CJ397" s="223">
        <f t="shared" ca="1" si="678"/>
        <v>6.9292381889738994E-13</v>
      </c>
      <c r="CK397" s="223">
        <f t="shared" ca="1" si="679"/>
        <v>6.6554506768970744E-13</v>
      </c>
      <c r="CL397" s="223">
        <f t="shared" ca="1" si="680"/>
        <v>1.5151082360378491E-13</v>
      </c>
      <c r="CM397" s="223">
        <f t="shared" ca="1" si="681"/>
        <v>-4.7331016974501308E-13</v>
      </c>
      <c r="CN397" s="223">
        <f t="shared" ca="1" si="682"/>
        <v>-7.5204040962897255E-13</v>
      </c>
      <c r="CO397" s="223">
        <f t="shared" ca="1" si="683"/>
        <v>-4.8086860083158061E-13</v>
      </c>
      <c r="CP397" s="223">
        <f t="shared" ca="1" si="684"/>
        <v>1.4192078776353121E-13</v>
      </c>
      <c r="CQ397" s="223">
        <f t="shared" ca="1" si="685"/>
        <v>6.6093579011237037E-13</v>
      </c>
      <c r="CR397" s="223">
        <f t="shared" ca="1" si="686"/>
        <v>6.9666566525783654E-13</v>
      </c>
      <c r="CS397" s="223">
        <f t="shared" ca="1" si="687"/>
        <v>2.229842485815663E-13</v>
      </c>
      <c r="CT397" s="223">
        <f t="shared" ca="1" si="688"/>
        <v>-4.1374624570898521E-13</v>
      </c>
      <c r="CU397" s="223">
        <f t="shared" ca="1" si="689"/>
        <v>-7.4793992783297505E-13</v>
      </c>
      <c r="CV397" s="223">
        <f t="shared" ca="1" si="690"/>
        <v>-5.3522988864117559E-13</v>
      </c>
      <c r="CW397" s="223">
        <f t="shared" ca="1" si="691"/>
        <v>6.8847434157744968E-14</v>
      </c>
      <c r="CX397" s="223">
        <f t="shared" ca="1" si="692"/>
        <v>6.225825883643131E-13</v>
      </c>
      <c r="CY397" s="223">
        <f t="shared" ca="1" si="693"/>
        <v>7.2107699163333758E-13</v>
      </c>
      <c r="CZ397" s="223">
        <f t="shared" ca="1" si="694"/>
        <v>2.9231021334991739E-13</v>
      </c>
      <c r="DA397" s="223">
        <f t="shared" ca="1" si="695"/>
        <v>-3.5019771915008416E-13</v>
      </c>
      <c r="DB397" s="223">
        <f t="shared" ca="1" si="696"/>
        <v>-7.3663637566639082E-13</v>
      </c>
      <c r="DC397" s="223">
        <f t="shared" ca="1" si="697"/>
        <v>-5.8443662003672978E-13</v>
      </c>
      <c r="DD397" s="223">
        <f t="shared" ca="1" si="698"/>
        <v>-4.888957874816272E-15</v>
      </c>
      <c r="DE397" s="223">
        <f t="shared" ca="1" si="699"/>
        <v>5.7823357595204499E-13</v>
      </c>
      <c r="DF397" s="223">
        <f t="shared" ca="1" si="700"/>
        <v>7.385439523986332E-13</v>
      </c>
      <c r="DG397" s="223">
        <f t="shared" ca="1" si="701"/>
        <v>3.588210709706917E-13</v>
      </c>
      <c r="DH397" s="223">
        <f t="shared" ca="1" si="702"/>
        <v>-2.8327659711821219E-13</v>
      </c>
      <c r="DI397" s="223">
        <f t="shared" ca="1" si="703"/>
        <v>-7.1823861251573419E-13</v>
      </c>
      <c r="DJ397" s="223">
        <f t="shared" ca="1" si="704"/>
        <v>-6.2801490729578255E-13</v>
      </c>
      <c r="DK397" s="223">
        <f t="shared" ca="1" si="705"/>
        <v>-7.8578266570466696E-14</v>
      </c>
      <c r="DL397" s="223">
        <f t="shared" ca="1" si="706"/>
        <v>5.2831585810873971E-13</v>
      </c>
      <c r="DM397" s="223">
        <f t="shared" ca="1" si="707"/>
        <v>7.4889833117313745E-13</v>
      </c>
      <c r="DN397" s="223">
        <f t="shared" ca="1" si="708"/>
        <v>4.2187628552645908E-13</v>
      </c>
      <c r="DO397" s="223">
        <f t="shared" ca="1" si="709"/>
        <v>-2.1362736660135162E-13</v>
      </c>
      <c r="DP397" s="223">
        <f t="shared" ca="1" si="710"/>
        <v>-6.9292381889739064E-13</v>
      </c>
      <c r="DQ397" s="223">
        <f t="shared" ca="1" si="711"/>
        <v>-6.6554506768970663E-13</v>
      </c>
      <c r="DR397" s="223">
        <f t="shared" ca="1" si="712"/>
        <v>-1.5151082360379359E-13</v>
      </c>
      <c r="DS397" s="223">
        <f t="shared" ca="1" si="713"/>
        <v>4.7331016974501449E-13</v>
      </c>
      <c r="DT397" s="223">
        <f t="shared" ca="1" si="714"/>
        <v>7.5204040962897245E-13</v>
      </c>
      <c r="DU397" s="223">
        <f t="shared" ca="1" si="715"/>
        <v>4.808686008315792E-13</v>
      </c>
      <c r="DV397" s="223">
        <f t="shared" ca="1" si="716"/>
        <v>-1.4192078776352247E-13</v>
      </c>
      <c r="DW397" s="223">
        <f t="shared" ca="1" si="717"/>
        <v>-6.6093579011237118E-13</v>
      </c>
      <c r="DX397" s="223">
        <f t="shared" ca="1" si="718"/>
        <v>-6.9666566525783583E-13</v>
      </c>
      <c r="DY397" s="223">
        <f t="shared" ca="1" si="719"/>
        <v>-2.2298424858156448E-13</v>
      </c>
      <c r="DZ397" s="223">
        <f t="shared" ca="1" si="720"/>
        <v>4.1374624570898672E-13</v>
      </c>
      <c r="EA397" s="223">
        <f t="shared" ca="1" si="721"/>
        <v>7.4793992783297526E-13</v>
      </c>
      <c r="EB397" s="223">
        <f t="shared" ca="1" si="722"/>
        <v>5.3522988864117428E-13</v>
      </c>
      <c r="EC397" s="223">
        <f t="shared" ca="1" si="723"/>
        <v>-6.8847434157746786E-14</v>
      </c>
      <c r="ED397" s="223">
        <f t="shared" ca="1" si="724"/>
        <v>-6.2258258836431421E-13</v>
      </c>
      <c r="EE397" s="223">
        <f t="shared" ca="1" si="725"/>
        <v>-7.2107699163334021E-13</v>
      </c>
      <c r="EF397" s="223">
        <f t="shared" ca="1" si="726"/>
        <v>-2.9231021334991567E-13</v>
      </c>
      <c r="EG397" s="223">
        <f t="shared" ca="1" si="727"/>
        <v>3.5019771915007643E-13</v>
      </c>
      <c r="EH397" s="223">
        <f t="shared" ca="1" si="728"/>
        <v>7.3663637566639123E-13</v>
      </c>
      <c r="EI397" s="223">
        <f t="shared" ca="1" si="729"/>
        <v>5.8443662003673533E-13</v>
      </c>
      <c r="EJ397" s="223">
        <f t="shared" ca="1" si="730"/>
        <v>4.8889578748143535E-15</v>
      </c>
      <c r="EK397" s="223">
        <f t="shared" ca="1" si="731"/>
        <v>-5.7823357595204611E-13</v>
      </c>
      <c r="EL397" s="223">
        <f t="shared" ca="1" si="732"/>
        <v>-7.3854395239863279E-13</v>
      </c>
      <c r="EM397" s="223">
        <f t="shared" ca="1" si="733"/>
        <v>-3.5882107097069009E-13</v>
      </c>
      <c r="EN397" s="223">
        <f t="shared" ca="1" si="734"/>
        <v>2.8327659711821391E-13</v>
      </c>
      <c r="EO397" s="223">
        <f t="shared" ca="1" si="735"/>
        <v>7.1823861251573479E-13</v>
      </c>
      <c r="EP397" s="223">
        <f t="shared" ca="1" si="736"/>
        <v>6.2801490729578144E-13</v>
      </c>
      <c r="EQ397" s="223">
        <f t="shared" ca="1" si="737"/>
        <v>7.8578266570464878E-14</v>
      </c>
      <c r="ER397" s="223">
        <f t="shared" ca="1" si="738"/>
        <v>-5.2831585810873345E-13</v>
      </c>
      <c r="ES397" s="223">
        <f t="shared" ca="1" si="739"/>
        <v>-7.4889833117313725E-13</v>
      </c>
      <c r="ET397" s="223">
        <f t="shared" ca="1" si="740"/>
        <v>-4.218762855264664E-13</v>
      </c>
      <c r="EU397" s="223">
        <f t="shared" ca="1" si="741"/>
        <v>2.1362736660135344E-13</v>
      </c>
      <c r="EV397" s="223">
        <f t="shared" ca="1" si="742"/>
        <v>6.9292381889739125E-13</v>
      </c>
      <c r="EW397" s="223">
        <f t="shared" ca="1" si="743"/>
        <v>6.6554506768971067E-13</v>
      </c>
      <c r="EX397" s="223">
        <f t="shared" ca="1" si="744"/>
        <v>1.5151082360379173E-13</v>
      </c>
      <c r="EY397" s="223">
        <f t="shared" ca="1" si="745"/>
        <v>-4.7331016974501591E-13</v>
      </c>
      <c r="EZ397" s="223">
        <f t="shared" ca="1" si="746"/>
        <v>-7.5204040962897265E-13</v>
      </c>
      <c r="FA397" s="223">
        <f t="shared" ca="1" si="747"/>
        <v>-4.8086860083158596E-13</v>
      </c>
      <c r="FB397" s="223">
        <f t="shared" ca="1" si="748"/>
        <v>1.4192078776352429E-13</v>
      </c>
      <c r="FC397" s="223">
        <f t="shared" ca="1" si="749"/>
        <v>6.6093579011237198E-13</v>
      </c>
      <c r="FD397" s="223">
        <f t="shared" ca="1" si="750"/>
        <v>6.9666566525783916E-13</v>
      </c>
      <c r="FE397" s="223">
        <f t="shared" ca="1" si="751"/>
        <v>2.2298424858157297E-13</v>
      </c>
      <c r="FF397" s="223">
        <f t="shared" ca="1" si="752"/>
        <v>-4.1374624570898834E-13</v>
      </c>
      <c r="FG397" s="223">
        <f t="shared" ca="1" si="753"/>
        <v>-7.4793992783297546E-13</v>
      </c>
      <c r="FH397" s="223">
        <f t="shared" ca="1" si="754"/>
        <v>-5.3522988864118054E-13</v>
      </c>
      <c r="FI397" s="223">
        <f t="shared" ca="1" si="755"/>
        <v>6.8847434157738001E-14</v>
      </c>
      <c r="FJ397" s="223">
        <f t="shared" ca="1" si="756"/>
        <v>6.2258258836431522E-13</v>
      </c>
      <c r="FK397" s="223">
        <f t="shared" ca="1" si="757"/>
        <v>7.2107699163333657E-13</v>
      </c>
      <c r="FL397" s="223">
        <f t="shared" ca="1" si="758"/>
        <v>2.923102133499238E-13</v>
      </c>
      <c r="FM397" s="223">
        <f t="shared" ca="1" si="759"/>
        <v>-3.5019771915007795E-13</v>
      </c>
      <c r="FN397" s="223">
        <f t="shared" ca="1" si="760"/>
        <v>-7.3663637566639153E-13</v>
      </c>
      <c r="FO397" s="223">
        <f t="shared" ca="1" si="761"/>
        <v>-5.8443662003672745E-13</v>
      </c>
      <c r="FP397" s="223">
        <f t="shared" ca="1" si="762"/>
        <v>-4.8889578748231887E-15</v>
      </c>
      <c r="FQ397" s="223">
        <f t="shared" ca="1" si="763"/>
        <v>5.7823357595204732E-13</v>
      </c>
      <c r="FR397" s="223">
        <f t="shared" ca="1" si="764"/>
        <v>7.3854395239863259E-13</v>
      </c>
      <c r="FS397" s="223">
        <f t="shared" ca="1" si="765"/>
        <v>3.5882107097069781E-13</v>
      </c>
      <c r="FT397" s="223">
        <f t="shared" ca="1" si="766"/>
        <v>-2.8327659711820568E-13</v>
      </c>
      <c r="FU397" s="223">
        <f t="shared" ca="1" si="767"/>
        <v>-7.182386125157353E-13</v>
      </c>
      <c r="FV397" s="223">
        <f t="shared" ca="1" si="768"/>
        <v>-6.2801490729578043E-13</v>
      </c>
      <c r="FW397" s="223">
        <f t="shared" ca="1" si="769"/>
        <v>-7.8578266570473663E-14</v>
      </c>
      <c r="FX397" s="223">
        <f t="shared" ca="1" si="770"/>
        <v>5.2831585810873476E-13</v>
      </c>
      <c r="FY397" s="223">
        <f t="shared" ca="1" si="771"/>
        <v>7.4889833117313704E-13</v>
      </c>
      <c r="FZ397" s="223">
        <f t="shared" ca="1" si="772"/>
        <v>4.21876285526456E-13</v>
      </c>
      <c r="GA397" s="223">
        <f t="shared" ca="1" si="773"/>
        <v>-2.1362736660134496E-13</v>
      </c>
      <c r="GB397" s="223">
        <f t="shared" ca="1" si="774"/>
        <v>-6.9292381889738782E-13</v>
      </c>
      <c r="GC397" s="223">
        <f t="shared" ca="1" si="775"/>
        <v>-6.6554506768970481E-13</v>
      </c>
      <c r="GD397" s="223">
        <f t="shared" ca="1" si="776"/>
        <v>-1.5151082360380041E-13</v>
      </c>
      <c r="GE397" s="223">
        <f t="shared" ca="1" si="777"/>
        <v>4.7331016974500914E-13</v>
      </c>
      <c r="GF397" s="223">
        <f t="shared" ca="1" si="778"/>
        <v>7.5204040962897255E-13</v>
      </c>
      <c r="GG397" s="223">
        <f t="shared" ca="1" si="779"/>
        <v>4.8086860083157637E-13</v>
      </c>
      <c r="GH397" s="223">
        <f t="shared" ca="1" si="780"/>
        <v>-1.4192078776351566E-13</v>
      </c>
      <c r="GI397" s="223">
        <f t="shared" ca="1" si="781"/>
        <v>-6.6093579011236784E-13</v>
      </c>
      <c r="GJ397" s="223">
        <f t="shared" ca="1" si="782"/>
        <v>-6.9666566525783452E-13</v>
      </c>
      <c r="GK397" s="223">
        <f t="shared" ca="1" si="783"/>
        <v>-2.2298424858156095E-13</v>
      </c>
      <c r="GL397" s="223">
        <f t="shared" ca="1" si="784"/>
        <v>4.1374624570898087E-13</v>
      </c>
      <c r="GM397" s="223">
        <f t="shared" ca="1" si="785"/>
        <v>7.4793992783297455E-13</v>
      </c>
      <c r="GN397" s="223">
        <f t="shared" ca="1" si="786"/>
        <v>5.3522988864117166E-13</v>
      </c>
      <c r="GO397" s="223">
        <f t="shared" ca="1" si="787"/>
        <v>-6.8847434157750421E-14</v>
      </c>
      <c r="GP397" s="223">
        <f t="shared" ca="1" si="788"/>
        <v>-6.2258258836431028E-13</v>
      </c>
      <c r="GQ397" s="223">
        <f t="shared" ca="1" si="789"/>
        <v>-7.210769916333391E-13</v>
      </c>
      <c r="GR397" s="223">
        <f t="shared" ca="1" si="790"/>
        <v>-2.9231021334991224E-13</v>
      </c>
      <c r="GS397" s="223">
        <f t="shared" ca="1" si="791"/>
        <v>3.5019771915007012E-13</v>
      </c>
      <c r="GT397" s="223">
        <f t="shared" ca="1" si="792"/>
        <v>7.3663637566638982E-13</v>
      </c>
      <c r="GU397" s="223">
        <f t="shared" ca="1" si="793"/>
        <v>5.8443662003673301E-13</v>
      </c>
      <c r="GV397" s="223">
        <f t="shared" ca="1" si="794"/>
        <v>4.8889578748107184E-15</v>
      </c>
      <c r="GW397" s="223">
        <f t="shared" ca="1" si="795"/>
        <v>-5.7823357595204166E-13</v>
      </c>
      <c r="GX397" s="223">
        <f t="shared" ca="1" si="796"/>
        <v>-7.3854395239863421E-13</v>
      </c>
      <c r="GY397" s="223">
        <f t="shared" ca="1" si="797"/>
        <v>-3.5882107097068681E-13</v>
      </c>
      <c r="GZ397" s="223">
        <f t="shared" ca="1" si="798"/>
        <v>2.8327659711821729E-13</v>
      </c>
      <c r="HA397" s="223">
        <f t="shared" ca="1" si="799"/>
        <v>7.1823861251573257E-13</v>
      </c>
      <c r="HB397" s="223">
        <f t="shared" ca="1" si="800"/>
        <v>6.2801490729578528E-13</v>
      </c>
      <c r="HC397" s="223">
        <f t="shared" ca="1" si="801"/>
        <v>7.8578266570461193E-14</v>
      </c>
      <c r="HD397" s="223">
        <f t="shared" ca="1" si="802"/>
        <v>-5.283158581087285E-13</v>
      </c>
      <c r="HE397" s="223">
        <f t="shared" ca="1" si="803"/>
        <v>-7.4889833117313785E-13</v>
      </c>
      <c r="HF397" s="223">
        <f t="shared" ca="1" si="804"/>
        <v>-4.2187628552646332E-13</v>
      </c>
      <c r="HG397" s="223">
        <f t="shared" ca="1" si="805"/>
        <v>2.1362736660135697E-13</v>
      </c>
      <c r="HH397" s="223">
        <f t="shared" ca="1" si="806"/>
        <v>6.9292381889738438E-13</v>
      </c>
      <c r="HI397" s="223">
        <f t="shared" ca="1" si="807"/>
        <v>6.6554506768970905E-13</v>
      </c>
      <c r="HJ397" s="223">
        <f t="shared" ca="1" si="808"/>
        <v>1.5151082360378819E-13</v>
      </c>
      <c r="HK397" s="223">
        <f t="shared" ca="1" si="809"/>
        <v>-4.7331016974501884E-13</v>
      </c>
      <c r="HL397" s="223">
        <f t="shared" ca="1" si="810"/>
        <v>-7.5204040962897255E-13</v>
      </c>
      <c r="HM397" s="223">
        <f t="shared" ca="1" si="811"/>
        <v>-4.8086860083158314E-13</v>
      </c>
      <c r="HN397" s="223">
        <f t="shared" ca="1" si="812"/>
        <v>1.4192078776352792E-13</v>
      </c>
      <c r="HO397" s="223">
        <f t="shared" ca="1" si="813"/>
        <v>6.609357901123739E-13</v>
      </c>
      <c r="HP397" s="223">
        <f t="shared" ca="1" si="814"/>
        <v>6.9666566525783775E-13</v>
      </c>
      <c r="HQ397" s="223">
        <f t="shared" ca="1" si="815"/>
        <v>2.2298424858156943E-13</v>
      </c>
      <c r="HR397" s="223">
        <f t="shared" ca="1" si="816"/>
        <v>-4.1374624570899132E-13</v>
      </c>
      <c r="HS397" s="223">
        <f t="shared" ca="1" si="817"/>
        <v>-7.4793992783297354E-13</v>
      </c>
      <c r="HT397" s="223">
        <f t="shared" ca="1" si="818"/>
        <v>-5.3522988864117792E-13</v>
      </c>
      <c r="HU397" s="223">
        <f t="shared" ca="1" si="819"/>
        <v>6.8847434157741636E-14</v>
      </c>
      <c r="HV397" s="223">
        <f t="shared" ca="1" si="820"/>
        <v>6.2258258836431724E-13</v>
      </c>
      <c r="HW397" s="223">
        <f t="shared" ca="1" si="821"/>
        <v>7.2107699163334162E-13</v>
      </c>
      <c r="HX397" s="223">
        <f t="shared" ca="1" si="822"/>
        <v>2.9231021334992042E-13</v>
      </c>
      <c r="HY397" s="223">
        <f t="shared" ca="1" si="823"/>
        <v>-3.5019771915008128E-13</v>
      </c>
      <c r="HZ397" s="223">
        <f t="shared" ca="1" si="824"/>
        <v>-7.3663637566639234E-13</v>
      </c>
      <c r="IA397" s="223">
        <f t="shared" ca="1" si="825"/>
        <v>-5.8443662003673856E-13</v>
      </c>
      <c r="IB397" s="223">
        <f t="shared" ca="1" si="826"/>
        <v>-4.8889578748196041E-15</v>
      </c>
      <c r="IC397" s="223">
        <f t="shared" ca="1" si="827"/>
        <v>5.7823357595204964E-13</v>
      </c>
      <c r="ID397" s="223">
        <f t="shared" ca="1" si="828"/>
        <v>7.3854395239863582E-13</v>
      </c>
      <c r="IE397" s="223">
        <f t="shared" ca="1" si="829"/>
        <v>-3.8713854366823531E-13</v>
      </c>
      <c r="IF397" s="223">
        <f t="shared" ca="1" si="830"/>
        <v>-2.8327659711820911E-13</v>
      </c>
      <c r="IG397" s="223">
        <f t="shared" ca="1" si="831"/>
        <v>-7.1823861251573641E-13</v>
      </c>
      <c r="IH397" s="223">
        <f t="shared" ca="1" si="832"/>
        <v>-6.2801490729579022E-13</v>
      </c>
      <c r="II397" s="223">
        <f t="shared" ca="1" si="833"/>
        <v>-7.8578266570470028E-14</v>
      </c>
      <c r="IJ397" s="223">
        <f t="shared" ca="1" si="834"/>
        <v>5.2831585810873739E-13</v>
      </c>
      <c r="IK397" s="223">
        <f t="shared" ca="1" si="835"/>
        <v>7.4889833117313664E-13</v>
      </c>
      <c r="IL397" s="223">
        <f t="shared" ca="1" si="836"/>
        <v>4.2187628552647069E-13</v>
      </c>
      <c r="IM397" s="223">
        <f t="shared" ca="1" si="837"/>
        <v>-2.1362736660134854E-13</v>
      </c>
      <c r="IN397" s="223">
        <f t="shared" ca="1" si="838"/>
        <v>-6.9292381889738933E-13</v>
      </c>
      <c r="IO397" s="223">
        <f t="shared" ca="1" si="839"/>
        <v>-6.655450676897031E-13</v>
      </c>
      <c r="IP397" s="223">
        <f t="shared" ca="1" si="840"/>
        <v>-1.5151082360379682E-13</v>
      </c>
      <c r="IQ397" s="223">
        <f t="shared" ca="1" si="841"/>
        <v>4.7331016974501197E-13</v>
      </c>
      <c r="IR397" s="223">
        <f t="shared" ca="1" si="842"/>
        <v>7.5204040962897255E-13</v>
      </c>
      <c r="IS397" s="223">
        <f t="shared" ca="1" si="843"/>
        <v>4.808686008315899E-13</v>
      </c>
      <c r="IT397" s="223">
        <f t="shared" ca="1" si="844"/>
        <v>-1.4192078776351924E-13</v>
      </c>
      <c r="IU397" s="223">
        <f t="shared" ca="1" si="845"/>
        <v>-6.6093579011236966E-13</v>
      </c>
      <c r="IV397" s="223">
        <f t="shared" ca="1" si="846"/>
        <v>-6.9666566525783301E-13</v>
      </c>
      <c r="IW397" s="223">
        <f t="shared" ca="1" si="847"/>
        <v>-2.2298424858157791E-13</v>
      </c>
      <c r="IX397" s="223">
        <f t="shared" ca="1" si="848"/>
        <v>4.13746245708984E-13</v>
      </c>
      <c r="IY397" s="223">
        <f t="shared" ca="1" si="849"/>
        <v>7.4793992783297495E-13</v>
      </c>
      <c r="IZ397" s="223">
        <f t="shared" ca="1" si="850"/>
        <v>5.3522988864116913E-13</v>
      </c>
      <c r="JA397" s="223">
        <f t="shared" ca="1" si="851"/>
        <v>-6.8847434157732851E-14</v>
      </c>
      <c r="JB397" s="223">
        <f t="shared" ca="1" si="852"/>
        <v>-6.225825883643123E-13</v>
      </c>
    </row>
    <row r="398" spans="2:262">
      <c r="B398" s="230">
        <v>37</v>
      </c>
      <c r="C398" s="229">
        <f t="shared" si="853"/>
        <v>7.2265625000000032E-4</v>
      </c>
      <c r="D398" s="226">
        <f t="shared" ca="1" si="597"/>
        <v>18.000000000018336</v>
      </c>
      <c r="E398" s="225">
        <f ca="1">AQ361</f>
        <v>1.8335493349343173E-11</v>
      </c>
      <c r="F398" s="224">
        <v>37</v>
      </c>
      <c r="G398" s="223">
        <f t="shared" ca="1" si="854"/>
        <v>1.6362931729156763E-13</v>
      </c>
      <c r="H398" s="223">
        <f t="shared" ca="1" si="598"/>
        <v>5.2919269986257471E-14</v>
      </c>
      <c r="I398" s="223">
        <f t="shared" ca="1" si="599"/>
        <v>-9.851410399954604E-14</v>
      </c>
      <c r="J398" s="223">
        <f t="shared" ca="1" si="600"/>
        <v>-1.7413724778278945E-13</v>
      </c>
      <c r="K398" s="223">
        <f t="shared" ca="1" si="601"/>
        <v>-1.1575536786593063E-13</v>
      </c>
      <c r="L398" s="223">
        <f t="shared" ca="1" si="602"/>
        <v>3.1704529601985366E-14</v>
      </c>
      <c r="M398" s="223">
        <f t="shared" ca="1" si="603"/>
        <v>1.5476662421721065E-13</v>
      </c>
      <c r="N398" s="223">
        <f t="shared" ca="1" si="604"/>
        <v>1.5873010316991194E-13</v>
      </c>
      <c r="O398" s="223">
        <f t="shared" ca="1" si="605"/>
        <v>4.0544923475293296E-14</v>
      </c>
      <c r="P398" s="223">
        <f t="shared" ca="1" si="606"/>
        <v>-1.0884106765056295E-13</v>
      </c>
      <c r="Q398" s="223">
        <f t="shared" ca="1" si="607"/>
        <v>-1.7446984981759226E-13</v>
      </c>
      <c r="R398" s="223">
        <f t="shared" ca="1" si="608"/>
        <v>-1.0583765877271771E-13</v>
      </c>
      <c r="S398" s="223">
        <f t="shared" ca="1" si="609"/>
        <v>4.4240507517454686E-14</v>
      </c>
      <c r="T398" s="223">
        <f t="shared" ca="1" si="610"/>
        <v>1.6027397438883352E-13</v>
      </c>
      <c r="U398" s="223">
        <f t="shared" ca="1" si="611"/>
        <v>1.529707168663865E-13</v>
      </c>
      <c r="V398" s="223">
        <f t="shared" ca="1" si="612"/>
        <v>2.7950860511097982E-14</v>
      </c>
      <c r="W398" s="223">
        <f t="shared" ca="1" si="613"/>
        <v>-1.1857821212570639E-13</v>
      </c>
      <c r="X398" s="223">
        <f t="shared" ca="1" si="614"/>
        <v>-1.738569846197087E-13</v>
      </c>
      <c r="Y398" s="223">
        <f t="shared" ca="1" si="615"/>
        <v>-9.5346406236563655E-14</v>
      </c>
      <c r="Z398" s="223">
        <f t="shared" ca="1" si="616"/>
        <v>5.6536742289573317E-14</v>
      </c>
      <c r="AA398" s="223">
        <f t="shared" ca="1" si="617"/>
        <v>1.6491278600668625E-13</v>
      </c>
      <c r="AB398" s="223">
        <f t="shared" ca="1" si="618"/>
        <v>1.4638236899437849E-13</v>
      </c>
      <c r="AC398" s="223">
        <f t="shared" ca="1" si="619"/>
        <v>1.520532941205726E-14</v>
      </c>
      <c r="AD398" s="223">
        <f t="shared" ca="1" si="620"/>
        <v>-1.2767277099541374E-13</v>
      </c>
      <c r="AE398" s="223">
        <f t="shared" ca="1" si="621"/>
        <v>-1.7230197335874637E-13</v>
      </c>
      <c r="AF398" s="223">
        <f t="shared" ca="1" si="622"/>
        <v>-8.4338463263951019E-14</v>
      </c>
      <c r="AG398" s="223">
        <f t="shared" ca="1" si="623"/>
        <v>6.8526599556733598E-14</v>
      </c>
      <c r="AH398" s="223">
        <f t="shared" ca="1" si="624"/>
        <v>1.6865792094869299E-13</v>
      </c>
      <c r="AI398" s="223">
        <f t="shared" ca="1" si="625"/>
        <v>1.39000762381838E-13</v>
      </c>
      <c r="AJ398" s="223">
        <f t="shared" ca="1" si="626"/>
        <v>2.3773993155029939E-15</v>
      </c>
      <c r="AK398" s="223">
        <f t="shared" ca="1" si="627"/>
        <v>-1.360754600571936E-13</v>
      </c>
      <c r="AL398" s="223">
        <f t="shared" ca="1" si="628"/>
        <v>-1.6981324277545862E-13</v>
      </c>
      <c r="AM398" s="223">
        <f t="shared" ca="1" si="629"/>
        <v>-7.287348285160564E-14</v>
      </c>
      <c r="AN398" s="223">
        <f t="shared" ca="1" si="630"/>
        <v>8.0145105243571832E-14</v>
      </c>
      <c r="AO398" s="223">
        <f t="shared" ca="1" si="631"/>
        <v>1.7148908400411457E-13</v>
      </c>
      <c r="AP398" s="223">
        <f t="shared" ca="1" si="632"/>
        <v>1.3086589859456057E-13</v>
      </c>
      <c r="AQ398" s="223">
        <f t="shared" ca="1" si="633"/>
        <v>-1.0463414113926059E-14</v>
      </c>
      <c r="AR398" s="223">
        <f t="shared" ca="1" si="634"/>
        <v>-1.4374074441098883E-13</v>
      </c>
      <c r="AS398" s="223">
        <f t="shared" ca="1" si="635"/>
        <v>-1.6640427951650648E-13</v>
      </c>
      <c r="AT398" s="223">
        <f t="shared" ca="1" si="636"/>
        <v>-6.1013594721738542E-14</v>
      </c>
      <c r="AU398" s="223">
        <f t="shared" ca="1" si="637"/>
        <v>9.1329297661113295E-14</v>
      </c>
      <c r="AV398" s="223">
        <f t="shared" ca="1" si="638"/>
        <v>1.7339093285505458E-13</v>
      </c>
      <c r="AW398" s="223">
        <f t="shared" ca="1" si="639"/>
        <v>1.2202186116423456E-13</v>
      </c>
      <c r="AX398" s="223">
        <f t="shared" ca="1" si="640"/>
        <v>-2.3247525395694157E-14</v>
      </c>
      <c r="AY398" s="223">
        <f t="shared" ca="1" si="641"/>
        <v>-1.5062708521674669E-13</v>
      </c>
      <c r="AZ398" s="223">
        <f t="shared" ca="1" si="642"/>
        <v>-1.6209355704915172E-13</v>
      </c>
      <c r="BA398" s="223">
        <f t="shared" ca="1" si="643"/>
        <v>-4.8823068635696098E-14</v>
      </c>
      <c r="BB398" s="223">
        <f t="shared" ca="1" si="644"/>
        <v>1.0201856870161957E-13</v>
      </c>
      <c r="BC398" s="223">
        <f t="shared" ca="1" si="645"/>
        <v>1.743531612178083E-13</v>
      </c>
      <c r="BD398" s="223">
        <f t="shared" ca="1" si="646"/>
        <v>1.1251657669596588E-13</v>
      </c>
      <c r="BE398" s="223">
        <f t="shared" ca="1" si="647"/>
        <v>-3.5905656323116462E-14</v>
      </c>
      <c r="BF398" s="223">
        <f t="shared" ca="1" si="648"/>
        <v>-1.5669716479698972E-13</v>
      </c>
      <c r="BG398" s="223">
        <f t="shared" ca="1" si="649"/>
        <v>-1.5690443555193716E-13</v>
      </c>
      <c r="BH398" s="223">
        <f t="shared" ca="1" si="650"/>
        <v>-3.6367966110558244E-14</v>
      </c>
      <c r="BI398" s="223">
        <f t="shared" ca="1" si="651"/>
        <v>1.1215499227917572E-13</v>
      </c>
      <c r="BJ398" s="223">
        <f t="shared" ca="1" si="652"/>
        <v>1.743705546935081E-13</v>
      </c>
      <c r="BK398" s="223">
        <f t="shared" ca="1" si="653"/>
        <v>1.0240155514985078E-13</v>
      </c>
      <c r="BL398" s="223">
        <f t="shared" ca="1" si="654"/>
        <v>-4.8369211387963696E-14</v>
      </c>
      <c r="BM398" s="223">
        <f t="shared" ca="1" si="655"/>
        <v>-1.6191808886454502E-13</v>
      </c>
      <c r="BN398" s="223">
        <f t="shared" ca="1" si="656"/>
        <v>-1.5086503532385533E-13</v>
      </c>
      <c r="BO398" s="223">
        <f t="shared" ca="1" si="657"/>
        <v>-2.3715782426051419E-14</v>
      </c>
      <c r="BP398" s="223">
        <f t="shared" ca="1" si="658"/>
        <v>1.216836382361687E-13</v>
      </c>
      <c r="BQ398" s="223">
        <f t="shared" ca="1" si="659"/>
        <v>1.7344301902540226E-13</v>
      </c>
      <c r="BR398" s="223">
        <f t="shared" ca="1" si="660"/>
        <v>9.1731610704039669E-14</v>
      </c>
      <c r="BS398" s="223">
        <f t="shared" ca="1" si="661"/>
        <v>-6.0570649505464371E-14</v>
      </c>
      <c r="BT398" s="223">
        <f t="shared" ca="1" si="662"/>
        <v>-1.66261564779536E-13</v>
      </c>
      <c r="BU398" s="223">
        <f t="shared" ca="1" si="663"/>
        <v>-1.4400808439801168E-13</v>
      </c>
      <c r="BV398" s="223">
        <f t="shared" ca="1" si="664"/>
        <v>-1.0935080861780321E-14</v>
      </c>
      <c r="BW398" s="223">
        <f t="shared" ca="1" si="665"/>
        <v>1.3055287001457069E-13</v>
      </c>
      <c r="BX398" s="223">
        <f t="shared" ca="1" si="666"/>
        <v>1.7157558060964021E-13</v>
      </c>
      <c r="BY398" s="223">
        <f t="shared" ca="1" si="667"/>
        <v>8.0564564711956293E-14</v>
      </c>
      <c r="BZ398" s="223">
        <f t="shared" ca="1" si="668"/>
        <v>-7.2443850025294055E-14</v>
      </c>
      <c r="CA398" s="223">
        <f t="shared" ca="1" si="669"/>
        <v>-1.6970405486964941E-13</v>
      </c>
      <c r="CB398" s="223">
        <f t="shared" ca="1" si="670"/>
        <v>-1.3637074118557754E-13</v>
      </c>
      <c r="CC398" s="223">
        <f t="shared" ca="1" si="671"/>
        <v>1.9048788531248237E-15</v>
      </c>
      <c r="CD398" s="223">
        <f t="shared" ca="1" si="672"/>
        <v>1.3871462447892031E-13</v>
      </c>
      <c r="CE398" s="223">
        <f t="shared" ca="1" si="673"/>
        <v>1.6877835925679645E-13</v>
      </c>
      <c r="CF398" s="223">
        <f t="shared" ca="1" si="674"/>
        <v>6.8960932363373907E-14</v>
      </c>
      <c r="CG398" s="223">
        <f t="shared" ca="1" si="675"/>
        <v>-8.3924471045112892E-14</v>
      </c>
      <c r="CH398" s="223">
        <f t="shared" ca="1" si="676"/>
        <v>-1.7222690398281956E-13</v>
      </c>
      <c r="CI398" s="223">
        <f t="shared" ca="1" si="677"/>
        <v>-1.2799439311114046E-13</v>
      </c>
      <c r="CJ398" s="223">
        <f t="shared" ca="1" si="678"/>
        <v>1.4734515864481192E-14</v>
      </c>
      <c r="CK398" s="223">
        <f t="shared" ca="1" si="679"/>
        <v>1.4612467237462106E-13</v>
      </c>
      <c r="CL398" s="223">
        <f t="shared" ca="1" si="680"/>
        <v>1.650665133517411E-13</v>
      </c>
      <c r="CM398" s="223">
        <f t="shared" ca="1" si="681"/>
        <v>5.6983594747358564E-14</v>
      </c>
      <c r="CN398" s="223">
        <f t="shared" ca="1" si="682"/>
        <v>-9.495029808490222E-14</v>
      </c>
      <c r="CO398" s="223">
        <f t="shared" ca="1" si="683"/>
        <v>-1.7381644058111725E-13</v>
      </c>
      <c r="CP398" s="223">
        <f t="shared" ca="1" si="684"/>
        <v>-1.1892443233066461E-13</v>
      </c>
      <c r="CQ398" s="223">
        <f t="shared" ca="1" si="685"/>
        <v>2.7484305257730881E-14</v>
      </c>
      <c r="CR398" s="223">
        <f t="shared" ca="1" si="686"/>
        <v>1.527428580100993E-13</v>
      </c>
      <c r="CS398" s="223">
        <f t="shared" ca="1" si="687"/>
        <v>1.6046015770903757E-13</v>
      </c>
      <c r="CT398" s="223">
        <f t="shared" ca="1" si="688"/>
        <v>4.4697458094199362E-14</v>
      </c>
      <c r="CU398" s="223">
        <f t="shared" ca="1" si="689"/>
        <v>-1.0546158123262695E-13</v>
      </c>
      <c r="CV398" s="223">
        <f t="shared" ca="1" si="690"/>
        <v>-1.7446405082799412E-13</v>
      </c>
      <c r="CW398" s="223">
        <f t="shared" ca="1" si="691"/>
        <v>-1.0921000974746454E-13</v>
      </c>
      <c r="CX398" s="223">
        <f t="shared" ca="1" si="692"/>
        <v>4.0085154819476721E-14</v>
      </c>
      <c r="CY398" s="223">
        <f t="shared" ca="1" si="693"/>
        <v>1.5853331686397949E-13</v>
      </c>
      <c r="CZ398" s="223">
        <f t="shared" ca="1" si="694"/>
        <v>1.5498425456902036E-13</v>
      </c>
      <c r="DA398" s="223">
        <f t="shared" ca="1" si="695"/>
        <v>3.2169102042922825E-14</v>
      </c>
      <c r="DB398" s="223">
        <f t="shared" ca="1" si="696"/>
        <v>-1.1540135893418437E-13</v>
      </c>
      <c r="DC398" s="223">
        <f t="shared" ca="1" si="697"/>
        <v>-1.741662252674117E-13</v>
      </c>
      <c r="DD398" s="223">
        <f t="shared" ca="1" si="698"/>
        <v>-9.8903768659201622E-14</v>
      </c>
      <c r="DE398" s="223">
        <f t="shared" ca="1" si="699"/>
        <v>5.2468779454173011E-14</v>
      </c>
      <c r="DF398" s="223">
        <f t="shared" ca="1" si="700"/>
        <v>1.6346466993803191E-13</v>
      </c>
      <c r="DG398" s="223">
        <f t="shared" ca="1" si="701"/>
        <v>1.4866847832525181E-13</v>
      </c>
      <c r="DH398" s="223">
        <f t="shared" ca="1" si="702"/>
        <v>1.9466418840460416E-14</v>
      </c>
      <c r="DI398" s="223">
        <f t="shared" ca="1" si="703"/>
        <v>-1.2471576667300141E-13</v>
      </c>
      <c r="DJ398" s="223">
        <f t="shared" ca="1" si="704"/>
        <v>-1.7292457784188716E-13</v>
      </c>
      <c r="DK398" s="223">
        <f t="shared" ca="1" si="705"/>
        <v>-8.8061559479292886E-14</v>
      </c>
      <c r="DL398" s="223">
        <f t="shared" ca="1" si="706"/>
        <v>6.4568071226974616E-14</v>
      </c>
      <c r="DM398" s="223">
        <f t="shared" ca="1" si="707"/>
        <v>1.6751019380268288E-13</v>
      </c>
      <c r="DN398" s="223">
        <f t="shared" ca="1" si="708"/>
        <v>1.415470547164123E-13</v>
      </c>
      <c r="DO398" s="223">
        <f t="shared" ca="1" si="709"/>
        <v>6.6582454276800442E-15</v>
      </c>
      <c r="DP398" s="223">
        <f t="shared" ca="1" si="710"/>
        <v>-1.3335432886651671E-13</v>
      </c>
      <c r="DQ398" s="223">
        <f t="shared" ca="1" si="711"/>
        <v>-1.7074583714639902E-13</v>
      </c>
      <c r="DR398" s="223">
        <f t="shared" ca="1" si="712"/>
        <v>-7.6742137078681652E-14</v>
      </c>
      <c r="DS398" s="223">
        <f t="shared" ca="1" si="713"/>
        <v>7.6317463027450421E-14</v>
      </c>
      <c r="DT398" s="223">
        <f t="shared" ca="1" si="714"/>
        <v>1.7064796541359514E-13</v>
      </c>
      <c r="DU398" s="223">
        <f t="shared" ca="1" si="715"/>
        <v>1.3365857535405854E-13</v>
      </c>
      <c r="DV398" s="223">
        <f t="shared" ca="1" si="716"/>
        <v>-6.1860095939607797E-15</v>
      </c>
      <c r="DW398" s="223">
        <f t="shared" ca="1" si="717"/>
        <v>-1.4127023239773599E-13</v>
      </c>
      <c r="DX398" s="223">
        <f t="shared" ca="1" si="718"/>
        <v>-1.6764180996554793E-13</v>
      </c>
      <c r="DY398" s="223">
        <f t="shared" ca="1" si="719"/>
        <v>-6.5006842388101244E-14</v>
      </c>
      <c r="DZ398" s="223">
        <f t="shared" ca="1" si="720"/>
        <v>8.7653283883435527E-14</v>
      </c>
      <c r="EA398" s="223">
        <f t="shared" ca="1" si="721"/>
        <v>1.7286098091454435E-13</v>
      </c>
      <c r="EB398" s="223">
        <f t="shared" ca="1" si="722"/>
        <v>1.2504578859133052E-13</v>
      </c>
      <c r="EC398" s="223">
        <f t="shared" ca="1" si="723"/>
        <v>-1.8996742093639835E-14</v>
      </c>
      <c r="ED398" s="223">
        <f t="shared" ca="1" si="724"/>
        <v>-1.4842058029956889E-13</v>
      </c>
      <c r="EE398" s="223">
        <f t="shared" ca="1" si="725"/>
        <v>-1.6362931729156796E-13</v>
      </c>
      <c r="EF398" s="223">
        <f t="shared" ca="1" si="726"/>
        <v>-5.2919269986256606E-14</v>
      </c>
      <c r="EG398" s="223">
        <f t="shared" ca="1" si="727"/>
        <v>9.8514103999546191E-14</v>
      </c>
      <c r="EH398" s="223">
        <f t="shared" ca="1" si="728"/>
        <v>1.7413724778278943E-13</v>
      </c>
      <c r="EI398" s="223">
        <f t="shared" ca="1" si="729"/>
        <v>1.1575536786593147E-13</v>
      </c>
      <c r="EJ398" s="223">
        <f t="shared" ca="1" si="730"/>
        <v>-3.1704529601985959E-14</v>
      </c>
      <c r="EK398" s="223">
        <f t="shared" ca="1" si="731"/>
        <v>-1.5476662421721055E-13</v>
      </c>
      <c r="EL398" s="223">
        <f t="shared" ca="1" si="732"/>
        <v>-1.5873010316991227E-13</v>
      </c>
      <c r="EM398" s="223">
        <f t="shared" ca="1" si="733"/>
        <v>-4.0544923475292268E-14</v>
      </c>
      <c r="EN398" s="223">
        <f t="shared" ca="1" si="734"/>
        <v>1.0884106765056327E-13</v>
      </c>
      <c r="EO398" s="223">
        <f t="shared" ca="1" si="735"/>
        <v>1.7446984981759224E-13</v>
      </c>
      <c r="EP398" s="223">
        <f t="shared" ca="1" si="736"/>
        <v>1.0583765877271858E-13</v>
      </c>
      <c r="EQ398" s="223">
        <f t="shared" ca="1" si="737"/>
        <v>-4.4240507517455418E-14</v>
      </c>
      <c r="ER398" s="223">
        <f t="shared" ca="1" si="738"/>
        <v>-1.6027397438883344E-13</v>
      </c>
      <c r="ES398" s="223">
        <f t="shared" ca="1" si="739"/>
        <v>-1.5297071686638687E-13</v>
      </c>
      <c r="ET398" s="223">
        <f t="shared" ca="1" si="740"/>
        <v>-2.7950860511099371E-14</v>
      </c>
      <c r="EU398" s="223">
        <f t="shared" ca="1" si="741"/>
        <v>1.185782121257049E-13</v>
      </c>
      <c r="EV398" s="223">
        <f t="shared" ca="1" si="742"/>
        <v>1.7385698461970849E-13</v>
      </c>
      <c r="EW398" s="223">
        <f t="shared" ca="1" si="743"/>
        <v>9.5346406236562241E-14</v>
      </c>
      <c r="EX398" s="223">
        <f t="shared" ca="1" si="744"/>
        <v>-5.6536742289574339E-14</v>
      </c>
      <c r="EY398" s="223">
        <f t="shared" ca="1" si="745"/>
        <v>-1.649127860066862E-13</v>
      </c>
      <c r="EZ398" s="223">
        <f t="shared" ca="1" si="746"/>
        <v>-1.4638236899437889E-13</v>
      </c>
      <c r="FA398" s="223">
        <f t="shared" ca="1" si="747"/>
        <v>-1.5205329412058661E-14</v>
      </c>
      <c r="FB398" s="223">
        <f t="shared" ca="1" si="748"/>
        <v>1.2767277099541235E-13</v>
      </c>
      <c r="FC398" s="223">
        <f t="shared" ca="1" si="749"/>
        <v>1.7230197335874599E-13</v>
      </c>
      <c r="FD398" s="223">
        <f t="shared" ca="1" si="750"/>
        <v>8.4338463263949542E-14</v>
      </c>
      <c r="FE398" s="223">
        <f t="shared" ca="1" si="751"/>
        <v>-6.8526599556734582E-14</v>
      </c>
      <c r="FF398" s="223">
        <f t="shared" ca="1" si="752"/>
        <v>-1.6865792094869297E-13</v>
      </c>
      <c r="FG398" s="223">
        <f t="shared" ca="1" si="753"/>
        <v>-1.3900076238183848E-13</v>
      </c>
      <c r="FH398" s="223">
        <f t="shared" ca="1" si="754"/>
        <v>-2.3773993155044202E-15</v>
      </c>
      <c r="FI398" s="223">
        <f t="shared" ca="1" si="755"/>
        <v>1.3607546005719234E-13</v>
      </c>
      <c r="FJ398" s="223">
        <f t="shared" ca="1" si="756"/>
        <v>1.6981324277545923E-13</v>
      </c>
      <c r="FK398" s="223">
        <f t="shared" ca="1" si="757"/>
        <v>7.2873482851604113E-14</v>
      </c>
      <c r="FL398" s="223">
        <f t="shared" ca="1" si="758"/>
        <v>-8.0145105243572791E-14</v>
      </c>
      <c r="FM398" s="223">
        <f t="shared" ca="1" si="759"/>
        <v>-1.7148908400411465E-13</v>
      </c>
      <c r="FN398" s="223">
        <f t="shared" ca="1" si="760"/>
        <v>-1.3086589859456067E-13</v>
      </c>
      <c r="FO398" s="223">
        <f t="shared" ca="1" si="761"/>
        <v>1.0463414113924658E-14</v>
      </c>
      <c r="FP398" s="223">
        <f t="shared" ca="1" si="762"/>
        <v>1.4374074441098804E-13</v>
      </c>
      <c r="FQ398" s="223">
        <f t="shared" ca="1" si="763"/>
        <v>1.6640427951650729E-13</v>
      </c>
      <c r="FR398" s="223">
        <f t="shared" ca="1" si="764"/>
        <v>6.1013594721736384E-14</v>
      </c>
      <c r="FS398" s="223">
        <f t="shared" ca="1" si="765"/>
        <v>-9.1329297661114191E-14</v>
      </c>
      <c r="FT398" s="223">
        <f t="shared" ca="1" si="766"/>
        <v>-1.7339093285505458E-13</v>
      </c>
      <c r="FU398" s="223">
        <f t="shared" ca="1" si="767"/>
        <v>-1.2202186116423471E-13</v>
      </c>
      <c r="FV398" s="223">
        <f t="shared" ca="1" si="768"/>
        <v>2.3247525395692743E-14</v>
      </c>
      <c r="FW398" s="223">
        <f t="shared" ca="1" si="769"/>
        <v>1.5062708521674596E-13</v>
      </c>
      <c r="FX398" s="223">
        <f t="shared" ca="1" si="770"/>
        <v>1.620935570491527E-13</v>
      </c>
      <c r="FY398" s="223">
        <f t="shared" ca="1" si="771"/>
        <v>4.8823068635693883E-14</v>
      </c>
      <c r="FZ398" s="223">
        <f t="shared" ca="1" si="772"/>
        <v>-1.0201856870162042E-13</v>
      </c>
      <c r="GA398" s="223">
        <f t="shared" ca="1" si="773"/>
        <v>-1.7435316121780832E-13</v>
      </c>
      <c r="GB398" s="223">
        <f t="shared" ca="1" si="774"/>
        <v>-1.12516576695966E-13</v>
      </c>
      <c r="GC398" s="223">
        <f t="shared" ca="1" si="775"/>
        <v>3.5905656323115087E-14</v>
      </c>
      <c r="GD398" s="223">
        <f t="shared" ca="1" si="776"/>
        <v>1.5669716479698911E-13</v>
      </c>
      <c r="GE398" s="223">
        <f t="shared" ca="1" si="777"/>
        <v>1.5690443555193832E-13</v>
      </c>
      <c r="GF398" s="223">
        <f t="shared" ca="1" si="778"/>
        <v>3.6367966110555998E-14</v>
      </c>
      <c r="GG398" s="223">
        <f t="shared" ca="1" si="779"/>
        <v>-1.1215499227917653E-13</v>
      </c>
      <c r="GH398" s="223">
        <f t="shared" ca="1" si="780"/>
        <v>-1.743705546935081E-13</v>
      </c>
      <c r="GI398" s="223">
        <f t="shared" ca="1" si="781"/>
        <v>-1.0240155514985093E-13</v>
      </c>
      <c r="GJ398" s="223">
        <f t="shared" ca="1" si="782"/>
        <v>4.8369211387962333E-14</v>
      </c>
      <c r="GK398" s="223">
        <f t="shared" ca="1" si="783"/>
        <v>1.6191808886454449E-13</v>
      </c>
      <c r="GL398" s="223">
        <f t="shared" ca="1" si="784"/>
        <v>1.5086503532385669E-13</v>
      </c>
      <c r="GM398" s="223">
        <f t="shared" ca="1" si="785"/>
        <v>2.3715782426049135E-14</v>
      </c>
      <c r="GN398" s="223">
        <f t="shared" ca="1" si="786"/>
        <v>-1.2168363823616946E-13</v>
      </c>
      <c r="GO398" s="223">
        <f t="shared" ca="1" si="787"/>
        <v>-1.7344301902540216E-13</v>
      </c>
      <c r="GP398" s="223">
        <f t="shared" ca="1" si="788"/>
        <v>-9.1731610704039808E-14</v>
      </c>
      <c r="GQ398" s="223">
        <f t="shared" ca="1" si="789"/>
        <v>6.0570649505463033E-14</v>
      </c>
      <c r="GR398" s="223">
        <f t="shared" ca="1" si="790"/>
        <v>1.6626156477953555E-13</v>
      </c>
      <c r="GS398" s="223">
        <f t="shared" ca="1" si="791"/>
        <v>1.4400808439801319E-13</v>
      </c>
      <c r="GT398" s="223">
        <f t="shared" ca="1" si="792"/>
        <v>1.0935080861778011E-14</v>
      </c>
      <c r="GU398" s="223">
        <f t="shared" ca="1" si="793"/>
        <v>-1.3055287001457139E-13</v>
      </c>
      <c r="GV398" s="223">
        <f t="shared" ca="1" si="794"/>
        <v>-1.7157558060964001E-13</v>
      </c>
      <c r="GW398" s="223">
        <f t="shared" ca="1" si="795"/>
        <v>-8.0564564711956457E-14</v>
      </c>
      <c r="GX398" s="223">
        <f t="shared" ca="1" si="796"/>
        <v>7.2443850025293903E-14</v>
      </c>
      <c r="GY398" s="223">
        <f t="shared" ca="1" si="797"/>
        <v>1.6970405486964881E-13</v>
      </c>
      <c r="GZ398" s="223">
        <f t="shared" ca="1" si="798"/>
        <v>1.3637074118557918E-13</v>
      </c>
      <c r="HA398" s="223">
        <f t="shared" ca="1" si="799"/>
        <v>-1.9048788531271335E-15</v>
      </c>
      <c r="HB398" s="223">
        <f t="shared" ca="1" si="800"/>
        <v>-1.3871462447892172E-13</v>
      </c>
      <c r="HC398" s="223">
        <f t="shared" ca="1" si="801"/>
        <v>-1.6877835925679648E-13</v>
      </c>
      <c r="HD398" s="223">
        <f t="shared" ca="1" si="802"/>
        <v>-6.8960932363374071E-14</v>
      </c>
      <c r="HE398" s="223">
        <f t="shared" ca="1" si="803"/>
        <v>8.392447104511274E-14</v>
      </c>
      <c r="HF398" s="223">
        <f t="shared" ca="1" si="804"/>
        <v>1.7222690398281953E-13</v>
      </c>
      <c r="HG398" s="223">
        <f t="shared" ca="1" si="805"/>
        <v>1.2799439311114228E-13</v>
      </c>
      <c r="HH398" s="223">
        <f t="shared" ca="1" si="806"/>
        <v>-1.4734515864483502E-14</v>
      </c>
      <c r="HI398" s="223">
        <f t="shared" ca="1" si="807"/>
        <v>-1.461246723746223E-13</v>
      </c>
      <c r="HJ398" s="223">
        <f t="shared" ca="1" si="808"/>
        <v>-1.6506651335174118E-13</v>
      </c>
      <c r="HK398" s="223">
        <f t="shared" ca="1" si="809"/>
        <v>-5.6983594747358728E-14</v>
      </c>
      <c r="HL398" s="223">
        <f t="shared" ca="1" si="810"/>
        <v>9.4950298084902081E-14</v>
      </c>
      <c r="HM398" s="223">
        <f t="shared" ca="1" si="811"/>
        <v>1.7381644058111725E-13</v>
      </c>
      <c r="HN398" s="223">
        <f t="shared" ca="1" si="812"/>
        <v>1.1892443233066658E-13</v>
      </c>
      <c r="HO398" s="223">
        <f t="shared" ca="1" si="813"/>
        <v>-2.7484305257733165E-14</v>
      </c>
      <c r="HP398" s="223">
        <f t="shared" ca="1" si="814"/>
        <v>-1.5274285801010044E-13</v>
      </c>
      <c r="HQ398" s="223">
        <f t="shared" ca="1" si="815"/>
        <v>-1.6046015770903764E-13</v>
      </c>
      <c r="HR398" s="223">
        <f t="shared" ca="1" si="816"/>
        <v>-4.4697458094199526E-14</v>
      </c>
      <c r="HS398" s="223">
        <f t="shared" ca="1" si="817"/>
        <v>1.0546158123262681E-13</v>
      </c>
      <c r="HT398" s="223">
        <f t="shared" ca="1" si="818"/>
        <v>1.7446405082799412E-13</v>
      </c>
      <c r="HU398" s="223">
        <f t="shared" ca="1" si="819"/>
        <v>1.0921000974746661E-13</v>
      </c>
      <c r="HV398" s="223">
        <f t="shared" ca="1" si="820"/>
        <v>-4.0085154819478968E-14</v>
      </c>
      <c r="HW398" s="223">
        <f t="shared" ca="1" si="821"/>
        <v>-1.5853331686398047E-13</v>
      </c>
      <c r="HX398" s="223">
        <f t="shared" ca="1" si="822"/>
        <v>-1.5498425456902046E-13</v>
      </c>
      <c r="HY398" s="223">
        <f t="shared" ca="1" si="823"/>
        <v>-3.2169102042922983E-14</v>
      </c>
      <c r="HZ398" s="223">
        <f t="shared" ca="1" si="824"/>
        <v>1.1540135893418424E-13</v>
      </c>
      <c r="IA398" s="223">
        <f t="shared" ca="1" si="825"/>
        <v>1.7416622526741173E-13</v>
      </c>
      <c r="IB398" s="223">
        <f t="shared" ca="1" si="826"/>
        <v>9.8903768659203806E-14</v>
      </c>
      <c r="IC398" s="223">
        <f t="shared" ca="1" si="827"/>
        <v>-5.2468779454170461E-14</v>
      </c>
      <c r="ID398" s="223">
        <f t="shared" ca="1" si="828"/>
        <v>-1.6346466993803271E-13</v>
      </c>
      <c r="IE398" s="223">
        <f t="shared" ca="1" si="829"/>
        <v>2.4310171842938242E-14</v>
      </c>
      <c r="IF398" s="223">
        <f t="shared" ca="1" si="830"/>
        <v>-1.9466418840460593E-14</v>
      </c>
      <c r="IG398" s="223">
        <f t="shared" ca="1" si="831"/>
        <v>1.2471576667300129E-13</v>
      </c>
      <c r="IH398" s="223">
        <f t="shared" ca="1" si="832"/>
        <v>1.7292457784188719E-13</v>
      </c>
      <c r="II398" s="223">
        <f t="shared" ca="1" si="833"/>
        <v>8.8061559479295158E-14</v>
      </c>
      <c r="IJ398" s="223">
        <f t="shared" ca="1" si="834"/>
        <v>-6.4568071226972142E-14</v>
      </c>
      <c r="IK398" s="223">
        <f t="shared" ca="1" si="835"/>
        <v>-1.6751019380268351E-13</v>
      </c>
      <c r="IL398" s="223">
        <f t="shared" ca="1" si="836"/>
        <v>-1.415470547164124E-13</v>
      </c>
      <c r="IM398" s="223">
        <f t="shared" ca="1" si="837"/>
        <v>-6.6582454276802083E-15</v>
      </c>
      <c r="IN398" s="223">
        <f t="shared" ca="1" si="838"/>
        <v>1.3335432886651659E-13</v>
      </c>
      <c r="IO398" s="223">
        <f t="shared" ca="1" si="839"/>
        <v>1.7074583714639907E-13</v>
      </c>
      <c r="IP398" s="223">
        <f t="shared" ca="1" si="840"/>
        <v>7.6742137078684025E-14</v>
      </c>
      <c r="IQ398" s="223">
        <f t="shared" ca="1" si="841"/>
        <v>-7.6317463027448048E-14</v>
      </c>
      <c r="IR398" s="223">
        <f t="shared" ca="1" si="842"/>
        <v>-1.706479654135956E-13</v>
      </c>
      <c r="IS398" s="223">
        <f t="shared" ca="1" si="843"/>
        <v>-1.3365857535405702E-13</v>
      </c>
      <c r="IT398" s="223">
        <f t="shared" ca="1" si="844"/>
        <v>6.1860095939606156E-15</v>
      </c>
      <c r="IU398" s="223">
        <f t="shared" ca="1" si="845"/>
        <v>1.4127023239773589E-13</v>
      </c>
      <c r="IV398" s="223">
        <f t="shared" ca="1" si="846"/>
        <v>1.6764180996554798E-13</v>
      </c>
      <c r="IW398" s="223">
        <f t="shared" ca="1" si="847"/>
        <v>6.5006842388103706E-14</v>
      </c>
      <c r="IX398" s="223">
        <f t="shared" ca="1" si="848"/>
        <v>-8.7653283883433267E-14</v>
      </c>
      <c r="IY398" s="223">
        <f t="shared" ca="1" si="849"/>
        <v>-1.7286098091454468E-13</v>
      </c>
      <c r="IZ398" s="223">
        <f t="shared" ca="1" si="850"/>
        <v>-1.2504578859132893E-13</v>
      </c>
      <c r="JA398" s="223">
        <f t="shared" ca="1" si="851"/>
        <v>1.8996742093639671E-14</v>
      </c>
      <c r="JB398" s="223">
        <f t="shared" ca="1" si="852"/>
        <v>1.4842058029956881E-13</v>
      </c>
    </row>
    <row r="399" spans="2:262">
      <c r="B399" s="230">
        <v>38</v>
      </c>
      <c r="C399" s="229">
        <f t="shared" si="853"/>
        <v>7.4218750000000033E-4</v>
      </c>
      <c r="D399" s="226">
        <f t="shared" ca="1" si="597"/>
        <v>18.000000000023512</v>
      </c>
      <c r="E399" s="225">
        <f ca="1">AR361</f>
        <v>2.3513131340283175E-11</v>
      </c>
      <c r="F399" s="224">
        <v>38</v>
      </c>
      <c r="G399" s="223">
        <f t="shared" ca="1" si="854"/>
        <v>-5.1712994979657762E-14</v>
      </c>
      <c r="H399" s="223">
        <f t="shared" ca="1" si="598"/>
        <v>-1.4802227722545866E-14</v>
      </c>
      <c r="I399" s="223">
        <f t="shared" ca="1" si="599"/>
        <v>3.407764146113939E-14</v>
      </c>
      <c r="J399" s="223">
        <f t="shared" ca="1" si="600"/>
        <v>5.5402282356832359E-14</v>
      </c>
      <c r="K399" s="223">
        <f t="shared" ca="1" si="601"/>
        <v>3.192856067337749E-14</v>
      </c>
      <c r="L399" s="223">
        <f t="shared" ca="1" si="602"/>
        <v>-1.7362639583681468E-14</v>
      </c>
      <c r="M399" s="223">
        <f t="shared" ca="1" si="603"/>
        <v>-5.2614385321681191E-14</v>
      </c>
      <c r="N399" s="223">
        <f t="shared" ca="1" si="604"/>
        <v>-4.5322065901163311E-14</v>
      </c>
      <c r="O399" s="223">
        <f t="shared" ca="1" si="605"/>
        <v>-1.3822609492852048E-15</v>
      </c>
      <c r="P399" s="223">
        <f t="shared" ca="1" si="606"/>
        <v>4.3675242128930809E-14</v>
      </c>
      <c r="Q399" s="223">
        <f t="shared" ca="1" si="607"/>
        <v>5.3416883668770616E-14</v>
      </c>
      <c r="R399" s="223">
        <f t="shared" ca="1" si="608"/>
        <v>1.9965558770348985E-14</v>
      </c>
      <c r="S399" s="223">
        <f t="shared" ca="1" si="609"/>
        <v>-2.9629944722171248E-14</v>
      </c>
      <c r="T399" s="223">
        <f t="shared" ca="1" si="610"/>
        <v>-5.5266633696642278E-14</v>
      </c>
      <c r="U399" s="223">
        <f t="shared" ca="1" si="611"/>
        <v>-3.6214645787284573E-14</v>
      </c>
      <c r="V399" s="223">
        <f t="shared" ca="1" si="612"/>
        <v>1.2120555080791793E-14</v>
      </c>
      <c r="W399" s="223">
        <f t="shared" ca="1" si="613"/>
        <v>5.0655058250664366E-14</v>
      </c>
      <c r="X399" s="223">
        <f t="shared" ca="1" si="614"/>
        <v>4.8229810857097105E-14</v>
      </c>
      <c r="Y399" s="223">
        <f t="shared" ca="1" si="615"/>
        <v>6.8058713160844037E-15</v>
      </c>
      <c r="Z399" s="223">
        <f t="shared" ca="1" si="616"/>
        <v>-4.0121305238184252E-14</v>
      </c>
      <c r="AA399" s="223">
        <f t="shared" ca="1" si="617"/>
        <v>-5.4606338567514269E-14</v>
      </c>
      <c r="AB399" s="223">
        <f t="shared" ca="1" si="618"/>
        <v>-2.4936610572909046E-14</v>
      </c>
      <c r="AC399" s="223">
        <f t="shared" ca="1" si="619"/>
        <v>2.489689541815323E-14</v>
      </c>
      <c r="AD399" s="223">
        <f t="shared" ca="1" si="620"/>
        <v>5.4598737142138386E-14</v>
      </c>
      <c r="AE399" s="223">
        <f t="shared" ca="1" si="621"/>
        <v>4.015196406532095E-14</v>
      </c>
      <c r="AF399" s="223">
        <f t="shared" ca="1" si="622"/>
        <v>-6.7617430067047619E-15</v>
      </c>
      <c r="AG399" s="223">
        <f t="shared" ca="1" si="623"/>
        <v>-4.8207895277822028E-14</v>
      </c>
      <c r="AH399" s="223">
        <f t="shared" ca="1" si="624"/>
        <v>-5.0673076369380637E-14</v>
      </c>
      <c r="AI399" s="223">
        <f t="shared" ca="1" si="625"/>
        <v>-1.2163937421641903E-14</v>
      </c>
      <c r="AJ399" s="223">
        <f t="shared" ca="1" si="626"/>
        <v>3.6180978245457407E-14</v>
      </c>
      <c r="AK399" s="223">
        <f t="shared" ca="1" si="627"/>
        <v>5.5269904574991644E-14</v>
      </c>
      <c r="AL399" s="223">
        <f t="shared" ca="1" si="628"/>
        <v>2.9667509183913941E-14</v>
      </c>
      <c r="AM399" s="223">
        <f t="shared" ca="1" si="629"/>
        <v>-1.9924075401230749E-14</v>
      </c>
      <c r="AN399" s="223">
        <f t="shared" ca="1" si="630"/>
        <v>-5.3405024902249951E-14</v>
      </c>
      <c r="AO399" s="223">
        <f t="shared" ca="1" si="631"/>
        <v>-4.3702596980111831E-14</v>
      </c>
      <c r="AP399" s="223">
        <f t="shared" ca="1" si="632"/>
        <v>1.337811651118436E-15</v>
      </c>
      <c r="AQ399" s="223">
        <f t="shared" ca="1" si="633"/>
        <v>4.5296463920338086E-14</v>
      </c>
      <c r="AR399" s="223">
        <f t="shared" ca="1" si="634"/>
        <v>5.2628332455505663E-14</v>
      </c>
      <c r="AS399" s="223">
        <f t="shared" ca="1" si="635"/>
        <v>1.7404858160344596E-14</v>
      </c>
      <c r="AT399" s="223">
        <f t="shared" ca="1" si="636"/>
        <v>-3.1892208653692489E-14</v>
      </c>
      <c r="AU399" s="223">
        <f t="shared" ca="1" si="637"/>
        <v>-5.5401191187808656E-14</v>
      </c>
      <c r="AV399" s="223">
        <f t="shared" ca="1" si="638"/>
        <v>-3.4112693463567523E-14</v>
      </c>
      <c r="AW399" s="223">
        <f t="shared" ca="1" si="639"/>
        <v>1.4759375646587077E-14</v>
      </c>
      <c r="AX399" s="223">
        <f t="shared" ca="1" si="640"/>
        <v>5.1696993078396513E-14</v>
      </c>
      <c r="AY399" s="223">
        <f t="shared" ca="1" si="641"/>
        <v>4.6832349995714927E-14</v>
      </c>
      <c r="AZ399" s="223">
        <f t="shared" ca="1" si="642"/>
        <v>4.099003561990393E-15</v>
      </c>
      <c r="BA399" s="223">
        <f t="shared" ca="1" si="643"/>
        <v>-4.1948802853735338E-14</v>
      </c>
      <c r="BB399" s="223">
        <f t="shared" ca="1" si="644"/>
        <v>-5.407674893051118E-14</v>
      </c>
      <c r="BC399" s="223">
        <f t="shared" ca="1" si="645"/>
        <v>-2.2478160600499683E-14</v>
      </c>
      <c r="BD399" s="223">
        <f t="shared" ca="1" si="646"/>
        <v>2.7296299658537371E-14</v>
      </c>
      <c r="BE399" s="223">
        <f t="shared" ca="1" si="647"/>
        <v>5.4998934044115312E-14</v>
      </c>
      <c r="BF399" s="223">
        <f t="shared" ca="1" si="648"/>
        <v>3.822935385727182E-14</v>
      </c>
      <c r="BG399" s="223">
        <f t="shared" ca="1" si="649"/>
        <v>-9.4525350361713248E-15</v>
      </c>
      <c r="BH399" s="223">
        <f t="shared" ca="1" si="650"/>
        <v>-4.9491090950747076E-14</v>
      </c>
      <c r="BI399" s="223">
        <f t="shared" ca="1" si="651"/>
        <v>-4.9511081879692378E-14</v>
      </c>
      <c r="BJ399" s="223">
        <f t="shared" ca="1" si="652"/>
        <v>-9.4963431300543693E-15</v>
      </c>
      <c r="BK399" s="223">
        <f t="shared" ca="1" si="653"/>
        <v>3.8197151884102871E-14</v>
      </c>
      <c r="BL399" s="223">
        <f t="shared" ca="1" si="654"/>
        <v>5.5004376751957904E-14</v>
      </c>
      <c r="BM399" s="223">
        <f t="shared" ca="1" si="655"/>
        <v>2.7334986066259451E-14</v>
      </c>
      <c r="BN399" s="223">
        <f t="shared" ca="1" si="656"/>
        <v>-2.2437512375995628E-14</v>
      </c>
      <c r="BO399" s="223">
        <f t="shared" ca="1" si="657"/>
        <v>-5.4067007100101419E-14</v>
      </c>
      <c r="BP399" s="223">
        <f t="shared" ca="1" si="658"/>
        <v>-4.1977844675039982E-14</v>
      </c>
      <c r="BQ399" s="223">
        <f t="shared" ca="1" si="659"/>
        <v>4.0546613460759827E-15</v>
      </c>
      <c r="BR399" s="223">
        <f t="shared" ca="1" si="660"/>
        <v>4.6808562562659621E-14</v>
      </c>
      <c r="BS399" s="223">
        <f t="shared" ca="1" si="661"/>
        <v>5.1712994979657914E-14</v>
      </c>
      <c r="BT399" s="223">
        <f t="shared" ca="1" si="662"/>
        <v>1.480222772254632E-14</v>
      </c>
      <c r="BU399" s="223">
        <f t="shared" ca="1" si="663"/>
        <v>-3.407764146113927E-14</v>
      </c>
      <c r="BV399" s="223">
        <f t="shared" ca="1" si="664"/>
        <v>-5.5402282356832359E-14</v>
      </c>
      <c r="BW399" s="223">
        <f t="shared" ca="1" si="665"/>
        <v>-3.1928560673378077E-14</v>
      </c>
      <c r="BX399" s="223">
        <f t="shared" ca="1" si="666"/>
        <v>1.7362639583681481E-14</v>
      </c>
      <c r="BY399" s="223">
        <f t="shared" ca="1" si="667"/>
        <v>5.2614385321681184E-14</v>
      </c>
      <c r="BZ399" s="223">
        <f t="shared" ca="1" si="668"/>
        <v>4.5322065901163387E-14</v>
      </c>
      <c r="CA399" s="223">
        <f t="shared" ca="1" si="669"/>
        <v>1.3822609492854351E-15</v>
      </c>
      <c r="CB399" s="223">
        <f t="shared" ca="1" si="670"/>
        <v>-4.3675242128930607E-14</v>
      </c>
      <c r="CC399" s="223">
        <f t="shared" ca="1" si="671"/>
        <v>-5.3416883668770711E-14</v>
      </c>
      <c r="CD399" s="223">
        <f t="shared" ca="1" si="672"/>
        <v>-1.9965558770349382E-14</v>
      </c>
      <c r="CE399" s="223">
        <f t="shared" ca="1" si="673"/>
        <v>2.9629944722170812E-14</v>
      </c>
      <c r="CF399" s="223">
        <f t="shared" ca="1" si="674"/>
        <v>5.526663369664224E-14</v>
      </c>
      <c r="CG399" s="223">
        <f t="shared" ca="1" si="675"/>
        <v>3.621464578728504E-14</v>
      </c>
      <c r="CH399" s="223">
        <f t="shared" ca="1" si="676"/>
        <v>-1.2120555080791866E-14</v>
      </c>
      <c r="CI399" s="223">
        <f t="shared" ca="1" si="677"/>
        <v>-5.065505825066436E-14</v>
      </c>
      <c r="CJ399" s="223">
        <f t="shared" ca="1" si="678"/>
        <v>-4.8229810857097168E-14</v>
      </c>
      <c r="CK399" s="223">
        <f t="shared" ca="1" si="679"/>
        <v>-6.8058713160845331E-15</v>
      </c>
      <c r="CL399" s="223">
        <f t="shared" ca="1" si="680"/>
        <v>4.0121305238184032E-14</v>
      </c>
      <c r="CM399" s="223">
        <f t="shared" ca="1" si="681"/>
        <v>5.460633856751432E-14</v>
      </c>
      <c r="CN399" s="223">
        <f t="shared" ca="1" si="682"/>
        <v>2.493661057290934E-14</v>
      </c>
      <c r="CO399" s="223">
        <f t="shared" ca="1" si="683"/>
        <v>-2.4896895418152756E-14</v>
      </c>
      <c r="CP399" s="223">
        <f t="shared" ca="1" si="684"/>
        <v>-5.4598737142138298E-14</v>
      </c>
      <c r="CQ399" s="223">
        <f t="shared" ca="1" si="685"/>
        <v>-4.015196406532131E-14</v>
      </c>
      <c r="CR399" s="223">
        <f t="shared" ca="1" si="686"/>
        <v>6.7617430067040456E-15</v>
      </c>
      <c r="CS399" s="223">
        <f t="shared" ca="1" si="687"/>
        <v>4.8207895277822066E-14</v>
      </c>
      <c r="CT399" s="223">
        <f t="shared" ca="1" si="688"/>
        <v>5.0673076369380612E-14</v>
      </c>
      <c r="CU399" s="223">
        <f t="shared" ca="1" si="689"/>
        <v>1.2163937421642033E-14</v>
      </c>
      <c r="CV399" s="223">
        <f t="shared" ca="1" si="690"/>
        <v>-3.6180978245457306E-14</v>
      </c>
      <c r="CW399" s="223">
        <f t="shared" ca="1" si="691"/>
        <v>-5.5269904574991663E-14</v>
      </c>
      <c r="CX399" s="223">
        <f t="shared" ca="1" si="692"/>
        <v>-2.9667509183914213E-14</v>
      </c>
      <c r="CY399" s="223">
        <f t="shared" ca="1" si="693"/>
        <v>1.992407540123045E-14</v>
      </c>
      <c r="CZ399" s="223">
        <f t="shared" ca="1" si="694"/>
        <v>5.3405024902249812E-14</v>
      </c>
      <c r="DA399" s="223">
        <f t="shared" ca="1" si="695"/>
        <v>4.3702596980112273E-14</v>
      </c>
      <c r="DB399" s="223">
        <f t="shared" ca="1" si="696"/>
        <v>-1.3378116511177197E-15</v>
      </c>
      <c r="DC399" s="223">
        <f t="shared" ca="1" si="697"/>
        <v>-4.529646392033767E-14</v>
      </c>
      <c r="DD399" s="223">
        <f t="shared" ca="1" si="698"/>
        <v>-5.2628332455505644E-14</v>
      </c>
      <c r="DE399" s="223">
        <f t="shared" ca="1" si="699"/>
        <v>-1.7404858160344527E-14</v>
      </c>
      <c r="DF399" s="223">
        <f t="shared" ca="1" si="700"/>
        <v>3.1892208653692218E-14</v>
      </c>
      <c r="DG399" s="223">
        <f t="shared" ca="1" si="701"/>
        <v>5.5401191187808643E-14</v>
      </c>
      <c r="DH399" s="223">
        <f t="shared" ca="1" si="702"/>
        <v>3.4112693463567775E-14</v>
      </c>
      <c r="DI399" s="223">
        <f t="shared" ca="1" si="703"/>
        <v>-1.4759375646586765E-14</v>
      </c>
      <c r="DJ399" s="223">
        <f t="shared" ca="1" si="704"/>
        <v>-5.1696993078396405E-14</v>
      </c>
      <c r="DK399" s="223">
        <f t="shared" ca="1" si="705"/>
        <v>-4.6832349995715104E-14</v>
      </c>
      <c r="DL399" s="223">
        <f t="shared" ca="1" si="706"/>
        <v>-4.0990035619911124E-15</v>
      </c>
      <c r="DM399" s="223">
        <f t="shared" ca="1" si="707"/>
        <v>4.1948802853734871E-14</v>
      </c>
      <c r="DN399" s="223">
        <f t="shared" ca="1" si="708"/>
        <v>5.4076748930511338E-14</v>
      </c>
      <c r="DO399" s="223">
        <f t="shared" ca="1" si="709"/>
        <v>2.2478160600499619E-14</v>
      </c>
      <c r="DP399" s="223">
        <f t="shared" ca="1" si="710"/>
        <v>-2.7296299658537428E-14</v>
      </c>
      <c r="DQ399" s="223">
        <f t="shared" ca="1" si="711"/>
        <v>-5.4998934044115275E-14</v>
      </c>
      <c r="DR399" s="223">
        <f t="shared" ca="1" si="712"/>
        <v>-3.822935385727206E-14</v>
      </c>
      <c r="DS399" s="223">
        <f t="shared" ca="1" si="713"/>
        <v>9.4525350361710093E-15</v>
      </c>
      <c r="DT399" s="223">
        <f t="shared" ca="1" si="714"/>
        <v>4.9491090950746938E-14</v>
      </c>
      <c r="DU399" s="223">
        <f t="shared" ca="1" si="715"/>
        <v>4.9511081879692524E-14</v>
      </c>
      <c r="DV399" s="223">
        <f t="shared" ca="1" si="716"/>
        <v>9.4963431300546912E-15</v>
      </c>
      <c r="DW399" s="223">
        <f t="shared" ca="1" si="717"/>
        <v>-3.8197151884102347E-14</v>
      </c>
      <c r="DX399" s="223">
        <f t="shared" ca="1" si="718"/>
        <v>-5.5004376751957992E-14</v>
      </c>
      <c r="DY399" s="223">
        <f t="shared" ca="1" si="719"/>
        <v>-2.7334986066259394E-14</v>
      </c>
      <c r="DZ399" s="223">
        <f t="shared" ca="1" si="720"/>
        <v>2.2437512375995688E-14</v>
      </c>
      <c r="EA399" s="223">
        <f t="shared" ca="1" si="721"/>
        <v>5.4067007100101431E-14</v>
      </c>
      <c r="EB399" s="223">
        <f t="shared" ca="1" si="722"/>
        <v>4.1977844675040196E-14</v>
      </c>
      <c r="EC399" s="223">
        <f t="shared" ca="1" si="723"/>
        <v>-4.0546613460756577E-15</v>
      </c>
      <c r="ED399" s="223">
        <f t="shared" ca="1" si="724"/>
        <v>-4.680856256265945E-14</v>
      </c>
      <c r="EE399" s="223">
        <f t="shared" ca="1" si="725"/>
        <v>-5.1712994979658027E-14</v>
      </c>
      <c r="EF399" s="223">
        <f t="shared" ca="1" si="726"/>
        <v>-1.4802227722546636E-14</v>
      </c>
      <c r="EG399" s="223">
        <f t="shared" ca="1" si="727"/>
        <v>3.4077641461138696E-14</v>
      </c>
      <c r="EH399" s="223">
        <f t="shared" ca="1" si="728"/>
        <v>5.5402282356832372E-14</v>
      </c>
      <c r="EI399" s="223">
        <f t="shared" ca="1" si="729"/>
        <v>3.1928560673378342E-14</v>
      </c>
      <c r="EJ399" s="223">
        <f t="shared" ca="1" si="730"/>
        <v>-1.7362639583681175E-14</v>
      </c>
      <c r="EK399" s="223">
        <f t="shared" ca="1" si="731"/>
        <v>-5.2614385321681083E-14</v>
      </c>
      <c r="EL399" s="223">
        <f t="shared" ca="1" si="732"/>
        <v>-4.532206590116357E-14</v>
      </c>
      <c r="EM399" s="223">
        <f t="shared" ca="1" si="733"/>
        <v>-1.3822609492857664E-15</v>
      </c>
      <c r="EN399" s="223">
        <f t="shared" ca="1" si="734"/>
        <v>4.3675242128929926E-14</v>
      </c>
      <c r="EO399" s="223">
        <f t="shared" ca="1" si="735"/>
        <v>5.3416883668770793E-14</v>
      </c>
      <c r="EP399" s="223">
        <f t="shared" ca="1" si="736"/>
        <v>1.9965558770348947E-14</v>
      </c>
      <c r="EQ399" s="223">
        <f t="shared" ca="1" si="737"/>
        <v>-2.9629944722170535E-14</v>
      </c>
      <c r="ER399" s="223">
        <f t="shared" ca="1" si="738"/>
        <v>-5.5266633696642278E-14</v>
      </c>
      <c r="ES399" s="223">
        <f t="shared" ca="1" si="739"/>
        <v>-3.6214645787285292E-14</v>
      </c>
      <c r="ET399" s="223">
        <f t="shared" ca="1" si="740"/>
        <v>1.2120555080791544E-14</v>
      </c>
      <c r="EU399" s="223">
        <f t="shared" ca="1" si="741"/>
        <v>5.0655058250663912E-14</v>
      </c>
      <c r="EV399" s="223">
        <f t="shared" ca="1" si="742"/>
        <v>4.8229810857097332E-14</v>
      </c>
      <c r="EW399" s="223">
        <f t="shared" ca="1" si="743"/>
        <v>6.8058713160856438E-15</v>
      </c>
      <c r="EX399" s="223">
        <f t="shared" ca="1" si="744"/>
        <v>-4.0121305238183804E-14</v>
      </c>
      <c r="EY399" s="223">
        <f t="shared" ca="1" si="745"/>
        <v>-5.4606338567514522E-14</v>
      </c>
      <c r="EZ399" s="223">
        <f t="shared" ca="1" si="746"/>
        <v>-2.4936610572909633E-14</v>
      </c>
      <c r="FA399" s="223">
        <f t="shared" ca="1" si="747"/>
        <v>2.4896895418153179E-14</v>
      </c>
      <c r="FB399" s="223">
        <f t="shared" ca="1" si="748"/>
        <v>5.4598737142138248E-14</v>
      </c>
      <c r="FC399" s="223">
        <f t="shared" ca="1" si="749"/>
        <v>4.0151964065320994E-14</v>
      </c>
      <c r="FD399" s="223">
        <f t="shared" ca="1" si="750"/>
        <v>-6.7617430067037238E-15</v>
      </c>
      <c r="FE399" s="223">
        <f t="shared" ca="1" si="751"/>
        <v>-4.8207895277821908E-14</v>
      </c>
      <c r="FF399" s="223">
        <f t="shared" ca="1" si="752"/>
        <v>-5.0673076369381066E-14</v>
      </c>
      <c r="FG399" s="223">
        <f t="shared" ca="1" si="753"/>
        <v>-1.2163937421642348E-14</v>
      </c>
      <c r="FH399" s="223">
        <f t="shared" ca="1" si="754"/>
        <v>3.618097824545646E-14</v>
      </c>
      <c r="FI399" s="223">
        <f t="shared" ca="1" si="755"/>
        <v>5.5269904574991688E-14</v>
      </c>
      <c r="FJ399" s="223">
        <f t="shared" ca="1" si="756"/>
        <v>2.9667509183913828E-14</v>
      </c>
      <c r="FK399" s="223">
        <f t="shared" ca="1" si="757"/>
        <v>-1.9924075401230137E-14</v>
      </c>
      <c r="FL399" s="223">
        <f t="shared" ca="1" si="758"/>
        <v>-5.3405024902249938E-14</v>
      </c>
      <c r="FM399" s="223">
        <f t="shared" ca="1" si="759"/>
        <v>-4.3702596980112468E-14</v>
      </c>
      <c r="FN399" s="223">
        <f t="shared" ca="1" si="760"/>
        <v>1.3378116511181804E-15</v>
      </c>
      <c r="FO399" s="223">
        <f t="shared" ca="1" si="761"/>
        <v>4.529646392033748E-14</v>
      </c>
      <c r="FP399" s="223">
        <f t="shared" ca="1" si="762"/>
        <v>5.2628332455505739E-14</v>
      </c>
      <c r="FQ399" s="223">
        <f t="shared" ca="1" si="763"/>
        <v>1.7404858160345587E-14</v>
      </c>
      <c r="FR399" s="223">
        <f t="shared" ca="1" si="764"/>
        <v>-3.1892208653691959E-14</v>
      </c>
      <c r="FS399" s="223">
        <f t="shared" ca="1" si="765"/>
        <v>-5.5401191187808624E-14</v>
      </c>
      <c r="FT399" s="223">
        <f t="shared" ca="1" si="766"/>
        <v>-3.411269346356804E-14</v>
      </c>
      <c r="FU399" s="223">
        <f t="shared" ca="1" si="767"/>
        <v>1.4759375646587207E-14</v>
      </c>
      <c r="FV399" s="223">
        <f t="shared" ca="1" si="768"/>
        <v>5.1696993078396279E-14</v>
      </c>
      <c r="FW399" s="223">
        <f t="shared" ca="1" si="769"/>
        <v>4.6832349995714858E-14</v>
      </c>
      <c r="FX399" s="223">
        <f t="shared" ca="1" si="770"/>
        <v>4.0990035619914374E-15</v>
      </c>
      <c r="FY399" s="223">
        <f t="shared" ca="1" si="771"/>
        <v>-4.1948802853735174E-14</v>
      </c>
      <c r="FZ399" s="223">
        <f t="shared" ca="1" si="772"/>
        <v>-5.4076748930511407E-14</v>
      </c>
      <c r="GA399" s="223">
        <f t="shared" ca="1" si="773"/>
        <v>-2.2478160600499919E-14</v>
      </c>
      <c r="GB399" s="223">
        <f t="shared" ca="1" si="774"/>
        <v>2.7296299658536463E-14</v>
      </c>
      <c r="GC399" s="223">
        <f t="shared" ca="1" si="775"/>
        <v>5.499893404411523E-14</v>
      </c>
      <c r="GD399" s="223">
        <f t="shared" ca="1" si="776"/>
        <v>3.8229353857272862E-14</v>
      </c>
      <c r="GE399" s="223">
        <f t="shared" ca="1" si="777"/>
        <v>-9.4525350361706874E-15</v>
      </c>
      <c r="GF399" s="223">
        <f t="shared" ca="1" si="778"/>
        <v>-4.9491090950747146E-14</v>
      </c>
      <c r="GG399" s="223">
        <f t="shared" ca="1" si="779"/>
        <v>-4.9511081879692669E-14</v>
      </c>
      <c r="GH399" s="223">
        <f t="shared" ca="1" si="780"/>
        <v>-9.4963431300542368E-15</v>
      </c>
      <c r="GI399" s="223">
        <f t="shared" ca="1" si="781"/>
        <v>3.8197151884102107E-14</v>
      </c>
      <c r="GJ399" s="223">
        <f t="shared" ca="1" si="782"/>
        <v>5.5004376751957942E-14</v>
      </c>
      <c r="GK399" s="223">
        <f t="shared" ca="1" si="783"/>
        <v>2.7334986066260356E-14</v>
      </c>
      <c r="GL399" s="223">
        <f t="shared" ca="1" si="784"/>
        <v>-2.2437512375995385E-14</v>
      </c>
      <c r="GM399" s="223">
        <f t="shared" ca="1" si="785"/>
        <v>-5.4067007100101191E-14</v>
      </c>
      <c r="GN399" s="223">
        <f t="shared" ca="1" si="786"/>
        <v>-4.1977844675040411E-14</v>
      </c>
      <c r="GO399" s="223">
        <f t="shared" ca="1" si="787"/>
        <v>4.0546613460745469E-15</v>
      </c>
      <c r="GP399" s="223">
        <f t="shared" ca="1" si="788"/>
        <v>4.6808562562659274E-14</v>
      </c>
      <c r="GQ399" s="223">
        <f t="shared" ca="1" si="789"/>
        <v>5.1712994979657863E-14</v>
      </c>
      <c r="GR399" s="223">
        <f t="shared" ca="1" si="790"/>
        <v>1.4802227722546951E-14</v>
      </c>
      <c r="GS399" s="223">
        <f t="shared" ca="1" si="791"/>
        <v>-3.4077641461139062E-14</v>
      </c>
      <c r="GT399" s="223">
        <f t="shared" ca="1" si="792"/>
        <v>-5.5402282356832384E-14</v>
      </c>
      <c r="GU399" s="223">
        <f t="shared" ca="1" si="793"/>
        <v>-3.192856067337797E-14</v>
      </c>
      <c r="GV399" s="223">
        <f t="shared" ca="1" si="794"/>
        <v>1.7362639583680118E-14</v>
      </c>
      <c r="GW399" s="223">
        <f t="shared" ca="1" si="795"/>
        <v>5.2614385321680976E-14</v>
      </c>
      <c r="GX399" s="223">
        <f t="shared" ca="1" si="796"/>
        <v>4.5322065901164207E-14</v>
      </c>
      <c r="GY399" s="223">
        <f t="shared" ca="1" si="797"/>
        <v>1.3822609492860883E-15</v>
      </c>
      <c r="GZ399" s="223">
        <f t="shared" ca="1" si="798"/>
        <v>-4.3675242128929717E-14</v>
      </c>
      <c r="HA399" s="223">
        <f t="shared" ca="1" si="799"/>
        <v>-5.3416883668770881E-14</v>
      </c>
      <c r="HB399" s="223">
        <f t="shared" ca="1" si="800"/>
        <v>-1.9965558770349256E-14</v>
      </c>
      <c r="HC399" s="223">
        <f t="shared" ca="1" si="801"/>
        <v>2.9629944722170257E-14</v>
      </c>
      <c r="HD399" s="223">
        <f t="shared" ca="1" si="802"/>
        <v>5.5266633696642252E-14</v>
      </c>
      <c r="HE399" s="223">
        <f t="shared" ca="1" si="803"/>
        <v>3.6214645787285538E-14</v>
      </c>
      <c r="HF399" s="223">
        <f t="shared" ca="1" si="804"/>
        <v>-1.2120555080791228E-14</v>
      </c>
      <c r="HG399" s="223">
        <f t="shared" ca="1" si="805"/>
        <v>-5.0655058250663773E-14</v>
      </c>
      <c r="HH399" s="223">
        <f t="shared" ca="1" si="806"/>
        <v>-4.8229810857097483E-14</v>
      </c>
      <c r="HI399" s="223">
        <f t="shared" ca="1" si="807"/>
        <v>-6.8058713160859625E-15</v>
      </c>
      <c r="HJ399" s="223">
        <f t="shared" ca="1" si="808"/>
        <v>4.0121305238183583E-14</v>
      </c>
      <c r="HK399" s="223">
        <f t="shared" ca="1" si="809"/>
        <v>5.4606338567514572E-14</v>
      </c>
      <c r="HL399" s="223">
        <f t="shared" ca="1" si="810"/>
        <v>2.4936610572909927E-14</v>
      </c>
      <c r="HM399" s="223">
        <f t="shared" ca="1" si="811"/>
        <v>-2.4896895418152883E-14</v>
      </c>
      <c r="HN399" s="223">
        <f t="shared" ca="1" si="812"/>
        <v>-5.4598737142138185E-14</v>
      </c>
      <c r="HO399" s="223">
        <f t="shared" ca="1" si="813"/>
        <v>-4.0151964065321215E-14</v>
      </c>
      <c r="HP399" s="223">
        <f t="shared" ca="1" si="814"/>
        <v>6.7617430067033987E-15</v>
      </c>
      <c r="HQ399" s="223">
        <f t="shared" ca="1" si="815"/>
        <v>4.8207895277821744E-14</v>
      </c>
      <c r="HR399" s="223">
        <f t="shared" ca="1" si="816"/>
        <v>5.0673076369381192E-14</v>
      </c>
      <c r="HS399" s="223">
        <f t="shared" ca="1" si="817"/>
        <v>1.2163937421642667E-14</v>
      </c>
      <c r="HT399" s="223">
        <f t="shared" ca="1" si="818"/>
        <v>-3.6180978245456214E-14</v>
      </c>
      <c r="HU399" s="223">
        <f t="shared" ca="1" si="819"/>
        <v>-5.5269904574991714E-14</v>
      </c>
      <c r="HV399" s="223">
        <f t="shared" ca="1" si="820"/>
        <v>-2.9667509183915431E-14</v>
      </c>
      <c r="HW399" s="223">
        <f t="shared" ca="1" si="821"/>
        <v>1.9924075401229841E-14</v>
      </c>
      <c r="HX399" s="223">
        <f t="shared" ca="1" si="822"/>
        <v>5.340502490224985E-14</v>
      </c>
      <c r="HY399" s="223">
        <f t="shared" ca="1" si="823"/>
        <v>4.3702596980112677E-14</v>
      </c>
      <c r="HZ399" s="223">
        <f t="shared" ca="1" si="824"/>
        <v>-1.3378116511178554E-15</v>
      </c>
      <c r="IA399" s="223">
        <f t="shared" ca="1" si="825"/>
        <v>-4.5296463920337297E-14</v>
      </c>
      <c r="IB399" s="223">
        <f t="shared" ca="1" si="826"/>
        <v>-5.262833245550584E-14</v>
      </c>
      <c r="IC399" s="223">
        <f t="shared" ca="1" si="827"/>
        <v>-1.7404858160345896E-14</v>
      </c>
      <c r="ID399" s="223">
        <f t="shared" ca="1" si="828"/>
        <v>3.1892208653691688E-14</v>
      </c>
      <c r="IE399" s="223">
        <f t="shared" ca="1" si="829"/>
        <v>2.247612871610189E-14</v>
      </c>
      <c r="IF399" s="223">
        <f t="shared" ca="1" si="830"/>
        <v>3.4112693463568286E-14</v>
      </c>
      <c r="IG399" s="223">
        <f t="shared" ca="1" si="831"/>
        <v>-1.4759375646586894E-14</v>
      </c>
      <c r="IH399" s="223">
        <f t="shared" ca="1" si="832"/>
        <v>-5.1696993078396159E-14</v>
      </c>
      <c r="II399" s="223">
        <f t="shared" ca="1" si="833"/>
        <v>-4.6832349995715034E-14</v>
      </c>
      <c r="IJ399" s="223">
        <f t="shared" ca="1" si="834"/>
        <v>-4.0990035619917656E-15</v>
      </c>
      <c r="IK399" s="223">
        <f t="shared" ca="1" si="835"/>
        <v>4.194880285373496E-14</v>
      </c>
      <c r="IL399" s="223">
        <f t="shared" ca="1" si="836"/>
        <v>5.4076748930511483E-14</v>
      </c>
      <c r="IM399" s="223">
        <f t="shared" ca="1" si="837"/>
        <v>2.2478160600500216E-14</v>
      </c>
      <c r="IN399" s="223">
        <f t="shared" ca="1" si="838"/>
        <v>-2.7296299658536179E-14</v>
      </c>
      <c r="IO399" s="223">
        <f t="shared" ca="1" si="839"/>
        <v>-5.4998934044115192E-14</v>
      </c>
      <c r="IP399" s="223">
        <f t="shared" ca="1" si="840"/>
        <v>-3.8229353857273095E-14</v>
      </c>
      <c r="IQ399" s="223">
        <f t="shared" ca="1" si="841"/>
        <v>9.4525350361703655E-15</v>
      </c>
      <c r="IR399" s="223">
        <f t="shared" ca="1" si="842"/>
        <v>4.9491090950746994E-14</v>
      </c>
      <c r="IS399" s="223">
        <f t="shared" ca="1" si="843"/>
        <v>4.951108187969282E-14</v>
      </c>
      <c r="IT399" s="223">
        <f t="shared" ca="1" si="844"/>
        <v>9.4963431300545586E-15</v>
      </c>
      <c r="IU399" s="223">
        <f t="shared" ca="1" si="845"/>
        <v>-3.8197151884101868E-14</v>
      </c>
      <c r="IV399" s="223">
        <f t="shared" ca="1" si="846"/>
        <v>-5.500437675195798E-14</v>
      </c>
      <c r="IW399" s="223">
        <f t="shared" ca="1" si="847"/>
        <v>-2.7334986066260637E-14</v>
      </c>
      <c r="IX399" s="223">
        <f t="shared" ca="1" si="848"/>
        <v>2.2437512375995089E-14</v>
      </c>
      <c r="IY399" s="223">
        <f t="shared" ca="1" si="849"/>
        <v>5.4067007100101116E-14</v>
      </c>
      <c r="IZ399" s="223">
        <f t="shared" ca="1" si="850"/>
        <v>4.1977844675040619E-14</v>
      </c>
      <c r="JA399" s="223">
        <f t="shared" ca="1" si="851"/>
        <v>-4.0546613460742156E-15</v>
      </c>
      <c r="JB399" s="223">
        <f t="shared" ca="1" si="852"/>
        <v>-4.6808562562659097E-14</v>
      </c>
    </row>
    <row r="400" spans="2:262">
      <c r="B400" s="230">
        <v>39</v>
      </c>
      <c r="C400" s="229">
        <f t="shared" si="853"/>
        <v>7.6171875000000035E-4</v>
      </c>
      <c r="D400" s="226">
        <f t="shared" ca="1" si="597"/>
        <v>18.000000000016275</v>
      </c>
      <c r="E400" s="225">
        <f ca="1">AS361</f>
        <v>1.6274539576613051E-11</v>
      </c>
      <c r="F400" s="224">
        <v>39</v>
      </c>
      <c r="G400" s="223">
        <f t="shared" ca="1" si="854"/>
        <v>-2.6084956532648872E-13</v>
      </c>
      <c r="H400" s="223">
        <f t="shared" ca="1" si="598"/>
        <v>-5.5767249752781154E-14</v>
      </c>
      <c r="I400" s="223">
        <f t="shared" ca="1" si="599"/>
        <v>1.9662708688549636E-13</v>
      </c>
      <c r="J400" s="223">
        <f t="shared" ca="1" si="600"/>
        <v>2.8220622431937551E-13</v>
      </c>
      <c r="K400" s="223">
        <f t="shared" ca="1" si="601"/>
        <v>1.2836622437890046E-13</v>
      </c>
      <c r="L400" s="223">
        <f t="shared" ca="1" si="602"/>
        <v>-1.3437757732187164E-13</v>
      </c>
      <c r="M400" s="223">
        <f t="shared" ca="1" si="603"/>
        <v>-2.8311764390853748E-13</v>
      </c>
      <c r="N400" s="223">
        <f t="shared" ca="1" si="604"/>
        <v>-1.916653396730415E-13</v>
      </c>
      <c r="O400" s="223">
        <f t="shared" ca="1" si="605"/>
        <v>6.2392698719295509E-14</v>
      </c>
      <c r="P400" s="223">
        <f t="shared" ca="1" si="606"/>
        <v>2.6351779368751349E-13</v>
      </c>
      <c r="Q400" s="223">
        <f t="shared" ca="1" si="607"/>
        <v>2.4107870965996082E-13</v>
      </c>
      <c r="R400" s="223">
        <f t="shared" ca="1" si="608"/>
        <v>1.411239790978598E-14</v>
      </c>
      <c r="S400" s="223">
        <f t="shared" ca="1" si="609"/>
        <v>-2.2482664102595484E-13</v>
      </c>
      <c r="T400" s="223">
        <f t="shared" ca="1" si="610"/>
        <v>-2.730264410131946E-13</v>
      </c>
      <c r="U400" s="223">
        <f t="shared" ca="1" si="611"/>
        <v>-8.9595081392162206E-14</v>
      </c>
      <c r="V400" s="223">
        <f t="shared" ca="1" si="612"/>
        <v>1.6984727746048329E-13</v>
      </c>
      <c r="W400" s="223">
        <f t="shared" ca="1" si="613"/>
        <v>2.8519398869569402E-13</v>
      </c>
      <c r="X400" s="223">
        <f t="shared" ca="1" si="614"/>
        <v>1.585867922077346E-13</v>
      </c>
      <c r="Y400" s="223">
        <f t="shared" ca="1" si="615"/>
        <v>-1.0256284068790678E-13</v>
      </c>
      <c r="Z400" s="223">
        <f t="shared" ca="1" si="616"/>
        <v>-2.7669983981409565E-13</v>
      </c>
      <c r="AA400" s="223">
        <f t="shared" ca="1" si="617"/>
        <v>-2.1608922797001652E-13</v>
      </c>
      <c r="AB400" s="223">
        <f t="shared" ca="1" si="618"/>
        <v>2.7847944729507661E-14</v>
      </c>
      <c r="AC400" s="223">
        <f t="shared" ca="1" si="619"/>
        <v>2.4815937734882097E-13</v>
      </c>
      <c r="AD400" s="223">
        <f t="shared" ca="1" si="620"/>
        <v>2.579364597796983E-13</v>
      </c>
      <c r="AE400" s="223">
        <f t="shared" ca="1" si="621"/>
        <v>4.8884475464119269E-14</v>
      </c>
      <c r="AF400" s="223">
        <f t="shared" ca="1" si="622"/>
        <v>-2.0164029696888973E-13</v>
      </c>
      <c r="AG400" s="223">
        <f t="shared" ca="1" si="623"/>
        <v>-2.8109674489334614E-13</v>
      </c>
      <c r="AH400" s="223">
        <f t="shared" ca="1" si="624"/>
        <v>-1.2207531961207282E-13</v>
      </c>
      <c r="AI400" s="223">
        <f t="shared" ca="1" si="625"/>
        <v>1.4051280688818042E-13</v>
      </c>
      <c r="AJ400" s="223">
        <f t="shared" ca="1" si="626"/>
        <v>2.838921700227288E-13</v>
      </c>
      <c r="AK400" s="223">
        <f t="shared" ca="1" si="627"/>
        <v>1.864220670687696E-13</v>
      </c>
      <c r="AL400" s="223">
        <f t="shared" ca="1" si="628"/>
        <v>-6.9205463464240028E-14</v>
      </c>
      <c r="AM400" s="223">
        <f t="shared" ca="1" si="629"/>
        <v>-2.6612021257592513E-13</v>
      </c>
      <c r="AN400" s="223">
        <f t="shared" ca="1" si="630"/>
        <v>-2.3726293314191202E-13</v>
      </c>
      <c r="AO400" s="223">
        <f t="shared" ca="1" si="631"/>
        <v>-7.1156682699497632E-15</v>
      </c>
      <c r="AP400" s="223">
        <f t="shared" ca="1" si="632"/>
        <v>2.2906841298741375E-13</v>
      </c>
      <c r="AQ400" s="223">
        <f t="shared" ca="1" si="633"/>
        <v>2.7091460545642692E-13</v>
      </c>
      <c r="AR400" s="223">
        <f t="shared" ca="1" si="634"/>
        <v>8.2921285005676268E-14</v>
      </c>
      <c r="AS400" s="223">
        <f t="shared" ca="1" si="635"/>
        <v>-1.7542109515810341E-13</v>
      </c>
      <c r="AT400" s="223">
        <f t="shared" ca="1" si="636"/>
        <v>-2.8493909208472647E-13</v>
      </c>
      <c r="AU400" s="223">
        <f t="shared" ca="1" si="637"/>
        <v>-1.527194313969945E-13</v>
      </c>
      <c r="AV400" s="223">
        <f t="shared" ca="1" si="638"/>
        <v>1.0906489291059655E-13</v>
      </c>
      <c r="AW400" s="223">
        <f t="shared" ca="1" si="639"/>
        <v>2.7832034886505743E-13</v>
      </c>
      <c r="AX400" s="223">
        <f t="shared" ca="1" si="640"/>
        <v>2.1145338051894925E-13</v>
      </c>
      <c r="AY400" s="223">
        <f t="shared" ca="1" si="641"/>
        <v>-3.4807171653446194E-14</v>
      </c>
      <c r="AZ400" s="223">
        <f t="shared" ca="1" si="642"/>
        <v>-2.5153788963523185E-13</v>
      </c>
      <c r="BA400" s="223">
        <f t="shared" ca="1" si="643"/>
        <v>-2.5486798295440222E-13</v>
      </c>
      <c r="BB400" s="223">
        <f t="shared" ca="1" si="644"/>
        <v>-4.1972254995344788E-14</v>
      </c>
      <c r="BC400" s="223">
        <f t="shared" ca="1" si="645"/>
        <v>2.065320464772061E-13</v>
      </c>
      <c r="BD400" s="223">
        <f t="shared" ca="1" si="646"/>
        <v>2.798179432990776E-13</v>
      </c>
      <c r="BE400" s="223">
        <f t="shared" ca="1" si="647"/>
        <v>1.1571088123740087E-13</v>
      </c>
      <c r="BF400" s="223">
        <f t="shared" ca="1" si="648"/>
        <v>-1.4656339679373205E-13</v>
      </c>
      <c r="BG400" s="223">
        <f t="shared" ca="1" si="649"/>
        <v>-2.8449569010911035E-13</v>
      </c>
      <c r="BH400" s="223">
        <f t="shared" ca="1" si="650"/>
        <v>-1.8106650078206464E-13</v>
      </c>
      <c r="BI400" s="223">
        <f t="shared" ca="1" si="651"/>
        <v>7.5976541425753651E-14</v>
      </c>
      <c r="BJ400" s="223">
        <f t="shared" ca="1" si="652"/>
        <v>2.6856233059915623E-13</v>
      </c>
      <c r="BK400" s="223">
        <f t="shared" ca="1" si="653"/>
        <v>2.33304238304771E-13</v>
      </c>
      <c r="BL400" s="223">
        <f t="shared" ca="1" si="654"/>
        <v>1.1465241761966345E-16</v>
      </c>
      <c r="BM400" s="223">
        <f t="shared" ca="1" si="655"/>
        <v>-2.3317220270230845E-13</v>
      </c>
      <c r="BN400" s="223">
        <f t="shared" ca="1" si="656"/>
        <v>-2.6863958107148218E-13</v>
      </c>
      <c r="BO400" s="223">
        <f t="shared" ca="1" si="657"/>
        <v>-7.619753993772657E-14</v>
      </c>
      <c r="BP400" s="223">
        <f t="shared" ca="1" si="658"/>
        <v>1.8088924574741799E-13</v>
      </c>
      <c r="BQ400" s="223">
        <f t="shared" ca="1" si="659"/>
        <v>2.8451255881924598E-13</v>
      </c>
      <c r="BR400" s="223">
        <f t="shared" ca="1" si="660"/>
        <v>1.4676007811132821E-13</v>
      </c>
      <c r="BS400" s="223">
        <f t="shared" ca="1" si="661"/>
        <v>-1.1550124851999509E-13</v>
      </c>
      <c r="BT400" s="223">
        <f t="shared" ca="1" si="662"/>
        <v>-2.797732081449309E-13</v>
      </c>
      <c r="BU400" s="223">
        <f t="shared" ca="1" si="663"/>
        <v>-2.0669016145820787E-13</v>
      </c>
      <c r="BV400" s="223">
        <f t="shared" ca="1" si="664"/>
        <v>4.1745432038704647E-14</v>
      </c>
      <c r="BW400" s="223">
        <f t="shared" ca="1" si="665"/>
        <v>2.5476488490253404E-13</v>
      </c>
      <c r="BX400" s="223">
        <f t="shared" ca="1" si="666"/>
        <v>2.5164598318630213E-13</v>
      </c>
      <c r="BY400" s="223">
        <f t="shared" ca="1" si="667"/>
        <v>3.5034752009605782E-14</v>
      </c>
      <c r="BZ400" s="223">
        <f t="shared" ca="1" si="668"/>
        <v>-2.1129938880345456E-13</v>
      </c>
      <c r="CA400" s="223">
        <f t="shared" ca="1" si="669"/>
        <v>-2.7837058983883192E-13</v>
      </c>
      <c r="CB400" s="223">
        <f t="shared" ca="1" si="670"/>
        <v>-1.0927674295457819E-13</v>
      </c>
      <c r="CC400" s="223">
        <f t="shared" ca="1" si="671"/>
        <v>1.5252570238941525E-13</v>
      </c>
      <c r="CD400" s="223">
        <f t="shared" ca="1" si="672"/>
        <v>2.8492784062974916E-13</v>
      </c>
      <c r="CE400" s="223">
        <f t="shared" ca="1" si="673"/>
        <v>1.7560186680580348E-13</v>
      </c>
      <c r="CF400" s="223">
        <f t="shared" ca="1" si="674"/>
        <v>-8.2701853959655367E-14</v>
      </c>
      <c r="CG400" s="223">
        <f t="shared" ca="1" si="675"/>
        <v>-2.7084267671662718E-13</v>
      </c>
      <c r="CH400" s="223">
        <f t="shared" ca="1" si="676"/>
        <v>-2.2920500971828262E-13</v>
      </c>
      <c r="CI400" s="223">
        <f t="shared" ca="1" si="677"/>
        <v>6.886432497039643E-15</v>
      </c>
      <c r="CJ400" s="223">
        <f t="shared" ca="1" si="678"/>
        <v>2.3713553820116556E-13</v>
      </c>
      <c r="CK400" s="223">
        <f t="shared" ca="1" si="679"/>
        <v>2.6620273824798088E-13</v>
      </c>
      <c r="CL400" s="223">
        <f t="shared" ca="1" si="680"/>
        <v>6.9427896320929859E-14</v>
      </c>
      <c r="CM400" s="223">
        <f t="shared" ca="1" si="681"/>
        <v>-1.8624843541898046E-13</v>
      </c>
      <c r="CN400" s="223">
        <f t="shared" ca="1" si="682"/>
        <v>-2.8391464582694248E-13</v>
      </c>
      <c r="CO400" s="223">
        <f t="shared" ca="1" si="683"/>
        <v>-1.4071232204231873E-13</v>
      </c>
      <c r="CP400" s="223">
        <f t="shared" ca="1" si="684"/>
        <v>1.2186803049615317E-13</v>
      </c>
      <c r="CQ400" s="223">
        <f t="shared" ca="1" si="685"/>
        <v>2.8105754250561159E-13</v>
      </c>
      <c r="CR400" s="223">
        <f t="shared" ca="1" si="686"/>
        <v>2.0180243997284705E-13</v>
      </c>
      <c r="CS400" s="223">
        <f t="shared" ca="1" si="687"/>
        <v>-4.8658546536665243E-14</v>
      </c>
      <c r="CT400" s="223">
        <f t="shared" ca="1" si="688"/>
        <v>-2.5783841932944349E-13</v>
      </c>
      <c r="CU400" s="223">
        <f t="shared" ca="1" si="689"/>
        <v>-2.4827240128758001E-13</v>
      </c>
      <c r="CV400" s="223">
        <f t="shared" ca="1" si="690"/>
        <v>-2.8076145399289948E-14</v>
      </c>
      <c r="CW400" s="223">
        <f t="shared" ca="1" si="691"/>
        <v>2.1593945227888084E-13</v>
      </c>
      <c r="CX400" s="223">
        <f t="shared" ca="1" si="692"/>
        <v>2.7675555634421456E-13</v>
      </c>
      <c r="CY400" s="223">
        <f t="shared" ca="1" si="693"/>
        <v>1.0277678044792213E-13</v>
      </c>
      <c r="CZ400" s="223">
        <f t="shared" ca="1" si="694"/>
        <v>-1.5839613220528072E-13</v>
      </c>
      <c r="DA400" s="223">
        <f t="shared" ca="1" si="695"/>
        <v>-2.8518836127333092E-13</v>
      </c>
      <c r="DB400" s="223">
        <f t="shared" ca="1" si="696"/>
        <v>-1.7003145683115367E-13</v>
      </c>
      <c r="DC400" s="223">
        <f t="shared" ca="1" si="697"/>
        <v>8.9377349989155211E-14</v>
      </c>
      <c r="DD400" s="223">
        <f t="shared" ca="1" si="698"/>
        <v>2.7295987733310397E-13</v>
      </c>
      <c r="DE400" s="223">
        <f t="shared" ca="1" si="699"/>
        <v>2.2496771660446726E-13</v>
      </c>
      <c r="DF400" s="223">
        <f t="shared" ca="1" si="700"/>
        <v>-1.3883369282263071E-14</v>
      </c>
      <c r="DG400" s="223">
        <f t="shared" ca="1" si="701"/>
        <v>-2.4095603211887917E-13</v>
      </c>
      <c r="DH400" s="223">
        <f t="shared" ca="1" si="702"/>
        <v>-2.6360554484892063E-13</v>
      </c>
      <c r="DI400" s="223">
        <f t="shared" ca="1" si="703"/>
        <v>-6.2616431935465676E-14</v>
      </c>
      <c r="DJ400" s="223">
        <f t="shared" ca="1" si="704"/>
        <v>1.9149543599732252E-13</v>
      </c>
      <c r="DK400" s="223">
        <f t="shared" ca="1" si="705"/>
        <v>2.8314571326824537E-13</v>
      </c>
      <c r="DL400" s="223">
        <f t="shared" ca="1" si="706"/>
        <v>1.3457980613208529E-13</v>
      </c>
      <c r="DM400" s="223">
        <f t="shared" ca="1" si="707"/>
        <v>-1.2816140372768143E-13</v>
      </c>
      <c r="DN400" s="223">
        <f t="shared" ca="1" si="708"/>
        <v>-2.8217257831210571E-13</v>
      </c>
      <c r="DO400" s="223">
        <f t="shared" ca="1" si="709"/>
        <v>-1.9679316024352583E-13</v>
      </c>
      <c r="DP400" s="223">
        <f t="shared" ca="1" si="710"/>
        <v>5.5542350945652414E-14</v>
      </c>
      <c r="DQ400" s="223">
        <f t="shared" ca="1" si="711"/>
        <v>2.607566415337485E-13</v>
      </c>
      <c r="DR400" s="223">
        <f t="shared" ca="1" si="712"/>
        <v>2.4474926937782536E-13</v>
      </c>
      <c r="DS400" s="223">
        <f t="shared" ca="1" si="713"/>
        <v>2.1100626768820311E-14</v>
      </c>
      <c r="DT400" s="223">
        <f t="shared" ca="1" si="714"/>
        <v>-2.2044944190275056E-13</v>
      </c>
      <c r="DU400" s="223">
        <f t="shared" ca="1" si="715"/>
        <v>-2.7497381565101224E-13</v>
      </c>
      <c r="DV400" s="223">
        <f t="shared" ca="1" si="716"/>
        <v>-9.6214909051795617E-14</v>
      </c>
      <c r="DW400" s="223">
        <f t="shared" ca="1" si="717"/>
        <v>1.6417115011391859E-13</v>
      </c>
      <c r="DX400" s="223">
        <f t="shared" ca="1" si="718"/>
        <v>2.8527709511196142E-13</v>
      </c>
      <c r="DY400" s="223">
        <f t="shared" ca="1" si="719"/>
        <v>1.6435862626479448E-13</v>
      </c>
      <c r="DZ400" s="223">
        <f t="shared" ca="1" si="720"/>
        <v>-9.5999008445056008E-14</v>
      </c>
      <c r="EA400" s="223">
        <f t="shared" ca="1" si="721"/>
        <v>-2.7491265712610262E-13</v>
      </c>
      <c r="EB400" s="223">
        <f t="shared" ca="1" si="722"/>
        <v>-2.2059491135025417E-13</v>
      </c>
      <c r="EC400" s="223">
        <f t="shared" ca="1" si="723"/>
        <v>2.087194324496345E-14</v>
      </c>
      <c r="ED400" s="223">
        <f t="shared" ca="1" si="724"/>
        <v>2.4463138313277079E-13</v>
      </c>
      <c r="EE400" s="223">
        <f t="shared" ca="1" si="725"/>
        <v>2.6084956532648953E-13</v>
      </c>
      <c r="EF400" s="223">
        <f t="shared" ca="1" si="726"/>
        <v>5.5767249752782783E-14</v>
      </c>
      <c r="EG400" s="223">
        <f t="shared" ca="1" si="727"/>
        <v>-1.9662708688549541E-13</v>
      </c>
      <c r="EH400" s="223">
        <f t="shared" ca="1" si="728"/>
        <v>-2.8220622431937567E-13</v>
      </c>
      <c r="EI400" s="223">
        <f t="shared" ca="1" si="729"/>
        <v>-1.2836622437890099E-13</v>
      </c>
      <c r="EJ400" s="223">
        <f t="shared" ca="1" si="730"/>
        <v>1.343775773218677E-13</v>
      </c>
      <c r="EK400" s="223">
        <f t="shared" ca="1" si="731"/>
        <v>2.8311764390853697E-13</v>
      </c>
      <c r="EL400" s="223">
        <f t="shared" ca="1" si="732"/>
        <v>1.9166533967304423E-13</v>
      </c>
      <c r="EM400" s="223">
        <f t="shared" ca="1" si="733"/>
        <v>-6.2392698719292202E-14</v>
      </c>
      <c r="EN400" s="223">
        <f t="shared" ca="1" si="734"/>
        <v>-2.6351779368751238E-13</v>
      </c>
      <c r="EO400" s="223">
        <f t="shared" ca="1" si="735"/>
        <v>-2.4107870965996209E-13</v>
      </c>
      <c r="EP400" s="223">
        <f t="shared" ca="1" si="736"/>
        <v>-1.4112397909788404E-14</v>
      </c>
      <c r="EQ400" s="223">
        <f t="shared" ca="1" si="737"/>
        <v>2.2482664102595368E-13</v>
      </c>
      <c r="ER400" s="223">
        <f t="shared" ca="1" si="738"/>
        <v>2.7302644101319501E-13</v>
      </c>
      <c r="ES400" s="223">
        <f t="shared" ca="1" si="739"/>
        <v>8.9595081392163494E-14</v>
      </c>
      <c r="ET400" s="223">
        <f t="shared" ca="1" si="740"/>
        <v>-1.6984727746048258E-13</v>
      </c>
      <c r="EU400" s="223">
        <f t="shared" ca="1" si="741"/>
        <v>-2.8519398869569402E-13</v>
      </c>
      <c r="EV400" s="223">
        <f t="shared" ca="1" si="742"/>
        <v>-1.5858679220773488E-13</v>
      </c>
      <c r="EW400" s="223">
        <f t="shared" ca="1" si="743"/>
        <v>1.0256284068790741E-13</v>
      </c>
      <c r="EX400" s="223">
        <f t="shared" ca="1" si="744"/>
        <v>2.766998398140958E-13</v>
      </c>
      <c r="EY400" s="223">
        <f t="shared" ca="1" si="745"/>
        <v>2.1608922797001612E-13</v>
      </c>
      <c r="EZ400" s="223">
        <f t="shared" ca="1" si="746"/>
        <v>-2.7847944729509352E-14</v>
      </c>
      <c r="FA400" s="223">
        <f t="shared" ca="1" si="747"/>
        <v>-2.4815937734882183E-13</v>
      </c>
      <c r="FB400" s="223">
        <f t="shared" ca="1" si="748"/>
        <v>-2.5793645977970103E-13</v>
      </c>
      <c r="FC400" s="223">
        <f t="shared" ca="1" si="749"/>
        <v>-4.8884475464124608E-14</v>
      </c>
      <c r="FD400" s="223">
        <f t="shared" ca="1" si="750"/>
        <v>2.0164029696888586E-13</v>
      </c>
      <c r="FE400" s="223">
        <f t="shared" ca="1" si="751"/>
        <v>2.8109674489334705E-13</v>
      </c>
      <c r="FF400" s="223">
        <f t="shared" ca="1" si="752"/>
        <v>1.2207531961207681E-13</v>
      </c>
      <c r="FG400" s="223">
        <f t="shared" ca="1" si="753"/>
        <v>-1.4051280688817654E-13</v>
      </c>
      <c r="FH400" s="223">
        <f t="shared" ca="1" si="754"/>
        <v>-2.8389217002272835E-13</v>
      </c>
      <c r="FI400" s="223">
        <f t="shared" ca="1" si="755"/>
        <v>-1.864220670687722E-13</v>
      </c>
      <c r="FJ400" s="223">
        <f t="shared" ca="1" si="756"/>
        <v>6.9205463464236747E-14</v>
      </c>
      <c r="FK400" s="223">
        <f t="shared" ca="1" si="757"/>
        <v>2.6612021257592391E-13</v>
      </c>
      <c r="FL400" s="223">
        <f t="shared" ca="1" si="758"/>
        <v>2.3726293314191334E-13</v>
      </c>
      <c r="FM400" s="223">
        <f t="shared" ca="1" si="759"/>
        <v>7.1156682699521361E-15</v>
      </c>
      <c r="FN400" s="223">
        <f t="shared" ca="1" si="760"/>
        <v>-2.2906841298741233E-13</v>
      </c>
      <c r="FO400" s="223">
        <f t="shared" ca="1" si="761"/>
        <v>-2.7091460545642768E-13</v>
      </c>
      <c r="FP400" s="223">
        <f t="shared" ca="1" si="762"/>
        <v>-8.2921285005676609E-14</v>
      </c>
      <c r="FQ400" s="223">
        <f t="shared" ca="1" si="763"/>
        <v>1.7542109515810313E-13</v>
      </c>
      <c r="FR400" s="223">
        <f t="shared" ca="1" si="764"/>
        <v>2.8493909208472652E-13</v>
      </c>
      <c r="FS400" s="223">
        <f t="shared" ca="1" si="765"/>
        <v>1.5271943139699481E-13</v>
      </c>
      <c r="FT400" s="223">
        <f t="shared" ca="1" si="766"/>
        <v>-1.0906489291059625E-13</v>
      </c>
      <c r="FU400" s="223">
        <f t="shared" ca="1" si="767"/>
        <v>-2.7832034886505738E-13</v>
      </c>
      <c r="FV400" s="223">
        <f t="shared" ca="1" si="768"/>
        <v>-2.1145338051894809E-13</v>
      </c>
      <c r="FW400" s="223">
        <f t="shared" ca="1" si="769"/>
        <v>3.480717165344786E-14</v>
      </c>
      <c r="FX400" s="223">
        <f t="shared" ca="1" si="770"/>
        <v>2.5153788963523266E-13</v>
      </c>
      <c r="FY400" s="223">
        <f t="shared" ca="1" si="771"/>
        <v>2.548679829544051E-13</v>
      </c>
      <c r="FZ400" s="223">
        <f t="shared" ca="1" si="772"/>
        <v>4.1972254995351136E-14</v>
      </c>
      <c r="GA400" s="223">
        <f t="shared" ca="1" si="773"/>
        <v>-2.0653204647720165E-13</v>
      </c>
      <c r="GB400" s="223">
        <f t="shared" ca="1" si="774"/>
        <v>-2.7981794329907846E-13</v>
      </c>
      <c r="GC400" s="223">
        <f t="shared" ca="1" si="775"/>
        <v>-1.1571088123740491E-13</v>
      </c>
      <c r="GD400" s="223">
        <f t="shared" ca="1" si="776"/>
        <v>1.4656339679372827E-13</v>
      </c>
      <c r="GE400" s="223">
        <f t="shared" ca="1" si="777"/>
        <v>2.8449569010911E-13</v>
      </c>
      <c r="GF400" s="223">
        <f t="shared" ca="1" si="778"/>
        <v>1.8106650078206802E-13</v>
      </c>
      <c r="GG400" s="223">
        <f t="shared" ca="1" si="779"/>
        <v>-7.597654142574941E-14</v>
      </c>
      <c r="GH400" s="223">
        <f t="shared" ca="1" si="780"/>
        <v>-2.6856233059915547E-13</v>
      </c>
      <c r="GI400" s="223">
        <f t="shared" ca="1" si="781"/>
        <v>-2.3330423830477237E-13</v>
      </c>
      <c r="GJ400" s="223">
        <f t="shared" ca="1" si="782"/>
        <v>-1.1465241762206159E-16</v>
      </c>
      <c r="GK400" s="223">
        <f t="shared" ca="1" si="783"/>
        <v>2.3317220270230714E-13</v>
      </c>
      <c r="GL400" s="223">
        <f t="shared" ca="1" si="784"/>
        <v>2.6863958107148294E-13</v>
      </c>
      <c r="GM400" s="223">
        <f t="shared" ca="1" si="785"/>
        <v>7.6197539937728855E-14</v>
      </c>
      <c r="GN400" s="223">
        <f t="shared" ca="1" si="786"/>
        <v>-1.8088924574741772E-13</v>
      </c>
      <c r="GO400" s="223">
        <f t="shared" ca="1" si="787"/>
        <v>-2.8451255881924603E-13</v>
      </c>
      <c r="GP400" s="223">
        <f t="shared" ca="1" si="788"/>
        <v>-1.4676007811132852E-13</v>
      </c>
      <c r="GQ400" s="223">
        <f t="shared" ca="1" si="789"/>
        <v>1.1550124851999473E-13</v>
      </c>
      <c r="GR400" s="223">
        <f t="shared" ca="1" si="790"/>
        <v>2.7977320814493084E-13</v>
      </c>
      <c r="GS400" s="223">
        <f t="shared" ca="1" si="791"/>
        <v>2.0669016145820673E-13</v>
      </c>
      <c r="GT400" s="223">
        <f t="shared" ca="1" si="792"/>
        <v>-4.1745432038706313E-14</v>
      </c>
      <c r="GU400" s="223">
        <f t="shared" ca="1" si="793"/>
        <v>-2.5476488490253475E-13</v>
      </c>
      <c r="GV400" s="223">
        <f t="shared" ca="1" si="794"/>
        <v>-2.5164598318630516E-13</v>
      </c>
      <c r="GW400" s="223">
        <f t="shared" ca="1" si="795"/>
        <v>-3.5034752009612156E-14</v>
      </c>
      <c r="GX400" s="223">
        <f t="shared" ca="1" si="796"/>
        <v>2.1129938880345024E-13</v>
      </c>
      <c r="GY400" s="223">
        <f t="shared" ca="1" si="797"/>
        <v>2.7837058983883333E-13</v>
      </c>
      <c r="GZ400" s="223">
        <f t="shared" ca="1" si="798"/>
        <v>1.0927674295458414E-13</v>
      </c>
      <c r="HA400" s="223">
        <f t="shared" ca="1" si="799"/>
        <v>-1.525257023894098E-13</v>
      </c>
      <c r="HB400" s="223">
        <f t="shared" ca="1" si="800"/>
        <v>-2.8492784062974901E-13</v>
      </c>
      <c r="HC400" s="223">
        <f t="shared" ca="1" si="801"/>
        <v>-1.7560186680580534E-13</v>
      </c>
      <c r="HD400" s="223">
        <f t="shared" ca="1" si="802"/>
        <v>8.2701853959653082E-14</v>
      </c>
      <c r="HE400" s="223">
        <f t="shared" ca="1" si="803"/>
        <v>2.7084267671662642E-13</v>
      </c>
      <c r="HF400" s="223">
        <f t="shared" ca="1" si="804"/>
        <v>2.2920500971828403E-13</v>
      </c>
      <c r="HG400" s="223">
        <f t="shared" ca="1" si="805"/>
        <v>-6.8864324970372953E-15</v>
      </c>
      <c r="HH400" s="223">
        <f t="shared" ca="1" si="806"/>
        <v>-2.371355382011642E-13</v>
      </c>
      <c r="HI400" s="223">
        <f t="shared" ca="1" si="807"/>
        <v>-2.6620273824798179E-13</v>
      </c>
      <c r="HJ400" s="223">
        <f t="shared" ca="1" si="808"/>
        <v>-6.9427896320932169E-14</v>
      </c>
      <c r="HK400" s="223">
        <f t="shared" ca="1" si="809"/>
        <v>1.8624843541897864E-13</v>
      </c>
      <c r="HL400" s="223">
        <f t="shared" ca="1" si="810"/>
        <v>2.8391464582694273E-13</v>
      </c>
      <c r="HM400" s="223">
        <f t="shared" ca="1" si="811"/>
        <v>1.407123220423208E-13</v>
      </c>
      <c r="HN400" s="223">
        <f t="shared" ca="1" si="812"/>
        <v>-1.2186803049615471E-13</v>
      </c>
      <c r="HO400" s="223">
        <f t="shared" ca="1" si="813"/>
        <v>-2.8105754250561189E-13</v>
      </c>
      <c r="HP400" s="223">
        <f t="shared" ca="1" si="814"/>
        <v>-2.0180243997284587E-13</v>
      </c>
      <c r="HQ400" s="223">
        <f t="shared" ca="1" si="815"/>
        <v>4.8658546536666896E-14</v>
      </c>
      <c r="HR400" s="223">
        <f t="shared" ca="1" si="816"/>
        <v>2.5783841932944425E-13</v>
      </c>
      <c r="HS400" s="223">
        <f t="shared" ca="1" si="817"/>
        <v>2.4827240128757921E-13</v>
      </c>
      <c r="HT400" s="223">
        <f t="shared" ca="1" si="818"/>
        <v>2.8076145399296347E-14</v>
      </c>
      <c r="HU400" s="223">
        <f t="shared" ca="1" si="819"/>
        <v>-2.1593945227887668E-13</v>
      </c>
      <c r="HV400" s="223">
        <f t="shared" ca="1" si="820"/>
        <v>-2.7675555634421608E-13</v>
      </c>
      <c r="HW400" s="223">
        <f t="shared" ca="1" si="821"/>
        <v>-1.0277678044792813E-13</v>
      </c>
      <c r="HX400" s="223">
        <f t="shared" ca="1" si="822"/>
        <v>1.5839613220527537E-13</v>
      </c>
      <c r="HY400" s="223">
        <f t="shared" ca="1" si="823"/>
        <v>2.8518836127333092E-13</v>
      </c>
      <c r="HZ400" s="223">
        <f t="shared" ca="1" si="824"/>
        <v>1.7003145683115554E-13</v>
      </c>
      <c r="IA400" s="223">
        <f t="shared" ca="1" si="825"/>
        <v>-8.9377349989152939E-14</v>
      </c>
      <c r="IB400" s="223">
        <f t="shared" ca="1" si="826"/>
        <v>-2.7295987733310332E-13</v>
      </c>
      <c r="IC400" s="223">
        <f t="shared" ca="1" si="827"/>
        <v>-2.2496771660446873E-13</v>
      </c>
      <c r="ID400" s="223">
        <f t="shared" ca="1" si="828"/>
        <v>1.3883369282260698E-14</v>
      </c>
      <c r="IE400" s="223">
        <f t="shared" ca="1" si="829"/>
        <v>2.6964808488237627E-13</v>
      </c>
      <c r="IF400" s="223">
        <f t="shared" ca="1" si="830"/>
        <v>2.6360554484892154E-13</v>
      </c>
      <c r="IG400" s="223">
        <f t="shared" ca="1" si="831"/>
        <v>6.2616431935467998E-14</v>
      </c>
      <c r="IH400" s="223">
        <f t="shared" ca="1" si="832"/>
        <v>-1.9149543599732073E-13</v>
      </c>
      <c r="II400" s="223">
        <f t="shared" ca="1" si="833"/>
        <v>-2.8314571326824567E-13</v>
      </c>
      <c r="IJ400" s="223">
        <f t="shared" ca="1" si="834"/>
        <v>-1.3457980613208739E-13</v>
      </c>
      <c r="IK400" s="223">
        <f t="shared" ca="1" si="835"/>
        <v>1.2816140372768295E-13</v>
      </c>
      <c r="IL400" s="223">
        <f t="shared" ca="1" si="836"/>
        <v>2.8217257831210596E-13</v>
      </c>
      <c r="IM400" s="223">
        <f t="shared" ca="1" si="837"/>
        <v>1.9679316024352464E-13</v>
      </c>
      <c r="IN400" s="223">
        <f t="shared" ca="1" si="838"/>
        <v>-5.5542350945654055E-14</v>
      </c>
      <c r="IO400" s="223">
        <f t="shared" ca="1" si="839"/>
        <v>-2.6075664153374915E-13</v>
      </c>
      <c r="IP400" s="223">
        <f t="shared" ca="1" si="840"/>
        <v>-2.4474926937782445E-13</v>
      </c>
      <c r="IQ400" s="223">
        <f t="shared" ca="1" si="841"/>
        <v>-2.1100626768826723E-14</v>
      </c>
      <c r="IR400" s="223">
        <f t="shared" ca="1" si="842"/>
        <v>2.2044944190274647E-13</v>
      </c>
      <c r="IS400" s="223">
        <f t="shared" ca="1" si="843"/>
        <v>2.7497381565101395E-13</v>
      </c>
      <c r="IT400" s="223">
        <f t="shared" ca="1" si="844"/>
        <v>9.6214909051801675E-14</v>
      </c>
      <c r="IU400" s="223">
        <f t="shared" ca="1" si="845"/>
        <v>-1.6417115011391334E-13</v>
      </c>
      <c r="IV400" s="223">
        <f t="shared" ca="1" si="846"/>
        <v>-2.8527709511196142E-13</v>
      </c>
      <c r="IW400" s="223">
        <f t="shared" ca="1" si="847"/>
        <v>-1.643586262647964E-13</v>
      </c>
      <c r="IX400" s="223">
        <f t="shared" ca="1" si="848"/>
        <v>9.5999008445053774E-14</v>
      </c>
      <c r="IY400" s="223">
        <f t="shared" ca="1" si="849"/>
        <v>2.7491265712610196E-13</v>
      </c>
      <c r="IZ400" s="223">
        <f t="shared" ca="1" si="850"/>
        <v>2.2059491135025568E-13</v>
      </c>
      <c r="JA400" s="223">
        <f t="shared" ca="1" si="851"/>
        <v>-2.0871943244961078E-14</v>
      </c>
      <c r="JB400" s="223">
        <f t="shared" ca="1" si="852"/>
        <v>-2.4463138313276958E-13</v>
      </c>
    </row>
    <row r="401" spans="2:262">
      <c r="B401" s="230">
        <v>40</v>
      </c>
      <c r="C401" s="229">
        <f t="shared" si="853"/>
        <v>7.8125000000000037E-4</v>
      </c>
      <c r="D401" s="226">
        <f t="shared" ca="1" si="597"/>
        <v>18.0000000000245</v>
      </c>
      <c r="E401" s="225">
        <f ca="1">AT361</f>
        <v>2.4497901344026048E-11</v>
      </c>
      <c r="F401" s="224">
        <v>40</v>
      </c>
      <c r="G401" s="223">
        <f t="shared" ca="1" si="854"/>
        <v>-6.6174854115210138E-14</v>
      </c>
      <c r="H401" s="223">
        <f t="shared" ca="1" si="598"/>
        <v>-1.1256108467973753E-14</v>
      </c>
      <c r="I401" s="223">
        <f t="shared" ca="1" si="599"/>
        <v>5.3667736506317924E-14</v>
      </c>
      <c r="J401" s="223">
        <f t="shared" ca="1" si="600"/>
        <v>7.0888502220873108E-14</v>
      </c>
      <c r="K401" s="223">
        <f t="shared" ca="1" si="601"/>
        <v>2.5099346888204165E-14</v>
      </c>
      <c r="L401" s="223">
        <f t="shared" ca="1" si="602"/>
        <v>-4.2999602222234217E-14</v>
      </c>
      <c r="M401" s="223">
        <f t="shared" ca="1" si="603"/>
        <v>-7.2877944940917952E-14</v>
      </c>
      <c r="N401" s="223">
        <f t="shared" ca="1" si="604"/>
        <v>-3.7978031483396817E-14</v>
      </c>
      <c r="O401" s="223">
        <f t="shared" ca="1" si="605"/>
        <v>3.0679017339204846E-14</v>
      </c>
      <c r="P401" s="223">
        <f t="shared" ca="1" si="606"/>
        <v>7.2066729107305724E-14</v>
      </c>
      <c r="Q401" s="223">
        <f t="shared" ca="1" si="607"/>
        <v>4.939724162700791E-14</v>
      </c>
      <c r="R401" s="223">
        <f t="shared" ca="1" si="608"/>
        <v>-1.7179455024820855E-14</v>
      </c>
      <c r="S401" s="223">
        <f t="shared" ca="1" si="609"/>
        <v>-6.8486029289586984E-14</v>
      </c>
      <c r="T401" s="223">
        <f t="shared" ca="1" si="610"/>
        <v>-5.8918143477185423E-14</v>
      </c>
      <c r="U401" s="223">
        <f t="shared" ca="1" si="611"/>
        <v>3.0196958881824823E-15</v>
      </c>
      <c r="V401" s="223">
        <f t="shared" ca="1" si="612"/>
        <v>6.2273449773677176E-14</v>
      </c>
      <c r="W401" s="223">
        <f t="shared" ca="1" si="613"/>
        <v>6.6174854115210151E-14</v>
      </c>
      <c r="X401" s="223">
        <f t="shared" ca="1" si="614"/>
        <v>1.1256108467973766E-14</v>
      </c>
      <c r="Y401" s="223">
        <f t="shared" ca="1" si="615"/>
        <v>-5.3667736506317937E-14</v>
      </c>
      <c r="Z401" s="223">
        <f t="shared" ca="1" si="616"/>
        <v>-7.0888502220873095E-14</v>
      </c>
      <c r="AA401" s="223">
        <f t="shared" ca="1" si="617"/>
        <v>-2.5099346888204146E-14</v>
      </c>
      <c r="AB401" s="223">
        <f t="shared" ca="1" si="618"/>
        <v>4.2999602222234293E-14</v>
      </c>
      <c r="AC401" s="223">
        <f t="shared" ca="1" si="619"/>
        <v>7.2877944940917952E-14</v>
      </c>
      <c r="AD401" s="223">
        <f t="shared" ca="1" si="620"/>
        <v>3.7978031483396968E-14</v>
      </c>
      <c r="AE401" s="223">
        <f t="shared" ca="1" si="621"/>
        <v>-3.0679017339204694E-14</v>
      </c>
      <c r="AF401" s="223">
        <f t="shared" ca="1" si="622"/>
        <v>-7.2066729107305686E-14</v>
      </c>
      <c r="AG401" s="223">
        <f t="shared" ca="1" si="623"/>
        <v>-4.9397241627008023E-14</v>
      </c>
      <c r="AH401" s="223">
        <f t="shared" ca="1" si="624"/>
        <v>1.7179455024820807E-14</v>
      </c>
      <c r="AI401" s="223">
        <f t="shared" ca="1" si="625"/>
        <v>6.8486029289586972E-14</v>
      </c>
      <c r="AJ401" s="223">
        <f t="shared" ca="1" si="626"/>
        <v>5.8918143477185448E-14</v>
      </c>
      <c r="AK401" s="223">
        <f t="shared" ca="1" si="627"/>
        <v>-3.0196958881824381E-15</v>
      </c>
      <c r="AL401" s="223">
        <f t="shared" ca="1" si="628"/>
        <v>-6.227344977367715E-14</v>
      </c>
      <c r="AM401" s="223">
        <f t="shared" ca="1" si="629"/>
        <v>-6.6174854115210277E-14</v>
      </c>
      <c r="AN401" s="223">
        <f t="shared" ca="1" si="630"/>
        <v>-1.1256108467973813E-14</v>
      </c>
      <c r="AO401" s="223">
        <f t="shared" ca="1" si="631"/>
        <v>5.3667736506317729E-14</v>
      </c>
      <c r="AP401" s="223">
        <f t="shared" ca="1" si="632"/>
        <v>7.0888502220873108E-14</v>
      </c>
      <c r="AQ401" s="223">
        <f t="shared" ca="1" si="633"/>
        <v>2.5099346888204434E-14</v>
      </c>
      <c r="AR401" s="223">
        <f t="shared" ca="1" si="634"/>
        <v>-4.2999602222234261E-14</v>
      </c>
      <c r="AS401" s="223">
        <f t="shared" ca="1" si="635"/>
        <v>-7.2877944940917964E-14</v>
      </c>
      <c r="AT401" s="223">
        <f t="shared" ca="1" si="636"/>
        <v>-3.7978031483396785E-14</v>
      </c>
      <c r="AU401" s="223">
        <f t="shared" ca="1" si="637"/>
        <v>3.067901733920465E-14</v>
      </c>
      <c r="AV401" s="223">
        <f t="shared" ca="1" si="638"/>
        <v>7.2066729107305724E-14</v>
      </c>
      <c r="AW401" s="223">
        <f t="shared" ca="1" si="639"/>
        <v>4.9397241627008061E-14</v>
      </c>
      <c r="AX401" s="223">
        <f t="shared" ca="1" si="640"/>
        <v>-1.7179455024821019E-14</v>
      </c>
      <c r="AY401" s="223">
        <f t="shared" ca="1" si="641"/>
        <v>-6.8486029289586947E-14</v>
      </c>
      <c r="AZ401" s="223">
        <f t="shared" ca="1" si="642"/>
        <v>-5.8918143477185322E-14</v>
      </c>
      <c r="BA401" s="223">
        <f t="shared" ca="1" si="643"/>
        <v>3.019695888182394E-15</v>
      </c>
      <c r="BB401" s="223">
        <f t="shared" ca="1" si="644"/>
        <v>6.2273449773676999E-14</v>
      </c>
      <c r="BC401" s="223">
        <f t="shared" ca="1" si="645"/>
        <v>6.6174854115210189E-14</v>
      </c>
      <c r="BD401" s="223">
        <f t="shared" ca="1" si="646"/>
        <v>1.125610846797411E-14</v>
      </c>
      <c r="BE401" s="223">
        <f t="shared" ca="1" si="647"/>
        <v>-5.366773650631788E-14</v>
      </c>
      <c r="BF401" s="223">
        <f t="shared" ca="1" si="648"/>
        <v>-7.0888502220873171E-14</v>
      </c>
      <c r="BG401" s="223">
        <f t="shared" ca="1" si="649"/>
        <v>-2.5099346888204228E-14</v>
      </c>
      <c r="BH401" s="223">
        <f t="shared" ca="1" si="650"/>
        <v>4.2999602222233996E-14</v>
      </c>
      <c r="BI401" s="223">
        <f t="shared" ca="1" si="651"/>
        <v>7.2877944940917952E-14</v>
      </c>
      <c r="BJ401" s="223">
        <f t="shared" ca="1" si="652"/>
        <v>3.7978031483397044E-14</v>
      </c>
      <c r="BK401" s="223">
        <f t="shared" ca="1" si="653"/>
        <v>-3.0679017339204846E-14</v>
      </c>
      <c r="BL401" s="223">
        <f t="shared" ca="1" si="654"/>
        <v>-7.2066729107305674E-14</v>
      </c>
      <c r="BM401" s="223">
        <f t="shared" ca="1" si="655"/>
        <v>-4.9397241627007904E-14</v>
      </c>
      <c r="BN401" s="223">
        <f t="shared" ca="1" si="656"/>
        <v>1.7179455024820722E-14</v>
      </c>
      <c r="BO401" s="223">
        <f t="shared" ca="1" si="657"/>
        <v>6.8486029289587035E-14</v>
      </c>
      <c r="BP401" s="223">
        <f t="shared" ca="1" si="658"/>
        <v>5.8918143477185498E-14</v>
      </c>
      <c r="BQ401" s="223">
        <f t="shared" ca="1" si="659"/>
        <v>-3.0196958881826085E-15</v>
      </c>
      <c r="BR401" s="223">
        <f t="shared" ca="1" si="660"/>
        <v>-6.2273449773677112E-14</v>
      </c>
      <c r="BS401" s="223">
        <f t="shared" ca="1" si="661"/>
        <v>-6.6174854115210302E-14</v>
      </c>
      <c r="BT401" s="223">
        <f t="shared" ca="1" si="662"/>
        <v>-1.1256108467974413E-14</v>
      </c>
      <c r="BU401" s="223">
        <f t="shared" ca="1" si="663"/>
        <v>5.3667736506317672E-14</v>
      </c>
      <c r="BV401" s="223">
        <f t="shared" ca="1" si="664"/>
        <v>7.088850222087312E-14</v>
      </c>
      <c r="BW401" s="223">
        <f t="shared" ca="1" si="665"/>
        <v>2.509934688820403E-14</v>
      </c>
      <c r="BX401" s="223">
        <f t="shared" ca="1" si="666"/>
        <v>-4.2999602222233769E-14</v>
      </c>
      <c r="BY401" s="223">
        <f t="shared" ca="1" si="667"/>
        <v>-7.2877944940917964E-14</v>
      </c>
      <c r="BZ401" s="223">
        <f t="shared" ca="1" si="668"/>
        <v>-3.7978031483396861E-14</v>
      </c>
      <c r="CA401" s="223">
        <f t="shared" ca="1" si="669"/>
        <v>3.0679017339205035E-14</v>
      </c>
      <c r="CB401" s="223">
        <f t="shared" ca="1" si="670"/>
        <v>7.2066729107305623E-14</v>
      </c>
      <c r="CC401" s="223">
        <f t="shared" ca="1" si="671"/>
        <v>4.9397241627008124E-14</v>
      </c>
      <c r="CD401" s="223">
        <f t="shared" ca="1" si="672"/>
        <v>-1.717945502482093E-14</v>
      </c>
      <c r="CE401" s="223">
        <f t="shared" ca="1" si="673"/>
        <v>-6.8486029289587111E-14</v>
      </c>
      <c r="CF401" s="223">
        <f t="shared" ca="1" si="674"/>
        <v>-5.8918143477185675E-14</v>
      </c>
      <c r="CG401" s="223">
        <f t="shared" ca="1" si="675"/>
        <v>3.0196958881823056E-15</v>
      </c>
      <c r="CH401" s="223">
        <f t="shared" ca="1" si="676"/>
        <v>6.2273449773677213E-14</v>
      </c>
      <c r="CI401" s="223">
        <f t="shared" ca="1" si="677"/>
        <v>6.6174854115210428E-14</v>
      </c>
      <c r="CJ401" s="223">
        <f t="shared" ca="1" si="678"/>
        <v>1.1256108467974198E-14</v>
      </c>
      <c r="CK401" s="223">
        <f t="shared" ca="1" si="679"/>
        <v>-5.3667736506317817E-14</v>
      </c>
      <c r="CL401" s="223">
        <f t="shared" ca="1" si="680"/>
        <v>-7.088850222087307E-14</v>
      </c>
      <c r="CM401" s="223">
        <f t="shared" ca="1" si="681"/>
        <v>-2.50993468882048E-14</v>
      </c>
      <c r="CN401" s="223">
        <f t="shared" ca="1" si="682"/>
        <v>4.2999602222233933E-14</v>
      </c>
      <c r="CO401" s="223">
        <f t="shared" ca="1" si="683"/>
        <v>7.2877944940917964E-14</v>
      </c>
      <c r="CP401" s="223">
        <f t="shared" ca="1" si="684"/>
        <v>3.7978031483396678E-14</v>
      </c>
      <c r="CQ401" s="223">
        <f t="shared" ca="1" si="685"/>
        <v>-3.067901733920429E-14</v>
      </c>
      <c r="CR401" s="223">
        <f t="shared" ca="1" si="686"/>
        <v>-7.2066729107305674E-14</v>
      </c>
      <c r="CS401" s="223">
        <f t="shared" ca="1" si="687"/>
        <v>-4.9397241627007973E-14</v>
      </c>
      <c r="CT401" s="223">
        <f t="shared" ca="1" si="688"/>
        <v>1.7179455024821142E-14</v>
      </c>
      <c r="CU401" s="223">
        <f t="shared" ca="1" si="689"/>
        <v>6.848602928958682E-14</v>
      </c>
      <c r="CV401" s="223">
        <f t="shared" ca="1" si="690"/>
        <v>5.8918143477185549E-14</v>
      </c>
      <c r="CW401" s="223">
        <f t="shared" ca="1" si="691"/>
        <v>-3.0196958881825202E-15</v>
      </c>
      <c r="CX401" s="223">
        <f t="shared" ca="1" si="692"/>
        <v>-6.2273449773676797E-14</v>
      </c>
      <c r="CY401" s="223">
        <f t="shared" ca="1" si="693"/>
        <v>-6.617485411521034E-14</v>
      </c>
      <c r="CZ401" s="223">
        <f t="shared" ca="1" si="694"/>
        <v>-1.1256108467973993E-14</v>
      </c>
      <c r="DA401" s="223">
        <f t="shared" ca="1" si="695"/>
        <v>5.3667736506317969E-14</v>
      </c>
      <c r="DB401" s="223">
        <f t="shared" ca="1" si="696"/>
        <v>7.0888502220873272E-14</v>
      </c>
      <c r="DC401" s="223">
        <f t="shared" ca="1" si="697"/>
        <v>2.5099346888204594E-14</v>
      </c>
      <c r="DD401" s="223">
        <f t="shared" ca="1" si="698"/>
        <v>-4.299960222223411E-14</v>
      </c>
      <c r="DE401" s="223">
        <f t="shared" ca="1" si="699"/>
        <v>-7.2877944940917952E-14</v>
      </c>
      <c r="DF401" s="223">
        <f t="shared" ca="1" si="700"/>
        <v>-3.7978031483397378E-14</v>
      </c>
      <c r="DG401" s="223">
        <f t="shared" ca="1" si="701"/>
        <v>3.0679017339204486E-14</v>
      </c>
      <c r="DH401" s="223">
        <f t="shared" ca="1" si="702"/>
        <v>7.2066729107305699E-14</v>
      </c>
      <c r="DI401" s="223">
        <f t="shared" ca="1" si="703"/>
        <v>4.9397241627007821E-14</v>
      </c>
      <c r="DJ401" s="223">
        <f t="shared" ca="1" si="704"/>
        <v>-1.717945502482034E-14</v>
      </c>
      <c r="DK401" s="223">
        <f t="shared" ca="1" si="705"/>
        <v>-6.8486029289586896E-14</v>
      </c>
      <c r="DL401" s="223">
        <f t="shared" ca="1" si="706"/>
        <v>-5.8918143477185423E-14</v>
      </c>
      <c r="DM401" s="223">
        <f t="shared" ca="1" si="707"/>
        <v>3.0196958881827347E-15</v>
      </c>
      <c r="DN401" s="223">
        <f t="shared" ca="1" si="708"/>
        <v>6.2273449773676898E-14</v>
      </c>
      <c r="DO401" s="223">
        <f t="shared" ca="1" si="709"/>
        <v>6.6174854115210252E-14</v>
      </c>
      <c r="DP401" s="223">
        <f t="shared" ca="1" si="710"/>
        <v>1.1256108467973772E-14</v>
      </c>
      <c r="DQ401" s="223">
        <f t="shared" ca="1" si="711"/>
        <v>-5.3667736506317407E-14</v>
      </c>
      <c r="DR401" s="223">
        <f t="shared" ca="1" si="712"/>
        <v>-7.0888502220873221E-14</v>
      </c>
      <c r="DS401" s="223">
        <f t="shared" ca="1" si="713"/>
        <v>-2.5099346888204396E-14</v>
      </c>
      <c r="DT401" s="223">
        <f t="shared" ca="1" si="714"/>
        <v>4.2999602222234274E-14</v>
      </c>
      <c r="DU401" s="223">
        <f t="shared" ca="1" si="715"/>
        <v>7.287794494091799E-14</v>
      </c>
      <c r="DV401" s="223">
        <f t="shared" ca="1" si="716"/>
        <v>3.7978031483397195E-14</v>
      </c>
      <c r="DW401" s="223">
        <f t="shared" ca="1" si="717"/>
        <v>-3.0679017339204682E-14</v>
      </c>
      <c r="DX401" s="223">
        <f t="shared" ca="1" si="718"/>
        <v>-7.2066729107305724E-14</v>
      </c>
      <c r="DY401" s="223">
        <f t="shared" ca="1" si="719"/>
        <v>-4.9397241627008421E-14</v>
      </c>
      <c r="DZ401" s="223">
        <f t="shared" ca="1" si="720"/>
        <v>1.7179455024820552E-14</v>
      </c>
      <c r="EA401" s="223">
        <f t="shared" ca="1" si="721"/>
        <v>6.8486029289586972E-14</v>
      </c>
      <c r="EB401" s="223">
        <f t="shared" ca="1" si="722"/>
        <v>5.8918143477185296E-14</v>
      </c>
      <c r="EC401" s="223">
        <f t="shared" ca="1" si="723"/>
        <v>-3.0196958881819143E-15</v>
      </c>
      <c r="ED401" s="223">
        <f t="shared" ca="1" si="724"/>
        <v>-6.2273449773677011E-14</v>
      </c>
      <c r="EE401" s="223">
        <f t="shared" ca="1" si="725"/>
        <v>-6.6174854115210163E-14</v>
      </c>
      <c r="EF401" s="223">
        <f t="shared" ca="1" si="726"/>
        <v>-1.1256108467974586E-14</v>
      </c>
      <c r="EG401" s="223">
        <f t="shared" ca="1" si="727"/>
        <v>5.3667736506317552E-14</v>
      </c>
      <c r="EH401" s="223">
        <f t="shared" ca="1" si="728"/>
        <v>7.0888502220873423E-14</v>
      </c>
      <c r="EI401" s="223">
        <f t="shared" ca="1" si="729"/>
        <v>2.5099346888204197E-14</v>
      </c>
      <c r="EJ401" s="223">
        <f t="shared" ca="1" si="730"/>
        <v>-4.2999602222233617E-14</v>
      </c>
      <c r="EK401" s="223">
        <f t="shared" ca="1" si="731"/>
        <v>-7.2877944940917939E-14</v>
      </c>
      <c r="EL401" s="223">
        <f t="shared" ca="1" si="732"/>
        <v>-3.7978031483397012E-14</v>
      </c>
      <c r="EM401" s="223">
        <f t="shared" ca="1" si="733"/>
        <v>3.0679017339203931E-14</v>
      </c>
      <c r="EN401" s="223">
        <f t="shared" ca="1" si="734"/>
        <v>7.2066729107305762E-14</v>
      </c>
      <c r="EO401" s="223">
        <f t="shared" ca="1" si="735"/>
        <v>4.9397241627008263E-14</v>
      </c>
      <c r="EP401" s="223">
        <f t="shared" ca="1" si="736"/>
        <v>-1.717945502481975E-14</v>
      </c>
      <c r="EQ401" s="223">
        <f t="shared" ca="1" si="737"/>
        <v>-6.8486029289587048E-14</v>
      </c>
      <c r="ER401" s="223">
        <f t="shared" ca="1" si="738"/>
        <v>-5.8918143477185789E-14</v>
      </c>
      <c r="ES401" s="223">
        <f t="shared" ca="1" si="739"/>
        <v>3.0196958881831702E-15</v>
      </c>
      <c r="ET401" s="223">
        <f t="shared" ca="1" si="740"/>
        <v>6.2273449773677125E-14</v>
      </c>
      <c r="EU401" s="223">
        <f t="shared" ca="1" si="741"/>
        <v>6.6174854115210504E-14</v>
      </c>
      <c r="EV401" s="223">
        <f t="shared" ca="1" si="742"/>
        <v>1.1256108467973353E-14</v>
      </c>
      <c r="EW401" s="223">
        <f t="shared" ca="1" si="743"/>
        <v>-5.3667736506317691E-14</v>
      </c>
      <c r="EX401" s="223">
        <f t="shared" ca="1" si="744"/>
        <v>-7.088850222087336E-14</v>
      </c>
      <c r="EY401" s="223">
        <f t="shared" ca="1" si="745"/>
        <v>-2.5099346888203995E-14</v>
      </c>
      <c r="EZ401" s="223">
        <f t="shared" ca="1" si="746"/>
        <v>4.2999602222233794E-14</v>
      </c>
      <c r="FA401" s="223">
        <f t="shared" ca="1" si="747"/>
        <v>7.2877944940918002E-14</v>
      </c>
      <c r="FB401" s="223">
        <f t="shared" ca="1" si="748"/>
        <v>3.7978031483396829E-14</v>
      </c>
      <c r="FC401" s="223">
        <f t="shared" ca="1" si="749"/>
        <v>-3.0679017339204126E-14</v>
      </c>
      <c r="FD401" s="223">
        <f t="shared" ca="1" si="750"/>
        <v>-7.2066729107305787E-14</v>
      </c>
      <c r="FE401" s="223">
        <f t="shared" ca="1" si="751"/>
        <v>-4.9397241627008105E-14</v>
      </c>
      <c r="FF401" s="223">
        <f t="shared" ca="1" si="752"/>
        <v>1.7179455024819958E-14</v>
      </c>
      <c r="FG401" s="223">
        <f t="shared" ca="1" si="753"/>
        <v>6.8486029289587111E-14</v>
      </c>
      <c r="FH401" s="223">
        <f t="shared" ca="1" si="754"/>
        <v>5.8918143477185662E-14</v>
      </c>
      <c r="FI401" s="223">
        <f t="shared" ca="1" si="755"/>
        <v>-3.0196958881813022E-15</v>
      </c>
      <c r="FJ401" s="223">
        <f t="shared" ca="1" si="756"/>
        <v>-6.2273449773677239E-14</v>
      </c>
      <c r="FK401" s="223">
        <f t="shared" ca="1" si="757"/>
        <v>-6.6174854115210428E-14</v>
      </c>
      <c r="FL401" s="223">
        <f t="shared" ca="1" si="758"/>
        <v>-1.1256108467975192E-14</v>
      </c>
      <c r="FM401" s="223">
        <f t="shared" ca="1" si="759"/>
        <v>5.3667736506317849E-14</v>
      </c>
      <c r="FN401" s="223">
        <f t="shared" ca="1" si="760"/>
        <v>7.088850222087331E-14</v>
      </c>
      <c r="FO401" s="223">
        <f t="shared" ca="1" si="761"/>
        <v>2.5099346888203796E-14</v>
      </c>
      <c r="FP401" s="223">
        <f t="shared" ca="1" si="762"/>
        <v>-4.2999602222233958E-14</v>
      </c>
      <c r="FQ401" s="223">
        <f t="shared" ca="1" si="763"/>
        <v>-7.2877944940918002E-14</v>
      </c>
      <c r="FR401" s="223">
        <f t="shared" ca="1" si="764"/>
        <v>-3.7978031483396646E-14</v>
      </c>
      <c r="FS401" s="223">
        <f t="shared" ca="1" si="765"/>
        <v>3.0679017339204328E-14</v>
      </c>
      <c r="FT401" s="223">
        <f t="shared" ca="1" si="766"/>
        <v>7.206672910730551E-14</v>
      </c>
      <c r="FU401" s="223">
        <f t="shared" ca="1" si="767"/>
        <v>4.9397241627007941E-14</v>
      </c>
      <c r="FV401" s="223">
        <f t="shared" ca="1" si="768"/>
        <v>-1.7179455024820167E-14</v>
      </c>
      <c r="FW401" s="223">
        <f t="shared" ca="1" si="769"/>
        <v>-6.8486029289587199E-14</v>
      </c>
      <c r="FX401" s="223">
        <f t="shared" ca="1" si="770"/>
        <v>-5.8918143477185536E-14</v>
      </c>
      <c r="FY401" s="223">
        <f t="shared" ca="1" si="771"/>
        <v>3.0196958881815167E-15</v>
      </c>
      <c r="FZ401" s="223">
        <f t="shared" ca="1" si="772"/>
        <v>6.2273449773677352E-14</v>
      </c>
      <c r="GA401" s="223">
        <f t="shared" ca="1" si="773"/>
        <v>6.6174854115210327E-14</v>
      </c>
      <c r="GB401" s="223">
        <f t="shared" ca="1" si="774"/>
        <v>1.1256108467974978E-14</v>
      </c>
      <c r="GC401" s="223">
        <f t="shared" ca="1" si="775"/>
        <v>-5.3667736506317981E-14</v>
      </c>
      <c r="GD401" s="223">
        <f t="shared" ca="1" si="776"/>
        <v>-7.0888502220873247E-14</v>
      </c>
      <c r="GE401" s="223">
        <f t="shared" ca="1" si="777"/>
        <v>-2.5099346888205541E-14</v>
      </c>
      <c r="GF401" s="223">
        <f t="shared" ca="1" si="778"/>
        <v>4.2999602222234141E-14</v>
      </c>
      <c r="GG401" s="223">
        <f t="shared" ca="1" si="779"/>
        <v>7.287794494091799E-14</v>
      </c>
      <c r="GH401" s="223">
        <f t="shared" ca="1" si="780"/>
        <v>3.7978031483396463E-14</v>
      </c>
      <c r="GI401" s="223">
        <f t="shared" ca="1" si="781"/>
        <v>-3.0679017339204524E-14</v>
      </c>
      <c r="GJ401" s="223">
        <f t="shared" ca="1" si="782"/>
        <v>-7.2066729107305547E-14</v>
      </c>
      <c r="GK401" s="223">
        <f t="shared" ca="1" si="783"/>
        <v>-4.939724162700779E-14</v>
      </c>
      <c r="GL401" s="223">
        <f t="shared" ca="1" si="784"/>
        <v>1.7179455024820378E-14</v>
      </c>
      <c r="GM401" s="223">
        <f t="shared" ca="1" si="785"/>
        <v>6.8486029289586555E-14</v>
      </c>
      <c r="GN401" s="223">
        <f t="shared" ca="1" si="786"/>
        <v>5.8918143477185397E-14</v>
      </c>
      <c r="GO401" s="223">
        <f t="shared" ca="1" si="787"/>
        <v>-3.0196958881817313E-15</v>
      </c>
      <c r="GP401" s="223">
        <f t="shared" ca="1" si="788"/>
        <v>-6.227344977367638E-14</v>
      </c>
      <c r="GQ401" s="223">
        <f t="shared" ca="1" si="789"/>
        <v>-6.6174854115210239E-14</v>
      </c>
      <c r="GR401" s="223">
        <f t="shared" ca="1" si="790"/>
        <v>-1.1256108467974766E-14</v>
      </c>
      <c r="GS401" s="223">
        <f t="shared" ca="1" si="791"/>
        <v>5.3667736506318133E-14</v>
      </c>
      <c r="GT401" s="223">
        <f t="shared" ca="1" si="792"/>
        <v>7.0888502220873209E-14</v>
      </c>
      <c r="GU401" s="223">
        <f t="shared" ca="1" si="793"/>
        <v>2.5099346888205336E-14</v>
      </c>
      <c r="GV401" s="223">
        <f t="shared" ca="1" si="794"/>
        <v>-4.2999602222234305E-14</v>
      </c>
      <c r="GW401" s="223">
        <f t="shared" ca="1" si="795"/>
        <v>-7.2877944940917977E-14</v>
      </c>
      <c r="GX401" s="223">
        <f t="shared" ca="1" si="796"/>
        <v>-3.7978031483398047E-14</v>
      </c>
      <c r="GY401" s="223">
        <f t="shared" ca="1" si="797"/>
        <v>3.067901733920472E-14</v>
      </c>
      <c r="GZ401" s="223">
        <f t="shared" ca="1" si="798"/>
        <v>7.2066729107305585E-14</v>
      </c>
      <c r="HA401" s="223">
        <f t="shared" ca="1" si="799"/>
        <v>4.9397241627007632E-14</v>
      </c>
      <c r="HB401" s="223">
        <f t="shared" ca="1" si="800"/>
        <v>-1.717945502482059E-14</v>
      </c>
      <c r="HC401" s="223">
        <f t="shared" ca="1" si="801"/>
        <v>-6.8486029289586631E-14</v>
      </c>
      <c r="HD401" s="223">
        <f t="shared" ca="1" si="802"/>
        <v>-5.8918143477185271E-14</v>
      </c>
      <c r="HE401" s="223">
        <f t="shared" ca="1" si="803"/>
        <v>3.0196958881819522E-15</v>
      </c>
      <c r="HF401" s="223">
        <f t="shared" ca="1" si="804"/>
        <v>6.2273449773676494E-14</v>
      </c>
      <c r="HG401" s="223">
        <f t="shared" ca="1" si="805"/>
        <v>6.6174854115210151E-14</v>
      </c>
      <c r="HH401" s="223">
        <f t="shared" ca="1" si="806"/>
        <v>1.1256108467974558E-14</v>
      </c>
      <c r="HI401" s="223">
        <f t="shared" ca="1" si="807"/>
        <v>-5.366773650631687E-14</v>
      </c>
      <c r="HJ401" s="223">
        <f t="shared" ca="1" si="808"/>
        <v>-7.0888502220873158E-14</v>
      </c>
      <c r="HK401" s="223">
        <f t="shared" ca="1" si="809"/>
        <v>-2.5099346888205137E-14</v>
      </c>
      <c r="HL401" s="223">
        <f t="shared" ca="1" si="810"/>
        <v>4.2999602222234488E-14</v>
      </c>
      <c r="HM401" s="223">
        <f t="shared" ca="1" si="811"/>
        <v>7.2877944940917964E-14</v>
      </c>
      <c r="HN401" s="223">
        <f t="shared" ca="1" si="812"/>
        <v>3.7978031483397864E-14</v>
      </c>
      <c r="HO401" s="223">
        <f t="shared" ca="1" si="813"/>
        <v>-3.0679017339204909E-14</v>
      </c>
      <c r="HP401" s="223">
        <f t="shared" ca="1" si="814"/>
        <v>-7.2066729107305611E-14</v>
      </c>
      <c r="HQ401" s="223">
        <f t="shared" ca="1" si="815"/>
        <v>-4.9397241627009002E-14</v>
      </c>
      <c r="HR401" s="223">
        <f t="shared" ca="1" si="816"/>
        <v>1.7179455024820792E-14</v>
      </c>
      <c r="HS401" s="223">
        <f t="shared" ca="1" si="817"/>
        <v>6.8486029289586694E-14</v>
      </c>
      <c r="HT401" s="223">
        <f t="shared" ca="1" si="818"/>
        <v>5.8918143477185145E-14</v>
      </c>
      <c r="HU401" s="223">
        <f t="shared" ca="1" si="819"/>
        <v>-3.0196958881821668E-15</v>
      </c>
      <c r="HV401" s="223">
        <f t="shared" ca="1" si="820"/>
        <v>-6.2273449773676608E-14</v>
      </c>
      <c r="HW401" s="223">
        <f t="shared" ca="1" si="821"/>
        <v>-6.617485411521005E-14</v>
      </c>
      <c r="HX401" s="223">
        <f t="shared" ca="1" si="822"/>
        <v>-1.1256108467974337E-14</v>
      </c>
      <c r="HY401" s="223">
        <f t="shared" ca="1" si="823"/>
        <v>5.3667736506317016E-14</v>
      </c>
      <c r="HZ401" s="223">
        <f t="shared" ca="1" si="824"/>
        <v>7.0888502220873108E-14</v>
      </c>
      <c r="IA401" s="223">
        <f t="shared" ca="1" si="825"/>
        <v>2.5099346888204932E-14</v>
      </c>
      <c r="IB401" s="223">
        <f t="shared" ca="1" si="826"/>
        <v>-4.2999602222232974E-14</v>
      </c>
      <c r="IC401" s="223">
        <f t="shared" ca="1" si="827"/>
        <v>-7.2877944940917964E-14</v>
      </c>
      <c r="ID401" s="223">
        <f t="shared" ca="1" si="828"/>
        <v>-3.7978031483397681E-14</v>
      </c>
      <c r="IE401" s="223">
        <f t="shared" ca="1" si="829"/>
        <v>8.3356060253575438E-14</v>
      </c>
      <c r="IF401" s="223">
        <f t="shared" ca="1" si="830"/>
        <v>7.2066729107305636E-14</v>
      </c>
      <c r="IG401" s="223">
        <f t="shared" ca="1" si="831"/>
        <v>4.9397241627008844E-14</v>
      </c>
      <c r="IH401" s="223">
        <f t="shared" ca="1" si="832"/>
        <v>-1.7179455024821E-14</v>
      </c>
      <c r="II401" s="223">
        <f t="shared" ca="1" si="833"/>
        <v>-6.8486029289586782E-14</v>
      </c>
      <c r="IJ401" s="223">
        <f t="shared" ca="1" si="834"/>
        <v>-5.8918143477186243E-14</v>
      </c>
      <c r="IK401" s="223">
        <f t="shared" ca="1" si="835"/>
        <v>3.0196958881823813E-15</v>
      </c>
      <c r="IL401" s="223">
        <f t="shared" ca="1" si="836"/>
        <v>6.2273449773676721E-14</v>
      </c>
      <c r="IM401" s="223">
        <f t="shared" ca="1" si="837"/>
        <v>6.6174854115210832E-14</v>
      </c>
      <c r="IN401" s="223">
        <f t="shared" ca="1" si="838"/>
        <v>1.1256108467974132E-14</v>
      </c>
      <c r="IO401" s="223">
        <f t="shared" ca="1" si="839"/>
        <v>-5.3667736506317161E-14</v>
      </c>
      <c r="IP401" s="223">
        <f t="shared" ca="1" si="840"/>
        <v>-7.0888502220873057E-14</v>
      </c>
      <c r="IQ401" s="223">
        <f t="shared" ca="1" si="841"/>
        <v>-2.5099346888204733E-14</v>
      </c>
      <c r="IR401" s="223">
        <f t="shared" ca="1" si="842"/>
        <v>4.2999602222233163E-14</v>
      </c>
      <c r="IS401" s="223">
        <f t="shared" ca="1" si="843"/>
        <v>7.2877944940917952E-14</v>
      </c>
      <c r="IT401" s="223">
        <f t="shared" ca="1" si="844"/>
        <v>3.7978031483397498E-14</v>
      </c>
      <c r="IU401" s="223">
        <f t="shared" ca="1" si="845"/>
        <v>-3.0679017339203419E-14</v>
      </c>
      <c r="IV401" s="223">
        <f t="shared" ca="1" si="846"/>
        <v>-7.2066729107305674E-14</v>
      </c>
      <c r="IW401" s="223">
        <f t="shared" ca="1" si="847"/>
        <v>-4.939724162700868E-14</v>
      </c>
      <c r="IX401" s="223">
        <f t="shared" ca="1" si="848"/>
        <v>1.7179455024821211E-14</v>
      </c>
      <c r="IY401" s="223">
        <f t="shared" ca="1" si="849"/>
        <v>6.8486029289586846E-14</v>
      </c>
      <c r="IZ401" s="223">
        <f t="shared" ca="1" si="850"/>
        <v>5.8918143477186117E-14</v>
      </c>
      <c r="JA401" s="223">
        <f t="shared" ca="1" si="851"/>
        <v>-3.0196958881825896E-15</v>
      </c>
      <c r="JB401" s="223">
        <f t="shared" ca="1" si="852"/>
        <v>-6.2273449773676835E-14</v>
      </c>
    </row>
    <row r="402" spans="2:262">
      <c r="B402" s="230">
        <v>41</v>
      </c>
      <c r="C402" s="229">
        <f t="shared" si="853"/>
        <v>8.0078125000000039E-4</v>
      </c>
      <c r="D402" s="226">
        <f t="shared" ca="1" si="597"/>
        <v>18.000000000019686</v>
      </c>
      <c r="E402" s="225">
        <f ca="1">AU361</f>
        <v>1.9685763340517018E-11</v>
      </c>
      <c r="F402" s="224">
        <v>41</v>
      </c>
      <c r="G402" s="223">
        <f t="shared" ca="1" si="854"/>
        <v>1.2377247505955317E-13</v>
      </c>
      <c r="H402" s="223">
        <f t="shared" ca="1" si="598"/>
        <v>8.5323882295333258E-15</v>
      </c>
      <c r="I402" s="223">
        <f t="shared" ca="1" si="599"/>
        <v>-1.1464286027004715E-13</v>
      </c>
      <c r="J402" s="223">
        <f t="shared" ca="1" si="600"/>
        <v>-1.3119970299258193E-13</v>
      </c>
      <c r="K402" s="223">
        <f t="shared" ca="1" si="601"/>
        <v>-2.5740197391803623E-14</v>
      </c>
      <c r="L402" s="223">
        <f t="shared" ca="1" si="602"/>
        <v>1.0365781431250383E-13</v>
      </c>
      <c r="M402" s="223">
        <f t="shared" ca="1" si="603"/>
        <v>1.3665356527158018E-13</v>
      </c>
      <c r="N402" s="223">
        <f t="shared" ca="1" si="604"/>
        <v>4.2560850026259118E-14</v>
      </c>
      <c r="O402" s="223">
        <f t="shared" ca="1" si="605"/>
        <v>-9.1113658342739452E-14</v>
      </c>
      <c r="P402" s="223">
        <f t="shared" ca="1" si="606"/>
        <v>-1.4005203073140272E-13</v>
      </c>
      <c r="Q402" s="223">
        <f t="shared" ca="1" si="607"/>
        <v>-5.874134786057066E-14</v>
      </c>
      <c r="R402" s="223">
        <f t="shared" ca="1" si="608"/>
        <v>7.7199068142671975E-14</v>
      </c>
      <c r="S402" s="223">
        <f t="shared" ca="1" si="609"/>
        <v>1.4134398328823344E-13</v>
      </c>
      <c r="T402" s="223">
        <f t="shared" ca="1" si="610"/>
        <v>7.4038321146461063E-14</v>
      </c>
      <c r="U402" s="223">
        <f t="shared" ca="1" si="611"/>
        <v>-6.2123332100647163E-14</v>
      </c>
      <c r="V402" s="223">
        <f t="shared" ca="1" si="612"/>
        <v>-1.4050999077306479E-13</v>
      </c>
      <c r="W402" s="223">
        <f t="shared" ca="1" si="613"/>
        <v>-8.8221689167248339E-14</v>
      </c>
      <c r="X402" s="223">
        <f t="shared" ca="1" si="614"/>
        <v>4.6113203319270331E-14</v>
      </c>
      <c r="Y402" s="223">
        <f t="shared" ca="1" si="615"/>
        <v>1.3756259720960736E-13</v>
      </c>
      <c r="Z402" s="223">
        <f t="shared" ca="1" si="616"/>
        <v>1.0107812086598413E-13</v>
      </c>
      <c r="AA402" s="223">
        <f t="shared" ca="1" si="617"/>
        <v>-2.9409489037683527E-14</v>
      </c>
      <c r="AB402" s="223">
        <f t="shared" ca="1" si="618"/>
        <v>-1.3254613414049689E-13</v>
      </c>
      <c r="AC402" s="223">
        <f t="shared" ca="1" si="619"/>
        <v>-1.1241424354312015E-13</v>
      </c>
      <c r="AD402" s="223">
        <f t="shared" ca="1" si="620"/>
        <v>1.2263428666541204E-14</v>
      </c>
      <c r="AE402" s="223">
        <f t="shared" ca="1" si="621"/>
        <v>1.2553605383962988E-13</v>
      </c>
      <c r="AF402" s="223">
        <f t="shared" ca="1" si="622"/>
        <v>1.2205955136189944E-13</v>
      </c>
      <c r="AG402" s="223">
        <f t="shared" ca="1" si="623"/>
        <v>5.067085086576448E-15</v>
      </c>
      <c r="AH402" s="223">
        <f t="shared" ca="1" si="624"/>
        <v>-1.166377944397318E-13</v>
      </c>
      <c r="AI402" s="223">
        <f t="shared" ca="1" si="625"/>
        <v>-1.2986896991485066E-13</v>
      </c>
      <c r="AJ402" s="223">
        <f t="shared" ca="1" si="626"/>
        <v>-2.2321385163536126E-14</v>
      </c>
      <c r="AK402" s="223">
        <f t="shared" ca="1" si="627"/>
        <v>1.0598519404470045E-13</v>
      </c>
      <c r="AL402" s="223">
        <f t="shared" ca="1" si="628"/>
        <v>1.3572503827791003E-13</v>
      </c>
      <c r="AM402" s="223">
        <f t="shared" ca="1" si="629"/>
        <v>3.9239950830833797E-14</v>
      </c>
      <c r="AN402" s="223">
        <f t="shared" ca="1" si="630"/>
        <v>-9.373847767994436E-14</v>
      </c>
      <c r="AO402" s="223">
        <f t="shared" ca="1" si="631"/>
        <v>-1.3953967573205398E-13</v>
      </c>
      <c r="AP402" s="223">
        <f t="shared" ca="1" si="632"/>
        <v>-5.5568311112988249E-14</v>
      </c>
      <c r="AQ402" s="223">
        <f t="shared" ca="1" si="633"/>
        <v>8.0081847358864993E-14</v>
      </c>
      <c r="AR402" s="223">
        <f t="shared" ca="1" si="634"/>
        <v>1.4125550657929753E-13</v>
      </c>
      <c r="AS402" s="223">
        <f t="shared" ca="1" si="635"/>
        <v>7.1060872272875087E-14</v>
      </c>
      <c r="AT402" s="223">
        <f t="shared" ca="1" si="636"/>
        <v>-6.5220711513119009E-14</v>
      </c>
      <c r="AU402" s="223">
        <f t="shared" ca="1" si="637"/>
        <v>-1.4084672312659853E-13</v>
      </c>
      <c r="AV402" s="223">
        <f t="shared" ca="1" si="638"/>
        <v>-8.5484611770135533E-14</v>
      </c>
      <c r="AW402" s="223">
        <f t="shared" ca="1" si="639"/>
        <v>4.9378595458608321E-14</v>
      </c>
      <c r="AX402" s="223">
        <f t="shared" ca="1" si="640"/>
        <v>1.3831947385758217E-13</v>
      </c>
      <c r="AY402" s="223">
        <f t="shared" ca="1" si="641"/>
        <v>9.86225831370759E-14</v>
      </c>
      <c r="AZ402" s="223">
        <f t="shared" ca="1" si="642"/>
        <v>-3.2793779366676079E-14</v>
      </c>
      <c r="BA402" s="223">
        <f t="shared" ca="1" si="643"/>
        <v>-1.3371177095362455E-13</v>
      </c>
      <c r="BB402" s="223">
        <f t="shared" ca="1" si="644"/>
        <v>-1.1027717905547976E-13</v>
      </c>
      <c r="BC402" s="223">
        <f t="shared" ca="1" si="645"/>
        <v>1.5715714308535557E-14</v>
      </c>
      <c r="BD402" s="223">
        <f t="shared" ca="1" si="646"/>
        <v>1.270929185552634E-13</v>
      </c>
      <c r="BE402" s="223">
        <f t="shared" ca="1" si="647"/>
        <v>1.2027310355460585E-13</v>
      </c>
      <c r="BF402" s="223">
        <f t="shared" ca="1" si="648"/>
        <v>1.5987297210337572E-15</v>
      </c>
      <c r="BG402" s="223">
        <f t="shared" ca="1" si="649"/>
        <v>-1.1856247036341421E-13</v>
      </c>
      <c r="BH402" s="223">
        <f t="shared" ca="1" si="650"/>
        <v>-1.2846000862575611E-13</v>
      </c>
      <c r="BI402" s="223">
        <f t="shared" ca="1" si="651"/>
        <v>-1.8889127367496957E-14</v>
      </c>
      <c r="BJ402" s="223">
        <f t="shared" ca="1" si="652"/>
        <v>1.0824873225904587E-13</v>
      </c>
      <c r="BK402" s="223">
        <f t="shared" ca="1" si="653"/>
        <v>1.3471475559626747E-13</v>
      </c>
      <c r="BL402" s="223">
        <f t="shared" ca="1" si="654"/>
        <v>3.5895414956304511E-14</v>
      </c>
      <c r="BM402" s="223">
        <f t="shared" ca="1" si="655"/>
        <v>-9.6306832463302892E-14</v>
      </c>
      <c r="BN402" s="223">
        <f t="shared" ca="1" si="656"/>
        <v>-1.3894326724976862E-13</v>
      </c>
      <c r="BO402" s="223">
        <f t="shared" ca="1" si="657"/>
        <v>-5.2361802092623442E-14</v>
      </c>
      <c r="BP402" s="223">
        <f t="shared" ca="1" si="658"/>
        <v>8.2916388264663019E-14</v>
      </c>
      <c r="BQ402" s="223">
        <f t="shared" ca="1" si="659"/>
        <v>1.4108194283508188E-13</v>
      </c>
      <c r="BR402" s="223">
        <f t="shared" ca="1" si="660"/>
        <v>6.8040618986969774E-14</v>
      </c>
      <c r="BS402" s="223">
        <f t="shared" ca="1" si="661"/>
        <v>-6.8278804407735319E-14</v>
      </c>
      <c r="BT402" s="223">
        <f t="shared" ca="1" si="662"/>
        <v>-1.4109861468071899E-13</v>
      </c>
      <c r="BU402" s="223">
        <f t="shared" ca="1" si="663"/>
        <v>-8.2696041639367526E-14</v>
      </c>
      <c r="BV402" s="223">
        <f t="shared" ca="1" si="664"/>
        <v>5.261424377842619E-14</v>
      </c>
      <c r="BW402" s="223">
        <f t="shared" ca="1" si="665"/>
        <v>1.3899303202660365E-13</v>
      </c>
      <c r="BX402" s="223">
        <f t="shared" ca="1" si="666"/>
        <v>9.6107638851821866E-14</v>
      </c>
      <c r="BY402" s="223">
        <f t="shared" ca="1" si="667"/>
        <v>-3.6158315949217497E-14</v>
      </c>
      <c r="BZ402" s="223">
        <f t="shared" ca="1" si="668"/>
        <v>-1.3479686479573493E-13</v>
      </c>
      <c r="CA402" s="223">
        <f t="shared" ca="1" si="669"/>
        <v>-1.0807368771870506E-13</v>
      </c>
      <c r="CB402" s="223">
        <f t="shared" ca="1" si="670"/>
        <v>1.9158533391876862E-14</v>
      </c>
      <c r="CC402" s="223">
        <f t="shared" ca="1" si="671"/>
        <v>1.2857322724906932E-13</v>
      </c>
      <c r="CD402" s="223">
        <f t="shared" ca="1" si="672"/>
        <v>1.1841420772703171E-13</v>
      </c>
      <c r="CE402" s="223">
        <f t="shared" ca="1" si="673"/>
        <v>-1.8705886595120427E-15</v>
      </c>
      <c r="CF402" s="223">
        <f t="shared" ca="1" si="674"/>
        <v>-1.2041572868828626E-13</v>
      </c>
      <c r="CG402" s="223">
        <f t="shared" ca="1" si="675"/>
        <v>-1.2697366783089476E-13</v>
      </c>
      <c r="CH402" s="223">
        <f t="shared" ca="1" si="676"/>
        <v>-1.5445491467440581E-14</v>
      </c>
      <c r="CI402" s="223">
        <f t="shared" ca="1" si="677"/>
        <v>1.1044706548475931E-13</v>
      </c>
      <c r="CJ402" s="223">
        <f t="shared" ca="1" si="678"/>
        <v>1.3362332578316257E-13</v>
      </c>
      <c r="CK402" s="223">
        <f t="shared" ca="1" si="679"/>
        <v>3.252925702602157E-14</v>
      </c>
      <c r="CL402" s="223">
        <f t="shared" ca="1" si="680"/>
        <v>-9.8817175611929223E-14</v>
      </c>
      <c r="CM402" s="223">
        <f t="shared" ca="1" si="681"/>
        <v>-1.3826316453871583E-13</v>
      </c>
      <c r="CN402" s="223">
        <f t="shared" ca="1" si="682"/>
        <v>-4.9123752280612866E-14</v>
      </c>
      <c r="CO402" s="223">
        <f t="shared" ca="1" si="683"/>
        <v>8.5700983438613867E-14</v>
      </c>
      <c r="CP402" s="223">
        <f t="shared" ca="1" si="684"/>
        <v>1.4082339660389604E-13</v>
      </c>
      <c r="CQ402" s="223">
        <f t="shared" ca="1" si="685"/>
        <v>6.4979380576388442E-14</v>
      </c>
      <c r="CR402" s="223">
        <f t="shared" ca="1" si="686"/>
        <v>-7.1295768703683606E-14</v>
      </c>
      <c r="CS402" s="223">
        <f t="shared" ca="1" si="687"/>
        <v>-1.4126551370537292E-13</v>
      </c>
      <c r="CT402" s="223">
        <f t="shared" ca="1" si="688"/>
        <v>-7.9857658505321784E-14</v>
      </c>
      <c r="CU402" s="223">
        <f t="shared" ca="1" si="689"/>
        <v>5.5818199245166173E-14</v>
      </c>
      <c r="CV402" s="223">
        <f t="shared" ca="1" si="690"/>
        <v>1.3958286599041621E-13</v>
      </c>
      <c r="CW402" s="223">
        <f t="shared" ca="1" si="691"/>
        <v>9.3534802918618818E-14</v>
      </c>
      <c r="CX402" s="223">
        <f t="shared" ca="1" si="692"/>
        <v>-3.9501072114275702E-14</v>
      </c>
      <c r="CY402" s="223">
        <f t="shared" ca="1" si="693"/>
        <v>-1.3580076204687211E-13</v>
      </c>
      <c r="CZ402" s="223">
        <f t="shared" ca="1" si="694"/>
        <v>-1.0580509683358407E-13</v>
      </c>
      <c r="DA402" s="223">
        <f t="shared" ca="1" si="695"/>
        <v>2.2589812091088592E-14</v>
      </c>
      <c r="DB402" s="223">
        <f t="shared" ca="1" si="696"/>
        <v>1.2997608823844349E-13</v>
      </c>
      <c r="DC402" s="223">
        <f t="shared" ca="1" si="697"/>
        <v>1.1648398360851634E-13</v>
      </c>
      <c r="DD402" s="223">
        <f t="shared" ca="1" si="698"/>
        <v>-5.3387802673961527E-15</v>
      </c>
      <c r="DE402" s="223">
        <f t="shared" ca="1" si="699"/>
        <v>-1.2219645308082957E-13</v>
      </c>
      <c r="DF402" s="223">
        <f t="shared" ca="1" si="700"/>
        <v>-1.2541084284638288E-13</v>
      </c>
      <c r="DG402" s="223">
        <f t="shared" ca="1" si="701"/>
        <v>-1.1992551780870346E-14</v>
      </c>
      <c r="DH402" s="223">
        <f t="shared" ca="1" si="702"/>
        <v>1.125788695281071E-13</v>
      </c>
      <c r="DI402" s="223">
        <f t="shared" ca="1" si="703"/>
        <v>1.3245140627510389E-13</v>
      </c>
      <c r="DJ402" s="223">
        <f t="shared" ca="1" si="704"/>
        <v>2.9143504687652439E-14</v>
      </c>
      <c r="DK402" s="223">
        <f t="shared" ca="1" si="705"/>
        <v>-1.0126799498897985E-13</v>
      </c>
      <c r="DL402" s="223">
        <f t="shared" ca="1" si="706"/>
        <v>-1.3749977726733724E-13</v>
      </c>
      <c r="DM402" s="223">
        <f t="shared" ca="1" si="707"/>
        <v>-4.585611215708293E-14</v>
      </c>
      <c r="DN402" s="223">
        <f t="shared" ca="1" si="708"/>
        <v>8.8433955544705877E-14</v>
      </c>
      <c r="DO402" s="223">
        <f t="shared" ca="1" si="709"/>
        <v>1.4048002362432189E-13</v>
      </c>
      <c r="DP402" s="223">
        <f t="shared" ca="1" si="710"/>
        <v>6.1879001016685235E-14</v>
      </c>
      <c r="DQ402" s="223">
        <f t="shared" ca="1" si="711"/>
        <v>-7.4269787094487048E-14</v>
      </c>
      <c r="DR402" s="223">
        <f t="shared" ca="1" si="712"/>
        <v>-1.4134731966682845E-13</v>
      </c>
      <c r="DS402" s="223">
        <f t="shared" ca="1" si="713"/>
        <v>-7.6971172103860988E-14</v>
      </c>
      <c r="DT402" s="223">
        <f t="shared" ca="1" si="714"/>
        <v>5.8988531915857769E-14</v>
      </c>
      <c r="DU402" s="223">
        <f t="shared" ca="1" si="715"/>
        <v>1.4008862045509601E-13</v>
      </c>
      <c r="DV402" s="223">
        <f t="shared" ca="1" si="716"/>
        <v>9.090562511762917E-14</v>
      </c>
      <c r="DW402" s="223">
        <f t="shared" ca="1" si="717"/>
        <v>-4.282003431053444E-14</v>
      </c>
      <c r="DX402" s="223">
        <f t="shared" ca="1" si="718"/>
        <v>-1.3672285799686977E-13</v>
      </c>
      <c r="DY402" s="223">
        <f t="shared" ca="1" si="719"/>
        <v>-1.0347277291443927E-13</v>
      </c>
      <c r="DZ402" s="223">
        <f t="shared" ca="1" si="720"/>
        <v>2.6007483532184146E-14</v>
      </c>
      <c r="EA402" s="223">
        <f t="shared" ca="1" si="721"/>
        <v>1.3130065649238104E-13</v>
      </c>
      <c r="EB402" s="223">
        <f t="shared" ca="1" si="722"/>
        <v>1.1448359389389082E-13</v>
      </c>
      <c r="EC402" s="223">
        <f t="shared" ca="1" si="723"/>
        <v>-8.8037559936750427E-15</v>
      </c>
      <c r="ED402" s="223">
        <f t="shared" ca="1" si="724"/>
        <v>-1.2390357089925774E-13</v>
      </c>
      <c r="EE402" s="223">
        <f t="shared" ca="1" si="725"/>
        <v>-1.2377247505955383E-13</v>
      </c>
      <c r="EF402" s="223">
        <f t="shared" ca="1" si="726"/>
        <v>-8.5323882295337107E-15</v>
      </c>
      <c r="EG402" s="223">
        <f t="shared" ca="1" si="727"/>
        <v>1.1464286027004511E-13</v>
      </c>
      <c r="EH402" s="223">
        <f t="shared" ca="1" si="728"/>
        <v>1.3119970299258289E-13</v>
      </c>
      <c r="EI402" s="223">
        <f t="shared" ca="1" si="729"/>
        <v>2.5740197391805308E-14</v>
      </c>
      <c r="EJ402" s="223">
        <f t="shared" ca="1" si="730"/>
        <v>-1.0365781431250335E-13</v>
      </c>
      <c r="EK402" s="223">
        <f t="shared" ca="1" si="731"/>
        <v>-1.3665356527158117E-13</v>
      </c>
      <c r="EL402" s="223">
        <f t="shared" ca="1" si="732"/>
        <v>-4.2560850026261952E-14</v>
      </c>
      <c r="EM402" s="223">
        <f t="shared" ca="1" si="733"/>
        <v>9.1113658342737938E-14</v>
      </c>
      <c r="EN402" s="223">
        <f t="shared" ca="1" si="734"/>
        <v>1.400520307314029E-13</v>
      </c>
      <c r="EO402" s="223">
        <f t="shared" ca="1" si="735"/>
        <v>5.8741347860570837E-14</v>
      </c>
      <c r="EP402" s="223">
        <f t="shared" ca="1" si="736"/>
        <v>-7.7199068142669274E-14</v>
      </c>
      <c r="EQ402" s="223">
        <f t="shared" ca="1" si="737"/>
        <v>-1.4134398328823347E-13</v>
      </c>
      <c r="ER402" s="223">
        <f t="shared" ca="1" si="738"/>
        <v>-7.4038321146462312E-14</v>
      </c>
      <c r="ES402" s="223">
        <f t="shared" ca="1" si="739"/>
        <v>6.212333210064652E-14</v>
      </c>
      <c r="ET402" s="223">
        <f t="shared" ca="1" si="740"/>
        <v>1.4050999077306439E-13</v>
      </c>
      <c r="EU402" s="223">
        <f t="shared" ca="1" si="741"/>
        <v>8.8221689167250472E-14</v>
      </c>
      <c r="EV402" s="223">
        <f t="shared" ca="1" si="742"/>
        <v>-4.611320331926871E-14</v>
      </c>
      <c r="EW402" s="223">
        <f t="shared" ca="1" si="743"/>
        <v>-1.3756259720960708E-13</v>
      </c>
      <c r="EX402" s="223">
        <f t="shared" ca="1" si="744"/>
        <v>-1.0107812086598707E-13</v>
      </c>
      <c r="EY402" s="223">
        <f t="shared" ca="1" si="745"/>
        <v>2.9409489037680384E-14</v>
      </c>
      <c r="EZ402" s="223">
        <f t="shared" ca="1" si="746"/>
        <v>1.3254613414049613E-13</v>
      </c>
      <c r="FA402" s="223">
        <f t="shared" ca="1" si="747"/>
        <v>1.1241424354312089E-13</v>
      </c>
      <c r="FB402" s="223">
        <f t="shared" ca="1" si="748"/>
        <v>-1.2263428666541002E-14</v>
      </c>
      <c r="FC402" s="223">
        <f t="shared" ca="1" si="749"/>
        <v>-1.2553605383962819E-13</v>
      </c>
      <c r="FD402" s="223">
        <f t="shared" ca="1" si="750"/>
        <v>-1.2205955136190081E-13</v>
      </c>
      <c r="FE402" s="223">
        <f t="shared" ca="1" si="751"/>
        <v>-5.0670850865781519E-15</v>
      </c>
      <c r="FF402" s="223">
        <f t="shared" ca="1" si="752"/>
        <v>1.1663779443973142E-13</v>
      </c>
      <c r="FG402" s="223">
        <f t="shared" ca="1" si="753"/>
        <v>1.298689699148521E-13</v>
      </c>
      <c r="FH402" s="223">
        <f t="shared" ca="1" si="754"/>
        <v>2.2321385163539294E-14</v>
      </c>
      <c r="FI402" s="223">
        <f t="shared" ca="1" si="755"/>
        <v>-1.0598519404469898E-13</v>
      </c>
      <c r="FJ402" s="223">
        <f t="shared" ca="1" si="756"/>
        <v>-1.3572503827791036E-13</v>
      </c>
      <c r="FK402" s="223">
        <f t="shared" ca="1" si="757"/>
        <v>-3.9239950830833999E-14</v>
      </c>
      <c r="FL402" s="223">
        <f t="shared" ca="1" si="758"/>
        <v>9.3738477679941936E-14</v>
      </c>
      <c r="FM402" s="223">
        <f t="shared" ca="1" si="759"/>
        <v>1.3953967573205433E-13</v>
      </c>
      <c r="FN402" s="223">
        <f t="shared" ca="1" si="760"/>
        <v>5.556831111298936E-14</v>
      </c>
      <c r="FO402" s="223">
        <f t="shared" ca="1" si="761"/>
        <v>-8.0081847358864829E-14</v>
      </c>
      <c r="FP402" s="223">
        <f t="shared" ca="1" si="762"/>
        <v>-1.4125550657929768E-13</v>
      </c>
      <c r="FQ402" s="223">
        <f t="shared" ca="1" si="763"/>
        <v>-7.1060872272877876E-14</v>
      </c>
      <c r="FR402" s="223">
        <f t="shared" ca="1" si="764"/>
        <v>6.5220711513117066E-14</v>
      </c>
      <c r="FS402" s="223">
        <f t="shared" ca="1" si="765"/>
        <v>1.4084672312659843E-13</v>
      </c>
      <c r="FT402" s="223">
        <f t="shared" ca="1" si="766"/>
        <v>8.5484611770138903E-14</v>
      </c>
      <c r="FU402" s="223">
        <f t="shared" ca="1" si="767"/>
        <v>-4.9378595458605298E-14</v>
      </c>
      <c r="FV402" s="223">
        <f t="shared" ca="1" si="768"/>
        <v>-1.3831947385758169E-13</v>
      </c>
      <c r="FW402" s="223">
        <f t="shared" ca="1" si="769"/>
        <v>-9.8622583137076771E-14</v>
      </c>
      <c r="FX402" s="223">
        <f t="shared" ca="1" si="770"/>
        <v>3.2793779366675871E-14</v>
      </c>
      <c r="FY402" s="223">
        <f t="shared" ca="1" si="771"/>
        <v>1.3371177095362349E-13</v>
      </c>
      <c r="FZ402" s="223">
        <f t="shared" ca="1" si="772"/>
        <v>1.1027717905548116E-13</v>
      </c>
      <c r="GA402" s="223">
        <f t="shared" ca="1" si="773"/>
        <v>-1.5715714308533354E-14</v>
      </c>
      <c r="GB402" s="223">
        <f t="shared" ca="1" si="774"/>
        <v>-1.2709291855526284E-13</v>
      </c>
      <c r="GC402" s="223">
        <f t="shared" ca="1" si="775"/>
        <v>-1.2027310355460807E-13</v>
      </c>
      <c r="GD402" s="223">
        <f t="shared" ca="1" si="776"/>
        <v>-1.5987297210369757E-15</v>
      </c>
      <c r="GE402" s="223">
        <f t="shared" ca="1" si="777"/>
        <v>1.18562470363413E-13</v>
      </c>
      <c r="GF402" s="223">
        <f t="shared" ca="1" si="778"/>
        <v>1.2846000862575659E-13</v>
      </c>
      <c r="GG402" s="223">
        <f t="shared" ca="1" si="779"/>
        <v>1.8889127367497165E-14</v>
      </c>
      <c r="GH402" s="223">
        <f t="shared" ca="1" si="780"/>
        <v>-1.082487322590438E-13</v>
      </c>
      <c r="GI402" s="223">
        <f t="shared" ca="1" si="781"/>
        <v>-1.3471475559626812E-13</v>
      </c>
      <c r="GJ402" s="223">
        <f t="shared" ca="1" si="782"/>
        <v>-3.5895414956305678E-14</v>
      </c>
      <c r="GK402" s="223">
        <f t="shared" ca="1" si="783"/>
        <v>9.6306832463302009E-14</v>
      </c>
      <c r="GL402" s="223">
        <f t="shared" ca="1" si="784"/>
        <v>1.389432672497694E-13</v>
      </c>
      <c r="GM402" s="223">
        <f t="shared" ca="1" si="785"/>
        <v>5.2361802092626433E-14</v>
      </c>
      <c r="GN402" s="223">
        <f t="shared" ca="1" si="786"/>
        <v>-8.2916388264661226E-14</v>
      </c>
      <c r="GO402" s="223">
        <f t="shared" ca="1" si="787"/>
        <v>-1.4108194283508195E-13</v>
      </c>
      <c r="GP402" s="223">
        <f t="shared" ca="1" si="788"/>
        <v>-6.8040618986973472E-14</v>
      </c>
      <c r="GQ402" s="223">
        <f t="shared" ca="1" si="789"/>
        <v>6.8278804407731608E-14</v>
      </c>
      <c r="GR402" s="223">
        <f t="shared" ca="1" si="790"/>
        <v>1.4109861468071886E-13</v>
      </c>
      <c r="GS402" s="223">
        <f t="shared" ca="1" si="791"/>
        <v>8.2696041639369331E-14</v>
      </c>
      <c r="GT402" s="223">
        <f t="shared" ca="1" si="792"/>
        <v>-5.2614243778425988E-14</v>
      </c>
      <c r="GU402" s="223">
        <f t="shared" ca="1" si="793"/>
        <v>-1.3899303202660289E-13</v>
      </c>
      <c r="GV402" s="223">
        <f t="shared" ca="1" si="794"/>
        <v>-9.6107638851823481E-14</v>
      </c>
      <c r="GW402" s="223">
        <f t="shared" ca="1" si="795"/>
        <v>3.6158315949215357E-14</v>
      </c>
      <c r="GX402" s="223">
        <f t="shared" ca="1" si="796"/>
        <v>1.3479686479573485E-13</v>
      </c>
      <c r="GY402" s="223">
        <f t="shared" ca="1" si="797"/>
        <v>1.0807368771870778E-13</v>
      </c>
      <c r="GZ402" s="223">
        <f t="shared" ca="1" si="798"/>
        <v>-1.9158533391874672E-14</v>
      </c>
      <c r="HA402" s="223">
        <f t="shared" ca="1" si="799"/>
        <v>-1.2857322724906841E-13</v>
      </c>
      <c r="HB402" s="223">
        <f t="shared" ca="1" si="800"/>
        <v>-1.1841420772703292E-13</v>
      </c>
      <c r="HC402" s="223">
        <f t="shared" ca="1" si="801"/>
        <v>1.8705886595118408E-15</v>
      </c>
      <c r="HD402" s="223">
        <f t="shared" ca="1" si="802"/>
        <v>1.2041572868828404E-13</v>
      </c>
      <c r="HE402" s="223">
        <f t="shared" ca="1" si="803"/>
        <v>1.2697366783089572E-13</v>
      </c>
      <c r="HF402" s="223">
        <f t="shared" ca="1" si="804"/>
        <v>1.5445491467442796E-14</v>
      </c>
      <c r="HG402" s="223">
        <f t="shared" ca="1" si="805"/>
        <v>-1.1044706548475916E-13</v>
      </c>
      <c r="HH402" s="223">
        <f t="shared" ca="1" si="806"/>
        <v>-1.3362332578316396E-13</v>
      </c>
      <c r="HI402" s="223">
        <f t="shared" ca="1" si="807"/>
        <v>-3.2529257026023729E-14</v>
      </c>
      <c r="HJ402" s="223">
        <f t="shared" ca="1" si="808"/>
        <v>9.8817175611927646E-14</v>
      </c>
      <c r="HK402" s="223">
        <f t="shared" ca="1" si="809"/>
        <v>1.3826316453871586E-13</v>
      </c>
      <c r="HL402" s="223">
        <f t="shared" ca="1" si="810"/>
        <v>4.9123752280613061E-14</v>
      </c>
      <c r="HM402" s="223">
        <f t="shared" ca="1" si="811"/>
        <v>-8.5700983438610497E-14</v>
      </c>
      <c r="HN402" s="223">
        <f t="shared" ca="1" si="812"/>
        <v>-1.4082339660389622E-13</v>
      </c>
      <c r="HO402" s="223">
        <f t="shared" ca="1" si="813"/>
        <v>-6.4979380576390424E-14</v>
      </c>
      <c r="HP402" s="223">
        <f t="shared" ca="1" si="814"/>
        <v>7.1295768703683417E-14</v>
      </c>
      <c r="HQ402" s="223">
        <f t="shared" ca="1" si="815"/>
        <v>1.4126551370537275E-13</v>
      </c>
      <c r="HR402" s="223">
        <f t="shared" ca="1" si="816"/>
        <v>7.9857658505323601E-14</v>
      </c>
      <c r="HS402" s="223">
        <f t="shared" ca="1" si="817"/>
        <v>-5.581819924516414E-14</v>
      </c>
      <c r="HT402" s="223">
        <f t="shared" ca="1" si="818"/>
        <v>-1.3958286599041616E-13</v>
      </c>
      <c r="HU402" s="223">
        <f t="shared" ca="1" si="819"/>
        <v>-9.3534802918621986E-14</v>
      </c>
      <c r="HV402" s="223">
        <f t="shared" ca="1" si="820"/>
        <v>3.9501072114273581E-14</v>
      </c>
      <c r="HW402" s="223">
        <f t="shared" ca="1" si="821"/>
        <v>1.3580076204687148E-13</v>
      </c>
      <c r="HX402" s="223">
        <f t="shared" ca="1" si="822"/>
        <v>1.0580509683358554E-13</v>
      </c>
      <c r="HY402" s="223">
        <f t="shared" ca="1" si="823"/>
        <v>-2.2589812091088378E-14</v>
      </c>
      <c r="HZ402" s="223">
        <f t="shared" ca="1" si="824"/>
        <v>-1.2997608823844184E-13</v>
      </c>
      <c r="IA402" s="223">
        <f t="shared" ca="1" si="825"/>
        <v>-1.164839836085176E-13</v>
      </c>
      <c r="IB402" s="223">
        <f t="shared" ca="1" si="826"/>
        <v>5.3387802673939565E-15</v>
      </c>
      <c r="IC402" s="223">
        <f t="shared" ca="1" si="827"/>
        <v>1.2219645308082947E-13</v>
      </c>
      <c r="ID402" s="223">
        <f t="shared" ca="1" si="828"/>
        <v>1.2541084284638482E-13</v>
      </c>
      <c r="IE402" s="223">
        <f t="shared" ca="1" si="829"/>
        <v>-1.1659822275584695E-13</v>
      </c>
      <c r="IF402" s="223">
        <f t="shared" ca="1" si="830"/>
        <v>-1.1257886952810578E-13</v>
      </c>
      <c r="IG402" s="223">
        <f t="shared" ca="1" si="831"/>
        <v>-1.3245140627510464E-13</v>
      </c>
      <c r="IH402" s="223">
        <f t="shared" ca="1" si="832"/>
        <v>-2.9143504687652654E-14</v>
      </c>
      <c r="II402" s="223">
        <f t="shared" ca="1" si="833"/>
        <v>1.0126799498897692E-13</v>
      </c>
      <c r="IJ402" s="223">
        <f t="shared" ca="1" si="834"/>
        <v>1.3749977726733777E-13</v>
      </c>
      <c r="IK402" s="223">
        <f t="shared" ca="1" si="835"/>
        <v>4.5856112157085019E-14</v>
      </c>
      <c r="IL402" s="223">
        <f t="shared" ca="1" si="836"/>
        <v>-8.8433955544705712E-14</v>
      </c>
      <c r="IM402" s="223">
        <f t="shared" ca="1" si="837"/>
        <v>-1.4048002362432237E-13</v>
      </c>
      <c r="IN402" s="223">
        <f t="shared" ca="1" si="838"/>
        <v>-6.187900101668723E-14</v>
      </c>
      <c r="IO402" s="223">
        <f t="shared" ca="1" si="839"/>
        <v>7.4269787094485155E-14</v>
      </c>
      <c r="IP402" s="223">
        <f t="shared" ca="1" si="840"/>
        <v>1.4134731966682845E-13</v>
      </c>
      <c r="IQ402" s="223">
        <f t="shared" ca="1" si="841"/>
        <v>7.6971172103864522E-14</v>
      </c>
      <c r="IR402" s="223">
        <f t="shared" ca="1" si="842"/>
        <v>-5.8988531915853907E-14</v>
      </c>
      <c r="IS402" s="223">
        <f t="shared" ca="1" si="843"/>
        <v>-1.4008862045509573E-13</v>
      </c>
      <c r="IT402" s="223">
        <f t="shared" ca="1" si="844"/>
        <v>-9.0905625117630848E-14</v>
      </c>
      <c r="IU402" s="223">
        <f t="shared" ca="1" si="845"/>
        <v>4.2820034310534251E-14</v>
      </c>
      <c r="IV402" s="223">
        <f t="shared" ca="1" si="846"/>
        <v>1.3672285799686869E-13</v>
      </c>
      <c r="IW402" s="223">
        <f t="shared" ca="1" si="847"/>
        <v>1.0347277291444078E-13</v>
      </c>
      <c r="IX402" s="223">
        <f t="shared" ca="1" si="848"/>
        <v>-2.6007483532181968E-14</v>
      </c>
      <c r="IY402" s="223">
        <f t="shared" ca="1" si="849"/>
        <v>-1.3130065649238097E-13</v>
      </c>
      <c r="IZ402" s="223">
        <f t="shared" ca="1" si="850"/>
        <v>-1.1448359389389329E-13</v>
      </c>
      <c r="JA402" s="223">
        <f t="shared" ca="1" si="851"/>
        <v>8.8037559936728339E-15</v>
      </c>
      <c r="JB402" s="223">
        <f t="shared" ca="1" si="852"/>
        <v>1.2390357089925666E-13</v>
      </c>
    </row>
    <row r="403" spans="2:262">
      <c r="B403" s="230">
        <v>42</v>
      </c>
      <c r="C403" s="229">
        <f t="shared" si="853"/>
        <v>8.203125000000004E-4</v>
      </c>
      <c r="D403" s="226">
        <f t="shared" ca="1" si="597"/>
        <v>18.000000000020609</v>
      </c>
      <c r="E403" s="225">
        <f ca="1">AV361</f>
        <v>2.0609490909256339E-11</v>
      </c>
      <c r="F403" s="224">
        <v>42</v>
      </c>
      <c r="G403" s="223">
        <f t="shared" ca="1" si="854"/>
        <v>-4.7073607079744544E-14</v>
      </c>
      <c r="H403" s="223">
        <f t="shared" ca="1" si="598"/>
        <v>-1.6065123354558856E-15</v>
      </c>
      <c r="I403" s="223">
        <f t="shared" ca="1" si="599"/>
        <v>4.5421782279268282E-14</v>
      </c>
      <c r="J403" s="223">
        <f t="shared" ca="1" si="600"/>
        <v>4.830943816729363E-14</v>
      </c>
      <c r="K403" s="223">
        <f t="shared" ca="1" si="601"/>
        <v>4.2502471852085588E-15</v>
      </c>
      <c r="L403" s="223">
        <f t="shared" ca="1" si="602"/>
        <v>-4.3939310684463165E-14</v>
      </c>
      <c r="M403" s="223">
        <f t="shared" ca="1" si="603"/>
        <v>-4.9428887586890674E-14</v>
      </c>
      <c r="N403" s="223">
        <f t="shared" ca="1" si="604"/>
        <v>-6.883742817214374E-15</v>
      </c>
      <c r="O403" s="223">
        <f t="shared" ca="1" si="605"/>
        <v>4.2350985441590101E-14</v>
      </c>
      <c r="P403" s="223">
        <f t="shared" ca="1" si="606"/>
        <v>5.0429258486831675E-14</v>
      </c>
      <c r="Q403" s="223">
        <f t="shared" ca="1" si="607"/>
        <v>9.5006549098288623E-15</v>
      </c>
      <c r="R403" s="223">
        <f t="shared" ca="1" si="608"/>
        <v>-4.0660632965280023E-14</v>
      </c>
      <c r="S403" s="223">
        <f t="shared" ca="1" si="609"/>
        <v>-5.1308140885996534E-14</v>
      </c>
      <c r="T403" s="223">
        <f t="shared" ca="1" si="610"/>
        <v>-1.2094679092606487E-14</v>
      </c>
      <c r="U403" s="223">
        <f t="shared" ca="1" si="611"/>
        <v>3.8872325462705777E-14</v>
      </c>
      <c r="V403" s="223">
        <f t="shared" ca="1" si="612"/>
        <v>5.2063417479704655E-14</v>
      </c>
      <c r="W403" s="223">
        <f t="shared" ca="1" si="613"/>
        <v>1.4659566134081158E-14</v>
      </c>
      <c r="X403" s="223">
        <f t="shared" ca="1" si="614"/>
        <v>-3.6990371123278277E-14</v>
      </c>
      <c r="Y403" s="223">
        <f t="shared" ca="1" si="615"/>
        <v>-5.2693268740487417E-14</v>
      </c>
      <c r="Z403" s="223">
        <f t="shared" ca="1" si="616"/>
        <v>-1.718913699671267E-14</v>
      </c>
      <c r="AA403" s="223">
        <f t="shared" ca="1" si="617"/>
        <v>3.501930373984103E-14</v>
      </c>
      <c r="AB403" s="223">
        <f t="shared" ca="1" si="618"/>
        <v>5.3196177301489048E-14</v>
      </c>
      <c r="AC403" s="223">
        <f t="shared" ca="1" si="619"/>
        <v>1.9677297722728511E-14</v>
      </c>
      <c r="AD403" s="223">
        <f t="shared" ca="1" si="620"/>
        <v>-3.2963871786365615E-14</v>
      </c>
      <c r="AE403" s="223">
        <f t="shared" ca="1" si="621"/>
        <v>-5.3570931611936565E-14</v>
      </c>
      <c r="AF403" s="223">
        <f t="shared" ca="1" si="622"/>
        <v>-2.2118054115002397E-14</v>
      </c>
      <c r="AG403" s="223">
        <f t="shared" ca="1" si="623"/>
        <v>3.0829026978462682E-14</v>
      </c>
      <c r="AH403" s="223">
        <f t="shared" ca="1" si="624"/>
        <v>5.381662885587154E-14</v>
      </c>
      <c r="AI403" s="223">
        <f t="shared" ca="1" si="625"/>
        <v>2.4505526177600514E-14</v>
      </c>
      <c r="AJ403" s="223">
        <f t="shared" ca="1" si="626"/>
        <v>-2.8619912344264944E-14</v>
      </c>
      <c r="AK403" s="223">
        <f t="shared" ca="1" si="627"/>
        <v>-5.3932677127112737E-14</v>
      </c>
      <c r="AL403" s="223">
        <f t="shared" ca="1" si="628"/>
        <v>-2.6833962281206377E-14</v>
      </c>
      <c r="AM403" s="223">
        <f t="shared" ca="1" si="629"/>
        <v>2.6341849834421611E-14</v>
      </c>
      <c r="AN403" s="223">
        <f t="shared" ca="1" si="630"/>
        <v>5.3918796855210129E-14</v>
      </c>
      <c r="AO403" s="223">
        <f t="shared" ca="1" si="631"/>
        <v>2.9097753019299297E-14</v>
      </c>
      <c r="AP403" s="223">
        <f t="shared" ca="1" si="632"/>
        <v>-2.4000327501053454E-14</v>
      </c>
      <c r="AQ403" s="223">
        <f t="shared" ca="1" si="633"/>
        <v>-5.3775021478954487E-14</v>
      </c>
      <c r="AR403" s="223">
        <f t="shared" ca="1" si="634"/>
        <v>-3.1291444721706575E-14</v>
      </c>
      <c r="AS403" s="223">
        <f t="shared" ca="1" si="635"/>
        <v>2.1600986276554845E-14</v>
      </c>
      <c r="AT403" s="223">
        <f t="shared" ca="1" si="636"/>
        <v>5.350169736582044E-14</v>
      </c>
      <c r="AU403" s="223">
        <f t="shared" ca="1" si="637"/>
        <v>3.3409752592972095E-14</v>
      </c>
      <c r="AV403" s="223">
        <f t="shared" ca="1" si="638"/>
        <v>-1.9149606384093428E-14</v>
      </c>
      <c r="AW403" s="223">
        <f t="shared" ca="1" si="639"/>
        <v>-5.3099482977536909E-14</v>
      </c>
      <c r="AX403" s="223">
        <f t="shared" ca="1" si="640"/>
        <v>-3.5447573443892743E-14</v>
      </c>
      <c r="AY403" s="223">
        <f t="shared" ca="1" si="641"/>
        <v>1.6652093412544957E-14</v>
      </c>
      <c r="AZ403" s="223">
        <f t="shared" ca="1" si="642"/>
        <v>5.2569347283795072E-14</v>
      </c>
      <c r="BA403" s="223">
        <f t="shared" ca="1" si="643"/>
        <v>3.7399997985546311E-14</v>
      </c>
      <c r="BB403" s="223">
        <f t="shared" ca="1" si="644"/>
        <v>-1.4114464089414535E-14</v>
      </c>
      <c r="BC403" s="223">
        <f t="shared" ca="1" si="645"/>
        <v>-5.1912567427915662E-14</v>
      </c>
      <c r="BD403" s="223">
        <f t="shared" ca="1" si="646"/>
        <v>-3.9262322656199504E-14</v>
      </c>
      <c r="BE403" s="223">
        <f t="shared" ca="1" si="647"/>
        <v>1.1542831786011674E-14</v>
      </c>
      <c r="BF403" s="223">
        <f t="shared" ca="1" si="648"/>
        <v>5.1130725650098424E-14</v>
      </c>
      <c r="BG403" s="223">
        <f t="shared" ca="1" si="649"/>
        <v>4.1030060952600881E-14</v>
      </c>
      <c r="BH403" s="223">
        <f t="shared" ca="1" si="650"/>
        <v>-8.9433917898036502E-15</v>
      </c>
      <c r="BI403" s="223">
        <f t="shared" ca="1" si="651"/>
        <v>-5.0225705475667463E-14</v>
      </c>
      <c r="BJ403" s="223">
        <f t="shared" ca="1" si="652"/>
        <v>-4.2698954238358534E-14</v>
      </c>
      <c r="BK403" s="223">
        <f t="shared" ca="1" si="653"/>
        <v>6.3224063794257668E-15</v>
      </c>
      <c r="BL403" s="223">
        <f t="shared" ca="1" si="654"/>
        <v>4.9199687177493547E-14</v>
      </c>
      <c r="BM403" s="223">
        <f t="shared" ca="1" si="655"/>
        <v>4.4264982003369292E-14</v>
      </c>
      <c r="BN403" s="223">
        <f t="shared" ca="1" si="656"/>
        <v>-3.6861897383020709E-15</v>
      </c>
      <c r="BO403" s="223">
        <f t="shared" ca="1" si="657"/>
        <v>-4.8055142523525258E-14</v>
      </c>
      <c r="BP403" s="223">
        <f t="shared" ca="1" si="658"/>
        <v>-4.572437154957942E-14</v>
      </c>
      <c r="BQ403" s="223">
        <f t="shared" ca="1" si="659"/>
        <v>1.0410927432271006E-15</v>
      </c>
      <c r="BR403" s="223">
        <f t="shared" ca="1" si="660"/>
        <v>4.6794828822084423E-14</v>
      </c>
      <c r="BS403" s="223">
        <f t="shared" ca="1" si="661"/>
        <v>4.7073607079744657E-14</v>
      </c>
      <c r="BT403" s="223">
        <f t="shared" ca="1" si="662"/>
        <v>1.6065123354556395E-15</v>
      </c>
      <c r="BU403" s="223">
        <f t="shared" ca="1" si="663"/>
        <v>-4.5421782279268264E-14</v>
      </c>
      <c r="BV403" s="223">
        <f t="shared" ca="1" si="664"/>
        <v>-4.830943816729344E-14</v>
      </c>
      <c r="BW403" s="223">
        <f t="shared" ca="1" si="665"/>
        <v>-4.2502471852084073E-15</v>
      </c>
      <c r="BX403" s="223">
        <f t="shared" ca="1" si="666"/>
        <v>4.3939310684463076E-14</v>
      </c>
      <c r="BY403" s="223">
        <f t="shared" ca="1" si="667"/>
        <v>4.9428887586890535E-14</v>
      </c>
      <c r="BZ403" s="223">
        <f t="shared" ca="1" si="668"/>
        <v>6.8837428172143235E-15</v>
      </c>
      <c r="CA403" s="223">
        <f t="shared" ca="1" si="669"/>
        <v>-4.2350985441589955E-14</v>
      </c>
      <c r="CB403" s="223">
        <f t="shared" ca="1" si="670"/>
        <v>-5.0429258486831586E-14</v>
      </c>
      <c r="CC403" s="223">
        <f t="shared" ca="1" si="671"/>
        <v>-9.5006549098289065E-15</v>
      </c>
      <c r="CD403" s="223">
        <f t="shared" ca="1" si="672"/>
        <v>4.0660632965279808E-14</v>
      </c>
      <c r="CE403" s="223">
        <f t="shared" ca="1" si="673"/>
        <v>5.130814088599649E-14</v>
      </c>
      <c r="CF403" s="223">
        <f t="shared" ca="1" si="674"/>
        <v>1.2094679092606624E-14</v>
      </c>
      <c r="CG403" s="223">
        <f t="shared" ca="1" si="675"/>
        <v>-3.8872325462706011E-14</v>
      </c>
      <c r="CH403" s="223">
        <f t="shared" ca="1" si="676"/>
        <v>-5.2063417479704642E-14</v>
      </c>
      <c r="CI403" s="223">
        <f t="shared" ca="1" si="677"/>
        <v>-1.4659566134081473E-14</v>
      </c>
      <c r="CJ403" s="223">
        <f t="shared" ca="1" si="678"/>
        <v>3.699037112327846E-14</v>
      </c>
      <c r="CK403" s="223">
        <f t="shared" ca="1" si="679"/>
        <v>5.2693268740487398E-14</v>
      </c>
      <c r="CL403" s="223">
        <f t="shared" ca="1" si="680"/>
        <v>1.7189136996712253E-14</v>
      </c>
      <c r="CM403" s="223">
        <f t="shared" ca="1" si="681"/>
        <v>-3.5019303739841074E-14</v>
      </c>
      <c r="CN403" s="223">
        <f t="shared" ca="1" si="682"/>
        <v>-5.3196177301489067E-14</v>
      </c>
      <c r="CO403" s="223">
        <f t="shared" ca="1" si="683"/>
        <v>-1.9677297722728104E-14</v>
      </c>
      <c r="CP403" s="223">
        <f t="shared" ca="1" si="684"/>
        <v>3.2963871786365659E-14</v>
      </c>
      <c r="CQ403" s="223">
        <f t="shared" ca="1" si="685"/>
        <v>5.3570931611936616E-14</v>
      </c>
      <c r="CR403" s="223">
        <f t="shared" ca="1" si="686"/>
        <v>2.2118054115002173E-14</v>
      </c>
      <c r="CS403" s="223">
        <f t="shared" ca="1" si="687"/>
        <v>-3.0829026978462726E-14</v>
      </c>
      <c r="CT403" s="223">
        <f t="shared" ca="1" si="688"/>
        <v>-5.3816628855871565E-14</v>
      </c>
      <c r="CU403" s="223">
        <f t="shared" ca="1" si="689"/>
        <v>-2.4505526177600467E-14</v>
      </c>
      <c r="CV403" s="223">
        <f t="shared" ca="1" si="690"/>
        <v>2.8619912344264824E-14</v>
      </c>
      <c r="CW403" s="223">
        <f t="shared" ca="1" si="691"/>
        <v>5.3932677127112724E-14</v>
      </c>
      <c r="CX403" s="223">
        <f t="shared" ca="1" si="692"/>
        <v>2.683396228120633E-14</v>
      </c>
      <c r="CY403" s="223">
        <f t="shared" ca="1" si="693"/>
        <v>-2.6341849834421323E-14</v>
      </c>
      <c r="CZ403" s="223">
        <f t="shared" ca="1" si="694"/>
        <v>-5.3918796855210123E-14</v>
      </c>
      <c r="DA403" s="223">
        <f t="shared" ca="1" si="695"/>
        <v>-2.9097753019299259E-14</v>
      </c>
      <c r="DB403" s="223">
        <f t="shared" ca="1" si="696"/>
        <v>2.4000327501053842E-14</v>
      </c>
      <c r="DC403" s="223">
        <f t="shared" ca="1" si="697"/>
        <v>5.3775021478954487E-14</v>
      </c>
      <c r="DD403" s="223">
        <f t="shared" ca="1" si="698"/>
        <v>3.129144472170653E-14</v>
      </c>
      <c r="DE403" s="223">
        <f t="shared" ca="1" si="699"/>
        <v>-2.1600986276555246E-14</v>
      </c>
      <c r="DF403" s="223">
        <f t="shared" ca="1" si="700"/>
        <v>-5.3501697365820452E-14</v>
      </c>
      <c r="DG403" s="223">
        <f t="shared" ca="1" si="701"/>
        <v>-3.340975259297236E-14</v>
      </c>
      <c r="DH403" s="223">
        <f t="shared" ca="1" si="702"/>
        <v>1.9149606384093472E-14</v>
      </c>
      <c r="DI403" s="223">
        <f t="shared" ca="1" si="703"/>
        <v>5.3099482977536915E-14</v>
      </c>
      <c r="DJ403" s="223">
        <f t="shared" ca="1" si="704"/>
        <v>3.5447573443892995E-14</v>
      </c>
      <c r="DK403" s="223">
        <f t="shared" ca="1" si="705"/>
        <v>-1.6652093412545005E-14</v>
      </c>
      <c r="DL403" s="223">
        <f t="shared" ca="1" si="706"/>
        <v>-5.2569347283795078E-14</v>
      </c>
      <c r="DM403" s="223">
        <f t="shared" ca="1" si="707"/>
        <v>-3.7399997985546002E-14</v>
      </c>
      <c r="DN403" s="223">
        <f t="shared" ca="1" si="708"/>
        <v>1.4114464089414582E-14</v>
      </c>
      <c r="DO403" s="223">
        <f t="shared" ca="1" si="709"/>
        <v>5.1912567427915567E-14</v>
      </c>
      <c r="DP403" s="223">
        <f t="shared" ca="1" si="710"/>
        <v>3.9262322656199467E-14</v>
      </c>
      <c r="DQ403" s="223">
        <f t="shared" ca="1" si="711"/>
        <v>-1.1542831786011728E-14</v>
      </c>
      <c r="DR403" s="223">
        <f t="shared" ca="1" si="712"/>
        <v>-5.1130725650098569E-14</v>
      </c>
      <c r="DS403" s="223">
        <f t="shared" ca="1" si="713"/>
        <v>-4.1030060952600843E-14</v>
      </c>
      <c r="DT403" s="223">
        <f t="shared" ca="1" si="714"/>
        <v>8.9433917898037038E-15</v>
      </c>
      <c r="DU403" s="223">
        <f t="shared" ca="1" si="715"/>
        <v>5.0225705475667621E-14</v>
      </c>
      <c r="DV403" s="223">
        <f t="shared" ca="1" si="716"/>
        <v>4.2698954238358497E-14</v>
      </c>
      <c r="DW403" s="223">
        <f t="shared" ca="1" si="717"/>
        <v>-6.3224063794254387E-15</v>
      </c>
      <c r="DX403" s="223">
        <f t="shared" ca="1" si="718"/>
        <v>-4.9199687177493572E-14</v>
      </c>
      <c r="DY403" s="223">
        <f t="shared" ca="1" si="719"/>
        <v>-4.4264982003369261E-14</v>
      </c>
      <c r="DZ403" s="223">
        <f t="shared" ca="1" si="720"/>
        <v>3.6861897383017396E-15</v>
      </c>
      <c r="EA403" s="223">
        <f t="shared" ca="1" si="721"/>
        <v>4.8055142523524936E-14</v>
      </c>
      <c r="EB403" s="223">
        <f t="shared" ca="1" si="722"/>
        <v>4.5724371549578979E-14</v>
      </c>
      <c r="EC403" s="223">
        <f t="shared" ca="1" si="723"/>
        <v>-1.0410927432271543E-15</v>
      </c>
      <c r="ED403" s="223">
        <f t="shared" ca="1" si="724"/>
        <v>-4.6794828822084448E-14</v>
      </c>
      <c r="EE403" s="223">
        <f t="shared" ca="1" si="725"/>
        <v>-4.7073607079744638E-14</v>
      </c>
      <c r="EF403" s="223">
        <f t="shared" ca="1" si="726"/>
        <v>-1.6065123354563589E-15</v>
      </c>
      <c r="EG403" s="223">
        <f t="shared" ca="1" si="727"/>
        <v>4.5421782279268699E-14</v>
      </c>
      <c r="EH403" s="223">
        <f t="shared" ca="1" si="728"/>
        <v>4.8309438167293415E-14</v>
      </c>
      <c r="EI403" s="223">
        <f t="shared" ca="1" si="729"/>
        <v>4.2502471852083568E-15</v>
      </c>
      <c r="EJ403" s="223">
        <f t="shared" ca="1" si="730"/>
        <v>-4.3939310684463108E-14</v>
      </c>
      <c r="EK403" s="223">
        <f t="shared" ca="1" si="731"/>
        <v>-4.9428887586890819E-14</v>
      </c>
      <c r="EL403" s="223">
        <f t="shared" ca="1" si="732"/>
        <v>-6.8837428172135125E-15</v>
      </c>
      <c r="EM403" s="223">
        <f t="shared" ca="1" si="733"/>
        <v>4.2350985441590454E-14</v>
      </c>
      <c r="EN403" s="223">
        <f t="shared" ca="1" si="734"/>
        <v>5.0429258486831567E-14</v>
      </c>
      <c r="EO403" s="223">
        <f t="shared" ca="1" si="735"/>
        <v>9.5006549098288529E-15</v>
      </c>
      <c r="EP403" s="223">
        <f t="shared" ca="1" si="736"/>
        <v>-4.066063296527984E-14</v>
      </c>
      <c r="EQ403" s="223">
        <f t="shared" ca="1" si="737"/>
        <v>-5.1308140885996711E-14</v>
      </c>
      <c r="ER403" s="223">
        <f t="shared" ca="1" si="738"/>
        <v>-1.2094679092605823E-14</v>
      </c>
      <c r="ES403" s="223">
        <f t="shared" ca="1" si="739"/>
        <v>3.8872325462706049E-14</v>
      </c>
      <c r="ET403" s="223">
        <f t="shared" ca="1" si="740"/>
        <v>5.2063417479704629E-14</v>
      </c>
      <c r="EU403" s="223">
        <f t="shared" ca="1" si="741"/>
        <v>1.4659566134081426E-14</v>
      </c>
      <c r="EV403" s="223">
        <f t="shared" ca="1" si="742"/>
        <v>-3.6990371123277936E-14</v>
      </c>
      <c r="EW403" s="223">
        <f t="shared" ca="1" si="743"/>
        <v>-5.2693268740487228E-14</v>
      </c>
      <c r="EX403" s="223">
        <f t="shared" ca="1" si="744"/>
        <v>-1.7189136996712206E-14</v>
      </c>
      <c r="EY403" s="223">
        <f t="shared" ca="1" si="745"/>
        <v>3.5019303739841112E-14</v>
      </c>
      <c r="EZ403" s="223">
        <f t="shared" ca="1" si="746"/>
        <v>5.319617730148906E-14</v>
      </c>
      <c r="FA403" s="223">
        <f t="shared" ca="1" si="747"/>
        <v>1.9677297722728769E-14</v>
      </c>
      <c r="FB403" s="223">
        <f t="shared" ca="1" si="748"/>
        <v>-3.2963871786365091E-14</v>
      </c>
      <c r="FC403" s="223">
        <f t="shared" ca="1" si="749"/>
        <v>-5.3570931611936515E-14</v>
      </c>
      <c r="FD403" s="223">
        <f t="shared" ca="1" si="750"/>
        <v>-2.2118054115002126E-14</v>
      </c>
      <c r="FE403" s="223">
        <f t="shared" ca="1" si="751"/>
        <v>3.082902697846277E-14</v>
      </c>
      <c r="FF403" s="223">
        <f t="shared" ca="1" si="752"/>
        <v>5.3816628855871552E-14</v>
      </c>
      <c r="FG403" s="223">
        <f t="shared" ca="1" si="753"/>
        <v>2.4505526177601104E-14</v>
      </c>
      <c r="FH403" s="223">
        <f t="shared" ca="1" si="754"/>
        <v>-2.8619912344265512E-14</v>
      </c>
      <c r="FI403" s="223">
        <f t="shared" ca="1" si="755"/>
        <v>-5.3932677127112731E-14</v>
      </c>
      <c r="FJ403" s="223">
        <f t="shared" ca="1" si="756"/>
        <v>-2.6833962281206286E-14</v>
      </c>
      <c r="FK403" s="223">
        <f t="shared" ca="1" si="757"/>
        <v>2.6341849834421371E-14</v>
      </c>
      <c r="FL403" s="223">
        <f t="shared" ca="1" si="758"/>
        <v>5.3918796855210104E-14</v>
      </c>
      <c r="FM403" s="223">
        <f t="shared" ca="1" si="759"/>
        <v>2.9097753019298565E-14</v>
      </c>
      <c r="FN403" s="223">
        <f t="shared" ca="1" si="760"/>
        <v>-2.4000327501053893E-14</v>
      </c>
      <c r="FO403" s="223">
        <f t="shared" ca="1" si="761"/>
        <v>-5.3775021478954493E-14</v>
      </c>
      <c r="FP403" s="223">
        <f t="shared" ca="1" si="762"/>
        <v>-3.1291444721706493E-14</v>
      </c>
      <c r="FQ403" s="223">
        <f t="shared" ca="1" si="763"/>
        <v>2.1600986276554587E-14</v>
      </c>
      <c r="FR403" s="223">
        <f t="shared" ca="1" si="764"/>
        <v>5.3501697365820553E-14</v>
      </c>
      <c r="FS403" s="223">
        <f t="shared" ca="1" si="765"/>
        <v>3.3409752592971716E-14</v>
      </c>
      <c r="FT403" s="223">
        <f t="shared" ca="1" si="766"/>
        <v>-1.9149606384093526E-14</v>
      </c>
      <c r="FU403" s="223">
        <f t="shared" ca="1" si="767"/>
        <v>-5.3099482977536928E-14</v>
      </c>
      <c r="FV403" s="223">
        <f t="shared" ca="1" si="768"/>
        <v>-3.5447573443892957E-14</v>
      </c>
      <c r="FW403" s="223">
        <f t="shared" ca="1" si="769"/>
        <v>1.6652093412544326E-14</v>
      </c>
      <c r="FX403" s="223">
        <f t="shared" ca="1" si="770"/>
        <v>5.2569347283795268E-14</v>
      </c>
      <c r="FY403" s="223">
        <f t="shared" ca="1" si="771"/>
        <v>3.7399997985545964E-14</v>
      </c>
      <c r="FZ403" s="223">
        <f t="shared" ca="1" si="772"/>
        <v>-1.4114464089414642E-14</v>
      </c>
      <c r="GA403" s="223">
        <f t="shared" ca="1" si="773"/>
        <v>-5.191256742791558E-14</v>
      </c>
      <c r="GB403" s="223">
        <f t="shared" ca="1" si="774"/>
        <v>-3.9262322656199959E-14</v>
      </c>
      <c r="GC403" s="223">
        <f t="shared" ca="1" si="775"/>
        <v>1.1542831786012526E-14</v>
      </c>
      <c r="GD403" s="223">
        <f t="shared" ca="1" si="776"/>
        <v>5.1130725650098582E-14</v>
      </c>
      <c r="GE403" s="223">
        <f t="shared" ca="1" si="777"/>
        <v>4.1030060952600805E-14</v>
      </c>
      <c r="GF403" s="223">
        <f t="shared" ca="1" si="778"/>
        <v>-8.9433917898037512E-15</v>
      </c>
      <c r="GG403" s="223">
        <f t="shared" ca="1" si="779"/>
        <v>-5.0225705475667362E-14</v>
      </c>
      <c r="GH403" s="223">
        <f t="shared" ca="1" si="780"/>
        <v>-4.2698954238358938E-14</v>
      </c>
      <c r="GI403" s="223">
        <f t="shared" ca="1" si="781"/>
        <v>6.3224063794262496E-15</v>
      </c>
      <c r="GJ403" s="223">
        <f t="shared" ca="1" si="782"/>
        <v>4.9199687177493591E-14</v>
      </c>
      <c r="GK403" s="223">
        <f t="shared" ca="1" si="783"/>
        <v>4.4264982003369236E-14</v>
      </c>
      <c r="GL403" s="223">
        <f t="shared" ca="1" si="784"/>
        <v>-3.6861897383017932E-15</v>
      </c>
      <c r="GM403" s="223">
        <f t="shared" ca="1" si="785"/>
        <v>-4.8055142523524955E-14</v>
      </c>
      <c r="GN403" s="223">
        <f t="shared" ca="1" si="786"/>
        <v>-4.5724371549578953E-14</v>
      </c>
      <c r="GO403" s="223">
        <f t="shared" ca="1" si="787"/>
        <v>1.0410927432272047E-15</v>
      </c>
      <c r="GP403" s="223">
        <f t="shared" ca="1" si="788"/>
        <v>4.6794828822084474E-14</v>
      </c>
      <c r="GQ403" s="223">
        <f t="shared" ca="1" si="789"/>
        <v>4.7073607079744613E-14</v>
      </c>
      <c r="GR403" s="223">
        <f t="shared" ca="1" si="790"/>
        <v>1.606512335456299E-15</v>
      </c>
      <c r="GS403" s="223">
        <f t="shared" ca="1" si="791"/>
        <v>-4.5421782279268731E-14</v>
      </c>
      <c r="GT403" s="223">
        <f t="shared" ca="1" si="792"/>
        <v>-4.8309438167293396E-14</v>
      </c>
      <c r="GU403" s="223">
        <f t="shared" ca="1" si="793"/>
        <v>-4.2502471852083032E-15</v>
      </c>
      <c r="GV403" s="223">
        <f t="shared" ca="1" si="794"/>
        <v>4.3939310684463139E-14</v>
      </c>
      <c r="GW403" s="223">
        <f t="shared" ca="1" si="795"/>
        <v>4.94288875868908E-14</v>
      </c>
      <c r="GX403" s="223">
        <f t="shared" ca="1" si="796"/>
        <v>6.8837428172134621E-15</v>
      </c>
      <c r="GY403" s="223">
        <f t="shared" ca="1" si="797"/>
        <v>-4.2350985441590486E-14</v>
      </c>
      <c r="GZ403" s="223">
        <f t="shared" ca="1" si="798"/>
        <v>-5.0429258486831555E-14</v>
      </c>
      <c r="HA403" s="223">
        <f t="shared" ca="1" si="799"/>
        <v>-9.5006549098288024E-15</v>
      </c>
      <c r="HB403" s="223">
        <f t="shared" ca="1" si="800"/>
        <v>4.0660632965279878E-14</v>
      </c>
      <c r="HC403" s="223">
        <f t="shared" ca="1" si="801"/>
        <v>5.1308140885996698E-14</v>
      </c>
      <c r="HD403" s="223">
        <f t="shared" ca="1" si="802"/>
        <v>1.2094679092605769E-14</v>
      </c>
      <c r="HE403" s="223">
        <f t="shared" ca="1" si="803"/>
        <v>-3.8872325462706087E-14</v>
      </c>
      <c r="HF403" s="223">
        <f t="shared" ca="1" si="804"/>
        <v>-5.2063417479704617E-14</v>
      </c>
      <c r="HG403" s="223">
        <f t="shared" ca="1" si="805"/>
        <v>-1.4659566134081375E-14</v>
      </c>
      <c r="HH403" s="223">
        <f t="shared" ca="1" si="806"/>
        <v>3.699037112327798E-14</v>
      </c>
      <c r="HI403" s="223">
        <f t="shared" ca="1" si="807"/>
        <v>5.2693268740487209E-14</v>
      </c>
      <c r="HJ403" s="223">
        <f t="shared" ca="1" si="808"/>
        <v>1.7189136996712155E-14</v>
      </c>
      <c r="HK403" s="223">
        <f t="shared" ca="1" si="809"/>
        <v>-3.5019303739841156E-14</v>
      </c>
      <c r="HL403" s="223">
        <f t="shared" ca="1" si="810"/>
        <v>-5.3196177301489048E-14</v>
      </c>
      <c r="HM403" s="223">
        <f t="shared" ca="1" si="811"/>
        <v>-1.9677297722728719E-14</v>
      </c>
      <c r="HN403" s="223">
        <f t="shared" ca="1" si="812"/>
        <v>3.2963871786365135E-14</v>
      </c>
      <c r="HO403" s="223">
        <f t="shared" ca="1" si="813"/>
        <v>5.3570931611936509E-14</v>
      </c>
      <c r="HP403" s="223">
        <f t="shared" ca="1" si="814"/>
        <v>2.2118054115002078E-14</v>
      </c>
      <c r="HQ403" s="223">
        <f t="shared" ca="1" si="815"/>
        <v>-3.0829026978462808E-14</v>
      </c>
      <c r="HR403" s="223">
        <f t="shared" ca="1" si="816"/>
        <v>-5.3816628855871552E-14</v>
      </c>
      <c r="HS403" s="223">
        <f t="shared" ca="1" si="817"/>
        <v>-2.4505526177601057E-14</v>
      </c>
      <c r="HT403" s="223">
        <f t="shared" ca="1" si="818"/>
        <v>2.8619912344265562E-14</v>
      </c>
      <c r="HU403" s="223">
        <f t="shared" ca="1" si="819"/>
        <v>5.3932677127112724E-14</v>
      </c>
      <c r="HV403" s="223">
        <f t="shared" ca="1" si="820"/>
        <v>2.6833962281206238E-14</v>
      </c>
      <c r="HW403" s="223">
        <f t="shared" ca="1" si="821"/>
        <v>-2.6341849834421421E-14</v>
      </c>
      <c r="HX403" s="223">
        <f t="shared" ca="1" si="822"/>
        <v>-5.3918796855210104E-14</v>
      </c>
      <c r="HY403" s="223">
        <f t="shared" ca="1" si="823"/>
        <v>-2.9097753019298521E-14</v>
      </c>
      <c r="HZ403" s="223">
        <f t="shared" ca="1" si="824"/>
        <v>2.4000327501053937E-14</v>
      </c>
      <c r="IA403" s="223">
        <f t="shared" ca="1" si="825"/>
        <v>5.37750214789545E-14</v>
      </c>
      <c r="IB403" s="223">
        <f t="shared" ca="1" si="826"/>
        <v>3.1291444721706448E-14</v>
      </c>
      <c r="IC403" s="223">
        <f t="shared" ca="1" si="827"/>
        <v>-2.1600986276554634E-14</v>
      </c>
      <c r="ID403" s="223">
        <f t="shared" ca="1" si="828"/>
        <v>-5.3501697365820566E-14</v>
      </c>
      <c r="IE403" s="223">
        <f t="shared" ca="1" si="829"/>
        <v>6.9291862112245117E-15</v>
      </c>
      <c r="IF403" s="223">
        <f t="shared" ca="1" si="830"/>
        <v>1.9149606384093573E-14</v>
      </c>
      <c r="IG403" s="223">
        <f t="shared" ca="1" si="831"/>
        <v>5.3099482977536934E-14</v>
      </c>
      <c r="IH403" s="223">
        <f t="shared" ca="1" si="832"/>
        <v>3.5447573443892913E-14</v>
      </c>
      <c r="II403" s="223">
        <f t="shared" ca="1" si="833"/>
        <v>-1.665209341254438E-14</v>
      </c>
      <c r="IJ403" s="223">
        <f t="shared" ca="1" si="834"/>
        <v>-5.256934728379528E-14</v>
      </c>
      <c r="IK403" s="223">
        <f t="shared" ca="1" si="835"/>
        <v>-3.7399997985545926E-14</v>
      </c>
      <c r="IL403" s="223">
        <f t="shared" ca="1" si="836"/>
        <v>1.4114464089414689E-14</v>
      </c>
      <c r="IM403" s="223">
        <f t="shared" ca="1" si="837"/>
        <v>5.1912567427915605E-14</v>
      </c>
      <c r="IN403" s="223">
        <f t="shared" ca="1" si="838"/>
        <v>3.9262322656199921E-14</v>
      </c>
      <c r="IO403" s="223">
        <f t="shared" ca="1" si="839"/>
        <v>-1.1542831786012577E-14</v>
      </c>
      <c r="IP403" s="223">
        <f t="shared" ca="1" si="840"/>
        <v>-5.1130725650098601E-14</v>
      </c>
      <c r="IQ403" s="223">
        <f t="shared" ca="1" si="841"/>
        <v>-4.1030060952600767E-14</v>
      </c>
      <c r="IR403" s="223">
        <f t="shared" ca="1" si="842"/>
        <v>8.943391789803808E-15</v>
      </c>
      <c r="IS403" s="223">
        <f t="shared" ca="1" si="843"/>
        <v>5.0225705475667381E-14</v>
      </c>
      <c r="IT403" s="223">
        <f t="shared" ca="1" si="844"/>
        <v>4.26989542383589E-14</v>
      </c>
      <c r="IU403" s="223">
        <f t="shared" ca="1" si="845"/>
        <v>-6.3224063794263033E-15</v>
      </c>
      <c r="IV403" s="223">
        <f t="shared" ca="1" si="846"/>
        <v>-4.9199687177492979E-14</v>
      </c>
      <c r="IW403" s="223">
        <f t="shared" ca="1" si="847"/>
        <v>-4.4264982003369204E-14</v>
      </c>
      <c r="IX403" s="223">
        <f t="shared" ca="1" si="848"/>
        <v>3.6861897383033741E-15</v>
      </c>
      <c r="IY403" s="223">
        <f t="shared" ca="1" si="849"/>
        <v>4.805514252352498E-14</v>
      </c>
      <c r="IZ403" s="223">
        <f t="shared" ca="1" si="850"/>
        <v>4.5724371549578928E-14</v>
      </c>
      <c r="JA403" s="223">
        <f t="shared" ca="1" si="851"/>
        <v>-1.0410927432257248E-15</v>
      </c>
      <c r="JB403" s="223">
        <f t="shared" ca="1" si="852"/>
        <v>-4.6794828822084505E-14</v>
      </c>
    </row>
    <row r="404" spans="2:262">
      <c r="B404" s="230">
        <v>43</v>
      </c>
      <c r="C404" s="229">
        <f t="shared" si="853"/>
        <v>8.3984375000000042E-4</v>
      </c>
      <c r="D404" s="226">
        <f t="shared" ca="1" si="597"/>
        <v>18.000000000011937</v>
      </c>
      <c r="E404" s="225">
        <f ca="1">AW361</f>
        <v>1.1935970633704033E-11</v>
      </c>
      <c r="F404" s="224">
        <v>43</v>
      </c>
      <c r="G404" s="223">
        <f t="shared" ca="1" si="854"/>
        <v>-2.1428332778318576E-13</v>
      </c>
      <c r="H404" s="223">
        <f t="shared" ca="1" si="598"/>
        <v>1.112650246159095E-14</v>
      </c>
      <c r="I404" s="223">
        <f t="shared" ca="1" si="599"/>
        <v>2.2525179368150259E-13</v>
      </c>
      <c r="J404" s="223">
        <f t="shared" ca="1" si="600"/>
        <v>2.1092590134266691E-13</v>
      </c>
      <c r="K404" s="223">
        <f t="shared" ca="1" si="601"/>
        <v>-1.7321802749025979E-14</v>
      </c>
      <c r="L404" s="223">
        <f t="shared" ca="1" si="602"/>
        <v>-2.2800167186497851E-13</v>
      </c>
      <c r="M404" s="223">
        <f t="shared" ca="1" si="603"/>
        <v>-2.0744142102620673E-13</v>
      </c>
      <c r="N404" s="223">
        <f t="shared" ca="1" si="604"/>
        <v>2.3506669030188867E-14</v>
      </c>
      <c r="O404" s="223">
        <f t="shared" ca="1" si="605"/>
        <v>2.3061421036685475E-13</v>
      </c>
      <c r="P404" s="223">
        <f t="shared" ca="1" si="606"/>
        <v>2.0383198575445467E-13</v>
      </c>
      <c r="Q404" s="223">
        <f t="shared" ca="1" si="607"/>
        <v>-2.9677375772898808E-14</v>
      </c>
      <c r="R404" s="223">
        <f t="shared" ca="1" si="608"/>
        <v>-2.3308783549162646E-13</v>
      </c>
      <c r="S404" s="223">
        <f t="shared" ca="1" si="609"/>
        <v>-2.0009976971625287E-13</v>
      </c>
      <c r="T404" s="223">
        <f t="shared" ca="1" si="610"/>
        <v>3.5830205974152081E-14</v>
      </c>
      <c r="U404" s="223">
        <f t="shared" ca="1" si="611"/>
        <v>2.3542105722001369E-13</v>
      </c>
      <c r="V404" s="223">
        <f t="shared" ca="1" si="612"/>
        <v>1.962470210589866E-13</v>
      </c>
      <c r="W404" s="223">
        <f t="shared" ca="1" si="613"/>
        <v>-4.1961453399104235E-14</v>
      </c>
      <c r="X404" s="223">
        <f t="shared" ca="1" si="614"/>
        <v>-2.3761247010649219E-13</v>
      </c>
      <c r="Y404" s="223">
        <f t="shared" ca="1" si="615"/>
        <v>-1.9227606053438318E-13</v>
      </c>
      <c r="Z404" s="223">
        <f t="shared" ca="1" si="616"/>
        <v>4.8067424813568118E-14</v>
      </c>
      <c r="AA404" s="223">
        <f t="shared" ca="1" si="617"/>
        <v>2.3966075412588071E-13</v>
      </c>
      <c r="AB404" s="223">
        <f t="shared" ca="1" si="618"/>
        <v>1.8818928010057884E-13</v>
      </c>
      <c r="AC404" s="223">
        <f t="shared" ca="1" si="619"/>
        <v>-5.4144442208681142E-14</v>
      </c>
      <c r="AD404" s="223">
        <f t="shared" ca="1" si="620"/>
        <v>-2.4156467546847665E-13</v>
      </c>
      <c r="AE404" s="223">
        <f t="shared" ca="1" si="621"/>
        <v>-1.8398914148129174E-13</v>
      </c>
      <c r="AF404" s="223">
        <f t="shared" ca="1" si="622"/>
        <v>6.0188845016399617E-14</v>
      </c>
      <c r="AG404" s="223">
        <f t="shared" ca="1" si="623"/>
        <v>2.4332308728325539E-13</v>
      </c>
      <c r="AH404" s="223">
        <f t="shared" ca="1" si="624"/>
        <v>1.79678174682974E-13</v>
      </c>
      <c r="AI404" s="223">
        <f t="shared" ca="1" si="625"/>
        <v>-6.619699231448519E-14</v>
      </c>
      <c r="AJ404" s="223">
        <f t="shared" ca="1" si="626"/>
        <v>-2.4493493036869103E-13</v>
      </c>
      <c r="AK404" s="223">
        <f t="shared" ca="1" si="627"/>
        <v>-1.7525897647082633E-13</v>
      </c>
      <c r="AL404" s="223">
        <f t="shared" ca="1" si="628"/>
        <v>7.2165265019665505E-14</v>
      </c>
      <c r="AM404" s="223">
        <f t="shared" ca="1" si="629"/>
        <v>2.4639923381077947E-13</v>
      </c>
      <c r="AN404" s="223">
        <f t="shared" ca="1" si="630"/>
        <v>1.7073420880460851E-13</v>
      </c>
      <c r="AO404" s="223">
        <f t="shared" ca="1" si="631"/>
        <v>-7.8090068067631051E-14</v>
      </c>
      <c r="AP404" s="223">
        <f t="shared" ca="1" si="632"/>
        <v>-2.4771511556788151E-13</v>
      </c>
      <c r="AQ404" s="223">
        <f t="shared" ca="1" si="633"/>
        <v>-1.6610659723517005E-13</v>
      </c>
      <c r="AR404" s="223">
        <f t="shared" ca="1" si="634"/>
        <v>8.3967832578568353E-14</v>
      </c>
      <c r="AS404" s="223">
        <f t="shared" ca="1" si="635"/>
        <v>2.4888178300202979E-13</v>
      </c>
      <c r="AT404" s="223">
        <f t="shared" ca="1" si="636"/>
        <v>1.6137892926268288E-13</v>
      </c>
      <c r="AU404" s="223">
        <f t="shared" ca="1" si="637"/>
        <v>-8.9795018006919844E-14</v>
      </c>
      <c r="AV404" s="223">
        <f t="shared" ca="1" si="638"/>
        <v>-2.4989853335638699E-13</v>
      </c>
      <c r="AW404" s="223">
        <f t="shared" ca="1" si="639"/>
        <v>-1.5655405265755472E-13</v>
      </c>
      <c r="AX404" s="223">
        <f t="shared" ca="1" si="640"/>
        <v>9.5568114274075953E-14</v>
      </c>
      <c r="AY404" s="223">
        <f t="shared" ca="1" si="641"/>
        <v>2.5076475417855835E-13</v>
      </c>
      <c r="AZ404" s="223">
        <f t="shared" ca="1" si="642"/>
        <v>1.5163487374503874E-13</v>
      </c>
      <c r="BA404" s="223">
        <f t="shared" ca="1" si="643"/>
        <v>-1.0128364388271699E-13</v>
      </c>
      <c r="BB404" s="223">
        <f t="shared" ca="1" si="644"/>
        <v>-2.5147992368951065E-13</v>
      </c>
      <c r="BC404" s="223">
        <f t="shared" ca="1" si="645"/>
        <v>-1.466243556545719E-13</v>
      </c>
      <c r="BD404" s="223">
        <f t="shared" ca="1" si="646"/>
        <v>1.0693816401152078E-13</v>
      </c>
      <c r="BE404" s="223">
        <f t="shared" ca="1" si="647"/>
        <v>2.5204361109787244E-13</v>
      </c>
      <c r="BF404" s="223">
        <f t="shared" ca="1" si="648"/>
        <v>1.4152551653489503E-13</v>
      </c>
      <c r="BG404" s="223">
        <f t="shared" ca="1" si="649"/>
        <v>-1.1252826858899956E-13</v>
      </c>
      <c r="BH404" s="223">
        <f t="shared" ca="1" si="650"/>
        <v>-2.5245547685942647E-13</v>
      </c>
      <c r="BI404" s="223">
        <f t="shared" ca="1" si="651"/>
        <v>-1.3634142773603893E-13</v>
      </c>
      <c r="BJ404" s="223">
        <f t="shared" ca="1" si="652"/>
        <v>1.1805059034518331E-13</v>
      </c>
      <c r="BK404" s="223">
        <f t="shared" ca="1" si="653"/>
        <v>2.5271527288163877E-13</v>
      </c>
      <c r="BL404" s="223">
        <f t="shared" ca="1" si="654"/>
        <v>1.31075211959249E-13</v>
      </c>
      <c r="BM404" s="223">
        <f t="shared" ca="1" si="655"/>
        <v>-1.23501802839939E-13</v>
      </c>
      <c r="BN404" s="223">
        <f t="shared" ca="1" si="656"/>
        <v>-2.5282284267309985E-13</v>
      </c>
      <c r="BO404" s="223">
        <f t="shared" ca="1" si="657"/>
        <v>-1.2573004137599425E-13</v>
      </c>
      <c r="BP404" s="223">
        <f t="shared" ca="1" si="658"/>
        <v>1.2887862246669532E-13</v>
      </c>
      <c r="BQ404" s="223">
        <f t="shared" ca="1" si="659"/>
        <v>2.5277812143778969E-13</v>
      </c>
      <c r="BR404" s="223">
        <f t="shared" ca="1" si="660"/>
        <v>1.2030913571716057E-13</v>
      </c>
      <c r="BS404" s="223">
        <f t="shared" ca="1" si="661"/>
        <v>-1.3417781043035671E-13</v>
      </c>
      <c r="BT404" s="223">
        <f t="shared" ca="1" si="662"/>
        <v>-2.5258113611410818E-13</v>
      </c>
      <c r="BU404" s="223">
        <f t="shared" ca="1" si="663"/>
        <v>-1.1481576033361916E-13</v>
      </c>
      <c r="BV404" s="223">
        <f t="shared" ca="1" si="664"/>
        <v>1.393961746982494E-13</v>
      </c>
      <c r="BW404" s="223">
        <f t="shared" ca="1" si="665"/>
        <v>2.5223200535864844E-13</v>
      </c>
      <c r="BX404" s="223">
        <f t="shared" ca="1" si="666"/>
        <v>1.092532242292938E-13</v>
      </c>
      <c r="BY404" s="223">
        <f t="shared" ca="1" si="667"/>
        <v>-1.4453057192285959E-13</v>
      </c>
      <c r="BZ404" s="223">
        <f t="shared" ca="1" si="668"/>
        <v>-2.5173093947472268E-13</v>
      </c>
      <c r="CA404" s="223">
        <f t="shared" ca="1" si="669"/>
        <v>-1.0362487806793066E-13</v>
      </c>
      <c r="CB404" s="223">
        <f t="shared" ca="1" si="670"/>
        <v>1.4957790933529256E-13</v>
      </c>
      <c r="CC404" s="223">
        <f t="shared" ca="1" si="671"/>
        <v>2.5107824028568386E-13</v>
      </c>
      <c r="CD404" s="223">
        <f t="shared" ca="1" si="672"/>
        <v>9.793411215480644E-14</v>
      </c>
      <c r="CE404" s="223">
        <f t="shared" ca="1" si="673"/>
        <v>-1.5453514660821738E-13</v>
      </c>
      <c r="CF404" s="223">
        <f t="shared" ca="1" si="674"/>
        <v>-2.5027430095311665E-13</v>
      </c>
      <c r="CG404" s="223">
        <f t="shared" ca="1" si="675"/>
        <v>-9.2184354394509178E-14</v>
      </c>
      <c r="CH404" s="223">
        <f t="shared" ca="1" si="676"/>
        <v>1.5939929768726956E-13</v>
      </c>
      <c r="CI404" s="223">
        <f t="shared" ca="1" si="677"/>
        <v>2.4931960574001464E-13</v>
      </c>
      <c r="CJ404" s="223">
        <f t="shared" ca="1" si="678"/>
        <v>8.6379068226123051E-14</v>
      </c>
      <c r="CK404" s="223">
        <f t="shared" ca="1" si="679"/>
        <v>-1.6416743258971849E-13</v>
      </c>
      <c r="CL404" s="223">
        <f t="shared" ca="1" si="680"/>
        <v>-2.4821472971907485E-13</v>
      </c>
      <c r="CM404" s="223">
        <f t="shared" ca="1" si="681"/>
        <v>-8.0521750536955563E-14</v>
      </c>
      <c r="CN404" s="223">
        <f t="shared" ca="1" si="682"/>
        <v>1.6883667916938837E-13</v>
      </c>
      <c r="CO404" s="223">
        <f t="shared" ca="1" si="683"/>
        <v>2.4696033842629949E-13</v>
      </c>
      <c r="CP404" s="223">
        <f t="shared" ca="1" si="684"/>
        <v>7.4615929556170171E-14</v>
      </c>
      <c r="CQ404" s="223">
        <f t="shared" ca="1" si="685"/>
        <v>-1.7340422484673939E-13</v>
      </c>
      <c r="CR404" s="223">
        <f t="shared" ca="1" si="686"/>
        <v>-2.4555718746009723E-13</v>
      </c>
      <c r="CS404" s="223">
        <f t="shared" ca="1" si="687"/>
        <v>-6.8665162729486058E-14</v>
      </c>
      <c r="CT404" s="223">
        <f t="shared" ca="1" si="688"/>
        <v>1.7786731830304168E-13</v>
      </c>
      <c r="CU404" s="223">
        <f t="shared" ca="1" si="689"/>
        <v>2.4400612202614456E-13</v>
      </c>
      <c r="CV404" s="223">
        <f t="shared" ca="1" si="690"/>
        <v>6.2673034576329455E-14</v>
      </c>
      <c r="CW404" s="223">
        <f t="shared" ca="1" si="691"/>
        <v>-1.8222327113768821E-13</v>
      </c>
      <c r="CX404" s="223">
        <f t="shared" ca="1" si="692"/>
        <v>-2.4230807642825895E-13</v>
      </c>
      <c r="CY404" s="223">
        <f t="shared" ca="1" si="693"/>
        <v>-5.6643154530643279E-14</v>
      </c>
      <c r="CZ404" s="223">
        <f t="shared" ca="1" si="694"/>
        <v>1.8646945948756594E-13</v>
      </c>
      <c r="DA404" s="223">
        <f t="shared" ca="1" si="695"/>
        <v>2.4046407350561547E-13</v>
      </c>
      <c r="DB404" s="223">
        <f t="shared" ca="1" si="696"/>
        <v>5.0579154766688321E-14</v>
      </c>
      <c r="DC404" s="223">
        <f t="shared" ca="1" si="697"/>
        <v>-1.9060332560759293E-13</v>
      </c>
      <c r="DD404" s="223">
        <f t="shared" ca="1" si="698"/>
        <v>-2.3847522401662415E-13</v>
      </c>
      <c r="DE404" s="223">
        <f t="shared" ca="1" si="699"/>
        <v>-4.4484688011181837E-14</v>
      </c>
      <c r="DF404" s="223">
        <f t="shared" ca="1" si="700"/>
        <v>1.9462237941139128E-13</v>
      </c>
      <c r="DG404" s="223">
        <f t="shared" ca="1" si="701"/>
        <v>2.3634272596984699E-13</v>
      </c>
      <c r="DH404" s="223">
        <f t="shared" ca="1" si="702"/>
        <v>3.836342534300352E-14</v>
      </c>
      <c r="DI404" s="223">
        <f t="shared" ca="1" si="703"/>
        <v>-1.9852419997122942E-13</v>
      </c>
      <c r="DJ404" s="223">
        <f t="shared" ca="1" si="704"/>
        <v>-2.3406786390237074E-13</v>
      </c>
      <c r="DK404" s="223">
        <f t="shared" ca="1" si="705"/>
        <v>-3.2219053981902982E-14</v>
      </c>
      <c r="DL404" s="223">
        <f t="shared" ca="1" si="706"/>
        <v>2.0230643697630512E-13</v>
      </c>
      <c r="DM404" s="223">
        <f t="shared" ca="1" si="707"/>
        <v>2.3165200810603943E-13</v>
      </c>
      <c r="DN404" s="223">
        <f t="shared" ca="1" si="708"/>
        <v>2.6055275067428224E-14</v>
      </c>
      <c r="DO404" s="223">
        <f t="shared" ca="1" si="709"/>
        <v>-2.0596681214846902E-13</v>
      </c>
      <c r="DP404" s="223">
        <f t="shared" ca="1" si="710"/>
        <v>-2.2909661380205303E-13</v>
      </c>
      <c r="DQ404" s="223">
        <f t="shared" ca="1" si="711"/>
        <v>-1.9875801429522322E-14</v>
      </c>
      <c r="DR404" s="223">
        <f t="shared" ca="1" si="712"/>
        <v>2.0950312061459197E-13</v>
      </c>
      <c r="DS404" s="223">
        <f t="shared" ca="1" si="713"/>
        <v>2.2640322026438488E-13</v>
      </c>
      <c r="DT404" s="223">
        <f t="shared" ca="1" si="714"/>
        <v>1.368435535204294E-14</v>
      </c>
      <c r="DU404" s="223">
        <f t="shared" ca="1" si="715"/>
        <v>-2.1291323223468097E-13</v>
      </c>
      <c r="DV404" s="223">
        <f t="shared" ca="1" si="716"/>
        <v>-2.2357344989259284E-13</v>
      </c>
      <c r="DW404" s="223">
        <f t="shared" ca="1" si="717"/>
        <v>-7.4846663305869197E-15</v>
      </c>
      <c r="DX404" s="223">
        <f t="shared" ca="1" si="718"/>
        <v>2.1619509288501041E-13</v>
      </c>
      <c r="DY404" s="223">
        <f t="shared" ca="1" si="719"/>
        <v>2.2060900723453351E-13</v>
      </c>
      <c r="DZ404" s="223">
        <f t="shared" ca="1" si="720"/>
        <v>1.2804688260030385E-15</v>
      </c>
      <c r="EA404" s="223">
        <f t="shared" ca="1" si="721"/>
        <v>-2.1934672569544296E-13</v>
      </c>
      <c r="EB404" s="223">
        <f t="shared" ca="1" si="722"/>
        <v>-2.1751167795961816E-13</v>
      </c>
      <c r="EC404" s="223">
        <f t="shared" ca="1" si="723"/>
        <v>4.9244999851146399E-15</v>
      </c>
      <c r="ED404" s="223">
        <f t="shared" ca="1" si="724"/>
        <v>2.2236623224021894E-13</v>
      </c>
      <c r="EE404" s="223">
        <f t="shared" ca="1" si="725"/>
        <v>2.1428332778318538E-13</v>
      </c>
      <c r="EF404" s="223">
        <f t="shared" ca="1" si="726"/>
        <v>-1.1126502461587353E-14</v>
      </c>
      <c r="EG404" s="223">
        <f t="shared" ca="1" si="727"/>
        <v>-2.2525179368150229E-13</v>
      </c>
      <c r="EH404" s="223">
        <f t="shared" ca="1" si="728"/>
        <v>-2.1092590134266963E-13</v>
      </c>
      <c r="EI404" s="223">
        <f t="shared" ca="1" si="729"/>
        <v>1.7321802749023984E-14</v>
      </c>
      <c r="EJ404" s="223">
        <f t="shared" ca="1" si="730"/>
        <v>2.2800167186497891E-13</v>
      </c>
      <c r="EK404" s="223">
        <f t="shared" ca="1" si="731"/>
        <v>2.0744142102620862E-13</v>
      </c>
      <c r="EL404" s="223">
        <f t="shared" ca="1" si="732"/>
        <v>-2.3506669030188463E-14</v>
      </c>
      <c r="EM404" s="223">
        <f t="shared" ca="1" si="733"/>
        <v>-2.3061421036685268E-13</v>
      </c>
      <c r="EN404" s="223">
        <f t="shared" ca="1" si="734"/>
        <v>-2.0383198575445573E-13</v>
      </c>
      <c r="EO404" s="223">
        <f t="shared" ca="1" si="735"/>
        <v>2.9677375772900146E-14</v>
      </c>
      <c r="EP404" s="223">
        <f t="shared" ca="1" si="736"/>
        <v>2.330878354916253E-13</v>
      </c>
      <c r="EQ404" s="223">
        <f t="shared" ca="1" si="737"/>
        <v>2.0009976971625315E-13</v>
      </c>
      <c r="ER404" s="223">
        <f t="shared" ca="1" si="738"/>
        <v>-3.583020597414765E-14</v>
      </c>
      <c r="ES404" s="223">
        <f t="shared" ca="1" si="739"/>
        <v>-2.3542105722001318E-13</v>
      </c>
      <c r="ET404" s="223">
        <f t="shared" ca="1" si="740"/>
        <v>-1.9624702105898574E-13</v>
      </c>
      <c r="EU404" s="223">
        <f t="shared" ca="1" si="741"/>
        <v>4.1961453399101155E-14</v>
      </c>
      <c r="EV404" s="223">
        <f t="shared" ca="1" si="742"/>
        <v>2.3761247010649204E-13</v>
      </c>
      <c r="EW404" s="223">
        <f t="shared" ca="1" si="743"/>
        <v>1.9227606053438578E-13</v>
      </c>
      <c r="EX404" s="223">
        <f t="shared" ca="1" si="744"/>
        <v>-4.8067424813566843E-14</v>
      </c>
      <c r="EY404" s="223">
        <f t="shared" ca="1" si="745"/>
        <v>-2.3966075412587889E-13</v>
      </c>
      <c r="EZ404" s="223">
        <f t="shared" ca="1" si="746"/>
        <v>-1.881892801005803E-13</v>
      </c>
      <c r="FA404" s="223">
        <f t="shared" ca="1" si="747"/>
        <v>5.4144442208681609E-14</v>
      </c>
      <c r="FB404" s="223">
        <f t="shared" ca="1" si="748"/>
        <v>2.4156467546847544E-13</v>
      </c>
      <c r="FC404" s="223">
        <f t="shared" ca="1" si="749"/>
        <v>1.8398914148129265E-13</v>
      </c>
      <c r="FD404" s="223">
        <f t="shared" ca="1" si="750"/>
        <v>-6.018884501639395E-14</v>
      </c>
      <c r="FE404" s="223">
        <f t="shared" ca="1" si="751"/>
        <v>-2.4332308728325478E-13</v>
      </c>
      <c r="FF404" s="223">
        <f t="shared" ca="1" si="752"/>
        <v>-1.7967817468297367E-13</v>
      </c>
      <c r="FG404" s="223">
        <f t="shared" ca="1" si="753"/>
        <v>6.6196992314481315E-14</v>
      </c>
      <c r="FH404" s="223">
        <f t="shared" ca="1" si="754"/>
        <v>2.4493493036869092E-13</v>
      </c>
      <c r="FI404" s="223">
        <f t="shared" ca="1" si="755"/>
        <v>1.7525897647083054E-13</v>
      </c>
      <c r="FJ404" s="223">
        <f t="shared" ca="1" si="756"/>
        <v>-7.2165265019663346E-14</v>
      </c>
      <c r="FK404" s="223">
        <f t="shared" ca="1" si="757"/>
        <v>-2.4639923381077977E-13</v>
      </c>
      <c r="FL404" s="223">
        <f t="shared" ca="1" si="758"/>
        <v>-1.7073420880461149E-13</v>
      </c>
      <c r="FM404" s="223">
        <f t="shared" ca="1" si="759"/>
        <v>7.8090068067630609E-14</v>
      </c>
      <c r="FN404" s="223">
        <f t="shared" ca="1" si="760"/>
        <v>2.4771511556788035E-13</v>
      </c>
      <c r="FO404" s="223">
        <f t="shared" ca="1" si="761"/>
        <v>1.6610659723517174E-13</v>
      </c>
      <c r="FP404" s="223">
        <f t="shared" ca="1" si="762"/>
        <v>-8.396783257856964E-14</v>
      </c>
      <c r="FQ404" s="223">
        <f t="shared" ca="1" si="763"/>
        <v>-2.4888178300202909E-13</v>
      </c>
      <c r="FR404" s="223">
        <f t="shared" ca="1" si="764"/>
        <v>-1.6137892926268323E-13</v>
      </c>
      <c r="FS404" s="223">
        <f t="shared" ca="1" si="765"/>
        <v>8.9795018006916083E-14</v>
      </c>
      <c r="FT404" s="223">
        <f t="shared" ca="1" si="766"/>
        <v>2.4989853335638664E-13</v>
      </c>
      <c r="FU404" s="223">
        <f t="shared" ca="1" si="767"/>
        <v>1.5655405265755366E-13</v>
      </c>
      <c r="FV404" s="223">
        <f t="shared" ca="1" si="768"/>
        <v>-9.5568114274073896E-14</v>
      </c>
      <c r="FW404" s="223">
        <f t="shared" ca="1" si="769"/>
        <v>-2.507647541785583E-13</v>
      </c>
      <c r="FX404" s="223">
        <f t="shared" ca="1" si="770"/>
        <v>-1.5163487374504195E-13</v>
      </c>
      <c r="FY404" s="223">
        <f t="shared" ca="1" si="771"/>
        <v>1.0128364388271494E-13</v>
      </c>
      <c r="FZ404" s="223">
        <f t="shared" ca="1" si="772"/>
        <v>2.5147992368951005E-13</v>
      </c>
      <c r="GA404" s="223">
        <f t="shared" ca="1" si="773"/>
        <v>1.466243556545737E-13</v>
      </c>
      <c r="GB404" s="223">
        <f t="shared" ca="1" si="774"/>
        <v>-1.0693816401152041E-13</v>
      </c>
      <c r="GC404" s="223">
        <f t="shared" ca="1" si="775"/>
        <v>-2.5204361109787208E-13</v>
      </c>
      <c r="GD404" s="223">
        <f t="shared" ca="1" si="776"/>
        <v>-1.4152551653489687E-13</v>
      </c>
      <c r="GE404" s="223">
        <f t="shared" ca="1" si="777"/>
        <v>1.1252826858899433E-13</v>
      </c>
      <c r="GF404" s="223">
        <f t="shared" ca="1" si="778"/>
        <v>2.5245547685942637E-13</v>
      </c>
      <c r="GG404" s="223">
        <f t="shared" ca="1" si="779"/>
        <v>1.3634142773603929E-13</v>
      </c>
      <c r="GH404" s="223">
        <f t="shared" ca="1" si="780"/>
        <v>-1.1805059034517973E-13</v>
      </c>
      <c r="GI404" s="223">
        <f t="shared" ca="1" si="781"/>
        <v>-2.5271527288163877E-13</v>
      </c>
      <c r="GJ404" s="223">
        <f t="shared" ca="1" si="782"/>
        <v>-1.31075211959254E-13</v>
      </c>
      <c r="GK404" s="223">
        <f t="shared" ca="1" si="783"/>
        <v>1.2350180283993706E-13</v>
      </c>
      <c r="GL404" s="223">
        <f t="shared" ca="1" si="784"/>
        <v>2.528228426730999E-13</v>
      </c>
      <c r="GM404" s="223">
        <f t="shared" ca="1" si="785"/>
        <v>1.257300413759962E-13</v>
      </c>
      <c r="GN404" s="223">
        <f t="shared" ca="1" si="786"/>
        <v>-1.288786224666934E-13</v>
      </c>
      <c r="GO404" s="223">
        <f t="shared" ca="1" si="787"/>
        <v>-2.527781214377898E-13</v>
      </c>
      <c r="GP404" s="223">
        <f t="shared" ca="1" si="788"/>
        <v>-1.2030913571716254E-13</v>
      </c>
      <c r="GQ404" s="223">
        <f t="shared" ca="1" si="789"/>
        <v>1.341778104303579E-13</v>
      </c>
      <c r="GR404" s="223">
        <f t="shared" ca="1" si="790"/>
        <v>2.5258113611410828E-13</v>
      </c>
      <c r="GS404" s="223">
        <f t="shared" ca="1" si="791"/>
        <v>1.1481576033362116E-13</v>
      </c>
      <c r="GT404" s="223">
        <f t="shared" ca="1" si="792"/>
        <v>-1.3939617469824458E-13</v>
      </c>
      <c r="GU404" s="223">
        <f t="shared" ca="1" si="793"/>
        <v>-2.5223200535864859E-13</v>
      </c>
      <c r="GV404" s="223">
        <f t="shared" ca="1" si="794"/>
        <v>-1.0925322422929257E-13</v>
      </c>
      <c r="GW404" s="223">
        <f t="shared" ca="1" si="795"/>
        <v>1.4453057192285777E-13</v>
      </c>
      <c r="GX404" s="223">
        <f t="shared" ca="1" si="796"/>
        <v>2.5173093947472288E-13</v>
      </c>
      <c r="GY404" s="223">
        <f t="shared" ca="1" si="797"/>
        <v>1.0362487806793598E-13</v>
      </c>
      <c r="GZ404" s="223">
        <f t="shared" ca="1" si="798"/>
        <v>-1.495779093352908E-13</v>
      </c>
      <c r="HA404" s="223">
        <f t="shared" ca="1" si="799"/>
        <v>-2.5107824028568371E-13</v>
      </c>
      <c r="HB404" s="223">
        <f t="shared" ca="1" si="800"/>
        <v>-9.7934112154808497E-14</v>
      </c>
      <c r="HC404" s="223">
        <f t="shared" ca="1" si="801"/>
        <v>1.5453514660821844E-13</v>
      </c>
      <c r="HD404" s="223">
        <f t="shared" ca="1" si="802"/>
        <v>2.5027430095311746E-13</v>
      </c>
      <c r="HE404" s="223">
        <f t="shared" ca="1" si="803"/>
        <v>9.2184354394511273E-14</v>
      </c>
      <c r="HF404" s="223">
        <f t="shared" ca="1" si="804"/>
        <v>-1.5939929768727059E-13</v>
      </c>
      <c r="HG404" s="223">
        <f t="shared" ca="1" si="805"/>
        <v>-2.4931960574001505E-13</v>
      </c>
      <c r="HH404" s="223">
        <f t="shared" ca="1" si="806"/>
        <v>-8.6379068226121789E-14</v>
      </c>
      <c r="HI404" s="223">
        <f t="shared" ca="1" si="807"/>
        <v>1.6416743258971407E-13</v>
      </c>
      <c r="HJ404" s="223">
        <f t="shared" ca="1" si="808"/>
        <v>2.4821472971907525E-13</v>
      </c>
      <c r="HK404" s="223">
        <f t="shared" ca="1" si="809"/>
        <v>8.0521750536961066E-14</v>
      </c>
      <c r="HL404" s="223">
        <f t="shared" ca="1" si="810"/>
        <v>-1.6883667916938675E-13</v>
      </c>
      <c r="HM404" s="223">
        <f t="shared" ca="1" si="811"/>
        <v>-2.4696033842629924E-13</v>
      </c>
      <c r="HN404" s="223">
        <f t="shared" ca="1" si="812"/>
        <v>-7.4615929556172317E-14</v>
      </c>
      <c r="HO404" s="223">
        <f t="shared" ca="1" si="813"/>
        <v>1.7340422484673774E-13</v>
      </c>
      <c r="HP404" s="223">
        <f t="shared" ca="1" si="814"/>
        <v>2.4555718746009864E-13</v>
      </c>
      <c r="HQ404" s="223">
        <f t="shared" ca="1" si="815"/>
        <v>6.8665162729488191E-14</v>
      </c>
      <c r="HR404" s="223">
        <f t="shared" ca="1" si="816"/>
        <v>-1.7786731830304267E-13</v>
      </c>
      <c r="HS404" s="223">
        <f t="shared" ca="1" si="817"/>
        <v>-2.4400612202614511E-13</v>
      </c>
      <c r="HT404" s="223">
        <f t="shared" ca="1" si="818"/>
        <v>-6.26730345763316E-14</v>
      </c>
      <c r="HU404" s="223">
        <f t="shared" ca="1" si="819"/>
        <v>1.8222327113768418E-13</v>
      </c>
      <c r="HV404" s="223">
        <f t="shared" ca="1" si="820"/>
        <v>2.4230807642825961E-13</v>
      </c>
      <c r="HW404" s="223">
        <f t="shared" ca="1" si="821"/>
        <v>5.6643154530641966E-14</v>
      </c>
      <c r="HX404" s="223">
        <f t="shared" ca="1" si="822"/>
        <v>-1.8646945948756442E-13</v>
      </c>
      <c r="HY404" s="223">
        <f t="shared" ca="1" si="823"/>
        <v>-2.4046407350561613E-13</v>
      </c>
      <c r="HZ404" s="223">
        <f t="shared" ca="1" si="824"/>
        <v>-5.0579154766694026E-14</v>
      </c>
      <c r="IA404" s="223">
        <f t="shared" ca="1" si="825"/>
        <v>1.9060332560759146E-13</v>
      </c>
      <c r="IB404" s="223">
        <f t="shared" ca="1" si="826"/>
        <v>2.384752240166237E-13</v>
      </c>
      <c r="IC404" s="223">
        <f t="shared" ca="1" si="827"/>
        <v>4.448468801118402E-14</v>
      </c>
      <c r="ID404" s="223">
        <f t="shared" ca="1" si="828"/>
        <v>-1.9462237941138987E-13</v>
      </c>
      <c r="IE404" s="223">
        <f t="shared" ca="1" si="829"/>
        <v>-1.7733156542581715E-13</v>
      </c>
      <c r="IF404" s="223">
        <f t="shared" ca="1" si="830"/>
        <v>-3.8363425343005704E-14</v>
      </c>
      <c r="IG404" s="223">
        <f t="shared" ca="1" si="831"/>
        <v>1.9852419997123028E-13</v>
      </c>
      <c r="IH404" s="223">
        <f t="shared" ca="1" si="832"/>
        <v>2.3406786390237155E-13</v>
      </c>
      <c r="II404" s="223">
        <f t="shared" ca="1" si="833"/>
        <v>3.2219053981901619E-14</v>
      </c>
      <c r="IJ404" s="223">
        <f t="shared" ca="1" si="834"/>
        <v>-2.0230643697630159E-13</v>
      </c>
      <c r="IK404" s="223">
        <f t="shared" ca="1" si="835"/>
        <v>-2.3165200810604029E-13</v>
      </c>
      <c r="IL404" s="223">
        <f t="shared" ca="1" si="836"/>
        <v>-2.6055275067434017E-14</v>
      </c>
      <c r="IM404" s="223">
        <f t="shared" ca="1" si="837"/>
        <v>2.0596681214846774E-13</v>
      </c>
      <c r="IN404" s="223">
        <f t="shared" ca="1" si="838"/>
        <v>2.2909661380205243E-13</v>
      </c>
      <c r="IO404" s="223">
        <f t="shared" ca="1" si="839"/>
        <v>1.9875801429528128E-14</v>
      </c>
      <c r="IP404" s="223">
        <f t="shared" ca="1" si="840"/>
        <v>-2.0950312061458672E-13</v>
      </c>
      <c r="IQ404" s="223">
        <f t="shared" ca="1" si="841"/>
        <v>-2.264032202643843E-13</v>
      </c>
      <c r="IR404" s="223">
        <f t="shared" ca="1" si="842"/>
        <v>-1.3684355352045174E-14</v>
      </c>
      <c r="IS404" s="223">
        <f t="shared" ca="1" si="843"/>
        <v>2.1291323223467781E-13</v>
      </c>
      <c r="IT404" s="223">
        <f t="shared" ca="1" si="844"/>
        <v>2.2357344989259051E-13</v>
      </c>
      <c r="IU404" s="223">
        <f t="shared" ca="1" si="845"/>
        <v>7.4846663305891411E-15</v>
      </c>
      <c r="IV404" s="223">
        <f t="shared" ca="1" si="846"/>
        <v>-2.1619509288500924E-13</v>
      </c>
      <c r="IW404" s="223">
        <f t="shared" ca="1" si="847"/>
        <v>-2.2060900723453109E-13</v>
      </c>
      <c r="IX404" s="223">
        <f t="shared" ca="1" si="848"/>
        <v>-1.2804688260052473E-15</v>
      </c>
      <c r="IY404" s="223">
        <f t="shared" ca="1" si="849"/>
        <v>2.1934672569544187E-13</v>
      </c>
      <c r="IZ404" s="223">
        <f t="shared" ca="1" si="850"/>
        <v>2.1751167795962296E-13</v>
      </c>
      <c r="JA404" s="223">
        <f t="shared" ca="1" si="851"/>
        <v>-4.9244999851195876E-15</v>
      </c>
      <c r="JB404" s="223">
        <f t="shared" ca="1" si="852"/>
        <v>-2.2236623224021788E-13</v>
      </c>
    </row>
    <row r="405" spans="2:262">
      <c r="B405" s="230">
        <v>44</v>
      </c>
      <c r="C405" s="229">
        <f t="shared" si="853"/>
        <v>8.5937500000000044E-4</v>
      </c>
      <c r="D405" s="226">
        <f t="shared" ca="1" si="597"/>
        <v>18.000000000024347</v>
      </c>
      <c r="E405" s="225">
        <f ca="1">AX361</f>
        <v>2.4346420967236278E-11</v>
      </c>
      <c r="F405" s="224">
        <v>44</v>
      </c>
      <c r="G405" s="223">
        <f t="shared" ca="1" si="854"/>
        <v>-5.9816379698836143E-14</v>
      </c>
      <c r="H405" s="223">
        <f t="shared" ca="1" si="598"/>
        <v>5.8914365846703697E-15</v>
      </c>
      <c r="I405" s="223">
        <f t="shared" ca="1" si="599"/>
        <v>6.5370787661297964E-14</v>
      </c>
      <c r="J405" s="223">
        <f t="shared" ca="1" si="600"/>
        <v>5.5739715389891743E-14</v>
      </c>
      <c r="K405" s="223">
        <f t="shared" ca="1" si="601"/>
        <v>-1.281974776848833E-14</v>
      </c>
      <c r="L405" s="223">
        <f t="shared" ca="1" si="602"/>
        <v>-6.7826089919887272E-14</v>
      </c>
      <c r="M405" s="223">
        <f t="shared" ca="1" si="603"/>
        <v>-5.1126247151314799E-14</v>
      </c>
      <c r="N405" s="223">
        <f t="shared" ca="1" si="604"/>
        <v>1.9624597773308754E-14</v>
      </c>
      <c r="O405" s="223">
        <f t="shared" ca="1" si="605"/>
        <v>6.9628189855035777E-14</v>
      </c>
      <c r="P405" s="223">
        <f t="shared" ca="1" si="606"/>
        <v>4.6020405204221061E-14</v>
      </c>
      <c r="Q405" s="223">
        <f t="shared" ca="1" si="607"/>
        <v>-2.6240452173675823E-14</v>
      </c>
      <c r="R405" s="223">
        <f t="shared" ca="1" si="608"/>
        <v>-7.0759732259239955E-14</v>
      </c>
      <c r="S405" s="223">
        <f t="shared" ca="1" si="609"/>
        <v>-4.0471361597698178E-14</v>
      </c>
      <c r="T405" s="223">
        <f t="shared" ca="1" si="610"/>
        <v>3.260359667512011E-14</v>
      </c>
      <c r="U405" s="223">
        <f t="shared" ca="1" si="611"/>
        <v>7.1209819760583329E-14</v>
      </c>
      <c r="V405" s="223">
        <f t="shared" ca="1" si="612"/>
        <v>3.4532556655092751E-14</v>
      </c>
      <c r="W405" s="223">
        <f t="shared" ca="1" si="613"/>
        <v>-3.8652750717644084E-14</v>
      </c>
      <c r="X405" s="223">
        <f t="shared" ca="1" si="614"/>
        <v>-7.0974117770385085E-14</v>
      </c>
      <c r="Y405" s="223">
        <f t="shared" ca="1" si="615"/>
        <v>-2.8261184314483094E-14</v>
      </c>
      <c r="Z405" s="223">
        <f t="shared" ca="1" si="616"/>
        <v>4.4329657641014277E-14</v>
      </c>
      <c r="AA405" s="223">
        <f t="shared" ca="1" si="617"/>
        <v>7.0054896227658673E-14</v>
      </c>
      <c r="AB405" s="223">
        <f t="shared" ca="1" si="618"/>
        <v>2.1717641319790125E-14</v>
      </c>
      <c r="AC405" s="223">
        <f t="shared" ca="1" si="619"/>
        <v>-4.9579645728245631E-14</v>
      </c>
      <c r="AD405" s="223">
        <f t="shared" ca="1" si="620"/>
        <v>-6.8461007738358151E-14</v>
      </c>
      <c r="AE405" s="223">
        <f t="shared" ca="1" si="621"/>
        <v>-1.4964945567117191E-14</v>
      </c>
      <c r="AF405" s="223">
        <f t="shared" ca="1" si="622"/>
        <v>5.4352154724122688E-14</v>
      </c>
      <c r="AG405" s="223">
        <f t="shared" ca="1" si="623"/>
        <v>6.620780231994355E-14</v>
      </c>
      <c r="AH405" s="223">
        <f t="shared" ca="1" si="624"/>
        <v>8.0681292079615343E-15</v>
      </c>
      <c r="AI405" s="223">
        <f t="shared" ca="1" si="625"/>
        <v>-5.8601222758096382E-14</v>
      </c>
      <c r="AJ405" s="223">
        <f t="shared" ca="1" si="626"/>
        <v>-6.3316979572321587E-14</v>
      </c>
      <c r="AK405" s="223">
        <f t="shared" ca="1" si="627"/>
        <v>-1.0936123540451458E-15</v>
      </c>
      <c r="AL405" s="223">
        <f t="shared" ca="1" si="628"/>
        <v>6.2285928982222634E-14</v>
      </c>
      <c r="AM405" s="223">
        <f t="shared" ca="1" si="629"/>
        <v>5.9816379698836319E-14</v>
      </c>
      <c r="AN405" s="223">
        <f t="shared" ca="1" si="630"/>
        <v>-5.8914365846700163E-15</v>
      </c>
      <c r="AO405" s="223">
        <f t="shared" ca="1" si="631"/>
        <v>-6.5370787661297825E-14</v>
      </c>
      <c r="AP405" s="223">
        <f t="shared" ca="1" si="632"/>
        <v>-5.5739715389891964E-14</v>
      </c>
      <c r="AQ405" s="223">
        <f t="shared" ca="1" si="633"/>
        <v>1.2819747768487989E-14</v>
      </c>
      <c r="AR405" s="223">
        <f t="shared" ca="1" si="634"/>
        <v>6.7826089919887158E-14</v>
      </c>
      <c r="AS405" s="223">
        <f t="shared" ca="1" si="635"/>
        <v>5.1126247151315038E-14</v>
      </c>
      <c r="AT405" s="223">
        <f t="shared" ca="1" si="636"/>
        <v>-1.9624597773308416E-14</v>
      </c>
      <c r="AU405" s="223">
        <f t="shared" ca="1" si="637"/>
        <v>-6.9628189855035701E-14</v>
      </c>
      <c r="AV405" s="223">
        <f t="shared" ca="1" si="638"/>
        <v>-4.6020405204221326E-14</v>
      </c>
      <c r="AW405" s="223">
        <f t="shared" ca="1" si="639"/>
        <v>2.6240452173675498E-14</v>
      </c>
      <c r="AX405" s="223">
        <f t="shared" ca="1" si="640"/>
        <v>7.0759732259239905E-14</v>
      </c>
      <c r="AY405" s="223">
        <f t="shared" ca="1" si="641"/>
        <v>4.0471361597698468E-14</v>
      </c>
      <c r="AZ405" s="223">
        <f t="shared" ca="1" si="642"/>
        <v>-3.2603596675119801E-14</v>
      </c>
      <c r="BA405" s="223">
        <f t="shared" ca="1" si="643"/>
        <v>-7.1209819760583316E-14</v>
      </c>
      <c r="BB405" s="223">
        <f t="shared" ca="1" si="644"/>
        <v>-3.4532556655093061E-14</v>
      </c>
      <c r="BC405" s="223">
        <f t="shared" ca="1" si="645"/>
        <v>3.8652750717643794E-14</v>
      </c>
      <c r="BD405" s="223">
        <f t="shared" ca="1" si="646"/>
        <v>7.0974117770385111E-14</v>
      </c>
      <c r="BE405" s="223">
        <f t="shared" ca="1" si="647"/>
        <v>2.8261184314483419E-14</v>
      </c>
      <c r="BF405" s="223">
        <f t="shared" ca="1" si="648"/>
        <v>-4.4329657641014012E-14</v>
      </c>
      <c r="BG405" s="223">
        <f t="shared" ca="1" si="649"/>
        <v>-7.0054896227658736E-14</v>
      </c>
      <c r="BH405" s="223">
        <f t="shared" ca="1" si="650"/>
        <v>-2.1717641319790456E-14</v>
      </c>
      <c r="BI405" s="223">
        <f t="shared" ca="1" si="651"/>
        <v>4.9579645728245379E-14</v>
      </c>
      <c r="BJ405" s="223">
        <f t="shared" ca="1" si="652"/>
        <v>6.8461007738358239E-14</v>
      </c>
      <c r="BK405" s="223">
        <f t="shared" ca="1" si="653"/>
        <v>1.4964945567117535E-14</v>
      </c>
      <c r="BL405" s="223">
        <f t="shared" ca="1" si="654"/>
        <v>-5.4352154724122474E-14</v>
      </c>
      <c r="BM405" s="223">
        <f t="shared" ca="1" si="655"/>
        <v>-6.6207802319943676E-14</v>
      </c>
      <c r="BN405" s="223">
        <f t="shared" ca="1" si="656"/>
        <v>-8.0681292079618845E-15</v>
      </c>
      <c r="BO405" s="223">
        <f t="shared" ca="1" si="657"/>
        <v>5.8601222758096168E-14</v>
      </c>
      <c r="BP405" s="223">
        <f t="shared" ca="1" si="658"/>
        <v>6.3316979572321751E-14</v>
      </c>
      <c r="BQ405" s="223">
        <f t="shared" ca="1" si="659"/>
        <v>1.0936123540454929E-15</v>
      </c>
      <c r="BR405" s="223">
        <f t="shared" ca="1" si="660"/>
        <v>-6.2285928982222458E-14</v>
      </c>
      <c r="BS405" s="223">
        <f t="shared" ca="1" si="661"/>
        <v>-5.9816379698836521E-14</v>
      </c>
      <c r="BT405" s="223">
        <f t="shared" ca="1" si="662"/>
        <v>5.8914365846696755E-15</v>
      </c>
      <c r="BU405" s="223">
        <f t="shared" ca="1" si="663"/>
        <v>6.5370787661297686E-14</v>
      </c>
      <c r="BV405" s="223">
        <f t="shared" ca="1" si="664"/>
        <v>5.5739715389892172E-14</v>
      </c>
      <c r="BW405" s="223">
        <f t="shared" ca="1" si="665"/>
        <v>-1.2819747768487642E-14</v>
      </c>
      <c r="BX405" s="223">
        <f t="shared" ca="1" si="666"/>
        <v>-6.7826089919887057E-14</v>
      </c>
      <c r="BY405" s="223">
        <f t="shared" ca="1" si="667"/>
        <v>-5.1126247151315285E-14</v>
      </c>
      <c r="BZ405" s="223">
        <f t="shared" ca="1" si="668"/>
        <v>1.9624597773308079E-14</v>
      </c>
      <c r="CA405" s="223">
        <f t="shared" ca="1" si="669"/>
        <v>6.9628189855035626E-14</v>
      </c>
      <c r="CB405" s="223">
        <f t="shared" ca="1" si="670"/>
        <v>4.6020405204221597E-14</v>
      </c>
      <c r="CC405" s="223">
        <f t="shared" ca="1" si="671"/>
        <v>-2.6240452173675179E-14</v>
      </c>
      <c r="CD405" s="223">
        <f t="shared" ca="1" si="672"/>
        <v>-7.0759732259239867E-14</v>
      </c>
      <c r="CE405" s="223">
        <f t="shared" ca="1" si="673"/>
        <v>-4.0471361597698752E-14</v>
      </c>
      <c r="CF405" s="223">
        <f t="shared" ca="1" si="674"/>
        <v>3.2603596675119485E-14</v>
      </c>
      <c r="CG405" s="223">
        <f t="shared" ca="1" si="675"/>
        <v>7.1209819760583304E-14</v>
      </c>
      <c r="CH405" s="223">
        <f t="shared" ca="1" si="676"/>
        <v>3.4532556655093363E-14</v>
      </c>
      <c r="CI405" s="223">
        <f t="shared" ca="1" si="677"/>
        <v>-3.8652750717643504E-14</v>
      </c>
      <c r="CJ405" s="223">
        <f t="shared" ca="1" si="678"/>
        <v>-7.0974117770385136E-14</v>
      </c>
      <c r="CK405" s="223">
        <f t="shared" ca="1" si="679"/>
        <v>-2.8261184314483735E-14</v>
      </c>
      <c r="CL405" s="223">
        <f t="shared" ca="1" si="680"/>
        <v>4.4329657641013722E-14</v>
      </c>
      <c r="CM405" s="223">
        <f t="shared" ca="1" si="681"/>
        <v>7.0054896227658799E-14</v>
      </c>
      <c r="CN405" s="223">
        <f t="shared" ca="1" si="682"/>
        <v>2.1717641319790788E-14</v>
      </c>
      <c r="CO405" s="223">
        <f t="shared" ca="1" si="683"/>
        <v>-4.9579645728245132E-14</v>
      </c>
      <c r="CP405" s="223">
        <f t="shared" ca="1" si="684"/>
        <v>-6.846100773835834E-14</v>
      </c>
      <c r="CQ405" s="223">
        <f t="shared" ca="1" si="685"/>
        <v>-1.4964945567117876E-14</v>
      </c>
      <c r="CR405" s="223">
        <f t="shared" ca="1" si="686"/>
        <v>5.4352154724122247E-14</v>
      </c>
      <c r="CS405" s="223">
        <f t="shared" ca="1" si="687"/>
        <v>6.6207802319943815E-14</v>
      </c>
      <c r="CT405" s="223">
        <f t="shared" ca="1" si="688"/>
        <v>8.0681292079622316E-15</v>
      </c>
      <c r="CU405" s="223">
        <f t="shared" ca="1" si="689"/>
        <v>-5.8601222758095978E-14</v>
      </c>
      <c r="CV405" s="223">
        <f t="shared" ca="1" si="690"/>
        <v>-6.3316979572321903E-14</v>
      </c>
      <c r="CW405" s="223">
        <f t="shared" ca="1" si="691"/>
        <v>-1.0936123540458463E-15</v>
      </c>
      <c r="CX405" s="223">
        <f t="shared" ca="1" si="692"/>
        <v>6.2285928982222294E-14</v>
      </c>
      <c r="CY405" s="223">
        <f t="shared" ca="1" si="693"/>
        <v>5.9816379698836698E-14</v>
      </c>
      <c r="CZ405" s="223">
        <f t="shared" ca="1" si="694"/>
        <v>-5.8914365846693284E-15</v>
      </c>
      <c r="DA405" s="223">
        <f t="shared" ca="1" si="695"/>
        <v>-6.5370787661297547E-14</v>
      </c>
      <c r="DB405" s="223">
        <f t="shared" ca="1" si="696"/>
        <v>-5.5739715389892399E-14</v>
      </c>
      <c r="DC405" s="223">
        <f t="shared" ca="1" si="697"/>
        <v>1.2819747768487295E-14</v>
      </c>
      <c r="DD405" s="223">
        <f t="shared" ca="1" si="698"/>
        <v>6.7826089919886956E-14</v>
      </c>
      <c r="DE405" s="223">
        <f t="shared" ca="1" si="699"/>
        <v>5.1126247151315531E-14</v>
      </c>
      <c r="DF405" s="223">
        <f t="shared" ca="1" si="700"/>
        <v>-1.9624597773307744E-14</v>
      </c>
      <c r="DG405" s="223">
        <f t="shared" ca="1" si="701"/>
        <v>-6.962818985503555E-14</v>
      </c>
      <c r="DH405" s="223">
        <f t="shared" ca="1" si="702"/>
        <v>-4.6020405204221862E-14</v>
      </c>
      <c r="DI405" s="223">
        <f t="shared" ca="1" si="703"/>
        <v>2.6240452173674851E-14</v>
      </c>
      <c r="DJ405" s="223">
        <f t="shared" ca="1" si="704"/>
        <v>7.0759732259239829E-14</v>
      </c>
      <c r="DK405" s="223">
        <f t="shared" ca="1" si="705"/>
        <v>4.0471361597699042E-14</v>
      </c>
      <c r="DL405" s="223">
        <f t="shared" ca="1" si="706"/>
        <v>-3.2603596675119182E-14</v>
      </c>
      <c r="DM405" s="223">
        <f t="shared" ca="1" si="707"/>
        <v>-7.1209819760583304E-14</v>
      </c>
      <c r="DN405" s="223">
        <f t="shared" ca="1" si="708"/>
        <v>-3.4532556655093666E-14</v>
      </c>
      <c r="DO405" s="223">
        <f t="shared" ca="1" si="709"/>
        <v>3.8652750717643201E-14</v>
      </c>
      <c r="DP405" s="223">
        <f t="shared" ca="1" si="710"/>
        <v>7.0974117770385161E-14</v>
      </c>
      <c r="DQ405" s="223">
        <f t="shared" ca="1" si="711"/>
        <v>2.8261184314484056E-14</v>
      </c>
      <c r="DR405" s="223">
        <f t="shared" ca="1" si="712"/>
        <v>-4.4329657641013457E-14</v>
      </c>
      <c r="DS405" s="223">
        <f t="shared" ca="1" si="713"/>
        <v>-7.0054896227658862E-14</v>
      </c>
      <c r="DT405" s="223">
        <f t="shared" ca="1" si="714"/>
        <v>-2.1717641319791119E-14</v>
      </c>
      <c r="DU405" s="223">
        <f t="shared" ca="1" si="715"/>
        <v>4.957964572824488E-14</v>
      </c>
      <c r="DV405" s="223">
        <f t="shared" ca="1" si="716"/>
        <v>6.8461007738358441E-14</v>
      </c>
      <c r="DW405" s="223">
        <f t="shared" ca="1" si="717"/>
        <v>1.496494556711822E-14</v>
      </c>
      <c r="DX405" s="223">
        <f t="shared" ca="1" si="718"/>
        <v>-5.4352154724122013E-14</v>
      </c>
      <c r="DY405" s="223">
        <f t="shared" ca="1" si="719"/>
        <v>-6.6207802319943941E-14</v>
      </c>
      <c r="DZ405" s="223">
        <f t="shared" ca="1" si="720"/>
        <v>-8.0681292079625756E-15</v>
      </c>
      <c r="EA405" s="223">
        <f t="shared" ca="1" si="721"/>
        <v>5.8601222758095777E-14</v>
      </c>
      <c r="EB405" s="223">
        <f t="shared" ca="1" si="722"/>
        <v>6.3316979572322067E-14</v>
      </c>
      <c r="EC405" s="223">
        <f t="shared" ca="1" si="723"/>
        <v>1.0936123540461934E-15</v>
      </c>
      <c r="ED405" s="223">
        <f t="shared" ca="1" si="724"/>
        <v>-6.2285928982222117E-14</v>
      </c>
      <c r="EE405" s="223">
        <f t="shared" ca="1" si="725"/>
        <v>-5.98163796988369E-14</v>
      </c>
      <c r="EF405" s="223">
        <f t="shared" ca="1" si="726"/>
        <v>5.891436584668975E-15</v>
      </c>
      <c r="EG405" s="223">
        <f t="shared" ca="1" si="727"/>
        <v>6.5370787661297408E-14</v>
      </c>
      <c r="EH405" s="223">
        <f t="shared" ca="1" si="728"/>
        <v>5.5739715389892614E-14</v>
      </c>
      <c r="EI405" s="223">
        <f t="shared" ca="1" si="729"/>
        <v>-1.2819747768486954E-14</v>
      </c>
      <c r="EJ405" s="223">
        <f t="shared" ca="1" si="730"/>
        <v>-6.7826089919886855E-14</v>
      </c>
      <c r="EK405" s="223">
        <f t="shared" ca="1" si="731"/>
        <v>-5.112624715131577E-14</v>
      </c>
      <c r="EL405" s="223">
        <f t="shared" ca="1" si="732"/>
        <v>1.962459777330741E-14</v>
      </c>
      <c r="EM405" s="223">
        <f t="shared" ca="1" si="733"/>
        <v>6.9628189855035474E-14</v>
      </c>
      <c r="EN405" s="223">
        <f t="shared" ca="1" si="734"/>
        <v>4.6020405204222128E-14</v>
      </c>
      <c r="EO405" s="223">
        <f t="shared" ca="1" si="735"/>
        <v>-2.6240452173674526E-14</v>
      </c>
      <c r="EP405" s="223">
        <f t="shared" ca="1" si="736"/>
        <v>-7.0759732259239791E-14</v>
      </c>
      <c r="EQ405" s="223">
        <f t="shared" ca="1" si="737"/>
        <v>-4.0471361597699326E-14</v>
      </c>
      <c r="ER405" s="223">
        <f t="shared" ca="1" si="738"/>
        <v>3.2603596675118867E-14</v>
      </c>
      <c r="ES405" s="223">
        <f t="shared" ca="1" si="739"/>
        <v>7.1209819760583304E-14</v>
      </c>
      <c r="ET405" s="223">
        <f t="shared" ca="1" si="740"/>
        <v>3.4532556655093976E-14</v>
      </c>
      <c r="EU405" s="223">
        <f t="shared" ca="1" si="741"/>
        <v>-3.8652750717642917E-14</v>
      </c>
      <c r="EV405" s="223">
        <f t="shared" ca="1" si="742"/>
        <v>-7.0974117770385199E-14</v>
      </c>
      <c r="EW405" s="223">
        <f t="shared" ca="1" si="743"/>
        <v>-2.8261184314484372E-14</v>
      </c>
      <c r="EX405" s="223">
        <f t="shared" ca="1" si="744"/>
        <v>4.4329657641013185E-14</v>
      </c>
      <c r="EY405" s="223">
        <f t="shared" ca="1" si="745"/>
        <v>7.0054896227658912E-14</v>
      </c>
      <c r="EZ405" s="223">
        <f t="shared" ca="1" si="746"/>
        <v>2.1717641319791453E-14</v>
      </c>
      <c r="FA405" s="223">
        <f t="shared" ca="1" si="747"/>
        <v>-4.9579645728244628E-14</v>
      </c>
      <c r="FB405" s="223">
        <f t="shared" ca="1" si="748"/>
        <v>-6.846100773835853E-14</v>
      </c>
      <c r="FC405" s="223">
        <f t="shared" ca="1" si="749"/>
        <v>-1.496494556711856E-14</v>
      </c>
      <c r="FD405" s="223">
        <f t="shared" ca="1" si="750"/>
        <v>5.4352154724121798E-14</v>
      </c>
      <c r="FE405" s="223">
        <f t="shared" ca="1" si="751"/>
        <v>6.6207802319944067E-14</v>
      </c>
      <c r="FF405" s="223">
        <f t="shared" ca="1" si="752"/>
        <v>8.0681292079629258E-15</v>
      </c>
      <c r="FG405" s="223">
        <f t="shared" ca="1" si="753"/>
        <v>-5.8601222758095575E-14</v>
      </c>
      <c r="FH405" s="223">
        <f t="shared" ca="1" si="754"/>
        <v>-6.3316979572322231E-14</v>
      </c>
      <c r="FI405" s="223">
        <f t="shared" ca="1" si="755"/>
        <v>-1.0936123540465405E-15</v>
      </c>
      <c r="FJ405" s="223">
        <f t="shared" ca="1" si="756"/>
        <v>6.2285928982221953E-14</v>
      </c>
      <c r="FK405" s="223">
        <f t="shared" ca="1" si="757"/>
        <v>5.9816379698837077E-14</v>
      </c>
      <c r="FL405" s="223">
        <f t="shared" ca="1" si="758"/>
        <v>-5.8914365846686342E-15</v>
      </c>
      <c r="FM405" s="223">
        <f t="shared" ca="1" si="759"/>
        <v>-6.5370787661297269E-14</v>
      </c>
      <c r="FN405" s="223">
        <f t="shared" ca="1" si="760"/>
        <v>-5.5739715389892835E-14</v>
      </c>
      <c r="FO405" s="223">
        <f t="shared" ca="1" si="761"/>
        <v>1.2819747768486607E-14</v>
      </c>
      <c r="FP405" s="223">
        <f t="shared" ca="1" si="762"/>
        <v>6.7826089919886742E-14</v>
      </c>
      <c r="FQ405" s="223">
        <f t="shared" ca="1" si="763"/>
        <v>5.112624715131601E-14</v>
      </c>
      <c r="FR405" s="223">
        <f t="shared" ca="1" si="764"/>
        <v>-1.9624597773307078E-14</v>
      </c>
      <c r="FS405" s="223">
        <f t="shared" ca="1" si="765"/>
        <v>-6.9628189855035411E-14</v>
      </c>
      <c r="FT405" s="223">
        <f t="shared" ca="1" si="766"/>
        <v>-4.6020405204222393E-14</v>
      </c>
      <c r="FU405" s="223">
        <f t="shared" ca="1" si="767"/>
        <v>2.6240452173674207E-14</v>
      </c>
      <c r="FV405" s="223">
        <f t="shared" ca="1" si="768"/>
        <v>7.0759732259239753E-14</v>
      </c>
      <c r="FW405" s="223">
        <f t="shared" ca="1" si="769"/>
        <v>4.047136159769961E-14</v>
      </c>
      <c r="FX405" s="223">
        <f t="shared" ca="1" si="770"/>
        <v>-3.2603596675118564E-14</v>
      </c>
      <c r="FY405" s="223">
        <f t="shared" ca="1" si="771"/>
        <v>-7.1209819760583291E-14</v>
      </c>
      <c r="FZ405" s="223">
        <f t="shared" ca="1" si="772"/>
        <v>-3.4532556655094279E-14</v>
      </c>
      <c r="GA405" s="223">
        <f t="shared" ca="1" si="773"/>
        <v>3.865275071764262E-14</v>
      </c>
      <c r="GB405" s="223">
        <f t="shared" ca="1" si="774"/>
        <v>7.0974117770385224E-14</v>
      </c>
      <c r="GC405" s="223">
        <f t="shared" ca="1" si="775"/>
        <v>2.8261184314484694E-14</v>
      </c>
      <c r="GD405" s="223">
        <f t="shared" ca="1" si="776"/>
        <v>-4.4329657641012901E-14</v>
      </c>
      <c r="GE405" s="223">
        <f t="shared" ca="1" si="777"/>
        <v>-7.0054896227658988E-14</v>
      </c>
      <c r="GF405" s="223">
        <f t="shared" ca="1" si="778"/>
        <v>-2.1717641319791788E-14</v>
      </c>
      <c r="GG405" s="223">
        <f t="shared" ca="1" si="779"/>
        <v>4.9579645728244375E-14</v>
      </c>
      <c r="GH405" s="223">
        <f t="shared" ca="1" si="780"/>
        <v>6.8461007738358631E-14</v>
      </c>
      <c r="GI405" s="223">
        <f t="shared" ca="1" si="781"/>
        <v>1.4964945567118898E-14</v>
      </c>
      <c r="GJ405" s="223">
        <f t="shared" ca="1" si="782"/>
        <v>-5.4352154724121571E-14</v>
      </c>
      <c r="GK405" s="223">
        <f t="shared" ca="1" si="783"/>
        <v>-6.6207802319944194E-14</v>
      </c>
      <c r="GL405" s="223">
        <f t="shared" ca="1" si="784"/>
        <v>-8.0681292079632635E-15</v>
      </c>
      <c r="GM405" s="223">
        <f t="shared" ca="1" si="785"/>
        <v>5.8601222758095385E-14</v>
      </c>
      <c r="GN405" s="223">
        <f t="shared" ca="1" si="786"/>
        <v>6.3316979572322383E-14</v>
      </c>
      <c r="GO405" s="223">
        <f t="shared" ca="1" si="787"/>
        <v>1.0936123540468876E-15</v>
      </c>
      <c r="GP405" s="223">
        <f t="shared" ca="1" si="788"/>
        <v>-6.2285928982221789E-14</v>
      </c>
      <c r="GQ405" s="223">
        <f t="shared" ca="1" si="789"/>
        <v>-5.9816379698837279E-14</v>
      </c>
      <c r="GR405" s="223">
        <f t="shared" ca="1" si="790"/>
        <v>5.8914365846682871E-15</v>
      </c>
      <c r="GS405" s="223">
        <f t="shared" ca="1" si="791"/>
        <v>6.5370787661297131E-14</v>
      </c>
      <c r="GT405" s="223">
        <f t="shared" ca="1" si="792"/>
        <v>5.5739715389893049E-14</v>
      </c>
      <c r="GU405" s="223">
        <f t="shared" ca="1" si="793"/>
        <v>-1.2819747768486266E-14</v>
      </c>
      <c r="GV405" s="223">
        <f t="shared" ca="1" si="794"/>
        <v>-6.7826089919886628E-14</v>
      </c>
      <c r="GW405" s="223">
        <f t="shared" ca="1" si="795"/>
        <v>-5.1126247151316256E-14</v>
      </c>
      <c r="GX405" s="223">
        <f t="shared" ca="1" si="796"/>
        <v>1.9624597773306734E-14</v>
      </c>
      <c r="GY405" s="223">
        <f t="shared" ca="1" si="797"/>
        <v>6.9628189855035335E-14</v>
      </c>
      <c r="GZ405" s="223">
        <f t="shared" ca="1" si="798"/>
        <v>4.6020405204222658E-14</v>
      </c>
      <c r="HA405" s="223">
        <f t="shared" ca="1" si="799"/>
        <v>-2.6240452173673876E-14</v>
      </c>
      <c r="HB405" s="223">
        <f t="shared" ca="1" si="800"/>
        <v>-7.0759732259239715E-14</v>
      </c>
      <c r="HC405" s="223">
        <f t="shared" ca="1" si="801"/>
        <v>-4.04713615976999E-14</v>
      </c>
      <c r="HD405" s="223">
        <f t="shared" ca="1" si="802"/>
        <v>3.2603596675118248E-14</v>
      </c>
      <c r="HE405" s="223">
        <f t="shared" ca="1" si="803"/>
        <v>7.1209819760583279E-14</v>
      </c>
      <c r="HF405" s="223">
        <f t="shared" ca="1" si="804"/>
        <v>3.4532556655094581E-14</v>
      </c>
      <c r="HG405" s="223">
        <f t="shared" ca="1" si="805"/>
        <v>-3.865275071764233E-14</v>
      </c>
      <c r="HH405" s="223">
        <f t="shared" ca="1" si="806"/>
        <v>-7.0974117770385262E-14</v>
      </c>
      <c r="HI405" s="223">
        <f t="shared" ca="1" si="807"/>
        <v>-2.8261184314485019E-14</v>
      </c>
      <c r="HJ405" s="223">
        <f t="shared" ca="1" si="808"/>
        <v>4.4329657641012636E-14</v>
      </c>
      <c r="HK405" s="223">
        <f t="shared" ca="1" si="809"/>
        <v>7.0054896227659051E-14</v>
      </c>
      <c r="HL405" s="223">
        <f t="shared" ca="1" si="810"/>
        <v>2.1717641319792116E-14</v>
      </c>
      <c r="HM405" s="223">
        <f t="shared" ca="1" si="811"/>
        <v>-4.9579645728244129E-14</v>
      </c>
      <c r="HN405" s="223">
        <f t="shared" ca="1" si="812"/>
        <v>-6.8461007738358719E-14</v>
      </c>
      <c r="HO405" s="223">
        <f t="shared" ca="1" si="813"/>
        <v>-1.4964945567119239E-14</v>
      </c>
      <c r="HP405" s="223">
        <f t="shared" ca="1" si="814"/>
        <v>5.4352154724121344E-14</v>
      </c>
      <c r="HQ405" s="223">
        <f t="shared" ca="1" si="815"/>
        <v>6.620780231994432E-14</v>
      </c>
      <c r="HR405" s="223">
        <f t="shared" ca="1" si="816"/>
        <v>8.0681292079636169E-15</v>
      </c>
      <c r="HS405" s="223">
        <f t="shared" ca="1" si="817"/>
        <v>-5.8601222758095171E-14</v>
      </c>
      <c r="HT405" s="223">
        <f t="shared" ca="1" si="818"/>
        <v>-6.3316979572322547E-14</v>
      </c>
      <c r="HU405" s="223">
        <f t="shared" ca="1" si="819"/>
        <v>-1.0936123540472347E-15</v>
      </c>
      <c r="HV405" s="223">
        <f t="shared" ca="1" si="820"/>
        <v>6.2285928982221612E-14</v>
      </c>
      <c r="HW405" s="223">
        <f t="shared" ca="1" si="821"/>
        <v>5.9816379698837455E-14</v>
      </c>
      <c r="HX405" s="223">
        <f t="shared" ca="1" si="822"/>
        <v>-5.8914365846679337E-15</v>
      </c>
      <c r="HY405" s="223">
        <f t="shared" ca="1" si="823"/>
        <v>-6.5370787661296992E-14</v>
      </c>
      <c r="HZ405" s="223">
        <f t="shared" ca="1" si="824"/>
        <v>-5.5739715389893264E-14</v>
      </c>
      <c r="IA405" s="223">
        <f t="shared" ca="1" si="825"/>
        <v>1.2819747768485926E-14</v>
      </c>
      <c r="IB405" s="223">
        <f t="shared" ca="1" si="826"/>
        <v>6.7826089919886527E-14</v>
      </c>
      <c r="IC405" s="223">
        <f t="shared" ca="1" si="827"/>
        <v>5.1126247151316496E-14</v>
      </c>
      <c r="ID405" s="223">
        <f t="shared" ca="1" si="828"/>
        <v>-1.96245977733064E-14</v>
      </c>
      <c r="IE405" s="223">
        <f t="shared" ca="1" si="829"/>
        <v>-9.0058913818082468E-14</v>
      </c>
      <c r="IF405" s="223">
        <f t="shared" ca="1" si="830"/>
        <v>-4.6020405204222929E-14</v>
      </c>
      <c r="IG405" s="223">
        <f t="shared" ca="1" si="831"/>
        <v>2.6240452173673551E-14</v>
      </c>
      <c r="IH405" s="223">
        <f t="shared" ca="1" si="832"/>
        <v>7.0759732259239677E-14</v>
      </c>
      <c r="II405" s="223">
        <f t="shared" ca="1" si="833"/>
        <v>4.0471361597700184E-14</v>
      </c>
      <c r="IJ405" s="223">
        <f t="shared" ca="1" si="834"/>
        <v>-3.2603596675117939E-14</v>
      </c>
      <c r="IK405" s="223">
        <f t="shared" ca="1" si="835"/>
        <v>-7.1209819760583279E-14</v>
      </c>
      <c r="IL405" s="223">
        <f t="shared" ca="1" si="836"/>
        <v>-3.4532556655094891E-14</v>
      </c>
      <c r="IM405" s="223">
        <f t="shared" ca="1" si="837"/>
        <v>3.8652750717642033E-14</v>
      </c>
      <c r="IN405" s="223">
        <f t="shared" ca="1" si="838"/>
        <v>7.0974117770385287E-14</v>
      </c>
      <c r="IO405" s="223">
        <f t="shared" ca="1" si="839"/>
        <v>2.8261184314485334E-14</v>
      </c>
      <c r="IP405" s="223">
        <f t="shared" ca="1" si="840"/>
        <v>-4.4329657641012358E-14</v>
      </c>
      <c r="IQ405" s="223">
        <f t="shared" ca="1" si="841"/>
        <v>-7.0054896227659114E-14</v>
      </c>
      <c r="IR405" s="223">
        <f t="shared" ca="1" si="842"/>
        <v>-2.1717641319792447E-14</v>
      </c>
      <c r="IS405" s="223">
        <f t="shared" ca="1" si="843"/>
        <v>4.9579645728243877E-14</v>
      </c>
      <c r="IT405" s="223">
        <f t="shared" ca="1" si="844"/>
        <v>6.846100773835882E-14</v>
      </c>
      <c r="IU405" s="223">
        <f t="shared" ca="1" si="845"/>
        <v>1.4964945567119583E-14</v>
      </c>
      <c r="IV405" s="223">
        <f t="shared" ca="1" si="846"/>
        <v>-5.4352154724121111E-14</v>
      </c>
      <c r="IW405" s="223">
        <f t="shared" ca="1" si="847"/>
        <v>-6.6207802319944446E-14</v>
      </c>
      <c r="IX405" s="223">
        <f t="shared" ca="1" si="848"/>
        <v>-8.0681292079639608E-15</v>
      </c>
      <c r="IY405" s="223">
        <f t="shared" ca="1" si="849"/>
        <v>5.8601222758094981E-14</v>
      </c>
      <c r="IZ405" s="223">
        <f t="shared" ca="1" si="850"/>
        <v>6.3316979572322698E-14</v>
      </c>
      <c r="JA405" s="223">
        <f t="shared" ca="1" si="851"/>
        <v>1.0936123540475881E-15</v>
      </c>
      <c r="JB405" s="223">
        <f t="shared" ca="1" si="852"/>
        <v>-6.2285928982221448E-14</v>
      </c>
    </row>
    <row r="406" spans="2:262">
      <c r="B406" s="230">
        <v>45</v>
      </c>
      <c r="C406" s="229">
        <f t="shared" si="853"/>
        <v>8.7890625000000046E-4</v>
      </c>
      <c r="D406" s="226">
        <f t="shared" ca="1" si="597"/>
        <v>18.000000000003162</v>
      </c>
      <c r="E406" s="225">
        <f ca="1">AY361</f>
        <v>3.1631880484180232E-12</v>
      </c>
      <c r="F406" s="224">
        <v>45</v>
      </c>
      <c r="G406" s="223">
        <f t="shared" ca="1" si="854"/>
        <v>9.1945133673000526E-14</v>
      </c>
      <c r="H406" s="223">
        <f t="shared" ca="1" si="598"/>
        <v>-2.0901041967379579E-14</v>
      </c>
      <c r="I406" s="223">
        <f t="shared" ca="1" si="599"/>
        <v>-1.1073982421324107E-13</v>
      </c>
      <c r="J406" s="223">
        <f t="shared" ca="1" si="600"/>
        <v>-7.8678717253085836E-14</v>
      </c>
      <c r="K406" s="223">
        <f t="shared" ca="1" si="601"/>
        <v>3.9990138853883493E-14</v>
      </c>
      <c r="L406" s="223">
        <f t="shared" ca="1" si="602"/>
        <v>1.1463875625941967E-13</v>
      </c>
      <c r="M406" s="223">
        <f t="shared" ca="1" si="603"/>
        <v>6.3095628409612537E-14</v>
      </c>
      <c r="N406" s="223">
        <f t="shared" ca="1" si="604"/>
        <v>-5.7901737490141931E-14</v>
      </c>
      <c r="O406" s="223">
        <f t="shared" ca="1" si="605"/>
        <v>-1.1516218277412194E-13</v>
      </c>
      <c r="P406" s="223">
        <f t="shared" ca="1" si="606"/>
        <v>-4.5654706755857721E-14</v>
      </c>
      <c r="Q406" s="223">
        <f t="shared" ca="1" si="607"/>
        <v>7.4108435955137345E-14</v>
      </c>
      <c r="R406" s="223">
        <f t="shared" ca="1" si="608"/>
        <v>1.1229469161268276E-13</v>
      </c>
      <c r="S406" s="223">
        <f t="shared" ca="1" si="609"/>
        <v>2.6869495263127312E-14</v>
      </c>
      <c r="T406" s="223">
        <f t="shared" ca="1" si="610"/>
        <v>-8.8133032627877173E-14</v>
      </c>
      <c r="U406" s="223">
        <f t="shared" ca="1" si="611"/>
        <v>-1.0612071523575257E-13</v>
      </c>
      <c r="V406" s="223">
        <f t="shared" ca="1" si="612"/>
        <v>-7.2931191342120737E-15</v>
      </c>
      <c r="W406" s="223">
        <f t="shared" ca="1" si="613"/>
        <v>9.9562577253227459E-14</v>
      </c>
      <c r="X406" s="223">
        <f t="shared" ca="1" si="614"/>
        <v>9.6822044619538231E-14</v>
      </c>
      <c r="Y406" s="223">
        <f t="shared" ca="1" si="615"/>
        <v>-1.2498000810691013E-14</v>
      </c>
      <c r="Z406" s="223">
        <f t="shared" ca="1" si="616"/>
        <v>-1.0806053014457655E-13</v>
      </c>
      <c r="AA406" s="223">
        <f t="shared" ca="1" si="617"/>
        <v>-8.4672476472278443E-14</v>
      </c>
      <c r="AB406" s="223">
        <f t="shared" ca="1" si="618"/>
        <v>3.1921120680877508E-14</v>
      </c>
      <c r="AC406" s="223">
        <f t="shared" ca="1" si="619"/>
        <v>1.133766714990675E-13</v>
      </c>
      <c r="AD406" s="223">
        <f t="shared" ca="1" si="620"/>
        <v>7.0029751368140956E-14</v>
      </c>
      <c r="AE406" s="223">
        <f t="shared" ca="1" si="621"/>
        <v>-5.040433224304472E-14</v>
      </c>
      <c r="AF406" s="223">
        <f t="shared" ca="1" si="622"/>
        <v>-1.1535446904843682E-13</v>
      </c>
      <c r="AG406" s="223">
        <f t="shared" ca="1" si="623"/>
        <v>-5.3325020177893213E-14</v>
      </c>
      <c r="AH406" s="223">
        <f t="shared" ca="1" si="624"/>
        <v>6.7403402596354473E-14</v>
      </c>
      <c r="AI406" s="223">
        <f t="shared" ca="1" si="625"/>
        <v>1.1393568710707639E-13</v>
      </c>
      <c r="AJ406" s="223">
        <f t="shared" ca="1" si="626"/>
        <v>3.5050148954293025E-14</v>
      </c>
      <c r="AK406" s="223">
        <f t="shared" ca="1" si="627"/>
        <v>-8.2417798955212544E-14</v>
      </c>
      <c r="AL406" s="223">
        <f t="shared" ca="1" si="628"/>
        <v>-1.0916210130521177E-13</v>
      </c>
      <c r="AM406" s="223">
        <f t="shared" ca="1" si="629"/>
        <v>-1.5743236076241238E-14</v>
      </c>
      <c r="AN406" s="223">
        <f t="shared" ca="1" si="630"/>
        <v>9.5005426694600983E-14</v>
      </c>
      <c r="AO406" s="223">
        <f t="shared" ca="1" si="631"/>
        <v>1.0117426851736724E-13</v>
      </c>
      <c r="AP406" s="223">
        <f t="shared" ca="1" si="632"/>
        <v>-4.0272319047500402E-15</v>
      </c>
      <c r="AQ406" s="223">
        <f t="shared" ca="1" si="633"/>
        <v>-1.0479564670041111E-13</v>
      </c>
      <c r="AR406" s="223">
        <f t="shared" ca="1" si="634"/>
        <v>-9.0207388205222788E-14</v>
      </c>
      <c r="AS406" s="223">
        <f t="shared" ca="1" si="635"/>
        <v>2.3679119189172512E-14</v>
      </c>
      <c r="AT406" s="223">
        <f t="shared" ca="1" si="636"/>
        <v>1.1150018873261001E-13</v>
      </c>
      <c r="AU406" s="223">
        <f t="shared" ca="1" si="637"/>
        <v>7.6584377036444542E-14</v>
      </c>
      <c r="AV406" s="223">
        <f t="shared" ca="1" si="638"/>
        <v>-4.2633781552359243E-14</v>
      </c>
      <c r="AW406" s="223">
        <f t="shared" ca="1" si="639"/>
        <v>-1.1492163946036485E-13</v>
      </c>
      <c r="AX406" s="223">
        <f t="shared" ca="1" si="640"/>
        <v>-6.0706360695364909E-14</v>
      </c>
      <c r="AY406" s="223">
        <f t="shared" ca="1" si="641"/>
        <v>6.0333104358894771E-14</v>
      </c>
      <c r="AZ406" s="223">
        <f t="shared" ca="1" si="642"/>
        <v>1.1495925524135035E-13</v>
      </c>
      <c r="BA406" s="223">
        <f t="shared" ca="1" si="643"/>
        <v>4.304086285143909E-14</v>
      </c>
      <c r="BB406" s="223">
        <f t="shared" ca="1" si="644"/>
        <v>-7.6255936089116349E-14</v>
      </c>
      <c r="BC406" s="223">
        <f t="shared" ca="1" si="645"/>
        <v>-1.1161192848960759E-13</v>
      </c>
      <c r="BD406" s="223">
        <f t="shared" ca="1" si="646"/>
        <v>-2.4108039057938448E-14</v>
      </c>
      <c r="BE406" s="223">
        <f t="shared" ca="1" si="647"/>
        <v>8.993343349719739E-14</v>
      </c>
      <c r="BF406" s="223">
        <f t="shared" ca="1" si="648"/>
        <v>1.0497822028809697E-13</v>
      </c>
      <c r="BG406" s="223">
        <f t="shared" ca="1" si="649"/>
        <v>4.4653609198131104E-15</v>
      </c>
      <c r="BH406" s="223">
        <f t="shared" ca="1" si="650"/>
        <v>-1.0096286656700681E-13</v>
      </c>
      <c r="BI406" s="223">
        <f t="shared" ca="1" si="651"/>
        <v>-9.5253458285678612E-14</v>
      </c>
      <c r="BJ406" s="223">
        <f t="shared" ca="1" si="652"/>
        <v>1.5308798498960103E-14</v>
      </c>
      <c r="BK406" s="223">
        <f t="shared" ca="1" si="653"/>
        <v>1.0901947678274206E-13</v>
      </c>
      <c r="BL406" s="223">
        <f t="shared" ca="1" si="654"/>
        <v>8.2723985330116588E-14</v>
      </c>
      <c r="BM406" s="223">
        <f t="shared" ca="1" si="655"/>
        <v>-3.4632194705538655E-14</v>
      </c>
      <c r="BN406" s="223">
        <f t="shared" ca="1" si="656"/>
        <v>-1.1386603955094534E-13</v>
      </c>
      <c r="BO406" s="223">
        <f t="shared" ca="1" si="657"/>
        <v>-6.7758728184469981E-14</v>
      </c>
      <c r="BP406" s="223">
        <f t="shared" ca="1" si="658"/>
        <v>5.2935855801494949E-14</v>
      </c>
      <c r="BQ406" s="223">
        <f t="shared" ca="1" si="659"/>
        <v>1.1535984921110041E-13</v>
      </c>
      <c r="BR406" s="223">
        <f t="shared" ca="1" si="660"/>
        <v>5.0798334583620104E-14</v>
      </c>
      <c r="BS406" s="223">
        <f t="shared" ca="1" si="661"/>
        <v>-6.9680835698338593E-14</v>
      </c>
      <c r="BT406" s="223">
        <f t="shared" ca="1" si="662"/>
        <v>-1.1345692096316819E-13</v>
      </c>
      <c r="BU406" s="223">
        <f t="shared" ca="1" si="663"/>
        <v>-3.23421984871978E-14</v>
      </c>
      <c r="BV406" s="223">
        <f t="shared" ca="1" si="664"/>
        <v>8.4374083231604199E-14</v>
      </c>
      <c r="BW406" s="223">
        <f t="shared" ca="1" si="665"/>
        <v>1.0821328598749748E-13</v>
      </c>
      <c r="BX406" s="223">
        <f t="shared" ca="1" si="666"/>
        <v>1.2933755566661218E-14</v>
      </c>
      <c r="BY406" s="223">
        <f t="shared" ca="1" si="667"/>
        <v>-9.6582959911989074E-14</v>
      </c>
      <c r="BZ406" s="223">
        <f t="shared" ca="1" si="668"/>
        <v>-9.9783341622674749E-14</v>
      </c>
      <c r="CA406" s="223">
        <f t="shared" ca="1" si="669"/>
        <v>6.855518103286588E-15</v>
      </c>
      <c r="CB406" s="223">
        <f t="shared" ca="1" si="670"/>
        <v>1.0594797884245536E-13</v>
      </c>
      <c r="CC406" s="223">
        <f t="shared" ca="1" si="671"/>
        <v>8.8415305179861924E-14</v>
      </c>
      <c r="CD406" s="223">
        <f t="shared" ca="1" si="672"/>
        <v>-2.6442932994984663E-14</v>
      </c>
      <c r="CE406" s="223">
        <f t="shared" ca="1" si="673"/>
        <v>-1.1219338970754726E-13</v>
      </c>
      <c r="CF406" s="223">
        <f t="shared" ca="1" si="674"/>
        <v>-7.4443905254750393E-14</v>
      </c>
      <c r="CG406" s="223">
        <f t="shared" ca="1" si="675"/>
        <v>4.5251743255006297E-14</v>
      </c>
      <c r="CH406" s="223">
        <f t="shared" ca="1" si="676"/>
        <v>1.1513529816289597E-13</v>
      </c>
      <c r="CI406" s="223">
        <f t="shared" ca="1" si="677"/>
        <v>5.8280525739391696E-14</v>
      </c>
      <c r="CJ406" s="223">
        <f t="shared" ca="1" si="678"/>
        <v>-6.2728128821581389E-14</v>
      </c>
      <c r="CK406" s="223">
        <f t="shared" ca="1" si="679"/>
        <v>-1.1468708055182472E-13</v>
      </c>
      <c r="CL406" s="223">
        <f t="shared" ca="1" si="680"/>
        <v>-4.0401092740639898E-14</v>
      </c>
      <c r="CM406" s="223">
        <f t="shared" ca="1" si="681"/>
        <v>7.8357502498587344E-14</v>
      </c>
      <c r="CN406" s="223">
        <f t="shared" ca="1" si="682"/>
        <v>1.1086193451424912E-13</v>
      </c>
      <c r="CO406" s="223">
        <f t="shared" ca="1" si="683"/>
        <v>2.1332061071479116E-14</v>
      </c>
      <c r="CP406" s="223">
        <f t="shared" ca="1" si="684"/>
        <v>-9.1679661829007209E-14</v>
      </c>
      <c r="CQ406" s="223">
        <f t="shared" ca="1" si="685"/>
        <v>-1.0377249038592796E-13</v>
      </c>
      <c r="CR406" s="223">
        <f t="shared" ca="1" si="686"/>
        <v>-1.6349129389662363E-15</v>
      </c>
      <c r="CS406" s="223">
        <f t="shared" ca="1" si="687"/>
        <v>1.0230233962521093E-13</v>
      </c>
      <c r="CT406" s="223">
        <f t="shared" ca="1" si="688"/>
        <v>9.3627494830303919E-14</v>
      </c>
      <c r="CU406" s="223">
        <f t="shared" ca="1" si="689"/>
        <v>-1.8110374739445863E-14</v>
      </c>
      <c r="CV406" s="223">
        <f t="shared" ca="1" si="690"/>
        <v>-1.0991275416459473E-13</v>
      </c>
      <c r="CW406" s="223">
        <f t="shared" ca="1" si="691"/>
        <v>-8.0725664352440344E-14</v>
      </c>
      <c r="CX406" s="223">
        <f t="shared" ca="1" si="692"/>
        <v>3.7322407591090713E-14</v>
      </c>
      <c r="CY406" s="223">
        <f t="shared" ca="1" si="693"/>
        <v>1.1428681895832294E-13</v>
      </c>
      <c r="CZ406" s="223">
        <f t="shared" ca="1" si="694"/>
        <v>6.544688967660408E-14</v>
      </c>
      <c r="DA406" s="223">
        <f t="shared" ca="1" si="695"/>
        <v>-5.54354927798106E-14</v>
      </c>
      <c r="DB406" s="223">
        <f t="shared" ca="1" si="696"/>
        <v>-1.1529574091418181E-13</v>
      </c>
      <c r="DC406" s="223">
        <f t="shared" ca="1" si="697"/>
        <v>-4.8241049972065525E-14</v>
      </c>
      <c r="DD406" s="223">
        <f t="shared" ca="1" si="698"/>
        <v>7.1916295670431328E-14</v>
      </c>
      <c r="DE406" s="223">
        <f t="shared" ca="1" si="699"/>
        <v>1.1290981261249961E-13</v>
      </c>
      <c r="DF406" s="223">
        <f t="shared" ca="1" si="700"/>
        <v>2.961476628908502E-14</v>
      </c>
      <c r="DG406" s="223">
        <f t="shared" ca="1" si="701"/>
        <v>-8.6279543715207878E-14</v>
      </c>
      <c r="DH406" s="223">
        <f t="shared" ca="1" si="702"/>
        <v>-1.0719928703265939E-13</v>
      </c>
      <c r="DI406" s="223">
        <f t="shared" ca="1" si="703"/>
        <v>-1.0116484246351297E-14</v>
      </c>
      <c r="DJ406" s="223">
        <f t="shared" ca="1" si="704"/>
        <v>9.8102315165794808E-14</v>
      </c>
      <c r="DK406" s="223">
        <f t="shared" ca="1" si="705"/>
        <v>9.8332308974129051E-14</v>
      </c>
      <c r="DL406" s="223">
        <f t="shared" ca="1" si="706"/>
        <v>-9.679674794063681E-15</v>
      </c>
      <c r="DM406" s="223">
        <f t="shared" ca="1" si="707"/>
        <v>-1.0703649188369531E-13</v>
      </c>
      <c r="DN406" s="223">
        <f t="shared" ca="1" si="708"/>
        <v>-8.6569964080721357E-14</v>
      </c>
      <c r="DO406" s="223">
        <f t="shared" ca="1" si="709"/>
        <v>2.9190818566726362E-14</v>
      </c>
      <c r="DP406" s="223">
        <f t="shared" ca="1" si="710"/>
        <v>1.1281900957970534E-13</v>
      </c>
      <c r="DQ406" s="223">
        <f t="shared" ca="1" si="711"/>
        <v>7.2258591248168971E-14</v>
      </c>
      <c r="DR406" s="223">
        <f t="shared" ca="1" si="712"/>
        <v>-4.7842446999589706E-14</v>
      </c>
      <c r="DS406" s="223">
        <f t="shared" ca="1" si="713"/>
        <v>-1.1527960366699984E-13</v>
      </c>
      <c r="DT406" s="223">
        <f t="shared" ca="1" si="714"/>
        <v>-5.5819584773961577E-14</v>
      </c>
      <c r="DU406" s="223">
        <f t="shared" ca="1" si="715"/>
        <v>6.5085368205021016E-14</v>
      </c>
      <c r="DV406" s="223">
        <f t="shared" ca="1" si="716"/>
        <v>1.1434582265340081E-13</v>
      </c>
      <c r="DW406" s="223">
        <f t="shared" ca="1" si="717"/>
        <v>3.7736986522269444E-14</v>
      </c>
      <c r="DX406" s="223">
        <f t="shared" ca="1" si="718"/>
        <v>-8.0411869278531304E-14</v>
      </c>
      <c r="DY406" s="223">
        <f t="shared" ca="1" si="719"/>
        <v>-1.1004516145493379E-13</v>
      </c>
      <c r="DZ406" s="223">
        <f t="shared" ca="1" si="720"/>
        <v>-1.8543233449088297E-14</v>
      </c>
      <c r="EA406" s="223">
        <f t="shared" ca="1" si="721"/>
        <v>9.3370665760654582E-14</v>
      </c>
      <c r="EB406" s="223">
        <f t="shared" ca="1" si="722"/>
        <v>1.0250425181585453E-13</v>
      </c>
      <c r="EC406" s="223">
        <f t="shared" ca="1" si="723"/>
        <v>-1.1965198523017423E-15</v>
      </c>
      <c r="ED406" s="223">
        <f t="shared" ca="1" si="724"/>
        <v>-1.0358018957935609E-13</v>
      </c>
      <c r="EE406" s="223">
        <f t="shared" ca="1" si="725"/>
        <v>-9.1945133673001473E-14</v>
      </c>
      <c r="EF406" s="223">
        <f t="shared" ca="1" si="726"/>
        <v>2.0901041967379907E-14</v>
      </c>
      <c r="EG406" s="223">
        <f t="shared" ca="1" si="727"/>
        <v>1.1073982421324077E-13</v>
      </c>
      <c r="EH406" s="223">
        <f t="shared" ca="1" si="728"/>
        <v>7.8678717253085179E-14</v>
      </c>
      <c r="EI406" s="223">
        <f t="shared" ca="1" si="729"/>
        <v>-3.9990138853883096E-14</v>
      </c>
      <c r="EJ406" s="223">
        <f t="shared" ca="1" si="730"/>
        <v>-1.1463875625941947E-13</v>
      </c>
      <c r="EK406" s="223">
        <f t="shared" ca="1" si="731"/>
        <v>-6.3095628409612461E-14</v>
      </c>
      <c r="EL406" s="223">
        <f t="shared" ca="1" si="732"/>
        <v>5.7901737490140846E-14</v>
      </c>
      <c r="EM406" s="223">
        <f t="shared" ca="1" si="733"/>
        <v>1.1516218277412191E-13</v>
      </c>
      <c r="EN406" s="223">
        <f t="shared" ca="1" si="734"/>
        <v>4.5654706755858314E-14</v>
      </c>
      <c r="EO406" s="223">
        <f t="shared" ca="1" si="735"/>
        <v>-7.4108435955138253E-14</v>
      </c>
      <c r="EP406" s="223">
        <f t="shared" ca="1" si="736"/>
        <v>-1.122946916126828E-13</v>
      </c>
      <c r="EQ406" s="223">
        <f t="shared" ca="1" si="737"/>
        <v>-2.6869495263128723E-14</v>
      </c>
      <c r="ER406" s="223">
        <f t="shared" ca="1" si="738"/>
        <v>8.8133032627877425E-14</v>
      </c>
      <c r="ES406" s="223">
        <f t="shared" ca="1" si="739"/>
        <v>1.0612071523575298E-13</v>
      </c>
      <c r="ET406" s="223">
        <f t="shared" ca="1" si="740"/>
        <v>7.2931191342110766E-15</v>
      </c>
      <c r="EU406" s="223">
        <f t="shared" ca="1" si="741"/>
        <v>-9.9562577253227358E-14</v>
      </c>
      <c r="EV406" s="223">
        <f t="shared" ca="1" si="742"/>
        <v>-9.6822044619539241E-14</v>
      </c>
      <c r="EW406" s="223">
        <f t="shared" ca="1" si="743"/>
        <v>1.2498000810691196E-14</v>
      </c>
      <c r="EX406" s="223">
        <f t="shared" ca="1" si="744"/>
        <v>1.0806053014457617E-13</v>
      </c>
      <c r="EY406" s="223">
        <f t="shared" ca="1" si="745"/>
        <v>8.4672476472278026E-14</v>
      </c>
      <c r="EZ406" s="223">
        <f t="shared" ca="1" si="746"/>
        <v>-3.1921120680876896E-14</v>
      </c>
      <c r="FA406" s="223">
        <f t="shared" ca="1" si="747"/>
        <v>-1.1337667149906774E-13</v>
      </c>
      <c r="FB406" s="223">
        <f t="shared" ca="1" si="748"/>
        <v>-7.002975136814112E-14</v>
      </c>
      <c r="FC406" s="223">
        <f t="shared" ca="1" si="749"/>
        <v>5.0404332243043408E-14</v>
      </c>
      <c r="FD406" s="223">
        <f t="shared" ca="1" si="750"/>
        <v>1.1535446904843685E-13</v>
      </c>
      <c r="FE406" s="223">
        <f t="shared" ca="1" si="751"/>
        <v>5.3325020177893775E-14</v>
      </c>
      <c r="FF406" s="223">
        <f t="shared" ca="1" si="752"/>
        <v>-6.7403402596355294E-14</v>
      </c>
      <c r="FG406" s="223">
        <f t="shared" ca="1" si="753"/>
        <v>-1.1393568710707641E-13</v>
      </c>
      <c r="FH406" s="223">
        <f t="shared" ca="1" si="754"/>
        <v>-3.5050148954294804E-14</v>
      </c>
      <c r="FI406" s="223">
        <f t="shared" ca="1" si="755"/>
        <v>8.2417798955212961E-14</v>
      </c>
      <c r="FJ406" s="223">
        <f t="shared" ca="1" si="756"/>
        <v>1.0916210130521211E-13</v>
      </c>
      <c r="FK406" s="223">
        <f t="shared" ca="1" si="757"/>
        <v>1.5743236076240657E-14</v>
      </c>
      <c r="FL406" s="223">
        <f t="shared" ca="1" si="758"/>
        <v>-9.5005426694600844E-14</v>
      </c>
      <c r="FM406" s="223">
        <f t="shared" ca="1" si="759"/>
        <v>-1.0117426851736813E-13</v>
      </c>
      <c r="FN406" s="223">
        <f t="shared" ca="1" si="760"/>
        <v>4.027231904749813E-15</v>
      </c>
      <c r="FO406" s="223">
        <f t="shared" ca="1" si="761"/>
        <v>1.0479564670041068E-13</v>
      </c>
      <c r="FP406" s="223">
        <f t="shared" ca="1" si="762"/>
        <v>9.0207388205222422E-14</v>
      </c>
      <c r="FQ406" s="223">
        <f t="shared" ca="1" si="763"/>
        <v>-2.3679119189171496E-14</v>
      </c>
      <c r="FR406" s="223">
        <f t="shared" ca="1" si="764"/>
        <v>-1.1150018873261037E-13</v>
      </c>
      <c r="FS406" s="223">
        <f t="shared" ca="1" si="765"/>
        <v>-7.6584377036444719E-14</v>
      </c>
      <c r="FT406" s="223">
        <f t="shared" ca="1" si="766"/>
        <v>4.2633781552357514E-14</v>
      </c>
      <c r="FU406" s="223">
        <f t="shared" ca="1" si="767"/>
        <v>1.149216394603649E-13</v>
      </c>
      <c r="FV406" s="223">
        <f t="shared" ca="1" si="768"/>
        <v>6.0706360695365792E-14</v>
      </c>
      <c r="FW406" s="223">
        <f t="shared" ca="1" si="769"/>
        <v>-6.0333104358895288E-14</v>
      </c>
      <c r="FX406" s="223">
        <f t="shared" ca="1" si="770"/>
        <v>-1.1495925524135038E-13</v>
      </c>
      <c r="FY406" s="223">
        <f t="shared" ca="1" si="771"/>
        <v>-4.3040862851440826E-14</v>
      </c>
      <c r="FZ406" s="223">
        <f t="shared" ca="1" si="772"/>
        <v>7.6255936089116185E-14</v>
      </c>
      <c r="GA406" s="223">
        <f t="shared" ca="1" si="773"/>
        <v>1.1161192848960784E-13</v>
      </c>
      <c r="GB406" s="223">
        <f t="shared" ca="1" si="774"/>
        <v>2.4108039057937868E-14</v>
      </c>
      <c r="GC406" s="223">
        <f t="shared" ca="1" si="775"/>
        <v>-8.9933433497197252E-14</v>
      </c>
      <c r="GD406" s="223">
        <f t="shared" ca="1" si="776"/>
        <v>-1.0497822028809639E-13</v>
      </c>
      <c r="GE406" s="223">
        <f t="shared" ca="1" si="777"/>
        <v>-4.4653609198133313E-15</v>
      </c>
      <c r="GF406" s="223">
        <f t="shared" ca="1" si="778"/>
        <v>1.009628665670063E-13</v>
      </c>
      <c r="GG406" s="223">
        <f t="shared" ca="1" si="779"/>
        <v>9.5253458285678271E-14</v>
      </c>
      <c r="GH406" s="223">
        <f t="shared" ca="1" si="780"/>
        <v>-1.5308798498959056E-14</v>
      </c>
      <c r="GI406" s="223">
        <f t="shared" ca="1" si="781"/>
        <v>-1.0901947678274253E-13</v>
      </c>
      <c r="GJ406" s="223">
        <f t="shared" ca="1" si="782"/>
        <v>-8.2723985330116739E-14</v>
      </c>
      <c r="GK406" s="223">
        <f t="shared" ca="1" si="783"/>
        <v>3.4632194705536869E-14</v>
      </c>
      <c r="GL406" s="223">
        <f t="shared" ca="1" si="784"/>
        <v>1.1386603955094531E-13</v>
      </c>
      <c r="GM406" s="223">
        <f t="shared" ca="1" si="785"/>
        <v>6.7758728184471483E-14</v>
      </c>
      <c r="GN406" s="223">
        <f t="shared" ca="1" si="786"/>
        <v>-5.2935855801496205E-14</v>
      </c>
      <c r="GO406" s="223">
        <f t="shared" ca="1" si="787"/>
        <v>-1.1535984921110041E-13</v>
      </c>
      <c r="GP406" s="223">
        <f t="shared" ca="1" si="788"/>
        <v>-5.0798334583618835E-14</v>
      </c>
      <c r="GQ406" s="223">
        <f t="shared" ca="1" si="789"/>
        <v>6.9680835698338416E-14</v>
      </c>
      <c r="GR406" s="223">
        <f t="shared" ca="1" si="790"/>
        <v>1.1345692096316852E-13</v>
      </c>
      <c r="GS406" s="223">
        <f t="shared" ca="1" si="791"/>
        <v>3.2342198487196449E-14</v>
      </c>
      <c r="GT406" s="223">
        <f t="shared" ca="1" si="792"/>
        <v>-8.4374083231604047E-14</v>
      </c>
      <c r="GU406" s="223">
        <f t="shared" ca="1" si="793"/>
        <v>-1.0821328598749697E-13</v>
      </c>
      <c r="GV406" s="223">
        <f t="shared" ca="1" si="794"/>
        <v>-1.2933755566661445E-14</v>
      </c>
      <c r="GW406" s="223">
        <f t="shared" ca="1" si="795"/>
        <v>9.6582959911988064E-14</v>
      </c>
      <c r="GX406" s="223">
        <f t="shared" ca="1" si="796"/>
        <v>9.978334162267485E-14</v>
      </c>
      <c r="GY406" s="223">
        <f t="shared" ca="1" si="797"/>
        <v>-6.8555181032863608E-15</v>
      </c>
      <c r="GZ406" s="223">
        <f t="shared" ca="1" si="798"/>
        <v>-1.0594797884245592E-13</v>
      </c>
      <c r="HA406" s="223">
        <f t="shared" ca="1" si="799"/>
        <v>-8.8415305179862063E-14</v>
      </c>
      <c r="HB406" s="223">
        <f t="shared" ca="1" si="800"/>
        <v>2.6442932994982852E-14</v>
      </c>
      <c r="HC406" s="223">
        <f t="shared" ca="1" si="801"/>
        <v>1.1219338970754719E-13</v>
      </c>
      <c r="HD406" s="223">
        <f t="shared" ca="1" si="802"/>
        <v>7.4443905254751819E-14</v>
      </c>
      <c r="HE406" s="223">
        <f t="shared" ca="1" si="803"/>
        <v>-4.5251743255007597E-14</v>
      </c>
      <c r="HF406" s="223">
        <f t="shared" ca="1" si="804"/>
        <v>-1.1513529816289594E-13</v>
      </c>
      <c r="HG406" s="223">
        <f t="shared" ca="1" si="805"/>
        <v>-5.8280525739390471E-14</v>
      </c>
      <c r="HH406" s="223">
        <f t="shared" ca="1" si="806"/>
        <v>6.2728128821581187E-14</v>
      </c>
      <c r="HI406" s="223">
        <f t="shared" ca="1" si="807"/>
        <v>1.1468708055182492E-13</v>
      </c>
      <c r="HJ406" s="223">
        <f t="shared" ca="1" si="808"/>
        <v>4.0401092740640112E-14</v>
      </c>
      <c r="HK406" s="223">
        <f t="shared" ca="1" si="809"/>
        <v>-7.8357502498587168E-14</v>
      </c>
      <c r="HL406" s="223">
        <f t="shared" ca="1" si="810"/>
        <v>-1.1086193451424874E-13</v>
      </c>
      <c r="HM406" s="223">
        <f t="shared" ca="1" si="811"/>
        <v>-2.1332061071479343E-14</v>
      </c>
      <c r="HN406" s="223">
        <f t="shared" ca="1" si="812"/>
        <v>9.1679661829006085E-14</v>
      </c>
      <c r="HO406" s="223">
        <f t="shared" ca="1" si="813"/>
        <v>1.0377249038592805E-13</v>
      </c>
      <c r="HP406" s="223">
        <f t="shared" ca="1" si="814"/>
        <v>1.634912938968098E-15</v>
      </c>
      <c r="HQ406" s="223">
        <f t="shared" ca="1" si="815"/>
        <v>-1.023023396252116E-13</v>
      </c>
      <c r="HR406" s="223">
        <f t="shared" ca="1" si="816"/>
        <v>-9.3627494830304045E-14</v>
      </c>
      <c r="HS406" s="223">
        <f t="shared" ca="1" si="817"/>
        <v>1.8110374739447251E-14</v>
      </c>
      <c r="HT406" s="223">
        <f t="shared" ca="1" si="818"/>
        <v>1.0991275416459466E-13</v>
      </c>
      <c r="HU406" s="223">
        <f t="shared" ca="1" si="819"/>
        <v>8.072566435244167E-14</v>
      </c>
      <c r="HV406" s="223">
        <f t="shared" ca="1" si="820"/>
        <v>-3.7322407591090511E-14</v>
      </c>
      <c r="HW406" s="223">
        <f t="shared" ca="1" si="821"/>
        <v>-1.1428681895832288E-13</v>
      </c>
      <c r="HX406" s="223">
        <f t="shared" ca="1" si="822"/>
        <v>-6.5446889676602906E-14</v>
      </c>
      <c r="HY406" s="223">
        <f t="shared" ca="1" si="823"/>
        <v>5.5435492779810404E-14</v>
      </c>
      <c r="HZ406" s="223">
        <f t="shared" ca="1" si="824"/>
        <v>1.1529574091418188E-13</v>
      </c>
      <c r="IA406" s="223">
        <f t="shared" ca="1" si="825"/>
        <v>4.8241049972065727E-14</v>
      </c>
      <c r="IB406" s="223">
        <f t="shared" ca="1" si="826"/>
        <v>-7.1916295670431164E-14</v>
      </c>
      <c r="IC406" s="223">
        <f t="shared" ca="1" si="827"/>
        <v>-1.1290981261249933E-13</v>
      </c>
      <c r="ID406" s="223">
        <f t="shared" ca="1" si="828"/>
        <v>-2.9614766289085248E-14</v>
      </c>
      <c r="IE406" s="223">
        <f t="shared" ca="1" si="829"/>
        <v>1.4806255782147887E-13</v>
      </c>
      <c r="IF406" s="223">
        <f t="shared" ca="1" si="830"/>
        <v>1.0719928703266068E-13</v>
      </c>
      <c r="IG406" s="223">
        <f t="shared" ca="1" si="831"/>
        <v>1.0116484246353146E-14</v>
      </c>
      <c r="IH406" s="223">
        <f t="shared" ca="1" si="832"/>
        <v>-9.810231516579554E-14</v>
      </c>
      <c r="II406" s="223">
        <f t="shared" ca="1" si="833"/>
        <v>-9.8332308974127461E-14</v>
      </c>
      <c r="IJ406" s="223">
        <f t="shared" ca="1" si="834"/>
        <v>9.6796747940618256E-15</v>
      </c>
      <c r="IK406" s="223">
        <f t="shared" ca="1" si="835"/>
        <v>1.0703649188369524E-13</v>
      </c>
      <c r="IL406" s="223">
        <f t="shared" ca="1" si="836"/>
        <v>8.6569964080720436E-14</v>
      </c>
      <c r="IM406" s="223">
        <f t="shared" ca="1" si="837"/>
        <v>-2.9190818566722973E-14</v>
      </c>
      <c r="IN406" s="223">
        <f t="shared" ca="1" si="838"/>
        <v>-1.1281900957970529E-13</v>
      </c>
      <c r="IO406" s="223">
        <f t="shared" ca="1" si="839"/>
        <v>-7.225859124816786E-14</v>
      </c>
      <c r="IP406" s="223">
        <f t="shared" ca="1" si="840"/>
        <v>4.7842446999592489E-14</v>
      </c>
      <c r="IQ406" s="223">
        <f t="shared" ca="1" si="841"/>
        <v>1.1527960366699984E-13</v>
      </c>
      <c r="IR406" s="223">
        <f t="shared" ca="1" si="842"/>
        <v>5.5819584773961773E-14</v>
      </c>
      <c r="IS406" s="223">
        <f t="shared" ca="1" si="843"/>
        <v>-6.5085368205023527E-14</v>
      </c>
      <c r="IT406" s="223">
        <f t="shared" ca="1" si="844"/>
        <v>-1.1434582265340126E-13</v>
      </c>
      <c r="IU406" s="223">
        <f t="shared" ca="1" si="845"/>
        <v>-3.7736986522269659E-14</v>
      </c>
      <c r="IV406" s="223">
        <f t="shared" ca="1" si="846"/>
        <v>8.041186927853114E-14</v>
      </c>
      <c r="IW406" s="223">
        <f t="shared" ca="1" si="847"/>
        <v>1.1004516145493482E-13</v>
      </c>
      <c r="IX406" s="223">
        <f t="shared" ca="1" si="848"/>
        <v>1.8543233449088518E-14</v>
      </c>
      <c r="IY406" s="223">
        <f t="shared" ca="1" si="849"/>
        <v>-9.3370665760654455E-14</v>
      </c>
      <c r="IZ406" s="223">
        <f t="shared" ca="1" si="850"/>
        <v>-1.0250425181585314E-13</v>
      </c>
      <c r="JA406" s="223">
        <f t="shared" ca="1" si="851"/>
        <v>1.1965198522982397E-15</v>
      </c>
      <c r="JB406" s="223">
        <f t="shared" ca="1" si="852"/>
        <v>1.0358018957935599E-13</v>
      </c>
    </row>
    <row r="407" spans="2:262">
      <c r="B407" s="230">
        <v>46</v>
      </c>
      <c r="C407" s="229">
        <f t="shared" si="853"/>
        <v>8.9843750000000047E-4</v>
      </c>
      <c r="D407" s="226">
        <f t="shared" ca="1" si="597"/>
        <v>18.000000000038295</v>
      </c>
      <c r="E407" s="225">
        <f ca="1">AZ361</f>
        <v>3.8293707446005852E-11</v>
      </c>
      <c r="F407" s="224">
        <v>46</v>
      </c>
      <c r="G407" s="223">
        <f t="shared" ca="1" si="854"/>
        <v>-4.2145181882003245E-14</v>
      </c>
      <c r="H407" s="223">
        <f t="shared" ca="1" si="598"/>
        <v>1.0744663246587935E-14</v>
      </c>
      <c r="I407" s="223">
        <f t="shared" ca="1" si="599"/>
        <v>5.1333052878546887E-14</v>
      </c>
      <c r="J407" s="223">
        <f t="shared" ca="1" si="600"/>
        <v>3.3150753192509525E-14</v>
      </c>
      <c r="K407" s="223">
        <f t="shared" ca="1" si="601"/>
        <v>-2.2985506121531605E-14</v>
      </c>
      <c r="L407" s="223">
        <f t="shared" ca="1" si="602"/>
        <v>-5.2805893627177071E-14</v>
      </c>
      <c r="M407" s="223">
        <f t="shared" ca="1" si="603"/>
        <v>-2.2169351445342846E-14</v>
      </c>
      <c r="N407" s="223">
        <f t="shared" ca="1" si="604"/>
        <v>3.3848655370172416E-14</v>
      </c>
      <c r="O407" s="223">
        <f t="shared" ca="1" si="605"/>
        <v>5.1113681463909846E-14</v>
      </c>
      <c r="P407" s="223">
        <f t="shared" ca="1" si="606"/>
        <v>9.8591743375629125E-15</v>
      </c>
      <c r="Q407" s="223">
        <f t="shared" ca="1" si="607"/>
        <v>-4.2683001053825535E-14</v>
      </c>
      <c r="R407" s="223">
        <f t="shared" ca="1" si="608"/>
        <v>-4.6357843344469305E-14</v>
      </c>
      <c r="S407" s="223">
        <f t="shared" ca="1" si="609"/>
        <v>3.041936969083658E-15</v>
      </c>
      <c r="T407" s="223">
        <f t="shared" ca="1" si="610"/>
        <v>4.8959034634520488E-14</v>
      </c>
      <c r="U407" s="223">
        <f t="shared" ca="1" si="611"/>
        <v>3.882343228575409E-14</v>
      </c>
      <c r="V407" s="223">
        <f t="shared" ca="1" si="612"/>
        <v>-1.5760722198080881E-14</v>
      </c>
      <c r="W407" s="223">
        <f t="shared" ca="1" si="613"/>
        <v>-5.2300586389612435E-14</v>
      </c>
      <c r="X407" s="223">
        <f t="shared" ca="1" si="614"/>
        <v>-2.8962042002457701E-14</v>
      </c>
      <c r="Y407" s="223">
        <f t="shared" ca="1" si="615"/>
        <v>2.753484924102737E-14</v>
      </c>
      <c r="Z407" s="223">
        <f t="shared" ca="1" si="616"/>
        <v>5.2507372082130027E-14</v>
      </c>
      <c r="AA407" s="223">
        <f t="shared" ca="1" si="617"/>
        <v>1.7364739511680032E-14</v>
      </c>
      <c r="AB407" s="223">
        <f t="shared" ca="1" si="618"/>
        <v>-3.7658606433512205E-14</v>
      </c>
      <c r="AC407" s="223">
        <f t="shared" ca="1" si="619"/>
        <v>-4.9566997495949179E-14</v>
      </c>
      <c r="AD407" s="223">
        <f t="shared" ca="1" si="620"/>
        <v>-4.7266380573658816E-15</v>
      </c>
      <c r="AE407" s="223">
        <f t="shared" ca="1" si="621"/>
        <v>4.5525201143492703E-14</v>
      </c>
      <c r="AF407" s="223">
        <f t="shared" ca="1" si="622"/>
        <v>4.365570131404276E-14</v>
      </c>
      <c r="AG407" s="223">
        <f t="shared" ca="1" si="623"/>
        <v>-8.1947662353125486E-15</v>
      </c>
      <c r="AH407" s="223">
        <f t="shared" ca="1" si="624"/>
        <v>-5.0663129400799602E-14</v>
      </c>
      <c r="AI407" s="223">
        <f t="shared" ca="1" si="625"/>
        <v>-3.5127791813546153E-14</v>
      </c>
      <c r="AJ407" s="223">
        <f t="shared" ca="1" si="626"/>
        <v>2.0624996779119023E-14</v>
      </c>
      <c r="AK407" s="223">
        <f t="shared" ca="1" si="627"/>
        <v>5.2764436663337248E-14</v>
      </c>
      <c r="AL407" s="223">
        <f t="shared" ca="1" si="628"/>
        <v>2.4494410515659548E-14</v>
      </c>
      <c r="AM407" s="223">
        <f t="shared" ca="1" si="629"/>
        <v>-3.1819016710252151E-14</v>
      </c>
      <c r="AN407" s="223">
        <f t="shared" ca="1" si="630"/>
        <v>-5.1703175840482713E-14</v>
      </c>
      <c r="AO407" s="223">
        <f t="shared" ca="1" si="631"/>
        <v>-1.2392895643987536E-14</v>
      </c>
      <c r="AP407" s="223">
        <f t="shared" ca="1" si="632"/>
        <v>4.1105884530609015E-14</v>
      </c>
      <c r="AQ407" s="223">
        <f t="shared" ca="1" si="633"/>
        <v>4.7542956246025543E-14</v>
      </c>
      <c r="AR407" s="223">
        <f t="shared" ca="1" si="634"/>
        <v>-4.5141833116668352E-16</v>
      </c>
      <c r="AS407" s="223">
        <f t="shared" ca="1" si="635"/>
        <v>-4.7928968659541612E-14</v>
      </c>
      <c r="AT407" s="223">
        <f t="shared" ca="1" si="636"/>
        <v>-4.0533131015328252E-14</v>
      </c>
      <c r="AU407" s="223">
        <f t="shared" ca="1" si="637"/>
        <v>1.3268675422980754E-14</v>
      </c>
      <c r="AV407" s="223">
        <f t="shared" ca="1" si="638"/>
        <v>5.1879310535665307E-14</v>
      </c>
      <c r="AW407" s="223">
        <f t="shared" ca="1" si="639"/>
        <v>3.109385150336944E-14</v>
      </c>
      <c r="AX407" s="223">
        <f t="shared" ca="1" si="640"/>
        <v>-2.5290641366404304E-14</v>
      </c>
      <c r="AY407" s="223">
        <f t="shared" ca="1" si="641"/>
        <v>-5.2720136568019019E-14</v>
      </c>
      <c r="AZ407" s="223">
        <f t="shared" ca="1" si="642"/>
        <v>-1.9790884465588769E-14</v>
      </c>
      <c r="BA407" s="223">
        <f t="shared" ca="1" si="643"/>
        <v>3.5796749654513495E-14</v>
      </c>
      <c r="BB407" s="223">
        <f t="shared" ca="1" si="644"/>
        <v>5.040104975166066E-14</v>
      </c>
      <c r="BC407" s="223">
        <f t="shared" ca="1" si="645"/>
        <v>7.3017014165975617E-15</v>
      </c>
      <c r="BD407" s="223">
        <f t="shared" ca="1" si="646"/>
        <v>-4.4157290488913851E-14</v>
      </c>
      <c r="BE407" s="223">
        <f t="shared" ca="1" si="647"/>
        <v>-4.5061050337829064E-14</v>
      </c>
      <c r="BF407" s="223">
        <f t="shared" ca="1" si="648"/>
        <v>5.6251273143997507E-15</v>
      </c>
      <c r="BG407" s="223">
        <f t="shared" ca="1" si="649"/>
        <v>4.9871154006759724E-14</v>
      </c>
      <c r="BH407" s="223">
        <f t="shared" ca="1" si="650"/>
        <v>3.7020204507272718E-14</v>
      </c>
      <c r="BI407" s="223">
        <f t="shared" ca="1" si="651"/>
        <v>-1.821480001292931E-14</v>
      </c>
      <c r="BJ407" s="223">
        <f t="shared" ca="1" si="652"/>
        <v>-5.2595865549956612E-14</v>
      </c>
      <c r="BK407" s="223">
        <f t="shared" ca="1" si="653"/>
        <v>-2.6760460405586726E-14</v>
      </c>
      <c r="BL407" s="223">
        <f t="shared" ca="1" si="654"/>
        <v>2.971272325206024E-14</v>
      </c>
      <c r="BM407" s="223">
        <f t="shared" ca="1" si="655"/>
        <v>5.2168112737792567E-14</v>
      </c>
      <c r="BN407" s="223">
        <f t="shared" ca="1" si="656"/>
        <v>1.489676137931679E-14</v>
      </c>
      <c r="BO407" s="223">
        <f t="shared" ca="1" si="657"/>
        <v>-3.9429740331107999E-14</v>
      </c>
      <c r="BP407" s="223">
        <f t="shared" ca="1" si="658"/>
        <v>-4.8613534001713717E-14</v>
      </c>
      <c r="BQ407" s="223">
        <f t="shared" ca="1" si="659"/>
        <v>-2.1401878130501182E-15</v>
      </c>
      <c r="BR407" s="223">
        <f t="shared" ca="1" si="660"/>
        <v>4.678343760098004E-14</v>
      </c>
      <c r="BS407" s="223">
        <f t="shared" ca="1" si="661"/>
        <v>4.2145181882003283E-14</v>
      </c>
      <c r="BT407" s="223">
        <f t="shared" ca="1" si="662"/>
        <v>-1.0744663246587405E-14</v>
      </c>
      <c r="BU407" s="223">
        <f t="shared" ca="1" si="663"/>
        <v>-5.1333052878546817E-14</v>
      </c>
      <c r="BV407" s="223">
        <f t="shared" ca="1" si="664"/>
        <v>-3.3150753192509532E-14</v>
      </c>
      <c r="BW407" s="223">
        <f t="shared" ca="1" si="665"/>
        <v>2.2985506121531176E-14</v>
      </c>
      <c r="BX407" s="223">
        <f t="shared" ca="1" si="666"/>
        <v>5.2805893627177077E-14</v>
      </c>
      <c r="BY407" s="223">
        <f t="shared" ca="1" si="667"/>
        <v>2.2169351445343493E-14</v>
      </c>
      <c r="BZ407" s="223">
        <f t="shared" ca="1" si="668"/>
        <v>-3.3848655370172082E-14</v>
      </c>
      <c r="CA407" s="223">
        <f t="shared" ca="1" si="669"/>
        <v>-5.1113681463909884E-14</v>
      </c>
      <c r="CB407" s="223">
        <f t="shared" ca="1" si="670"/>
        <v>-9.8591743375635199E-15</v>
      </c>
      <c r="CC407" s="223">
        <f t="shared" ca="1" si="671"/>
        <v>4.268300105382534E-14</v>
      </c>
      <c r="CD407" s="223">
        <f t="shared" ca="1" si="672"/>
        <v>4.6357843344469374E-14</v>
      </c>
      <c r="CE407" s="223">
        <f t="shared" ca="1" si="673"/>
        <v>-3.0419369690830364E-15</v>
      </c>
      <c r="CF407" s="223">
        <f t="shared" ca="1" si="674"/>
        <v>-4.8959034634520361E-14</v>
      </c>
      <c r="CG407" s="223">
        <f t="shared" ca="1" si="675"/>
        <v>-3.8823432285754064E-14</v>
      </c>
      <c r="CH407" s="223">
        <f t="shared" ca="1" si="676"/>
        <v>1.5760722198080379E-14</v>
      </c>
      <c r="CI407" s="223">
        <f t="shared" ca="1" si="677"/>
        <v>5.2300586389612378E-14</v>
      </c>
      <c r="CJ407" s="223">
        <f t="shared" ca="1" si="678"/>
        <v>2.896204200245767E-14</v>
      </c>
      <c r="CK407" s="223">
        <f t="shared" ca="1" si="679"/>
        <v>-2.7534849241026922E-14</v>
      </c>
      <c r="CL407" s="223">
        <f t="shared" ca="1" si="680"/>
        <v>-5.2507372082130046E-14</v>
      </c>
      <c r="CM407" s="223">
        <f t="shared" ca="1" si="681"/>
        <v>-1.7364739511680704E-14</v>
      </c>
      <c r="CN407" s="223">
        <f t="shared" ca="1" si="682"/>
        <v>3.7658606433511965E-14</v>
      </c>
      <c r="CO407" s="223">
        <f t="shared" ca="1" si="683"/>
        <v>4.9566997495949223E-14</v>
      </c>
      <c r="CP407" s="223">
        <f t="shared" ca="1" si="684"/>
        <v>4.7266380573665916E-15</v>
      </c>
      <c r="CQ407" s="223">
        <f t="shared" ca="1" si="685"/>
        <v>-4.5525201143492532E-14</v>
      </c>
      <c r="CR407" s="223">
        <f t="shared" ca="1" si="686"/>
        <v>-4.3655701314042849E-14</v>
      </c>
      <c r="CS407" s="223">
        <f t="shared" ca="1" si="687"/>
        <v>8.1947662353120311E-15</v>
      </c>
      <c r="CT407" s="223">
        <f t="shared" ca="1" si="688"/>
        <v>5.0663129400799508E-14</v>
      </c>
      <c r="CU407" s="223">
        <f t="shared" ca="1" si="689"/>
        <v>3.5127791813546122E-14</v>
      </c>
      <c r="CV407" s="223">
        <f t="shared" ca="1" si="690"/>
        <v>-2.0624996779118708E-14</v>
      </c>
      <c r="CW407" s="223">
        <f t="shared" ca="1" si="691"/>
        <v>-5.2764436663337235E-14</v>
      </c>
      <c r="CX407" s="223">
        <f t="shared" ca="1" si="692"/>
        <v>-2.4494410515659513E-14</v>
      </c>
      <c r="CY407" s="223">
        <f t="shared" ca="1" si="693"/>
        <v>3.1819016710251873E-14</v>
      </c>
      <c r="CZ407" s="223">
        <f t="shared" ca="1" si="694"/>
        <v>5.1703175840482788E-14</v>
      </c>
      <c r="DA407" s="223">
        <f t="shared" ca="1" si="695"/>
        <v>1.2392895643988231E-14</v>
      </c>
      <c r="DB407" s="223">
        <f t="shared" ca="1" si="696"/>
        <v>-4.1105884530608807E-14</v>
      </c>
      <c r="DC407" s="223">
        <f t="shared" ca="1" si="697"/>
        <v>-4.7542956246025524E-14</v>
      </c>
      <c r="DD407" s="223">
        <f t="shared" ca="1" si="698"/>
        <v>4.5141833116597039E-16</v>
      </c>
      <c r="DE407" s="223">
        <f t="shared" ca="1" si="699"/>
        <v>4.7928968659541467E-14</v>
      </c>
      <c r="DF407" s="223">
        <f t="shared" ca="1" si="700"/>
        <v>4.0533131015328227E-14</v>
      </c>
      <c r="DG407" s="223">
        <f t="shared" ca="1" si="701"/>
        <v>-1.3268675422980063E-14</v>
      </c>
      <c r="DH407" s="223">
        <f t="shared" ca="1" si="702"/>
        <v>-5.1879310535665238E-14</v>
      </c>
      <c r="DI407" s="223">
        <f t="shared" ca="1" si="703"/>
        <v>-3.1093851503369409E-14</v>
      </c>
      <c r="DJ407" s="223">
        <f t="shared" ca="1" si="704"/>
        <v>2.5290641366404014E-14</v>
      </c>
      <c r="DK407" s="223">
        <f t="shared" ca="1" si="705"/>
        <v>5.2720136568019032E-14</v>
      </c>
      <c r="DL407" s="223">
        <f t="shared" ca="1" si="706"/>
        <v>1.9790884465589432E-14</v>
      </c>
      <c r="DM407" s="223">
        <f t="shared" ca="1" si="707"/>
        <v>-3.5796749654513243E-14</v>
      </c>
      <c r="DN407" s="223">
        <f t="shared" ca="1" si="708"/>
        <v>-5.0401049751660761E-14</v>
      </c>
      <c r="DO407" s="223">
        <f t="shared" ca="1" si="709"/>
        <v>-7.3017014165982717E-15</v>
      </c>
      <c r="DP407" s="223">
        <f t="shared" ca="1" si="710"/>
        <v>4.4157290488914078E-14</v>
      </c>
      <c r="DQ407" s="223">
        <f t="shared" ca="1" si="711"/>
        <v>4.5061050337829436E-14</v>
      </c>
      <c r="DR407" s="223">
        <f t="shared" ca="1" si="712"/>
        <v>-5.6251273143990407E-15</v>
      </c>
      <c r="DS407" s="223">
        <f t="shared" ca="1" si="713"/>
        <v>-4.9871154006759617E-14</v>
      </c>
      <c r="DT407" s="223">
        <f t="shared" ca="1" si="714"/>
        <v>-3.7020204507272692E-14</v>
      </c>
      <c r="DU407" s="223">
        <f t="shared" ca="1" si="715"/>
        <v>1.8214800012929691E-14</v>
      </c>
      <c r="DV407" s="223">
        <f t="shared" ca="1" si="716"/>
        <v>5.2595865549956511E-14</v>
      </c>
      <c r="DW407" s="223">
        <f t="shared" ca="1" si="717"/>
        <v>2.6760460405587663E-14</v>
      </c>
      <c r="DX407" s="223">
        <f t="shared" ca="1" si="718"/>
        <v>-2.9712723252059956E-14</v>
      </c>
      <c r="DY407" s="223">
        <f t="shared" ca="1" si="719"/>
        <v>-5.2168112737792618E-14</v>
      </c>
      <c r="DZ407" s="223">
        <f t="shared" ca="1" si="720"/>
        <v>-1.4896761379316393E-14</v>
      </c>
      <c r="EA407" s="223">
        <f t="shared" ca="1" si="721"/>
        <v>3.9429740331108277E-14</v>
      </c>
      <c r="EB407" s="223">
        <f t="shared" ca="1" si="722"/>
        <v>4.861353400171414E-14</v>
      </c>
      <c r="EC407" s="223">
        <f t="shared" ca="1" si="723"/>
        <v>2.1401878130504527E-15</v>
      </c>
      <c r="ED407" s="223">
        <f t="shared" ca="1" si="724"/>
        <v>-4.6783437600979888E-14</v>
      </c>
      <c r="EE407" s="223">
        <f t="shared" ca="1" si="725"/>
        <v>-4.2145181882003485E-14</v>
      </c>
      <c r="EF407" s="223">
        <f t="shared" ca="1" si="726"/>
        <v>1.0744663246587803E-14</v>
      </c>
      <c r="EG407" s="223">
        <f t="shared" ca="1" si="727"/>
        <v>5.1333052878546565E-14</v>
      </c>
      <c r="EH407" s="223">
        <f t="shared" ca="1" si="728"/>
        <v>3.3150753192510377E-14</v>
      </c>
      <c r="EI407" s="223">
        <f t="shared" ca="1" si="729"/>
        <v>-2.2985506121530873E-14</v>
      </c>
      <c r="EJ407" s="223">
        <f t="shared" ca="1" si="730"/>
        <v>-5.2805893627177077E-14</v>
      </c>
      <c r="EK407" s="223">
        <f t="shared" ca="1" si="731"/>
        <v>-2.2169351445343118E-14</v>
      </c>
      <c r="EL407" s="223">
        <f t="shared" ca="1" si="732"/>
        <v>3.384865537017241E-14</v>
      </c>
      <c r="EM407" s="223">
        <f t="shared" ca="1" si="733"/>
        <v>5.1113681463910149E-14</v>
      </c>
      <c r="EN407" s="223">
        <f t="shared" ca="1" si="734"/>
        <v>9.8591743375638496E-15</v>
      </c>
      <c r="EO407" s="223">
        <f t="shared" ca="1" si="735"/>
        <v>-4.2683001053825138E-14</v>
      </c>
      <c r="EP407" s="223">
        <f t="shared" ca="1" si="736"/>
        <v>-4.6357843344469538E-14</v>
      </c>
      <c r="EQ407" s="223">
        <f t="shared" ca="1" si="737"/>
        <v>3.0419369690834529E-15</v>
      </c>
      <c r="ER407" s="223">
        <f t="shared" ca="1" si="738"/>
        <v>4.8959034634519957E-14</v>
      </c>
      <c r="ES407" s="223">
        <f t="shared" ca="1" si="739"/>
        <v>3.8823432285754797E-14</v>
      </c>
      <c r="ET407" s="223">
        <f t="shared" ca="1" si="740"/>
        <v>-1.5760722198080064E-14</v>
      </c>
      <c r="EU407" s="223">
        <f t="shared" ca="1" si="741"/>
        <v>-5.230058638961234E-14</v>
      </c>
      <c r="EV407" s="223">
        <f t="shared" ca="1" si="742"/>
        <v>-2.8962042002457954E-14</v>
      </c>
      <c r="EW407" s="223">
        <f t="shared" ca="1" si="743"/>
        <v>2.7534849241027269E-14</v>
      </c>
      <c r="EX407" s="223">
        <f t="shared" ca="1" si="744"/>
        <v>5.2507372082130159E-14</v>
      </c>
      <c r="EY407" s="223">
        <f t="shared" ca="1" si="745"/>
        <v>1.7364739511681023E-14</v>
      </c>
      <c r="EZ407" s="223">
        <f t="shared" ca="1" si="746"/>
        <v>-3.7658606433511732E-14</v>
      </c>
      <c r="FA407" s="223">
        <f t="shared" ca="1" si="747"/>
        <v>-4.9566997495949343E-14</v>
      </c>
      <c r="FB407" s="223">
        <f t="shared" ca="1" si="748"/>
        <v>-4.7266380573661782E-15</v>
      </c>
      <c r="FC407" s="223">
        <f t="shared" ca="1" si="749"/>
        <v>4.552520114349274E-14</v>
      </c>
      <c r="FD407" s="223">
        <f t="shared" ca="1" si="750"/>
        <v>4.3655701314043454E-14</v>
      </c>
      <c r="FE407" s="223">
        <f t="shared" ca="1" si="751"/>
        <v>-8.1947662353116998E-15</v>
      </c>
      <c r="FF407" s="223">
        <f t="shared" ca="1" si="752"/>
        <v>-5.0663129400799407E-14</v>
      </c>
      <c r="FG407" s="223">
        <f t="shared" ca="1" si="753"/>
        <v>-3.5127791813546368E-14</v>
      </c>
      <c r="FH407" s="223">
        <f t="shared" ca="1" si="754"/>
        <v>2.062499677911909E-14</v>
      </c>
      <c r="FI407" s="223">
        <f t="shared" ca="1" si="755"/>
        <v>5.2764436663337185E-14</v>
      </c>
      <c r="FJ407" s="223">
        <f t="shared" ca="1" si="756"/>
        <v>2.4494410515660476E-14</v>
      </c>
      <c r="FK407" s="223">
        <f t="shared" ca="1" si="757"/>
        <v>-3.1819016710251614E-14</v>
      </c>
      <c r="FL407" s="223">
        <f t="shared" ca="1" si="758"/>
        <v>-5.1703175840482852E-14</v>
      </c>
      <c r="FM407" s="223">
        <f t="shared" ca="1" si="759"/>
        <v>-1.2392895643987827E-14</v>
      </c>
      <c r="FN407" s="223">
        <f t="shared" ca="1" si="760"/>
        <v>4.1105884530609072E-14</v>
      </c>
      <c r="FO407" s="223">
        <f t="shared" ca="1" si="761"/>
        <v>4.7542956246026004E-14</v>
      </c>
      <c r="FP407" s="223">
        <f t="shared" ca="1" si="762"/>
        <v>-4.5141833116563276E-16</v>
      </c>
      <c r="FQ407" s="223">
        <f t="shared" ca="1" si="763"/>
        <v>-4.7928968659541328E-14</v>
      </c>
      <c r="FR407" s="223">
        <f t="shared" ca="1" si="764"/>
        <v>-4.0533131015328441E-14</v>
      </c>
      <c r="FS407" s="223">
        <f t="shared" ca="1" si="765"/>
        <v>1.3268675422980463E-14</v>
      </c>
      <c r="FT407" s="223">
        <f t="shared" ca="1" si="766"/>
        <v>5.1879310535665042E-14</v>
      </c>
      <c r="FU407" s="223">
        <f t="shared" ca="1" si="767"/>
        <v>3.1093851503370292E-14</v>
      </c>
      <c r="FV407" s="223">
        <f t="shared" ca="1" si="768"/>
        <v>-2.5290641366403717E-14</v>
      </c>
      <c r="FW407" s="223">
        <f t="shared" ca="1" si="769"/>
        <v>-5.2720136568019057E-14</v>
      </c>
      <c r="FX407" s="223">
        <f t="shared" ca="1" si="770"/>
        <v>-1.9790884465589047E-14</v>
      </c>
      <c r="FY407" s="223">
        <f t="shared" ca="1" si="771"/>
        <v>3.5796749654513546E-14</v>
      </c>
      <c r="FZ407" s="223">
        <f t="shared" ca="1" si="772"/>
        <v>5.0401049751661089E-14</v>
      </c>
      <c r="GA407" s="223">
        <f t="shared" ca="1" si="773"/>
        <v>7.301701416598603E-15</v>
      </c>
      <c r="GB407" s="223">
        <f t="shared" ca="1" si="774"/>
        <v>-4.4157290488913478E-14</v>
      </c>
      <c r="GC407" s="223">
        <f t="shared" ca="1" si="775"/>
        <v>-4.5061050337829222E-14</v>
      </c>
      <c r="GD407" s="223">
        <f t="shared" ca="1" si="776"/>
        <v>5.6251273143994509E-15</v>
      </c>
      <c r="GE407" s="223">
        <f t="shared" ca="1" si="777"/>
        <v>4.9871154006759257E-14</v>
      </c>
      <c r="GF407" s="223">
        <f t="shared" ca="1" si="778"/>
        <v>3.7020204507273469E-14</v>
      </c>
      <c r="GG407" s="223">
        <f t="shared" ca="1" si="779"/>
        <v>-1.8214800012928675E-14</v>
      </c>
      <c r="GH407" s="223">
        <f t="shared" ca="1" si="780"/>
        <v>-5.2595865549956549E-14</v>
      </c>
      <c r="GI407" s="223">
        <f t="shared" ca="1" si="781"/>
        <v>-2.6760460405587306E-14</v>
      </c>
      <c r="GJ407" s="223">
        <f t="shared" ca="1" si="782"/>
        <v>2.9712723252060303E-14</v>
      </c>
      <c r="GK407" s="223">
        <f t="shared" ca="1" si="783"/>
        <v>5.2168112737792782E-14</v>
      </c>
      <c r="GL407" s="223">
        <f t="shared" ca="1" si="784"/>
        <v>1.4896761379317434E-14</v>
      </c>
      <c r="GM407" s="223">
        <f t="shared" ca="1" si="785"/>
        <v>-3.9429740331107558E-14</v>
      </c>
      <c r="GN407" s="223">
        <f t="shared" ca="1" si="786"/>
        <v>-4.8613534001713976E-14</v>
      </c>
      <c r="GO407" s="223">
        <f t="shared" ca="1" si="787"/>
        <v>-2.1401878130500394E-15</v>
      </c>
      <c r="GP407" s="223">
        <f t="shared" ca="1" si="788"/>
        <v>4.6783437600980078E-14</v>
      </c>
      <c r="GQ407" s="223">
        <f t="shared" ca="1" si="789"/>
        <v>4.2145181882004141E-14</v>
      </c>
      <c r="GR407" s="223">
        <f t="shared" ca="1" si="790"/>
        <v>-1.0744663246586739E-14</v>
      </c>
      <c r="GS407" s="223">
        <f t="shared" ca="1" si="791"/>
        <v>-5.1333052878546666E-14</v>
      </c>
      <c r="GT407" s="223">
        <f t="shared" ca="1" si="792"/>
        <v>-3.3150753192510056E-14</v>
      </c>
      <c r="GU407" s="223">
        <f t="shared" ca="1" si="793"/>
        <v>2.2985506121531242E-14</v>
      </c>
      <c r="GV407" s="223">
        <f t="shared" ca="1" si="794"/>
        <v>5.2805893627177084E-14</v>
      </c>
      <c r="GW407" s="223">
        <f t="shared" ca="1" si="795"/>
        <v>2.2169351445344102E-14</v>
      </c>
      <c r="GX407" s="223">
        <f t="shared" ca="1" si="796"/>
        <v>-3.3848655370171571E-14</v>
      </c>
      <c r="GY407" s="223">
        <f t="shared" ca="1" si="797"/>
        <v>-5.1113681463910055E-14</v>
      </c>
      <c r="GZ407" s="223">
        <f t="shared" ca="1" si="798"/>
        <v>-9.8591743375634442E-15</v>
      </c>
      <c r="HA407" s="223">
        <f t="shared" ca="1" si="799"/>
        <v>4.268300105382539E-14</v>
      </c>
      <c r="HB407" s="223">
        <f t="shared" ca="1" si="800"/>
        <v>4.6357843344470056E-14</v>
      </c>
      <c r="HC407" s="223">
        <f t="shared" ca="1" si="801"/>
        <v>-3.0419369690823674E-15</v>
      </c>
      <c r="HD407" s="223">
        <f t="shared" ca="1" si="802"/>
        <v>-4.8959034634520109E-14</v>
      </c>
      <c r="HE407" s="223">
        <f t="shared" ca="1" si="803"/>
        <v>-3.8823432285754519E-14</v>
      </c>
      <c r="HF407" s="223">
        <f t="shared" ca="1" si="804"/>
        <v>1.5760722198080461E-14</v>
      </c>
      <c r="HG407" s="223">
        <f t="shared" ca="1" si="805"/>
        <v>5.2300586389612188E-14</v>
      </c>
      <c r="HH407" s="223">
        <f t="shared" ca="1" si="806"/>
        <v>2.8962042002458856E-14</v>
      </c>
      <c r="HI407" s="223">
        <f t="shared" ca="1" si="807"/>
        <v>-2.7534849241026344E-14</v>
      </c>
      <c r="HJ407" s="223">
        <f t="shared" ca="1" si="808"/>
        <v>-5.2507372082130109E-14</v>
      </c>
      <c r="HK407" s="223">
        <f t="shared" ca="1" si="809"/>
        <v>-1.7364739511680629E-14</v>
      </c>
      <c r="HL407" s="223">
        <f t="shared" ca="1" si="810"/>
        <v>3.7658606433512022E-14</v>
      </c>
      <c r="HM407" s="223">
        <f t="shared" ca="1" si="811"/>
        <v>4.9566997495949721E-14</v>
      </c>
      <c r="HN407" s="223">
        <f t="shared" ca="1" si="812"/>
        <v>4.7266380573672605E-15</v>
      </c>
      <c r="HO407" s="223">
        <f t="shared" ca="1" si="813"/>
        <v>-4.5525201143492185E-14</v>
      </c>
      <c r="HP407" s="223">
        <f t="shared" ca="1" si="814"/>
        <v>-4.3655701314043227E-14</v>
      </c>
      <c r="HQ407" s="223">
        <f t="shared" ca="1" si="815"/>
        <v>8.1947662353121037E-15</v>
      </c>
      <c r="HR407" s="223">
        <f t="shared" ca="1" si="816"/>
        <v>5.0663129400799104E-14</v>
      </c>
      <c r="HS407" s="223">
        <f t="shared" ca="1" si="817"/>
        <v>3.5127791813547188E-14</v>
      </c>
      <c r="HT407" s="223">
        <f t="shared" ca="1" si="818"/>
        <v>-2.0624996779118092E-14</v>
      </c>
      <c r="HU407" s="223">
        <f t="shared" ca="1" si="819"/>
        <v>-5.276443666333721E-14</v>
      </c>
      <c r="HV407" s="223">
        <f t="shared" ca="1" si="820"/>
        <v>-2.449441051566011E-14</v>
      </c>
      <c r="HW407" s="223">
        <f t="shared" ca="1" si="821"/>
        <v>3.1819016710251942E-14</v>
      </c>
      <c r="HX407" s="223">
        <f t="shared" ca="1" si="822"/>
        <v>5.1703175840483079E-14</v>
      </c>
      <c r="HY407" s="223">
        <f t="shared" ca="1" si="823"/>
        <v>1.2392895643988885E-14</v>
      </c>
      <c r="HZ407" s="223">
        <f t="shared" ca="1" si="824"/>
        <v>-4.1105884530609325E-14</v>
      </c>
      <c r="IA407" s="223">
        <f t="shared" ca="1" si="825"/>
        <v>-4.7542956246025821E-14</v>
      </c>
      <c r="IB407" s="223">
        <f t="shared" ca="1" si="826"/>
        <v>4.5141833116454728E-16</v>
      </c>
      <c r="IC407" s="223">
        <f t="shared" ca="1" si="827"/>
        <v>4.7928968659541505E-14</v>
      </c>
      <c r="ID407" s="223">
        <f t="shared" ca="1" si="828"/>
        <v>4.0533131015329135E-14</v>
      </c>
      <c r="IE407" s="223">
        <f t="shared" ca="1" si="829"/>
        <v>-4.1890546436007008E-14</v>
      </c>
      <c r="IF407" s="223">
        <f t="shared" ca="1" si="830"/>
        <v>-5.1879310535665118E-14</v>
      </c>
      <c r="IG407" s="223">
        <f t="shared" ca="1" si="831"/>
        <v>-3.1093851503371169E-14</v>
      </c>
      <c r="IH407" s="223">
        <f t="shared" ca="1" si="832"/>
        <v>2.529064136640408E-14</v>
      </c>
      <c r="II407" s="223">
        <f t="shared" ca="1" si="833"/>
        <v>5.272013656801912E-14</v>
      </c>
      <c r="IJ407" s="223">
        <f t="shared" ca="1" si="834"/>
        <v>1.9790884465588662E-14</v>
      </c>
      <c r="IK407" s="223">
        <f t="shared" ca="1" si="835"/>
        <v>-3.5796749654512751E-14</v>
      </c>
      <c r="IL407" s="223">
        <f t="shared" ca="1" si="836"/>
        <v>-5.0401049751661411E-14</v>
      </c>
      <c r="IM407" s="223">
        <f t="shared" ca="1" si="837"/>
        <v>-7.3017014165981896E-15</v>
      </c>
      <c r="IN407" s="223">
        <f t="shared" ca="1" si="838"/>
        <v>4.4157290488912879E-14</v>
      </c>
      <c r="IO407" s="223">
        <f t="shared" ca="1" si="839"/>
        <v>4.5061050337829007E-14</v>
      </c>
      <c r="IP407" s="223">
        <f t="shared" ca="1" si="840"/>
        <v>-5.6251273143983686E-15</v>
      </c>
      <c r="IQ407" s="223">
        <f t="shared" ca="1" si="841"/>
        <v>-4.9871154006758904E-14</v>
      </c>
      <c r="IR407" s="223">
        <f t="shared" ca="1" si="842"/>
        <v>-3.7020204507273172E-14</v>
      </c>
      <c r="IS407" s="223">
        <f t="shared" ca="1" si="843"/>
        <v>1.8214800012927656E-14</v>
      </c>
      <c r="IT407" s="223">
        <f t="shared" ca="1" si="844"/>
        <v>5.2595865549956587E-14</v>
      </c>
      <c r="IU407" s="223">
        <f t="shared" ca="1" si="845"/>
        <v>2.6760460405588243E-14</v>
      </c>
      <c r="IV407" s="223">
        <f t="shared" ca="1" si="846"/>
        <v>-2.9712723252060644E-14</v>
      </c>
      <c r="IW407" s="223">
        <f t="shared" ca="1" si="847"/>
        <v>-5.2168112737792719E-14</v>
      </c>
      <c r="IX407" s="223">
        <f t="shared" ca="1" si="848"/>
        <v>-1.4896761379318479E-14</v>
      </c>
      <c r="IY407" s="223">
        <f t="shared" ca="1" si="849"/>
        <v>3.9429740331107829E-14</v>
      </c>
      <c r="IZ407" s="223">
        <f t="shared" ca="1" si="850"/>
        <v>4.8613534001714405E-14</v>
      </c>
      <c r="JA407" s="223">
        <f t="shared" ca="1" si="851"/>
        <v>2.140187813049626E-15</v>
      </c>
      <c r="JB407" s="223">
        <f t="shared" ca="1" si="852"/>
        <v>-4.6783437600979573E-14</v>
      </c>
    </row>
    <row r="408" spans="2:262">
      <c r="B408" s="230">
        <v>47</v>
      </c>
      <c r="C408" s="229">
        <f t="shared" si="853"/>
        <v>9.1796875000000049E-4</v>
      </c>
      <c r="D408" s="226">
        <f t="shared" ca="1" si="597"/>
        <v>17.999999999994653</v>
      </c>
      <c r="E408" s="225">
        <f ca="1">BA361</f>
        <v>-5.3467740114732271E-12</v>
      </c>
      <c r="F408" s="224">
        <v>47</v>
      </c>
      <c r="G408" s="223">
        <f t="shared" ca="1" si="854"/>
        <v>-1.7417497583943605E-13</v>
      </c>
      <c r="H408" s="223">
        <f t="shared" ca="1" si="598"/>
        <v>6.2562722731985185E-14</v>
      </c>
      <c r="I408" s="223">
        <f t="shared" ca="1" si="599"/>
        <v>2.2488097577471508E-13</v>
      </c>
      <c r="J408" s="223">
        <f t="shared" ca="1" si="600"/>
        <v>1.1969940150335446E-13</v>
      </c>
      <c r="K408" s="223">
        <f t="shared" ca="1" si="601"/>
        <v>-1.2786669027305472E-13</v>
      </c>
      <c r="L408" s="223">
        <f t="shared" ca="1" si="602"/>
        <v>-2.2333313267079787E-13</v>
      </c>
      <c r="M408" s="223">
        <f t="shared" ca="1" si="603"/>
        <v>-5.3140934015675181E-14</v>
      </c>
      <c r="N408" s="223">
        <f t="shared" ca="1" si="604"/>
        <v>1.8026332881486864E-13</v>
      </c>
      <c r="O408" s="223">
        <f t="shared" ca="1" si="605"/>
        <v>1.9924123048737686E-13</v>
      </c>
      <c r="P408" s="223">
        <f t="shared" ca="1" si="606"/>
        <v>-1.8781772721517496E-14</v>
      </c>
      <c r="Q408" s="223">
        <f t="shared" ca="1" si="607"/>
        <v>-2.1446353100139837E-13</v>
      </c>
      <c r="R408" s="223">
        <f t="shared" ca="1" si="608"/>
        <v>-1.550371934967958E-13</v>
      </c>
      <c r="S408" s="223">
        <f t="shared" ca="1" si="609"/>
        <v>8.880857897682367E-14</v>
      </c>
      <c r="T408" s="223">
        <f t="shared" ca="1" si="610"/>
        <v>2.2701500397576361E-13</v>
      </c>
      <c r="U408" s="223">
        <f t="shared" ca="1" si="611"/>
        <v>9.5183138043149399E-14</v>
      </c>
      <c r="V408" s="223">
        <f t="shared" ca="1" si="612"/>
        <v>-1.4987072411231531E-13</v>
      </c>
      <c r="W408" s="223">
        <f t="shared" ca="1" si="613"/>
        <v>-2.1665075638345721E-13</v>
      </c>
      <c r="X408" s="223">
        <f t="shared" ca="1" si="614"/>
        <v>-2.5720950281698792E-14</v>
      </c>
      <c r="Y408" s="223">
        <f t="shared" ca="1" si="615"/>
        <v>1.9580437300423195E-13</v>
      </c>
      <c r="Z408" s="223">
        <f t="shared" ca="1" si="616"/>
        <v>1.844169930900149E-13</v>
      </c>
      <c r="AA408" s="223">
        <f t="shared" ca="1" si="617"/>
        <v>-4.6337603794937814E-14</v>
      </c>
      <c r="AB408" s="223">
        <f t="shared" ca="1" si="618"/>
        <v>-2.219728159894217E-13</v>
      </c>
      <c r="AC408" s="223">
        <f t="shared" ca="1" si="619"/>
        <v>-1.3356750745494414E-13</v>
      </c>
      <c r="AD408" s="223">
        <f t="shared" ca="1" si="620"/>
        <v>1.1371867153059614E-13</v>
      </c>
      <c r="AE408" s="223">
        <f t="shared" ca="1" si="621"/>
        <v>2.2573451521086529E-13</v>
      </c>
      <c r="AF408" s="223">
        <f t="shared" ca="1" si="622"/>
        <v>6.9235231590064496E-14</v>
      </c>
      <c r="AG408" s="223">
        <f t="shared" ca="1" si="623"/>
        <v>-1.696205627608703E-13</v>
      </c>
      <c r="AH408" s="223">
        <f t="shared" ca="1" si="624"/>
        <v>-2.0670975106102654E-13</v>
      </c>
      <c r="AI408" s="223">
        <f t="shared" ca="1" si="625"/>
        <v>2.085900485640444E-15</v>
      </c>
      <c r="AJ408" s="223">
        <f t="shared" ca="1" si="626"/>
        <v>2.0840033716839569E-13</v>
      </c>
      <c r="AK408" s="223">
        <f t="shared" ca="1" si="627"/>
        <v>1.6681895246076659E-13</v>
      </c>
      <c r="AL408" s="223">
        <f t="shared" ca="1" si="628"/>
        <v>-7.3196474176121853E-14</v>
      </c>
      <c r="AM408" s="223">
        <f t="shared" ca="1" si="629"/>
        <v>-2.2614342321209438E-13</v>
      </c>
      <c r="AN408" s="223">
        <f t="shared" ca="1" si="630"/>
        <v>-1.1008884177598925E-13</v>
      </c>
      <c r="AO408" s="223">
        <f t="shared" ca="1" si="631"/>
        <v>1.3691832941491587E-13</v>
      </c>
      <c r="AP408" s="223">
        <f t="shared" ca="1" si="632"/>
        <v>2.2105876922292624E-13</v>
      </c>
      <c r="AQ408" s="223">
        <f t="shared" ca="1" si="633"/>
        <v>4.2245962809532833E-14</v>
      </c>
      <c r="AR408" s="223">
        <f t="shared" ca="1" si="634"/>
        <v>-1.8681915026224427E-13</v>
      </c>
      <c r="AS408" s="223">
        <f t="shared" ca="1" si="635"/>
        <v>-1.9365963867666768E-13</v>
      </c>
      <c r="AT408" s="223">
        <f t="shared" ca="1" si="636"/>
        <v>2.9861377368115678E-14</v>
      </c>
      <c r="AU408" s="223">
        <f t="shared" ca="1" si="637"/>
        <v>2.1786176628197535E-13</v>
      </c>
      <c r="AV408" s="223">
        <f t="shared" ca="1" si="638"/>
        <v>1.4671179951099708E-13</v>
      </c>
      <c r="AW408" s="223">
        <f t="shared" ca="1" si="639"/>
        <v>-9.8954401454229284E-14</v>
      </c>
      <c r="AX408" s="223">
        <f t="shared" ca="1" si="640"/>
        <v>-2.269126228547753E-13</v>
      </c>
      <c r="AY408" s="223">
        <f t="shared" ca="1" si="641"/>
        <v>-8.4954337445746197E-14</v>
      </c>
      <c r="AZ408" s="223">
        <f t="shared" ca="1" si="642"/>
        <v>1.5805860818090038E-13</v>
      </c>
      <c r="BA408" s="223">
        <f t="shared" ca="1" si="643"/>
        <v>2.1305809358380189E-13</v>
      </c>
      <c r="BB408" s="223">
        <f t="shared" ca="1" si="644"/>
        <v>1.4621275425695379E-14</v>
      </c>
      <c r="BC408" s="223">
        <f t="shared" ca="1" si="645"/>
        <v>-2.0120780385192654E-13</v>
      </c>
      <c r="BD408" s="223">
        <f t="shared" ca="1" si="646"/>
        <v>-1.7769670506772117E-13</v>
      </c>
      <c r="BE408" s="223">
        <f t="shared" ca="1" si="647"/>
        <v>5.7187711339925764E-14</v>
      </c>
      <c r="BF408" s="223">
        <f t="shared" ca="1" si="648"/>
        <v>2.2404635164438031E-13</v>
      </c>
      <c r="BG408" s="223">
        <f t="shared" ca="1" si="649"/>
        <v>1.243979645368594E-13</v>
      </c>
      <c r="BH408" s="223">
        <f t="shared" ca="1" si="650"/>
        <v>-1.2322396242745433E-13</v>
      </c>
      <c r="BI408" s="223">
        <f t="shared" ca="1" si="651"/>
        <v>-2.2426884543886547E-13</v>
      </c>
      <c r="BJ408" s="223">
        <f t="shared" ca="1" si="652"/>
        <v>-5.8542040804602689E-14</v>
      </c>
      <c r="BK408" s="223">
        <f t="shared" ca="1" si="653"/>
        <v>1.7682153835848494E-13</v>
      </c>
      <c r="BL408" s="223">
        <f t="shared" ca="1" si="654"/>
        <v>2.0185282590215401E-13</v>
      </c>
      <c r="BM408" s="223">
        <f t="shared" ca="1" si="655"/>
        <v>-1.322332955006701E-14</v>
      </c>
      <c r="BN408" s="223">
        <f t="shared" ca="1" si="656"/>
        <v>-2.1257010478693306E-13</v>
      </c>
      <c r="BO408" s="223">
        <f t="shared" ca="1" si="657"/>
        <v>-1.5906104761400354E-13</v>
      </c>
      <c r="BP408" s="223">
        <f t="shared" ca="1" si="658"/>
        <v>8.3653888902714154E-14</v>
      </c>
      <c r="BQ408" s="223">
        <f t="shared" ca="1" si="659"/>
        <v>2.2686107133513133E-13</v>
      </c>
      <c r="BR408" s="223">
        <f t="shared" ca="1" si="660"/>
        <v>1.002130683861423E-13</v>
      </c>
      <c r="BS408" s="223">
        <f t="shared" ca="1" si="661"/>
        <v>-1.4564012030858565E-13</v>
      </c>
      <c r="BT408" s="223">
        <f t="shared" ca="1" si="662"/>
        <v>-2.1825185583753532E-13</v>
      </c>
      <c r="BU408" s="223">
        <f t="shared" ca="1" si="663"/>
        <v>-3.1249217378675362E-14</v>
      </c>
      <c r="BV408" s="223">
        <f t="shared" ca="1" si="664"/>
        <v>1.929249080132127E-13</v>
      </c>
      <c r="BW408" s="223">
        <f t="shared" ca="1" si="665"/>
        <v>1.8761150383380675E-13</v>
      </c>
      <c r="BX408" s="223">
        <f t="shared" ca="1" si="666"/>
        <v>-4.0869043341085541E-14</v>
      </c>
      <c r="BY408" s="223">
        <f t="shared" ca="1" si="667"/>
        <v>-2.2073515348514217E-13</v>
      </c>
      <c r="BZ408" s="223">
        <f t="shared" ca="1" si="668"/>
        <v>-1.3803296394973885E-13</v>
      </c>
      <c r="CA408" s="223">
        <f t="shared" ca="1" si="669"/>
        <v>1.0886183411115011E-13</v>
      </c>
      <c r="CB408" s="223">
        <f t="shared" ca="1" si="670"/>
        <v>2.2626358935013132E-13</v>
      </c>
      <c r="CC408" s="223">
        <f t="shared" ca="1" si="671"/>
        <v>7.4520874408315075E-14</v>
      </c>
      <c r="CD408" s="223">
        <f t="shared" ca="1" si="672"/>
        <v>-1.6586571521807975E-13</v>
      </c>
      <c r="CE408" s="223">
        <f t="shared" ca="1" si="673"/>
        <v>-2.0895215517501823E-13</v>
      </c>
      <c r="CF408" s="223">
        <f t="shared" ca="1" si="674"/>
        <v>-3.4863766365173766E-15</v>
      </c>
      <c r="CG408" s="223">
        <f t="shared" ca="1" si="675"/>
        <v>2.0612650747641971E-13</v>
      </c>
      <c r="CH408" s="223">
        <f t="shared" ca="1" si="676"/>
        <v>1.7054833011852513E-13</v>
      </c>
      <c r="CI408" s="223">
        <f t="shared" ca="1" si="677"/>
        <v>-6.7900048679243177E-14</v>
      </c>
      <c r="CJ408" s="223">
        <f t="shared" ca="1" si="678"/>
        <v>-2.255801400140845E-13</v>
      </c>
      <c r="CK408" s="223">
        <f t="shared" ca="1" si="679"/>
        <v>-1.1492873602623117E-13</v>
      </c>
      <c r="CL408" s="223">
        <f t="shared" ca="1" si="680"/>
        <v>1.3243239600567838E-13</v>
      </c>
      <c r="CM408" s="223">
        <f t="shared" ca="1" si="681"/>
        <v>2.2226289237457268E-13</v>
      </c>
      <c r="CN408" s="223">
        <f t="shared" ca="1" si="682"/>
        <v>4.7707817115164644E-14</v>
      </c>
      <c r="CO408" s="223">
        <f t="shared" ca="1" si="683"/>
        <v>-1.8359653538245587E-13</v>
      </c>
      <c r="CP408" s="223">
        <f t="shared" ca="1" si="684"/>
        <v>-1.9650961960546381E-13</v>
      </c>
      <c r="CQ408" s="223">
        <f t="shared" ca="1" si="685"/>
        <v>2.4328902455378986E-14</v>
      </c>
      <c r="CR408" s="223">
        <f t="shared" ca="1" si="686"/>
        <v>2.1622777240409651E-13</v>
      </c>
      <c r="CS408" s="223">
        <f t="shared" ca="1" si="687"/>
        <v>1.509199507714371E-13</v>
      </c>
      <c r="CT408" s="223">
        <f t="shared" ca="1" si="688"/>
        <v>-9.3909774083724512E-14</v>
      </c>
      <c r="CU408" s="223">
        <f t="shared" ca="1" si="689"/>
        <v>-2.2703219126663873E-13</v>
      </c>
      <c r="CV408" s="223">
        <f t="shared" ca="1" si="690"/>
        <v>-9.0095872936925049E-14</v>
      </c>
      <c r="CW408" s="223">
        <f t="shared" ca="1" si="691"/>
        <v>1.5401105139586783E-13</v>
      </c>
      <c r="CX408" s="223">
        <f t="shared" ca="1" si="692"/>
        <v>2.1491915461482695E-13</v>
      </c>
      <c r="CY408" s="223">
        <f t="shared" ca="1" si="693"/>
        <v>2.0177189846042911E-14</v>
      </c>
      <c r="CZ408" s="223">
        <f t="shared" ca="1" si="694"/>
        <v>-1.9856589276255113E-13</v>
      </c>
      <c r="DA408" s="223">
        <f t="shared" ca="1" si="695"/>
        <v>-1.8111139644538236E-13</v>
      </c>
      <c r="DB408" s="223">
        <f t="shared" ca="1" si="696"/>
        <v>5.1778252208941291E-14</v>
      </c>
      <c r="DC408" s="223">
        <f t="shared" ca="1" si="697"/>
        <v>2.2307677036944732E-13</v>
      </c>
      <c r="DD408" s="223">
        <f t="shared" ca="1" si="698"/>
        <v>1.2902159488806719E-13</v>
      </c>
      <c r="DE408" s="223">
        <f t="shared" ca="1" si="699"/>
        <v>-1.1850700907452667E-13</v>
      </c>
      <c r="DF408" s="223">
        <f t="shared" ca="1" si="700"/>
        <v>-2.2506946704039311E-13</v>
      </c>
      <c r="DG408" s="223">
        <f t="shared" ca="1" si="701"/>
        <v>-6.3907884057176618E-14</v>
      </c>
      <c r="DH408" s="223">
        <f t="shared" ca="1" si="702"/>
        <v>1.7327323721917683E-13</v>
      </c>
      <c r="DI408" s="223">
        <f t="shared" ca="1" si="703"/>
        <v>2.043428327223707E-13</v>
      </c>
      <c r="DJ408" s="223">
        <f t="shared" ca="1" si="704"/>
        <v>-7.6569211393468969E-15</v>
      </c>
      <c r="DK408" s="223">
        <f t="shared" ca="1" si="705"/>
        <v>-2.1054863428985241E-13</v>
      </c>
      <c r="DL408" s="223">
        <f t="shared" ca="1" si="706"/>
        <v>-1.6298908930380513E-13</v>
      </c>
      <c r="DM408" s="223">
        <f t="shared" ca="1" si="707"/>
        <v>7.8448808853950396E-14</v>
      </c>
      <c r="DN408" s="223">
        <f t="shared" ca="1" si="708"/>
        <v>2.2657048606800836E-13</v>
      </c>
      <c r="DO408" s="223">
        <f t="shared" ca="1" si="709"/>
        <v>1.0518263412395027E-13</v>
      </c>
      <c r="DP408" s="223">
        <f t="shared" ca="1" si="710"/>
        <v>-1.4132178834222076E-13</v>
      </c>
      <c r="DQ408" s="223">
        <f t="shared" ca="1" si="711"/>
        <v>-2.1972148853461942E-13</v>
      </c>
      <c r="DR408" s="223">
        <f t="shared" ca="1" si="712"/>
        <v>-3.6758661115584917E-14</v>
      </c>
      <c r="DS408" s="223">
        <f t="shared" ca="1" si="713"/>
        <v>1.8992923227153149E-13</v>
      </c>
      <c r="DT408" s="223">
        <f t="shared" ca="1" si="714"/>
        <v>1.906930044229324E-13</v>
      </c>
      <c r="DU408" s="223">
        <f t="shared" ca="1" si="715"/>
        <v>-3.5375864903715755E-14</v>
      </c>
      <c r="DV408" s="223">
        <f t="shared" ca="1" si="716"/>
        <v>-2.1936452837822241E-13</v>
      </c>
      <c r="DW408" s="223">
        <f t="shared" ca="1" si="717"/>
        <v>-1.4241527454843836E-13</v>
      </c>
      <c r="DX408" s="223">
        <f t="shared" ca="1" si="718"/>
        <v>1.0393942239344532E-13</v>
      </c>
      <c r="DY408" s="223">
        <f t="shared" ca="1" si="719"/>
        <v>2.2665637076371348E-13</v>
      </c>
      <c r="DZ408" s="223">
        <f t="shared" ca="1" si="720"/>
        <v>7.9761628638336289E-14</v>
      </c>
      <c r="EA408" s="223">
        <f t="shared" ca="1" si="721"/>
        <v>-1.6201095637055767E-13</v>
      </c>
      <c r="EB408" s="223">
        <f t="shared" ca="1" si="722"/>
        <v>-2.1106869432395564E-13</v>
      </c>
      <c r="EC408" s="223">
        <f t="shared" ca="1" si="723"/>
        <v>-9.0565536957550071E-15</v>
      </c>
      <c r="ED408" s="223">
        <f t="shared" ca="1" si="724"/>
        <v>2.0372851488390649E-13</v>
      </c>
      <c r="EE408" s="223">
        <f t="shared" ca="1" si="725"/>
        <v>1.7417497583943628E-13</v>
      </c>
      <c r="EF408" s="223">
        <f t="shared" ca="1" si="726"/>
        <v>-6.2562722731983355E-14</v>
      </c>
      <c r="EG408" s="223">
        <f t="shared" ca="1" si="727"/>
        <v>-2.2488097577471549E-13</v>
      </c>
      <c r="EH408" s="223">
        <f t="shared" ca="1" si="728"/>
        <v>-1.196994015033532E-13</v>
      </c>
      <c r="EI408" s="223">
        <f t="shared" ca="1" si="729"/>
        <v>1.2786669027305464E-13</v>
      </c>
      <c r="EJ408" s="223">
        <f t="shared" ca="1" si="730"/>
        <v>2.2333313267079815E-13</v>
      </c>
      <c r="EK408" s="223">
        <f t="shared" ca="1" si="731"/>
        <v>5.3140934015671748E-14</v>
      </c>
      <c r="EL408" s="223">
        <f t="shared" ca="1" si="732"/>
        <v>-1.802633288148698E-13</v>
      </c>
      <c r="EM408" s="223">
        <f t="shared" ca="1" si="733"/>
        <v>-1.9924123048737671E-13</v>
      </c>
      <c r="EN408" s="223">
        <f t="shared" ca="1" si="734"/>
        <v>1.8781772721516209E-14</v>
      </c>
      <c r="EO408" s="223">
        <f t="shared" ca="1" si="735"/>
        <v>2.1446353100139966E-13</v>
      </c>
      <c r="EP408" s="223">
        <f t="shared" ca="1" si="736"/>
        <v>1.5503719349679409E-13</v>
      </c>
      <c r="EQ408" s="223">
        <f t="shared" ca="1" si="737"/>
        <v>-8.8808578976824339E-14</v>
      </c>
      <c r="ER408" s="223">
        <f t="shared" ca="1" si="738"/>
        <v>-2.2701500397576361E-13</v>
      </c>
      <c r="ES408" s="223">
        <f t="shared" ca="1" si="739"/>
        <v>-9.5183138043145436E-14</v>
      </c>
      <c r="ET408" s="223">
        <f t="shared" ca="1" si="740"/>
        <v>1.4987072411231738E-13</v>
      </c>
      <c r="EU408" s="223">
        <f t="shared" ca="1" si="741"/>
        <v>2.1665075638345686E-13</v>
      </c>
      <c r="EV408" s="223">
        <f t="shared" ca="1" si="742"/>
        <v>2.5720950281699297E-14</v>
      </c>
      <c r="EW408" s="223">
        <f t="shared" ca="1" si="743"/>
        <v>-1.9580437300423089E-13</v>
      </c>
      <c r="EX408" s="223">
        <f t="shared" ca="1" si="744"/>
        <v>-1.8441699309001329E-13</v>
      </c>
      <c r="EY408" s="223">
        <f t="shared" ca="1" si="745"/>
        <v>4.6337603794939694E-14</v>
      </c>
      <c r="EZ408" s="223">
        <f t="shared" ca="1" si="746"/>
        <v>2.2197281598942175E-13</v>
      </c>
      <c r="FA408" s="223">
        <f t="shared" ca="1" si="747"/>
        <v>1.335675074549452E-13</v>
      </c>
      <c r="FB408" s="223">
        <f t="shared" ca="1" si="748"/>
        <v>-1.1371867153059919E-13</v>
      </c>
      <c r="FC408" s="223">
        <f t="shared" ca="1" si="749"/>
        <v>-2.2573451521086506E-13</v>
      </c>
      <c r="FD408" s="223">
        <f t="shared" ca="1" si="750"/>
        <v>-6.9235231590064206E-14</v>
      </c>
      <c r="FE408" s="223">
        <f t="shared" ca="1" si="751"/>
        <v>1.6962056276086942E-13</v>
      </c>
      <c r="FF408" s="223">
        <f t="shared" ca="1" si="752"/>
        <v>2.0670975106102475E-13</v>
      </c>
      <c r="FG408" s="223">
        <f t="shared" ca="1" si="753"/>
        <v>-2.0859004856431703E-15</v>
      </c>
      <c r="FH408" s="223">
        <f t="shared" ca="1" si="754"/>
        <v>-2.0840033716839617E-13</v>
      </c>
      <c r="FI408" s="223">
        <f t="shared" ca="1" si="755"/>
        <v>-1.6681895246076694E-13</v>
      </c>
      <c r="FJ408" s="223">
        <f t="shared" ca="1" si="756"/>
        <v>7.3196474176125993E-14</v>
      </c>
      <c r="FK408" s="223">
        <f t="shared" ca="1" si="757"/>
        <v>2.2614342321209464E-13</v>
      </c>
      <c r="FL408" s="223">
        <f t="shared" ca="1" si="758"/>
        <v>1.1008884177598826E-13</v>
      </c>
      <c r="FM408" s="223">
        <f t="shared" ca="1" si="759"/>
        <v>-1.3691832941491547E-13</v>
      </c>
      <c r="FN408" s="223">
        <f t="shared" ca="1" si="760"/>
        <v>-2.2105876922292675E-13</v>
      </c>
      <c r="FO408" s="223">
        <f t="shared" ca="1" si="761"/>
        <v>-4.2245962809530151E-14</v>
      </c>
      <c r="FP408" s="223">
        <f t="shared" ca="1" si="762"/>
        <v>1.868191502622449E-13</v>
      </c>
      <c r="FQ408" s="223">
        <f t="shared" ca="1" si="763"/>
        <v>1.9365963867666795E-13</v>
      </c>
      <c r="FR408" s="223">
        <f t="shared" ca="1" si="764"/>
        <v>-2.9861377368113608E-14</v>
      </c>
      <c r="FS408" s="223">
        <f t="shared" ca="1" si="765"/>
        <v>-2.1786176628197654E-13</v>
      </c>
      <c r="FT408" s="223">
        <f t="shared" ca="1" si="766"/>
        <v>-1.4671179951099501E-13</v>
      </c>
      <c r="FU408" s="223">
        <f t="shared" ca="1" si="767"/>
        <v>9.8954401454230268E-14</v>
      </c>
      <c r="FV408" s="223">
        <f t="shared" ca="1" si="768"/>
        <v>2.2691262285477533E-13</v>
      </c>
      <c r="FW408" s="223">
        <f t="shared" ca="1" si="769"/>
        <v>8.4954337445742171E-14</v>
      </c>
      <c r="FX408" s="223">
        <f t="shared" ca="1" si="770"/>
        <v>-1.5805860818090232E-13</v>
      </c>
      <c r="FY408" s="223">
        <f t="shared" ca="1" si="771"/>
        <v>-2.1305809358380149E-13</v>
      </c>
      <c r="FZ408" s="223">
        <f t="shared" ca="1" si="772"/>
        <v>-1.4621275425695872E-14</v>
      </c>
      <c r="GA408" s="223">
        <f t="shared" ca="1" si="773"/>
        <v>2.0120780385192558E-13</v>
      </c>
      <c r="GB408" s="223">
        <f t="shared" ca="1" si="774"/>
        <v>1.7769670506771948E-13</v>
      </c>
      <c r="GC408" s="223">
        <f t="shared" ca="1" si="775"/>
        <v>-5.7187711339926862E-14</v>
      </c>
      <c r="GD408" s="223">
        <f t="shared" ca="1" si="776"/>
        <v>-2.2404635164438021E-13</v>
      </c>
      <c r="GE408" s="223">
        <f t="shared" ca="1" si="777"/>
        <v>-1.2439796453686116E-13</v>
      </c>
      <c r="GF408" s="223">
        <f t="shared" ca="1" si="778"/>
        <v>1.2322396242745662E-13</v>
      </c>
      <c r="GG408" s="223">
        <f t="shared" ca="1" si="779"/>
        <v>2.2426884543886532E-13</v>
      </c>
      <c r="GH408" s="223">
        <f t="shared" ca="1" si="780"/>
        <v>5.8542040804601603E-14</v>
      </c>
      <c r="GI408" s="223">
        <f t="shared" ca="1" si="781"/>
        <v>-1.7682153835848362E-13</v>
      </c>
      <c r="GJ408" s="223">
        <f t="shared" ca="1" si="782"/>
        <v>-2.0185282590215204E-13</v>
      </c>
      <c r="GK408" s="223">
        <f t="shared" ca="1" si="783"/>
        <v>1.3223329550068133E-14</v>
      </c>
      <c r="GL408" s="223">
        <f t="shared" ca="1" si="784"/>
        <v>2.1257010478693344E-13</v>
      </c>
      <c r="GM408" s="223">
        <f t="shared" ca="1" si="785"/>
        <v>1.5906104761400503E-13</v>
      </c>
      <c r="GN408" s="223">
        <f t="shared" ca="1" si="786"/>
        <v>-8.365388890271818E-14</v>
      </c>
      <c r="GO408" s="223">
        <f t="shared" ca="1" si="787"/>
        <v>-2.2686107133513138E-13</v>
      </c>
      <c r="GP408" s="223">
        <f t="shared" ca="1" si="788"/>
        <v>-1.002130683861413E-13</v>
      </c>
      <c r="GQ408" s="223">
        <f t="shared" ca="1" si="789"/>
        <v>1.4564012030858654E-13</v>
      </c>
      <c r="GR408" s="223">
        <f t="shared" ca="1" si="790"/>
        <v>2.182518558375359E-13</v>
      </c>
      <c r="GS408" s="223">
        <f t="shared" ca="1" si="791"/>
        <v>3.1249217378671071E-14</v>
      </c>
      <c r="GT408" s="223">
        <f t="shared" ca="1" si="792"/>
        <v>-1.9292490801321331E-13</v>
      </c>
      <c r="GU408" s="223">
        <f t="shared" ca="1" si="793"/>
        <v>-1.8761150383380609E-13</v>
      </c>
      <c r="GV408" s="223">
        <f t="shared" ca="1" si="794"/>
        <v>4.0869043341083446E-14</v>
      </c>
      <c r="GW408" s="223">
        <f t="shared" ca="1" si="795"/>
        <v>2.2073515348514321E-13</v>
      </c>
      <c r="GX408" s="223">
        <f t="shared" ca="1" si="796"/>
        <v>1.3803296394973796E-13</v>
      </c>
      <c r="GY408" s="223">
        <f t="shared" ca="1" si="797"/>
        <v>-1.0886183411115112E-13</v>
      </c>
      <c r="GZ408" s="223">
        <f t="shared" ca="1" si="798"/>
        <v>-2.262635893501315E-13</v>
      </c>
      <c r="HA408" s="223">
        <f t="shared" ca="1" si="799"/>
        <v>-7.452087440831096E-14</v>
      </c>
      <c r="HB408" s="223">
        <f t="shared" ca="1" si="800"/>
        <v>1.6586571521808053E-13</v>
      </c>
      <c r="HC408" s="223">
        <f t="shared" ca="1" si="801"/>
        <v>2.0895215517501777E-13</v>
      </c>
      <c r="HD408" s="223">
        <f t="shared" ca="1" si="802"/>
        <v>3.486376636519497E-15</v>
      </c>
      <c r="HE408" s="223">
        <f t="shared" ca="1" si="803"/>
        <v>-2.0612650747642153E-13</v>
      </c>
      <c r="HF408" s="223">
        <f t="shared" ca="1" si="804"/>
        <v>-1.705483301185244E-13</v>
      </c>
      <c r="HG408" s="223">
        <f t="shared" ca="1" si="805"/>
        <v>6.7900048679244212E-14</v>
      </c>
      <c r="HH408" s="223">
        <f t="shared" ca="1" si="806"/>
        <v>2.2558014001408462E-13</v>
      </c>
      <c r="HI408" s="223">
        <f t="shared" ca="1" si="807"/>
        <v>1.1492873602623302E-13</v>
      </c>
      <c r="HJ408" s="223">
        <f t="shared" ca="1" si="808"/>
        <v>-1.3243239600568191E-13</v>
      </c>
      <c r="HK408" s="223">
        <f t="shared" ca="1" si="809"/>
        <v>-2.2226289237457248E-13</v>
      </c>
      <c r="HL408" s="223">
        <f t="shared" ca="1" si="810"/>
        <v>-4.7707817115163545E-14</v>
      </c>
      <c r="HM408" s="223">
        <f t="shared" ca="1" si="811"/>
        <v>1.8359653538245465E-13</v>
      </c>
      <c r="HN408" s="223">
        <f t="shared" ca="1" si="812"/>
        <v>1.9650961960546164E-13</v>
      </c>
      <c r="HO408" s="223">
        <f t="shared" ca="1" si="813"/>
        <v>-2.4328902455380097E-14</v>
      </c>
      <c r="HP408" s="223">
        <f t="shared" ca="1" si="814"/>
        <v>-2.1622777240409681E-13</v>
      </c>
      <c r="HQ408" s="223">
        <f t="shared" ca="1" si="815"/>
        <v>-1.5091995077143869E-13</v>
      </c>
      <c r="HR408" s="223">
        <f t="shared" ca="1" si="816"/>
        <v>9.3909774083728463E-14</v>
      </c>
      <c r="HS408" s="223">
        <f t="shared" ca="1" si="817"/>
        <v>2.2703219126663873E-13</v>
      </c>
      <c r="HT408" s="223">
        <f t="shared" ca="1" si="818"/>
        <v>9.0095872936924027E-14</v>
      </c>
      <c r="HU408" s="223">
        <f t="shared" ca="1" si="819"/>
        <v>-1.5401105139586627E-13</v>
      </c>
      <c r="HV408" s="223">
        <f t="shared" ca="1" si="820"/>
        <v>-2.1491915461482761E-13</v>
      </c>
      <c r="HW408" s="223">
        <f t="shared" ca="1" si="821"/>
        <v>-2.0177189846044994E-14</v>
      </c>
      <c r="HX408" s="223">
        <f t="shared" ca="1" si="822"/>
        <v>1.9856589276254856E-13</v>
      </c>
      <c r="HY408" s="223">
        <f t="shared" ca="1" si="823"/>
        <v>1.8111139644537779E-13</v>
      </c>
      <c r="HZ408" s="223">
        <f t="shared" ca="1" si="824"/>
        <v>-5.1778252208945519E-14</v>
      </c>
      <c r="IA408" s="223">
        <f t="shared" ca="1" si="825"/>
        <v>-2.2307677036944813E-13</v>
      </c>
      <c r="IB408" s="223">
        <f t="shared" ca="1" si="826"/>
        <v>-1.2902159488806628E-13</v>
      </c>
      <c r="IC408" s="223">
        <f t="shared" ca="1" si="827"/>
        <v>1.1850700907452763E-13</v>
      </c>
      <c r="ID408" s="223">
        <f t="shared" ca="1" si="828"/>
        <v>2.2506946704039338E-13</v>
      </c>
      <c r="IE408" s="223">
        <f t="shared" ca="1" si="829"/>
        <v>1.2363742092320132E-15</v>
      </c>
      <c r="IF408" s="223">
        <f t="shared" ca="1" si="830"/>
        <v>-1.7327323721917337E-13</v>
      </c>
      <c r="IG408" s="223">
        <f t="shared" ca="1" si="831"/>
        <v>-2.0434283272236739E-13</v>
      </c>
      <c r="IH408" s="223">
        <f t="shared" ca="1" si="832"/>
        <v>7.6569211393512388E-15</v>
      </c>
      <c r="II408" s="223">
        <f t="shared" ca="1" si="833"/>
        <v>2.1054863428985406E-13</v>
      </c>
      <c r="IJ408" s="223">
        <f t="shared" ca="1" si="834"/>
        <v>1.6298908930380437E-13</v>
      </c>
      <c r="IK408" s="223">
        <f t="shared" ca="1" si="835"/>
        <v>-7.8448808853951443E-14</v>
      </c>
      <c r="IL408" s="223">
        <f t="shared" ca="1" si="836"/>
        <v>-2.2657048606800843E-13</v>
      </c>
      <c r="IM408" s="223">
        <f t="shared" ca="1" si="837"/>
        <v>-1.0518263412394929E-13</v>
      </c>
      <c r="IN408" s="223">
        <f t="shared" ca="1" si="838"/>
        <v>1.4132178834221657E-13</v>
      </c>
      <c r="IO408" s="223">
        <f t="shared" ca="1" si="839"/>
        <v>2.1972148853462079E-13</v>
      </c>
      <c r="IP408" s="223">
        <f t="shared" ca="1" si="840"/>
        <v>3.6758661115577457E-14</v>
      </c>
      <c r="IQ408" s="223">
        <f t="shared" ca="1" si="841"/>
        <v>-1.8992923227153566E-13</v>
      </c>
      <c r="IR408" s="223">
        <f t="shared" ca="1" si="842"/>
        <v>-1.9069300442293179E-13</v>
      </c>
      <c r="IS408" s="223">
        <f t="shared" ca="1" si="843"/>
        <v>3.5375864903716866E-14</v>
      </c>
      <c r="IT408" s="223">
        <f t="shared" ca="1" si="844"/>
        <v>2.1936452837822271E-13</v>
      </c>
      <c r="IU408" s="223">
        <f t="shared" ca="1" si="845"/>
        <v>1.424152745484375E-13</v>
      </c>
      <c r="IV408" s="223">
        <f t="shared" ca="1" si="846"/>
        <v>-1.0393942239344058E-13</v>
      </c>
      <c r="IW408" s="223">
        <f t="shared" ca="1" si="847"/>
        <v>-2.2665637076371379E-13</v>
      </c>
      <c r="IX408" s="223">
        <f t="shared" ca="1" si="848"/>
        <v>-7.9761628638329195E-14</v>
      </c>
      <c r="IY408" s="223">
        <f t="shared" ca="1" si="849"/>
        <v>1.6201095637056299E-13</v>
      </c>
      <c r="IZ408" s="223">
        <f t="shared" ca="1" si="850"/>
        <v>2.1106869432395521E-13</v>
      </c>
      <c r="JA408" s="223">
        <f t="shared" ca="1" si="851"/>
        <v>9.0565536957538964E-15</v>
      </c>
      <c r="JB408" s="223">
        <f t="shared" ca="1" si="852"/>
        <v>-2.0372851488390699E-13</v>
      </c>
    </row>
    <row r="409" spans="2:262">
      <c r="B409" s="230">
        <v>48</v>
      </c>
      <c r="C409" s="229">
        <f t="shared" si="853"/>
        <v>9.3750000000000051E-4</v>
      </c>
      <c r="D409" s="226">
        <f t="shared" ca="1" si="597"/>
        <v>18.00000000003763</v>
      </c>
      <c r="E409" s="225">
        <f ca="1">BB361</f>
        <v>3.7628957574924087E-11</v>
      </c>
      <c r="F409" s="224">
        <v>48</v>
      </c>
      <c r="G409" s="223">
        <f t="shared" ca="1" si="854"/>
        <v>-5.3089974993415164E-13</v>
      </c>
      <c r="H409" s="223">
        <f t="shared" ca="1" si="598"/>
        <v>2.1663062636305997E-13</v>
      </c>
      <c r="I409" s="223">
        <f t="shared" ca="1" si="599"/>
        <v>6.9670165323818187E-13</v>
      </c>
      <c r="J409" s="223">
        <f t="shared" ca="1" si="600"/>
        <v>3.1660173362818008E-13</v>
      </c>
      <c r="K409" s="223">
        <f t="shared" ca="1" si="601"/>
        <v>-4.5438517700304197E-13</v>
      </c>
      <c r="L409" s="223">
        <f t="shared" ca="1" si="602"/>
        <v>-6.6437309193086615E-13</v>
      </c>
      <c r="M409" s="223">
        <f t="shared" ca="1" si="603"/>
        <v>-5.4103973379179994E-14</v>
      </c>
      <c r="N409" s="223">
        <f t="shared" ca="1" si="604"/>
        <v>6.2296370345619791E-13</v>
      </c>
      <c r="O409" s="223">
        <f t="shared" ca="1" si="605"/>
        <v>5.3089974993415205E-13</v>
      </c>
      <c r="P409" s="223">
        <f t="shared" ca="1" si="606"/>
        <v>-2.1663062636305914E-13</v>
      </c>
      <c r="Q409" s="223">
        <f t="shared" ca="1" si="607"/>
        <v>-6.9670165323818187E-13</v>
      </c>
      <c r="R409" s="223">
        <f t="shared" ca="1" si="608"/>
        <v>-3.1660173362818033E-13</v>
      </c>
      <c r="S409" s="223">
        <f t="shared" ca="1" si="609"/>
        <v>4.5438517700304177E-13</v>
      </c>
      <c r="T409" s="223">
        <f t="shared" ca="1" si="610"/>
        <v>6.6437309193086605E-13</v>
      </c>
      <c r="U409" s="223">
        <f t="shared" ca="1" si="611"/>
        <v>5.4103973379180196E-14</v>
      </c>
      <c r="V409" s="223">
        <f t="shared" ca="1" si="612"/>
        <v>-6.2296370345619781E-13</v>
      </c>
      <c r="W409" s="223">
        <f t="shared" ca="1" si="613"/>
        <v>-5.3089974993415225E-13</v>
      </c>
      <c r="X409" s="223">
        <f t="shared" ca="1" si="614"/>
        <v>2.1663062636305891E-13</v>
      </c>
      <c r="Y409" s="223">
        <f t="shared" ca="1" si="615"/>
        <v>6.9670165323818177E-13</v>
      </c>
      <c r="Z409" s="223">
        <f t="shared" ca="1" si="616"/>
        <v>3.1660173362818165E-13</v>
      </c>
      <c r="AA409" s="223">
        <f t="shared" ca="1" si="617"/>
        <v>-4.5438517700304248E-13</v>
      </c>
      <c r="AB409" s="223">
        <f t="shared" ca="1" si="618"/>
        <v>-6.6437309193086615E-13</v>
      </c>
      <c r="AC409" s="223">
        <f t="shared" ca="1" si="619"/>
        <v>-5.4103973379180448E-14</v>
      </c>
      <c r="AD409" s="223">
        <f t="shared" ca="1" si="620"/>
        <v>6.2296370345619771E-13</v>
      </c>
      <c r="AE409" s="223">
        <f t="shared" ca="1" si="621"/>
        <v>5.3089974993415235E-13</v>
      </c>
      <c r="AF409" s="223">
        <f t="shared" ca="1" si="622"/>
        <v>-2.1663062636305861E-13</v>
      </c>
      <c r="AG409" s="223">
        <f t="shared" ca="1" si="623"/>
        <v>-6.9670165323818177E-13</v>
      </c>
      <c r="AH409" s="223">
        <f t="shared" ca="1" si="624"/>
        <v>-3.1660173362817968E-13</v>
      </c>
      <c r="AI409" s="223">
        <f t="shared" ca="1" si="625"/>
        <v>4.5438517700304036E-13</v>
      </c>
      <c r="AJ409" s="223">
        <f t="shared" ca="1" si="626"/>
        <v>6.6437309193086625E-13</v>
      </c>
      <c r="AK409" s="223">
        <f t="shared" ca="1" si="627"/>
        <v>5.4103973379183275E-14</v>
      </c>
      <c r="AL409" s="223">
        <f t="shared" ca="1" si="628"/>
        <v>-6.229637034561975E-13</v>
      </c>
      <c r="AM409" s="223">
        <f t="shared" ca="1" si="629"/>
        <v>-5.3089974993415094E-13</v>
      </c>
      <c r="AN409" s="223">
        <f t="shared" ca="1" si="630"/>
        <v>2.1663062636305838E-13</v>
      </c>
      <c r="AO409" s="223">
        <f t="shared" ca="1" si="631"/>
        <v>6.9670165323818187E-13</v>
      </c>
      <c r="AP409" s="223">
        <f t="shared" ca="1" si="632"/>
        <v>3.166017336281821E-13</v>
      </c>
      <c r="AQ409" s="223">
        <f t="shared" ca="1" si="633"/>
        <v>-4.5438517700304212E-13</v>
      </c>
      <c r="AR409" s="223">
        <f t="shared" ca="1" si="634"/>
        <v>-6.6437309193086706E-13</v>
      </c>
      <c r="AS409" s="223">
        <f t="shared" ca="1" si="635"/>
        <v>-5.4103973379181003E-14</v>
      </c>
      <c r="AT409" s="223">
        <f t="shared" ca="1" si="636"/>
        <v>6.2296370345619629E-13</v>
      </c>
      <c r="AU409" s="223">
        <f t="shared" ca="1" si="637"/>
        <v>5.3089974993415265E-13</v>
      </c>
      <c r="AV409" s="223">
        <f t="shared" ca="1" si="638"/>
        <v>-2.166306263630605E-13</v>
      </c>
      <c r="AW409" s="223">
        <f t="shared" ca="1" si="639"/>
        <v>-6.9670165323818177E-13</v>
      </c>
      <c r="AX409" s="223">
        <f t="shared" ca="1" si="640"/>
        <v>-3.1660173362818013E-13</v>
      </c>
      <c r="AY409" s="223">
        <f t="shared" ca="1" si="641"/>
        <v>4.5438517700303995E-13</v>
      </c>
      <c r="AZ409" s="223">
        <f t="shared" ca="1" si="642"/>
        <v>6.6437309193086645E-13</v>
      </c>
      <c r="BA409" s="223">
        <f t="shared" ca="1" si="643"/>
        <v>5.410397337918373E-14</v>
      </c>
      <c r="BB409" s="223">
        <f t="shared" ca="1" si="644"/>
        <v>-6.229637034561973E-13</v>
      </c>
      <c r="BC409" s="223">
        <f t="shared" ca="1" si="645"/>
        <v>-5.3089974993415124E-13</v>
      </c>
      <c r="BD409" s="223">
        <f t="shared" ca="1" si="646"/>
        <v>2.1663062636305785E-13</v>
      </c>
      <c r="BE409" s="223">
        <f t="shared" ca="1" si="647"/>
        <v>6.9670165323818187E-13</v>
      </c>
      <c r="BF409" s="223">
        <f t="shared" ca="1" si="648"/>
        <v>3.1660173362818255E-13</v>
      </c>
      <c r="BG409" s="223">
        <f t="shared" ca="1" si="649"/>
        <v>-4.5438517700304172E-13</v>
      </c>
      <c r="BH409" s="223">
        <f t="shared" ca="1" si="650"/>
        <v>-6.6437309193086726E-13</v>
      </c>
      <c r="BI409" s="223">
        <f t="shared" ca="1" si="651"/>
        <v>-5.4103973379186456E-14</v>
      </c>
      <c r="BJ409" s="223">
        <f t="shared" ca="1" si="652"/>
        <v>6.2296370345619831E-13</v>
      </c>
      <c r="BK409" s="223">
        <f t="shared" ca="1" si="653"/>
        <v>5.3089974993415306E-13</v>
      </c>
      <c r="BL409" s="223">
        <f t="shared" ca="1" si="654"/>
        <v>-2.1663062636305528E-13</v>
      </c>
      <c r="BM409" s="223">
        <f t="shared" ca="1" si="655"/>
        <v>-6.9670165323818207E-13</v>
      </c>
      <c r="BN409" s="223">
        <f t="shared" ca="1" si="656"/>
        <v>-3.1660173362818059E-13</v>
      </c>
      <c r="BO409" s="223">
        <f t="shared" ca="1" si="657"/>
        <v>4.5438517700303965E-13</v>
      </c>
      <c r="BP409" s="223">
        <f t="shared" ca="1" si="658"/>
        <v>6.6437309193086807E-13</v>
      </c>
      <c r="BQ409" s="223">
        <f t="shared" ca="1" si="659"/>
        <v>5.4103973379179287E-14</v>
      </c>
      <c r="BR409" s="223">
        <f t="shared" ca="1" si="660"/>
        <v>-6.229637034561971E-13</v>
      </c>
      <c r="BS409" s="223">
        <f t="shared" ca="1" si="661"/>
        <v>-5.3089974993415488E-13</v>
      </c>
      <c r="BT409" s="223">
        <f t="shared" ca="1" si="662"/>
        <v>2.1663062636306212E-13</v>
      </c>
      <c r="BU409" s="223">
        <f t="shared" ca="1" si="663"/>
        <v>6.9670165323818187E-13</v>
      </c>
      <c r="BV409" s="223">
        <f t="shared" ca="1" si="664"/>
        <v>3.1660173362818301E-13</v>
      </c>
      <c r="BW409" s="223">
        <f t="shared" ca="1" si="665"/>
        <v>-4.5438517700303753E-13</v>
      </c>
      <c r="BX409" s="223">
        <f t="shared" ca="1" si="666"/>
        <v>-6.6437309193086595E-13</v>
      </c>
      <c r="BY409" s="223">
        <f t="shared" ca="1" si="667"/>
        <v>-5.4103973379182064E-14</v>
      </c>
      <c r="BZ409" s="223">
        <f t="shared" ca="1" si="668"/>
        <v>6.2296370345619579E-13</v>
      </c>
      <c r="CA409" s="223">
        <f t="shared" ca="1" si="669"/>
        <v>5.3089974993415023E-13</v>
      </c>
      <c r="CB409" s="223">
        <f t="shared" ca="1" si="670"/>
        <v>-2.1663062636305954E-13</v>
      </c>
      <c r="CC409" s="223">
        <f t="shared" ca="1" si="671"/>
        <v>-6.9670165323818167E-13</v>
      </c>
      <c r="CD409" s="223">
        <f t="shared" ca="1" si="672"/>
        <v>-3.1660173362818548E-13</v>
      </c>
      <c r="CE409" s="223">
        <f t="shared" ca="1" si="673"/>
        <v>4.5438517700304308E-13</v>
      </c>
      <c r="CF409" s="223">
        <f t="shared" ca="1" si="674"/>
        <v>6.6437309193086675E-13</v>
      </c>
      <c r="CG409" s="223">
        <f t="shared" ca="1" si="675"/>
        <v>5.4103973379184739E-14</v>
      </c>
      <c r="CH409" s="223">
        <f t="shared" ca="1" si="676"/>
        <v>-6.2296370345619458E-13</v>
      </c>
      <c r="CI409" s="223">
        <f t="shared" ca="1" si="677"/>
        <v>-5.3089974993415185E-13</v>
      </c>
      <c r="CJ409" s="223">
        <f t="shared" ca="1" si="678"/>
        <v>2.1663062636305694E-13</v>
      </c>
      <c r="CK409" s="223">
        <f t="shared" ca="1" si="679"/>
        <v>6.9670165323818137E-13</v>
      </c>
      <c r="CL409" s="223">
        <f t="shared" ca="1" si="680"/>
        <v>3.1660173362817907E-13</v>
      </c>
      <c r="CM409" s="223">
        <f t="shared" ca="1" si="681"/>
        <v>-4.5438517700304086E-13</v>
      </c>
      <c r="CN409" s="223">
        <f t="shared" ca="1" si="682"/>
        <v>-6.6437309193086756E-13</v>
      </c>
      <c r="CO409" s="223">
        <f t="shared" ca="1" si="683"/>
        <v>-5.4103973379187466E-14</v>
      </c>
      <c r="CP409" s="223">
        <f t="shared" ca="1" si="684"/>
        <v>6.2296370345619781E-13</v>
      </c>
      <c r="CQ409" s="223">
        <f t="shared" ca="1" si="685"/>
        <v>5.3089974993415366E-13</v>
      </c>
      <c r="CR409" s="223">
        <f t="shared" ca="1" si="686"/>
        <v>-2.1663062636305434E-13</v>
      </c>
      <c r="CS409" s="223">
        <f t="shared" ca="1" si="687"/>
        <v>-6.9670165323818197E-13</v>
      </c>
      <c r="CT409" s="223">
        <f t="shared" ca="1" si="688"/>
        <v>-3.1660173362818149E-13</v>
      </c>
      <c r="CU409" s="223">
        <f t="shared" ca="1" si="689"/>
        <v>4.5438517700303884E-13</v>
      </c>
      <c r="CV409" s="223">
        <f t="shared" ca="1" si="690"/>
        <v>6.6437309193086847E-13</v>
      </c>
      <c r="CW409" s="223">
        <f t="shared" ca="1" si="691"/>
        <v>5.4103973379180297E-14</v>
      </c>
      <c r="CX409" s="223">
        <f t="shared" ca="1" si="692"/>
        <v>-6.2296370345619659E-13</v>
      </c>
      <c r="CY409" s="223">
        <f t="shared" ca="1" si="693"/>
        <v>-5.3089974993415548E-13</v>
      </c>
      <c r="CZ409" s="223">
        <f t="shared" ca="1" si="694"/>
        <v>2.1663062636306114E-13</v>
      </c>
      <c r="DA409" s="223">
        <f t="shared" ca="1" si="695"/>
        <v>6.9670165323818167E-13</v>
      </c>
      <c r="DB409" s="223">
        <f t="shared" ca="1" si="696"/>
        <v>3.1660173362818397E-13</v>
      </c>
      <c r="DC409" s="223">
        <f t="shared" ca="1" si="697"/>
        <v>-4.5438517700303677E-13</v>
      </c>
      <c r="DD409" s="223">
        <f t="shared" ca="1" si="698"/>
        <v>-6.6437309193086615E-13</v>
      </c>
      <c r="DE409" s="223">
        <f t="shared" ca="1" si="699"/>
        <v>-5.4103973379183073E-14</v>
      </c>
      <c r="DF409" s="223">
        <f t="shared" ca="1" si="700"/>
        <v>6.2296370345619538E-13</v>
      </c>
      <c r="DG409" s="223">
        <f t="shared" ca="1" si="701"/>
        <v>5.3089974993415084E-13</v>
      </c>
      <c r="DH409" s="223">
        <f t="shared" ca="1" si="702"/>
        <v>-2.1663062636305859E-13</v>
      </c>
      <c r="DI409" s="223">
        <f t="shared" ca="1" si="703"/>
        <v>-6.9670165323818157E-13</v>
      </c>
      <c r="DJ409" s="223">
        <f t="shared" ca="1" si="704"/>
        <v>-3.1660173362818639E-13</v>
      </c>
      <c r="DK409" s="223">
        <f t="shared" ca="1" si="705"/>
        <v>4.5438517700304228E-13</v>
      </c>
      <c r="DL409" s="223">
        <f t="shared" ca="1" si="706"/>
        <v>6.6437309193087019E-13</v>
      </c>
      <c r="DM409" s="223">
        <f t="shared" ca="1" si="707"/>
        <v>5.4103973379185749E-14</v>
      </c>
      <c r="DN409" s="223">
        <f t="shared" ca="1" si="708"/>
        <v>-6.2296370345619861E-13</v>
      </c>
      <c r="DO409" s="223">
        <f t="shared" ca="1" si="709"/>
        <v>-5.3089974993415912E-13</v>
      </c>
      <c r="DP409" s="223">
        <f t="shared" ca="1" si="710"/>
        <v>2.1663062636305599E-13</v>
      </c>
      <c r="DQ409" s="223">
        <f t="shared" ca="1" si="711"/>
        <v>6.9670165323818207E-13</v>
      </c>
      <c r="DR409" s="223">
        <f t="shared" ca="1" si="712"/>
        <v>3.1660173362818881E-13</v>
      </c>
      <c r="DS409" s="223">
        <f t="shared" ca="1" si="713"/>
        <v>-4.5438517700304016E-13</v>
      </c>
      <c r="DT409" s="223">
        <f t="shared" ca="1" si="714"/>
        <v>-6.6437309193086494E-13</v>
      </c>
      <c r="DU409" s="223">
        <f t="shared" ca="1" si="715"/>
        <v>-5.4103973379188526E-14</v>
      </c>
      <c r="DV409" s="223">
        <f t="shared" ca="1" si="716"/>
        <v>6.229637034561974E-13</v>
      </c>
      <c r="DW409" s="223">
        <f t="shared" ca="1" si="717"/>
        <v>5.3089974993414791E-13</v>
      </c>
      <c r="DX409" s="223">
        <f t="shared" ca="1" si="718"/>
        <v>-2.1663062636305333E-13</v>
      </c>
      <c r="DY409" s="223">
        <f t="shared" ca="1" si="719"/>
        <v>-6.9670165323818197E-13</v>
      </c>
      <c r="DZ409" s="223">
        <f t="shared" ca="1" si="720"/>
        <v>-3.1660173362819129E-13</v>
      </c>
      <c r="EA409" s="223">
        <f t="shared" ca="1" si="721"/>
        <v>4.5438517700303814E-13</v>
      </c>
      <c r="EB409" s="223">
        <f t="shared" ca="1" si="722"/>
        <v>6.6437309193086574E-13</v>
      </c>
      <c r="EC409" s="223">
        <f t="shared" ca="1" si="723"/>
        <v>5.4103973379191202E-14</v>
      </c>
      <c r="ED409" s="223">
        <f t="shared" ca="1" si="724"/>
        <v>-6.2296370345619619E-13</v>
      </c>
      <c r="EE409" s="223">
        <f t="shared" ca="1" si="725"/>
        <v>-5.3089974993414962E-13</v>
      </c>
      <c r="EF409" s="223">
        <f t="shared" ca="1" si="726"/>
        <v>2.1663062636305073E-13</v>
      </c>
      <c r="EG409" s="223">
        <f t="shared" ca="1" si="727"/>
        <v>6.9670165323818167E-13</v>
      </c>
      <c r="EH409" s="223">
        <f t="shared" ca="1" si="728"/>
        <v>3.1660173362817599E-13</v>
      </c>
      <c r="EI409" s="223">
        <f t="shared" ca="1" si="729"/>
        <v>-4.5438517700303591E-13</v>
      </c>
      <c r="EJ409" s="223">
        <f t="shared" ca="1" si="730"/>
        <v>-6.6437309193086655E-13</v>
      </c>
      <c r="EK409" s="223">
        <f t="shared" ca="1" si="731"/>
        <v>-5.4103973379194029E-14</v>
      </c>
      <c r="EL409" s="223">
        <f t="shared" ca="1" si="732"/>
        <v>6.2296370345619488E-13</v>
      </c>
      <c r="EM409" s="223">
        <f t="shared" ca="1" si="733"/>
        <v>5.3089974993415144E-13</v>
      </c>
      <c r="EN409" s="223">
        <f t="shared" ca="1" si="734"/>
        <v>-2.1663062636304819E-13</v>
      </c>
      <c r="EO409" s="223">
        <f t="shared" ca="1" si="735"/>
        <v>-6.9670165323818147E-13</v>
      </c>
      <c r="EP409" s="223">
        <f t="shared" ca="1" si="736"/>
        <v>-3.1660173362817846E-13</v>
      </c>
      <c r="EQ409" s="223">
        <f t="shared" ca="1" si="737"/>
        <v>4.54385177003034E-13</v>
      </c>
      <c r="ER409" s="223">
        <f t="shared" ca="1" si="738"/>
        <v>6.6437309193086736E-13</v>
      </c>
      <c r="ES409" s="223">
        <f t="shared" ca="1" si="739"/>
        <v>5.4103973379176914E-14</v>
      </c>
      <c r="ET409" s="223">
        <f t="shared" ca="1" si="740"/>
        <v>-6.2296370345619367E-13</v>
      </c>
      <c r="EU409" s="223">
        <f t="shared" ca="1" si="741"/>
        <v>-5.3089974993415326E-13</v>
      </c>
      <c r="EV409" s="223">
        <f t="shared" ca="1" si="742"/>
        <v>2.1663062636306447E-13</v>
      </c>
      <c r="EW409" s="223">
        <f t="shared" ca="1" si="743"/>
        <v>6.9670165323818126E-13</v>
      </c>
      <c r="EX409" s="223">
        <f t="shared" ca="1" si="744"/>
        <v>3.1660173362818089E-13</v>
      </c>
      <c r="EY409" s="223">
        <f t="shared" ca="1" si="745"/>
        <v>-4.5438517700303183E-13</v>
      </c>
      <c r="EZ409" s="223">
        <f t="shared" ca="1" si="746"/>
        <v>-6.6437309193086817E-13</v>
      </c>
      <c r="FA409" s="223">
        <f t="shared" ca="1" si="747"/>
        <v>-5.410397337917964E-14</v>
      </c>
      <c r="FB409" s="223">
        <f t="shared" ca="1" si="748"/>
        <v>6.2296370345619245E-13</v>
      </c>
      <c r="FC409" s="223">
        <f t="shared" ca="1" si="749"/>
        <v>5.3089974993415508E-13</v>
      </c>
      <c r="FD409" s="223">
        <f t="shared" ca="1" si="750"/>
        <v>-2.1663062636306182E-13</v>
      </c>
      <c r="FE409" s="223">
        <f t="shared" ca="1" si="751"/>
        <v>-6.9670165323818106E-13</v>
      </c>
      <c r="FF409" s="223">
        <f t="shared" ca="1" si="752"/>
        <v>-3.1660173362818336E-13</v>
      </c>
      <c r="FG409" s="223">
        <f t="shared" ca="1" si="753"/>
        <v>4.5438517700304485E-13</v>
      </c>
      <c r="FH409" s="223">
        <f t="shared" ca="1" si="754"/>
        <v>6.6437309193086908E-13</v>
      </c>
      <c r="FI409" s="223">
        <f t="shared" ca="1" si="755"/>
        <v>5.4103973379182367E-14</v>
      </c>
      <c r="FJ409" s="223">
        <f t="shared" ca="1" si="756"/>
        <v>-6.2296370345619114E-13</v>
      </c>
      <c r="FK409" s="223">
        <f t="shared" ca="1" si="757"/>
        <v>-5.3089974993415679E-13</v>
      </c>
      <c r="FL409" s="223">
        <f t="shared" ca="1" si="758"/>
        <v>2.1663062636305922E-13</v>
      </c>
      <c r="FM409" s="223">
        <f t="shared" ca="1" si="759"/>
        <v>6.9670165323818076E-13</v>
      </c>
      <c r="FN409" s="223">
        <f t="shared" ca="1" si="760"/>
        <v>3.1660173362818579E-13</v>
      </c>
      <c r="FO409" s="223">
        <f t="shared" ca="1" si="761"/>
        <v>-4.5438517700304278E-13</v>
      </c>
      <c r="FP409" s="223">
        <f t="shared" ca="1" si="762"/>
        <v>-6.6437309193086988E-13</v>
      </c>
      <c r="FQ409" s="223">
        <f t="shared" ca="1" si="763"/>
        <v>-5.4103973379185093E-14</v>
      </c>
      <c r="FR409" s="223">
        <f t="shared" ca="1" si="764"/>
        <v>6.2296370345619892E-13</v>
      </c>
      <c r="FS409" s="223">
        <f t="shared" ca="1" si="765"/>
        <v>5.3089974993415861E-13</v>
      </c>
      <c r="FT409" s="223">
        <f t="shared" ca="1" si="766"/>
        <v>-2.1663062636305664E-13</v>
      </c>
      <c r="FU409" s="223">
        <f t="shared" ca="1" si="767"/>
        <v>-6.9670165323818217E-13</v>
      </c>
      <c r="FV409" s="223">
        <f t="shared" ca="1" si="768"/>
        <v>-3.1660173362818821E-13</v>
      </c>
      <c r="FW409" s="223">
        <f t="shared" ca="1" si="769"/>
        <v>4.5438517700304076E-13</v>
      </c>
      <c r="FX409" s="223">
        <f t="shared" ca="1" si="770"/>
        <v>6.6437309193087079E-13</v>
      </c>
      <c r="FY409" s="223">
        <f t="shared" ca="1" si="771"/>
        <v>5.410397337918787E-14</v>
      </c>
      <c r="FZ409" s="223">
        <f t="shared" ca="1" si="772"/>
        <v>-6.2296370345619771E-13</v>
      </c>
      <c r="GA409" s="223">
        <f t="shared" ca="1" si="773"/>
        <v>-5.3089974993416043E-13</v>
      </c>
      <c r="GB409" s="223">
        <f t="shared" ca="1" si="774"/>
        <v>2.1663062636305404E-13</v>
      </c>
      <c r="GC409" s="223">
        <f t="shared" ca="1" si="775"/>
        <v>6.9670165323818187E-13</v>
      </c>
      <c r="GD409" s="223">
        <f t="shared" ca="1" si="776"/>
        <v>3.1660173362819068E-13</v>
      </c>
      <c r="GE409" s="223">
        <f t="shared" ca="1" si="777"/>
        <v>-4.5438517700303859E-13</v>
      </c>
      <c r="GF409" s="223">
        <f t="shared" ca="1" si="778"/>
        <v>-6.6437309193086544E-13</v>
      </c>
      <c r="GG409" s="223">
        <f t="shared" ca="1" si="779"/>
        <v>-5.4103973379190546E-14</v>
      </c>
      <c r="GH409" s="223">
        <f t="shared" ca="1" si="780"/>
        <v>6.2296370345619649E-13</v>
      </c>
      <c r="GI409" s="223">
        <f t="shared" ca="1" si="781"/>
        <v>5.3089974993414922E-13</v>
      </c>
      <c r="GJ409" s="223">
        <f t="shared" ca="1" si="782"/>
        <v>-2.1663062636305139E-13</v>
      </c>
      <c r="GK409" s="223">
        <f t="shared" ca="1" si="783"/>
        <v>-6.9670165323818167E-13</v>
      </c>
      <c r="GL409" s="223">
        <f t="shared" ca="1" si="784"/>
        <v>-3.1660173362819311E-13</v>
      </c>
      <c r="GM409" s="223">
        <f t="shared" ca="1" si="785"/>
        <v>4.5438517700303652E-13</v>
      </c>
      <c r="GN409" s="223">
        <f t="shared" ca="1" si="786"/>
        <v>6.6437309193086635E-13</v>
      </c>
      <c r="GO409" s="223">
        <f t="shared" ca="1" si="787"/>
        <v>5.4103973379193322E-14</v>
      </c>
      <c r="GP409" s="223">
        <f t="shared" ca="1" si="788"/>
        <v>-6.2296370345619518E-13</v>
      </c>
      <c r="GQ409" s="223">
        <f t="shared" ca="1" si="789"/>
        <v>-5.3089974993415104E-13</v>
      </c>
      <c r="GR409" s="223">
        <f t="shared" ca="1" si="790"/>
        <v>2.1663062636304879E-13</v>
      </c>
      <c r="GS409" s="223">
        <f t="shared" ca="1" si="791"/>
        <v>6.9670165323818147E-13</v>
      </c>
      <c r="GT409" s="223">
        <f t="shared" ca="1" si="792"/>
        <v>3.1660173362817786E-13</v>
      </c>
      <c r="GU409" s="223">
        <f t="shared" ca="1" si="793"/>
        <v>-4.543851770030345E-13</v>
      </c>
      <c r="GV409" s="223">
        <f t="shared" ca="1" si="794"/>
        <v>-6.6437309193086716E-13</v>
      </c>
      <c r="GW409" s="223">
        <f t="shared" ca="1" si="795"/>
        <v>-5.4103973379196049E-14</v>
      </c>
      <c r="GX409" s="223">
        <f t="shared" ca="1" si="796"/>
        <v>6.2296370345619397E-13</v>
      </c>
      <c r="GY409" s="223">
        <f t="shared" ca="1" si="797"/>
        <v>5.3089974993415286E-13</v>
      </c>
      <c r="GZ409" s="223">
        <f t="shared" ca="1" si="798"/>
        <v>-2.1663062636304619E-13</v>
      </c>
      <c r="HA409" s="223">
        <f t="shared" ca="1" si="799"/>
        <v>-6.9670165323818126E-13</v>
      </c>
      <c r="HB409" s="223">
        <f t="shared" ca="1" si="800"/>
        <v>-3.1660173362818028E-13</v>
      </c>
      <c r="HC409" s="223">
        <f t="shared" ca="1" si="801"/>
        <v>4.5438517700303238E-13</v>
      </c>
      <c r="HD409" s="223">
        <f t="shared" ca="1" si="802"/>
        <v>6.6437309193086797E-13</v>
      </c>
      <c r="HE409" s="223">
        <f t="shared" ca="1" si="803"/>
        <v>5.4103973379178984E-14</v>
      </c>
      <c r="HF409" s="223">
        <f t="shared" ca="1" si="804"/>
        <v>-6.2296370345619276E-13</v>
      </c>
      <c r="HG409" s="223">
        <f t="shared" ca="1" si="805"/>
        <v>-5.3089974993415457E-13</v>
      </c>
      <c r="HH409" s="223">
        <f t="shared" ca="1" si="806"/>
        <v>2.166306263630625E-13</v>
      </c>
      <c r="HI409" s="223">
        <f t="shared" ca="1" si="807"/>
        <v>6.9670165323818106E-13</v>
      </c>
      <c r="HJ409" s="223">
        <f t="shared" ca="1" si="808"/>
        <v>3.1660173362818271E-13</v>
      </c>
      <c r="HK409" s="223">
        <f t="shared" ca="1" si="809"/>
        <v>-4.5438517700303026E-13</v>
      </c>
      <c r="HL409" s="223">
        <f t="shared" ca="1" si="810"/>
        <v>-6.6437309193086877E-13</v>
      </c>
      <c r="HM409" s="223">
        <f t="shared" ca="1" si="811"/>
        <v>-5.410397337918166E-14</v>
      </c>
      <c r="HN409" s="223">
        <f t="shared" ca="1" si="812"/>
        <v>6.2296370345619144E-13</v>
      </c>
      <c r="HO409" s="223">
        <f t="shared" ca="1" si="813"/>
        <v>5.3089974993415639E-13</v>
      </c>
      <c r="HP409" s="223">
        <f t="shared" ca="1" si="814"/>
        <v>-2.1663062636305985E-13</v>
      </c>
      <c r="HQ409" s="223">
        <f t="shared" ca="1" si="815"/>
        <v>-6.9670165323818238E-13</v>
      </c>
      <c r="HR409" s="223">
        <f t="shared" ca="1" si="816"/>
        <v>-3.1660173362820285E-13</v>
      </c>
      <c r="HS409" s="223">
        <f t="shared" ca="1" si="817"/>
        <v>4.5438517700302824E-13</v>
      </c>
      <c r="HT409" s="223">
        <f t="shared" ca="1" si="818"/>
        <v>6.6437309193086978E-13</v>
      </c>
      <c r="HU409" s="223">
        <f t="shared" ca="1" si="819"/>
        <v>5.4103973379184437E-14</v>
      </c>
      <c r="HV409" s="223">
        <f t="shared" ca="1" si="820"/>
        <v>-6.2296370345619922E-13</v>
      </c>
      <c r="HW409" s="223">
        <f t="shared" ca="1" si="821"/>
        <v>-5.3089974993414518E-13</v>
      </c>
      <c r="HX409" s="223">
        <f t="shared" ca="1" si="822"/>
        <v>2.1663062636303837E-13</v>
      </c>
      <c r="HY409" s="223">
        <f t="shared" ca="1" si="823"/>
        <v>6.9670165323818066E-13</v>
      </c>
      <c r="HZ409" s="223">
        <f t="shared" ca="1" si="824"/>
        <v>3.166017336281876E-13</v>
      </c>
      <c r="IA409" s="223">
        <f t="shared" ca="1" si="825"/>
        <v>-4.5438517700304127E-13</v>
      </c>
      <c r="IB409" s="223">
        <f t="shared" ca="1" si="826"/>
        <v>-6.6437309193086443E-13</v>
      </c>
      <c r="IC409" s="223">
        <f t="shared" ca="1" si="827"/>
        <v>-5.4103973379206903E-14</v>
      </c>
      <c r="ID409" s="223">
        <f t="shared" ca="1" si="828"/>
        <v>6.2296370345618902E-13</v>
      </c>
      <c r="IE409" s="223">
        <f t="shared" ca="1" si="829"/>
        <v>5.3089974993416295E-13</v>
      </c>
      <c r="IF409" s="223">
        <f t="shared" ca="1" si="830"/>
        <v>-2.1663062636305465E-13</v>
      </c>
      <c r="IG409" s="223">
        <f t="shared" ca="1" si="831"/>
        <v>-6.9670165323818197E-13</v>
      </c>
      <c r="IH409" s="223">
        <f t="shared" ca="1" si="832"/>
        <v>-3.1660173362817236E-13</v>
      </c>
      <c r="II409" s="223">
        <f t="shared" ca="1" si="833"/>
        <v>4.54385177003024E-13</v>
      </c>
      <c r="IJ409" s="223">
        <f t="shared" ca="1" si="834"/>
        <v>6.643730919308714E-13</v>
      </c>
      <c r="IK409" s="223">
        <f t="shared" ca="1" si="835"/>
        <v>5.410397337918994E-14</v>
      </c>
      <c r="IL409" s="223">
        <f t="shared" ca="1" si="836"/>
        <v>-6.229637034561968E-13</v>
      </c>
      <c r="IM409" s="223">
        <f t="shared" ca="1" si="837"/>
        <v>-5.3089974993414882E-13</v>
      </c>
      <c r="IN409" s="223">
        <f t="shared" ca="1" si="838"/>
        <v>2.1663062636307093E-13</v>
      </c>
      <c r="IO409" s="223">
        <f t="shared" ca="1" si="839"/>
        <v>6.9670165323818025E-13</v>
      </c>
      <c r="IP409" s="223">
        <f t="shared" ca="1" si="840"/>
        <v>3.166017336281925E-13</v>
      </c>
      <c r="IQ409" s="223">
        <f t="shared" ca="1" si="841"/>
        <v>-4.5438517700303703E-13</v>
      </c>
      <c r="IR409" s="223">
        <f t="shared" ca="1" si="842"/>
        <v>-6.6437309193086605E-13</v>
      </c>
      <c r="IS409" s="223">
        <f t="shared" ca="1" si="843"/>
        <v>-5.4103973379172825E-14</v>
      </c>
      <c r="IT409" s="223">
        <f t="shared" ca="1" si="844"/>
        <v>6.229637034561865E-13</v>
      </c>
      <c r="IU409" s="223">
        <f t="shared" ca="1" si="845"/>
        <v>5.3089974993416356E-13</v>
      </c>
      <c r="IV409" s="223">
        <f t="shared" ca="1" si="846"/>
        <v>-2.1663062636304942E-13</v>
      </c>
      <c r="IW409" s="223">
        <f t="shared" ca="1" si="847"/>
        <v>-6.9670165323818157E-13</v>
      </c>
      <c r="IX409" s="223">
        <f t="shared" ca="1" si="848"/>
        <v>-3.1660173362817725E-13</v>
      </c>
      <c r="IY409" s="223">
        <f t="shared" ca="1" si="849"/>
        <v>4.5438517700305005E-13</v>
      </c>
      <c r="IZ409" s="223">
        <f t="shared" ca="1" si="850"/>
        <v>6.6437309193087312E-13</v>
      </c>
      <c r="JA409" s="223">
        <f t="shared" ca="1" si="851"/>
        <v>5.4103973379195392E-14</v>
      </c>
      <c r="JB409" s="223">
        <f t="shared" ca="1" si="852"/>
        <v>-6.2296370345619427E-13</v>
      </c>
    </row>
    <row r="410" spans="2:262">
      <c r="B410" s="230">
        <v>49</v>
      </c>
      <c r="C410" s="229">
        <f t="shared" si="853"/>
        <v>9.5703125000000052E-4</v>
      </c>
      <c r="D410" s="226">
        <f t="shared" ca="1" si="597"/>
        <v>18.000000000002697</v>
      </c>
      <c r="E410" s="225">
        <f ca="1">BC361</f>
        <v>2.6969696528160687E-12</v>
      </c>
      <c r="F410" s="224">
        <v>49</v>
      </c>
      <c r="G410" s="223">
        <f t="shared" ca="1" si="854"/>
        <v>6.6477510915973904E-14</v>
      </c>
      <c r="H410" s="223">
        <f t="shared" ca="1" si="598"/>
        <v>-3.8564878227877979E-14</v>
      </c>
      <c r="I410" s="223">
        <f t="shared" ca="1" si="599"/>
        <v>-9.4236127433552937E-14</v>
      </c>
      <c r="J410" s="223">
        <f t="shared" ca="1" si="600"/>
        <v>-2.9265350823350714E-14</v>
      </c>
      <c r="K410" s="223">
        <f t="shared" ca="1" si="601"/>
        <v>7.3171218425994861E-14</v>
      </c>
      <c r="L410" s="223">
        <f t="shared" ca="1" si="602"/>
        <v>8.1933267480816751E-14</v>
      </c>
      <c r="M410" s="223">
        <f t="shared" ca="1" si="603"/>
        <v>-1.4196465839115773E-14</v>
      </c>
      <c r="N410" s="223">
        <f t="shared" ca="1" si="604"/>
        <v>-9.215174266448934E-14</v>
      </c>
      <c r="O410" s="223">
        <f t="shared" ca="1" si="605"/>
        <v>-5.2133443746882612E-14</v>
      </c>
      <c r="P410" s="223">
        <f t="shared" ca="1" si="606"/>
        <v>5.462660738053123E-14</v>
      </c>
      <c r="Q410" s="223">
        <f t="shared" ca="1" si="607"/>
        <v>9.1453133464880113E-14</v>
      </c>
      <c r="R410" s="223">
        <f t="shared" ca="1" si="608"/>
        <v>1.1200450238633191E-14</v>
      </c>
      <c r="S410" s="223">
        <f t="shared" ca="1" si="609"/>
        <v>-8.3391160569197693E-14</v>
      </c>
      <c r="T410" s="223">
        <f t="shared" ca="1" si="610"/>
        <v>-7.1224579798126185E-14</v>
      </c>
      <c r="U410" s="223">
        <f t="shared" ca="1" si="611"/>
        <v>3.2124415071926204E-14</v>
      </c>
      <c r="V410" s="223">
        <f t="shared" ca="1" si="612"/>
        <v>9.4347414870078056E-14</v>
      </c>
      <c r="W410" s="223">
        <f t="shared" ca="1" si="613"/>
        <v>3.5785917571370914E-14</v>
      </c>
      <c r="X410" s="223">
        <f t="shared" ca="1" si="614"/>
        <v>-6.858906664650499E-14</v>
      </c>
      <c r="Y410" s="223">
        <f t="shared" ca="1" si="615"/>
        <v>-8.515564686466009E-14</v>
      </c>
      <c r="Z410" s="223">
        <f t="shared" ca="1" si="616"/>
        <v>7.2948773674703096E-15</v>
      </c>
      <c r="AA410" s="223">
        <f t="shared" ca="1" si="617"/>
        <v>9.0406427178027929E-14</v>
      </c>
      <c r="AB410" s="223">
        <f t="shared" ca="1" si="618"/>
        <v>5.7778771456998149E-14</v>
      </c>
      <c r="AC410" s="223">
        <f t="shared" ca="1" si="619"/>
        <v>-4.88178410491019E-14</v>
      </c>
      <c r="AD410" s="223">
        <f t="shared" ca="1" si="620"/>
        <v>-9.2917368832849573E-14</v>
      </c>
      <c r="AE410" s="223">
        <f t="shared" ca="1" si="621"/>
        <v>-1.8063158652565084E-14</v>
      </c>
      <c r="AF410" s="223">
        <f t="shared" ca="1" si="622"/>
        <v>7.9915686546445295E-14</v>
      </c>
      <c r="AG410" s="223">
        <f t="shared" ca="1" si="623"/>
        <v>7.5585676511268154E-14</v>
      </c>
      <c r="AH410" s="223">
        <f t="shared" ca="1" si="624"/>
        <v>-2.5509866927355789E-14</v>
      </c>
      <c r="AI410" s="223">
        <f t="shared" ca="1" si="625"/>
        <v>-9.3947425490915017E-14</v>
      </c>
      <c r="AJ410" s="223">
        <f t="shared" ca="1" si="626"/>
        <v>-4.2112557331485742E-14</v>
      </c>
      <c r="AK410" s="223">
        <f t="shared" ca="1" si="627"/>
        <v>6.3635224772121285E-14</v>
      </c>
      <c r="AL410" s="223">
        <f t="shared" ca="1" si="628"/>
        <v>8.791656042003547E-14</v>
      </c>
      <c r="AM410" s="223">
        <f t="shared" ca="1" si="629"/>
        <v>-3.5375732332273749E-16</v>
      </c>
      <c r="AN410" s="223">
        <f t="shared" ca="1" si="630"/>
        <v>-8.8171191429638967E-14</v>
      </c>
      <c r="AO410" s="223">
        <f t="shared" ca="1" si="631"/>
        <v>-6.3110990998483709E-14</v>
      </c>
      <c r="AP410" s="223">
        <f t="shared" ca="1" si="632"/>
        <v>4.2744526607321836E-14</v>
      </c>
      <c r="AQ410" s="223">
        <f t="shared" ca="1" si="633"/>
        <v>9.3878076928509549E-14</v>
      </c>
      <c r="AR410" s="223">
        <f t="shared" ca="1" si="634"/>
        <v>2.4827981244719172E-14</v>
      </c>
      <c r="AS410" s="223">
        <f t="shared" ca="1" si="635"/>
        <v>-7.6007142494193065E-14</v>
      </c>
      <c r="AT410" s="223">
        <f t="shared" ca="1" si="636"/>
        <v>-7.9537167894454349E-14</v>
      </c>
      <c r="AU410" s="223">
        <f t="shared" ca="1" si="637"/>
        <v>1.8757078603664987E-14</v>
      </c>
      <c r="AV410" s="223">
        <f t="shared" ca="1" si="638"/>
        <v>9.3038326873165699E-14</v>
      </c>
      <c r="AW410" s="223">
        <f t="shared" ca="1" si="639"/>
        <v>4.8210985494679556E-14</v>
      </c>
      <c r="AX410" s="223">
        <f t="shared" ca="1" si="640"/>
        <v>-5.8336538101174616E-14</v>
      </c>
      <c r="AY410" s="223">
        <f t="shared" ca="1" si="641"/>
        <v>-9.0201046517173648E-14</v>
      </c>
      <c r="AZ410" s="223">
        <f t="shared" ca="1" si="642"/>
        <v>-6.589279762409715E-15</v>
      </c>
      <c r="BA410" s="223">
        <f t="shared" ca="1" si="643"/>
        <v>8.5458148355510026E-14</v>
      </c>
      <c r="BB410" s="223">
        <f t="shared" ca="1" si="644"/>
        <v>6.8101206611647385E-14</v>
      </c>
      <c r="BC410" s="223">
        <f t="shared" ca="1" si="645"/>
        <v>-3.6439575872358608E-14</v>
      </c>
      <c r="BD410" s="223">
        <f t="shared" ca="1" si="646"/>
        <v>-9.433005159145144E-14</v>
      </c>
      <c r="BE410" s="223">
        <f t="shared" ca="1" si="647"/>
        <v>-3.1458258855346472E-14</v>
      </c>
      <c r="BF410" s="223">
        <f t="shared" ca="1" si="648"/>
        <v>7.1686709151307259E-14</v>
      </c>
      <c r="BG410" s="223">
        <f t="shared" ca="1" si="649"/>
        <v>8.3057640473512266E-14</v>
      </c>
      <c r="BH410" s="223">
        <f t="shared" ca="1" si="650"/>
        <v>-1.1902644045857824E-14</v>
      </c>
      <c r="BI410" s="223">
        <f t="shared" ca="1" si="651"/>
        <v>-9.1625045501006229E-14</v>
      </c>
      <c r="BJ410" s="223">
        <f t="shared" ca="1" si="652"/>
        <v>-5.4048154150351599E-14</v>
      </c>
      <c r="BK410" s="223">
        <f t="shared" ca="1" si="653"/>
        <v>5.272172067582716E-14</v>
      </c>
      <c r="BL410" s="223">
        <f t="shared" ca="1" si="654"/>
        <v>9.1996725327980245E-14</v>
      </c>
      <c r="BM410" s="223">
        <f t="shared" ca="1" si="655"/>
        <v>1.3496608970197208E-14</v>
      </c>
      <c r="BN410" s="223">
        <f t="shared" ca="1" si="656"/>
        <v>-8.2282000171124753E-14</v>
      </c>
      <c r="BO410" s="223">
        <f t="shared" ca="1" si="657"/>
        <v>-7.2722375885715127E-14</v>
      </c>
      <c r="BP410" s="223">
        <f t="shared" ca="1" si="658"/>
        <v>2.9937155918523395E-14</v>
      </c>
      <c r="BQ410" s="223">
        <f t="shared" ca="1" si="659"/>
        <v>9.4270843531816428E-14</v>
      </c>
      <c r="BR410" s="223">
        <f t="shared" ca="1" si="660"/>
        <v>3.791806143561132E-14</v>
      </c>
      <c r="BS410" s="223">
        <f t="shared" ca="1" si="661"/>
        <v>-6.697779932040581E-14</v>
      </c>
      <c r="BT410" s="223">
        <f t="shared" ca="1" si="662"/>
        <v>-8.6128016502512612E-14</v>
      </c>
      <c r="BU410" s="223">
        <f t="shared" ca="1" si="663"/>
        <v>4.9837080286899019E-15</v>
      </c>
      <c r="BV410" s="223">
        <f t="shared" ca="1" si="664"/>
        <v>8.9715240068642757E-14</v>
      </c>
      <c r="BW410" s="223">
        <f t="shared" ca="1" si="665"/>
        <v>5.9592431175809176E-14</v>
      </c>
      <c r="BX410" s="223">
        <f t="shared" ca="1" si="666"/>
        <v>-4.6821199678190531E-14</v>
      </c>
      <c r="BY410" s="223">
        <f t="shared" ca="1" si="667"/>
        <v>-9.3293865913396979E-14</v>
      </c>
      <c r="BZ410" s="223">
        <f t="shared" ca="1" si="668"/>
        <v>-2.0330798884594305E-14</v>
      </c>
      <c r="CA410" s="223">
        <f t="shared" ca="1" si="669"/>
        <v>7.8659958698683802E-14</v>
      </c>
      <c r="CB410" s="223">
        <f t="shared" ca="1" si="670"/>
        <v>7.6949456304001446E-14</v>
      </c>
      <c r="CC410" s="223">
        <f t="shared" ca="1" si="671"/>
        <v>-2.3272503922931434E-14</v>
      </c>
      <c r="CD410" s="223">
        <f t="shared" ca="1" si="672"/>
        <v>-9.3700773603209648E-14</v>
      </c>
      <c r="CE410" s="223">
        <f t="shared" ca="1" si="673"/>
        <v>-4.4172382755636397E-14</v>
      </c>
      <c r="CF410" s="223">
        <f t="shared" ca="1" si="674"/>
        <v>6.1905930991855048E-14</v>
      </c>
      <c r="CG410" s="223">
        <f t="shared" ca="1" si="675"/>
        <v>8.8731657347728817E-14</v>
      </c>
      <c r="CH410" s="223">
        <f t="shared" ca="1" si="676"/>
        <v>1.9622351340856796E-15</v>
      </c>
      <c r="CI410" s="223">
        <f t="shared" ca="1" si="677"/>
        <v>-8.7319259977184345E-14</v>
      </c>
      <c r="CJ410" s="223">
        <f t="shared" ca="1" si="678"/>
        <v>-6.4813771653479689E-14</v>
      </c>
      <c r="CK410" s="223">
        <f t="shared" ca="1" si="679"/>
        <v>4.0666950542785261E-14</v>
      </c>
      <c r="CL410" s="223">
        <f t="shared" ca="1" si="680"/>
        <v>9.4085438956204311E-14</v>
      </c>
      <c r="CM410" s="223">
        <f t="shared" ca="1" si="681"/>
        <v>2.7054814438322099E-14</v>
      </c>
      <c r="CN410" s="223">
        <f t="shared" ca="1" si="682"/>
        <v>-7.4611652094749733E-14</v>
      </c>
      <c r="CO410" s="223">
        <f t="shared" ca="1" si="683"/>
        <v>-8.0759540951473861E-14</v>
      </c>
      <c r="CP410" s="223">
        <f t="shared" ca="1" si="684"/>
        <v>1.6481736212190393E-14</v>
      </c>
      <c r="CQ410" s="223">
        <f t="shared" ca="1" si="685"/>
        <v>9.2622931063966506E-14</v>
      </c>
      <c r="CR410" s="223">
        <f t="shared" ca="1" si="686"/>
        <v>5.0187330106297681E-14</v>
      </c>
      <c r="CS410" s="223">
        <f t="shared" ca="1" si="687"/>
        <v>-5.6498589059568409E-14</v>
      </c>
      <c r="CT410" s="223">
        <f t="shared" ca="1" si="688"/>
        <v>-9.0854453653834032E-14</v>
      </c>
      <c r="CU410" s="223">
        <f t="shared" ca="1" si="689"/>
        <v>-8.8975447746577919E-15</v>
      </c>
      <c r="CV410" s="223">
        <f t="shared" ca="1" si="690"/>
        <v>8.4450089250339681E-14</v>
      </c>
      <c r="CW410" s="223">
        <f t="shared" ca="1" si="691"/>
        <v>6.9683880686926036E-14</v>
      </c>
      <c r="CX410" s="223">
        <f t="shared" ca="1" si="692"/>
        <v>-3.4292323678897472E-14</v>
      </c>
      <c r="CY410" s="223">
        <f t="shared" ca="1" si="693"/>
        <v>-9.436715485349902E-14</v>
      </c>
      <c r="CZ410" s="223">
        <f t="shared" ca="1" si="694"/>
        <v>-3.3632217608508612E-14</v>
      </c>
      <c r="DA410" s="223">
        <f t="shared" ca="1" si="695"/>
        <v>7.0159018483565173E-14</v>
      </c>
      <c r="DB410" s="223">
        <f t="shared" ca="1" si="696"/>
        <v>8.4131982649312004E-14</v>
      </c>
      <c r="DC410" s="223">
        <f t="shared" ca="1" si="697"/>
        <v>-9.6016525448946867E-15</v>
      </c>
      <c r="DD410" s="223">
        <f t="shared" ca="1" si="698"/>
        <v>-9.1043156836194651E-14</v>
      </c>
      <c r="DE410" s="223">
        <f t="shared" ca="1" si="699"/>
        <v>-5.593030796675009E-14</v>
      </c>
      <c r="DF410" s="223">
        <f t="shared" ca="1" si="700"/>
        <v>5.0785076377981176E-14</v>
      </c>
      <c r="DG410" s="223">
        <f t="shared" ca="1" si="701"/>
        <v>9.2484901803721614E-14</v>
      </c>
      <c r="DH410" s="223">
        <f t="shared" ca="1" si="702"/>
        <v>1.5784637849189445E-14</v>
      </c>
      <c r="DI410" s="223">
        <f t="shared" ca="1" si="703"/>
        <v>-8.1123276172870388E-14</v>
      </c>
      <c r="DJ410" s="223">
        <f t="shared" ca="1" si="704"/>
        <v>-7.417636673333593E-14</v>
      </c>
      <c r="DK410" s="223">
        <f t="shared" ca="1" si="705"/>
        <v>2.7731863741816969E-14</v>
      </c>
      <c r="DL410" s="223">
        <f t="shared" ca="1" si="706"/>
        <v>9.4137486962425061E-14</v>
      </c>
      <c r="DM410" s="223">
        <f t="shared" ca="1" si="707"/>
        <v>4.0027364877491159E-14</v>
      </c>
      <c r="DN410" s="223">
        <f t="shared" ca="1" si="708"/>
        <v>-6.5326187072456984E-14</v>
      </c>
      <c r="DO410" s="223">
        <f t="shared" ca="1" si="709"/>
        <v>-8.7048505843758092E-14</v>
      </c>
      <c r="DP410" s="223">
        <f t="shared" ca="1" si="710"/>
        <v>2.6695366905458501E-15</v>
      </c>
      <c r="DQ410" s="223">
        <f t="shared" ca="1" si="711"/>
        <v>8.8970011853309077E-14</v>
      </c>
      <c r="DR410" s="223">
        <f t="shared" ca="1" si="712"/>
        <v>6.137019464238439E-14</v>
      </c>
      <c r="DS410" s="223">
        <f t="shared" ca="1" si="713"/>
        <v>-4.4796354967348393E-14</v>
      </c>
      <c r="DT410" s="223">
        <f t="shared" ca="1" si="714"/>
        <v>-9.3614166257600458E-14</v>
      </c>
      <c r="DU410" s="223">
        <f t="shared" ca="1" si="715"/>
        <v>-2.2586192603592661E-14</v>
      </c>
      <c r="DV410" s="223">
        <f t="shared" ca="1" si="716"/>
        <v>7.7356849033087872E-14</v>
      </c>
      <c r="DW410" s="223">
        <f t="shared" ca="1" si="717"/>
        <v>7.8266884621582316E-14</v>
      </c>
      <c r="DX410" s="223">
        <f t="shared" ca="1" si="718"/>
        <v>-2.102112243235953E-14</v>
      </c>
      <c r="DY410" s="223">
        <f t="shared" ca="1" si="719"/>
        <v>-9.3397679873183364E-14</v>
      </c>
      <c r="DZ410" s="223">
        <f t="shared" ca="1" si="720"/>
        <v>-4.6205600388125633E-14</v>
      </c>
      <c r="EA410" s="223">
        <f t="shared" ca="1" si="721"/>
        <v>6.0139347393572154E-14</v>
      </c>
      <c r="EB410" s="223">
        <f t="shared" ca="1" si="722"/>
        <v>8.9493305642925788E-14</v>
      </c>
      <c r="EC410" s="223">
        <f t="shared" ca="1" si="723"/>
        <v>4.2770456144233659E-15</v>
      </c>
      <c r="ED410" s="223">
        <f t="shared" ca="1" si="724"/>
        <v>-8.6414730667596363E-14</v>
      </c>
      <c r="EE410" s="223">
        <f t="shared" ca="1" si="725"/>
        <v>-6.6477510915975103E-14</v>
      </c>
      <c r="EF410" s="223">
        <f t="shared" ca="1" si="726"/>
        <v>3.8564878227876313E-14</v>
      </c>
      <c r="EG410" s="223">
        <f t="shared" ca="1" si="727"/>
        <v>9.4236127433553038E-14</v>
      </c>
      <c r="EH410" s="223">
        <f t="shared" ca="1" si="728"/>
        <v>2.9265350823352683E-14</v>
      </c>
      <c r="EI410" s="223">
        <f t="shared" ca="1" si="729"/>
        <v>-7.3171218425993447E-14</v>
      </c>
      <c r="EJ410" s="223">
        <f t="shared" ca="1" si="730"/>
        <v>-8.19332674808179E-14</v>
      </c>
      <c r="EK410" s="223">
        <f t="shared" ca="1" si="731"/>
        <v>1.4196465839113394E-14</v>
      </c>
      <c r="EL410" s="223">
        <f t="shared" ca="1" si="732"/>
        <v>9.2151742664488785E-14</v>
      </c>
      <c r="EM410" s="223">
        <f t="shared" ca="1" si="733"/>
        <v>5.2133443746884903E-14</v>
      </c>
      <c r="EN410" s="223">
        <f t="shared" ca="1" si="734"/>
        <v>-5.462660738052887E-14</v>
      </c>
      <c r="EO410" s="223">
        <f t="shared" ca="1" si="735"/>
        <v>-9.1453133464880163E-14</v>
      </c>
      <c r="EP410" s="223">
        <f t="shared" ca="1" si="736"/>
        <v>-1.1200450238633592E-14</v>
      </c>
      <c r="EQ410" s="223">
        <f t="shared" ca="1" si="737"/>
        <v>8.3391160569197428E-14</v>
      </c>
      <c r="ER410" s="223">
        <f t="shared" ca="1" si="738"/>
        <v>7.1224579798126563E-14</v>
      </c>
      <c r="ES410" s="223">
        <f t="shared" ca="1" si="739"/>
        <v>-3.2124415071925352E-14</v>
      </c>
      <c r="ET410" s="223">
        <f t="shared" ca="1" si="740"/>
        <v>-9.4347414870078044E-14</v>
      </c>
      <c r="EU410" s="223">
        <f t="shared" ca="1" si="741"/>
        <v>-3.5785917571371747E-14</v>
      </c>
      <c r="EV410" s="223">
        <f t="shared" ca="1" si="742"/>
        <v>6.8589066646504144E-14</v>
      </c>
      <c r="EW410" s="223">
        <f t="shared" ca="1" si="743"/>
        <v>8.515564686466062E-14</v>
      </c>
      <c r="EX410" s="223">
        <f t="shared" ca="1" si="744"/>
        <v>-7.2948773674687382E-15</v>
      </c>
      <c r="EY410" s="223">
        <f t="shared" ca="1" si="745"/>
        <v>-9.0406427178027487E-14</v>
      </c>
      <c r="EZ410" s="223">
        <f t="shared" ca="1" si="746"/>
        <v>-5.7778771456999398E-14</v>
      </c>
      <c r="FA410" s="223">
        <f t="shared" ca="1" si="747"/>
        <v>4.8817841049100259E-14</v>
      </c>
      <c r="FB410" s="223">
        <f t="shared" ca="1" si="748"/>
        <v>9.2917368832849901E-14</v>
      </c>
      <c r="FC410" s="223">
        <f t="shared" ca="1" si="749"/>
        <v>1.8063158652566958E-14</v>
      </c>
      <c r="FD410" s="223">
        <f t="shared" ca="1" si="750"/>
        <v>-7.9915686546444096E-14</v>
      </c>
      <c r="FE410" s="223">
        <f t="shared" ca="1" si="751"/>
        <v>-7.5585676511269492E-14</v>
      </c>
      <c r="FF410" s="223">
        <f t="shared" ca="1" si="752"/>
        <v>2.5509866927353643E-14</v>
      </c>
      <c r="FG410" s="223">
        <f t="shared" ca="1" si="753"/>
        <v>9.3947425490914815E-14</v>
      </c>
      <c r="FH410" s="223">
        <f t="shared" ca="1" si="754"/>
        <v>4.2112557331488349E-14</v>
      </c>
      <c r="FI410" s="223">
        <f t="shared" ca="1" si="755"/>
        <v>-6.3635224772119127E-14</v>
      </c>
      <c r="FJ410" s="223">
        <f t="shared" ca="1" si="756"/>
        <v>-8.7916560420035546E-14</v>
      </c>
      <c r="FK410" s="223">
        <f t="shared" ca="1" si="757"/>
        <v>3.5375732332250399E-16</v>
      </c>
      <c r="FL410" s="223">
        <f t="shared" ca="1" si="758"/>
        <v>8.8171191429638891E-14</v>
      </c>
      <c r="FM410" s="223">
        <f t="shared" ca="1" si="759"/>
        <v>6.3110990998484378E-14</v>
      </c>
      <c r="FN410" s="223">
        <f t="shared" ca="1" si="760"/>
        <v>-4.2744526607321022E-14</v>
      </c>
      <c r="FO410" s="223">
        <f t="shared" ca="1" si="761"/>
        <v>-9.3878076928509637E-14</v>
      </c>
      <c r="FP410" s="223">
        <f t="shared" ca="1" si="762"/>
        <v>-2.4827981244720042E-14</v>
      </c>
      <c r="FQ410" s="223">
        <f t="shared" ca="1" si="763"/>
        <v>7.6007142494192535E-14</v>
      </c>
      <c r="FR410" s="223">
        <f t="shared" ca="1" si="764"/>
        <v>7.9537167894455194E-14</v>
      </c>
      <c r="FS410" s="223">
        <f t="shared" ca="1" si="765"/>
        <v>-1.8757078603663447E-14</v>
      </c>
      <c r="FT410" s="223">
        <f t="shared" ca="1" si="766"/>
        <v>-9.3038326873165447E-14</v>
      </c>
      <c r="FU410" s="223">
        <f t="shared" ca="1" si="767"/>
        <v>-4.8210985494680906E-14</v>
      </c>
      <c r="FV410" s="223">
        <f t="shared" ca="1" si="768"/>
        <v>5.8336538101173367E-14</v>
      </c>
      <c r="FW410" s="223">
        <f t="shared" ca="1" si="769"/>
        <v>9.0201046517174115E-14</v>
      </c>
      <c r="FX410" s="223">
        <f t="shared" ca="1" si="770"/>
        <v>6.589279762411949E-15</v>
      </c>
      <c r="FY410" s="223">
        <f t="shared" ca="1" si="771"/>
        <v>-8.545814835550908E-14</v>
      </c>
      <c r="FZ410" s="223">
        <f t="shared" ca="1" si="772"/>
        <v>-6.8101206611648937E-14</v>
      </c>
      <c r="GA410" s="223">
        <f t="shared" ca="1" si="773"/>
        <v>3.6439575872356557E-14</v>
      </c>
      <c r="GB410" s="223">
        <f t="shared" ca="1" si="774"/>
        <v>9.4330051591451503E-14</v>
      </c>
      <c r="GC410" s="223">
        <f t="shared" ca="1" si="775"/>
        <v>3.1458258855349217E-14</v>
      </c>
      <c r="GD410" s="223">
        <f t="shared" ca="1" si="776"/>
        <v>-7.1686709151305365E-14</v>
      </c>
      <c r="GE410" s="223">
        <f t="shared" ca="1" si="777"/>
        <v>-8.3057640473513642E-14</v>
      </c>
      <c r="GF410" s="223">
        <f t="shared" ca="1" si="778"/>
        <v>1.1902644045857591E-14</v>
      </c>
      <c r="GG410" s="223">
        <f t="shared" ca="1" si="779"/>
        <v>9.1625045501006166E-14</v>
      </c>
      <c r="GH410" s="223">
        <f t="shared" ca="1" si="780"/>
        <v>5.4048154150351782E-14</v>
      </c>
      <c r="GI410" s="223">
        <f t="shared" ca="1" si="781"/>
        <v>-5.2721720675826965E-14</v>
      </c>
      <c r="GJ410" s="223">
        <f t="shared" ca="1" si="782"/>
        <v>-9.1996725327980308E-14</v>
      </c>
      <c r="GK410" s="223">
        <f t="shared" ca="1" si="783"/>
        <v>-1.3496608970198767E-14</v>
      </c>
      <c r="GL410" s="223">
        <f t="shared" ca="1" si="784"/>
        <v>8.2282000171123996E-14</v>
      </c>
      <c r="GM410" s="223">
        <f t="shared" ca="1" si="785"/>
        <v>7.2722375885716136E-14</v>
      </c>
      <c r="GN410" s="223">
        <f t="shared" ca="1" si="786"/>
        <v>-2.9937155918521906E-14</v>
      </c>
      <c r="GO410" s="223">
        <f t="shared" ca="1" si="787"/>
        <v>-9.4270843531816377E-14</v>
      </c>
      <c r="GP410" s="223">
        <f t="shared" ca="1" si="788"/>
        <v>-3.7918061435612759E-14</v>
      </c>
      <c r="GQ410" s="223">
        <f t="shared" ca="1" si="789"/>
        <v>6.6977799320404699E-14</v>
      </c>
      <c r="GR410" s="223">
        <f t="shared" ca="1" si="790"/>
        <v>8.6128016502513243E-14</v>
      </c>
      <c r="GS410" s="223">
        <f t="shared" ca="1" si="791"/>
        <v>-4.9837080286883241E-15</v>
      </c>
      <c r="GT410" s="223">
        <f t="shared" ca="1" si="792"/>
        <v>-8.9715240068642265E-14</v>
      </c>
      <c r="GU410" s="223">
        <f t="shared" ca="1" si="793"/>
        <v>-5.95924311758104E-14</v>
      </c>
      <c r="GV410" s="223">
        <f t="shared" ca="1" si="794"/>
        <v>4.6821199678188E-14</v>
      </c>
      <c r="GW410" s="223">
        <f t="shared" ca="1" si="795"/>
        <v>9.3293865913397421E-14</v>
      </c>
      <c r="GX410" s="223">
        <f t="shared" ca="1" si="796"/>
        <v>2.0330798884597155E-14</v>
      </c>
      <c r="GY410" s="223">
        <f t="shared" ca="1" si="797"/>
        <v>-7.8659958698682174E-14</v>
      </c>
      <c r="GZ410" s="223">
        <f t="shared" ca="1" si="798"/>
        <v>-7.6949456304003137E-14</v>
      </c>
      <c r="HA410" s="223">
        <f t="shared" ca="1" si="799"/>
        <v>2.3272503922931213E-14</v>
      </c>
      <c r="HB410" s="223">
        <f t="shared" ca="1" si="800"/>
        <v>9.370077360320961E-14</v>
      </c>
      <c r="HC410" s="223">
        <f t="shared" ca="1" si="801"/>
        <v>4.4172382755636599E-14</v>
      </c>
      <c r="HD410" s="223">
        <f t="shared" ca="1" si="802"/>
        <v>-6.1905930991854858E-14</v>
      </c>
      <c r="HE410" s="223">
        <f t="shared" ca="1" si="803"/>
        <v>-8.873165734772888E-14</v>
      </c>
      <c r="HF410" s="223">
        <f t="shared" ca="1" si="804"/>
        <v>-1.9622351340872511E-15</v>
      </c>
      <c r="HG410" s="223">
        <f t="shared" ca="1" si="805"/>
        <v>8.7319259977183739E-14</v>
      </c>
      <c r="HH410" s="223">
        <f t="shared" ca="1" si="806"/>
        <v>6.4813771653480825E-14</v>
      </c>
      <c r="HI410" s="223">
        <f t="shared" ca="1" si="807"/>
        <v>-4.0666950542783841E-14</v>
      </c>
      <c r="HJ410" s="223">
        <f t="shared" ca="1" si="808"/>
        <v>-9.4085438956204437E-14</v>
      </c>
      <c r="HK410" s="223">
        <f t="shared" ca="1" si="809"/>
        <v>-2.7054814438326176E-14</v>
      </c>
      <c r="HL410" s="223">
        <f t="shared" ca="1" si="810"/>
        <v>7.4611652094748773E-14</v>
      </c>
      <c r="HM410" s="223">
        <f t="shared" ca="1" si="811"/>
        <v>8.0759540951473293E-14</v>
      </c>
      <c r="HN410" s="223">
        <f t="shared" ca="1" si="812"/>
        <v>-1.6481736212188847E-14</v>
      </c>
      <c r="HO410" s="223">
        <f t="shared" ca="1" si="813"/>
        <v>-9.2622931063966721E-14</v>
      </c>
      <c r="HP410" s="223">
        <f t="shared" ca="1" si="814"/>
        <v>-5.0187330106299019E-14</v>
      </c>
      <c r="HQ410" s="223">
        <f t="shared" ca="1" si="815"/>
        <v>5.6498589059568226E-14</v>
      </c>
      <c r="HR410" s="223">
        <f t="shared" ca="1" si="816"/>
        <v>9.0854453653834801E-14</v>
      </c>
      <c r="HS410" s="223">
        <f t="shared" ca="1" si="817"/>
        <v>8.8975447746580254E-15</v>
      </c>
      <c r="HT410" s="223">
        <f t="shared" ca="1" si="818"/>
        <v>-8.4450089250338368E-14</v>
      </c>
      <c r="HU410" s="223">
        <f t="shared" ca="1" si="819"/>
        <v>-6.9683880686926187E-14</v>
      </c>
      <c r="HV410" s="223">
        <f t="shared" ca="1" si="820"/>
        <v>3.4292323678894752E-14</v>
      </c>
      <c r="HW410" s="223">
        <f t="shared" ca="1" si="821"/>
        <v>9.4367154853499033E-14</v>
      </c>
      <c r="HX410" s="223">
        <f t="shared" ca="1" si="822"/>
        <v>3.3632217608511338E-14</v>
      </c>
      <c r="HY410" s="223">
        <f t="shared" ca="1" si="823"/>
        <v>-7.0159018483565009E-14</v>
      </c>
      <c r="HZ410" s="223">
        <f t="shared" ca="1" si="824"/>
        <v>-8.4131982649313317E-14</v>
      </c>
      <c r="IA410" s="223">
        <f t="shared" ca="1" si="825"/>
        <v>9.6016525448944532E-15</v>
      </c>
      <c r="IB410" s="223">
        <f t="shared" ca="1" si="826"/>
        <v>9.1043156836193527E-14</v>
      </c>
      <c r="IC410" s="223">
        <f t="shared" ca="1" si="827"/>
        <v>5.5930307966751358E-14</v>
      </c>
      <c r="ID410" s="223">
        <f t="shared" ca="1" si="828"/>
        <v>-5.0785076377977585E-14</v>
      </c>
      <c r="IE410" s="223">
        <f t="shared" ca="1" si="829"/>
        <v>-1.0531643310821394E-13</v>
      </c>
      <c r="IF410" s="223">
        <f t="shared" ca="1" si="830"/>
        <v>-1.5784637849193642E-14</v>
      </c>
      <c r="IG410" s="223">
        <f t="shared" ca="1" si="831"/>
        <v>8.1123276172869593E-14</v>
      </c>
      <c r="IH410" s="223">
        <f t="shared" ca="1" si="832"/>
        <v>7.4176366733335224E-14</v>
      </c>
      <c r="II410" s="223">
        <f t="shared" ca="1" si="833"/>
        <v>-2.773186374181546E-14</v>
      </c>
      <c r="IJ410" s="223">
        <f t="shared" ca="1" si="834"/>
        <v>-9.4137486962425124E-14</v>
      </c>
      <c r="IK410" s="223">
        <f t="shared" ca="1" si="835"/>
        <v>-4.0027364877492585E-14</v>
      </c>
      <c r="IL410" s="223">
        <f t="shared" ca="1" si="836"/>
        <v>6.5326187072457779E-14</v>
      </c>
      <c r="IM410" s="223">
        <f t="shared" ca="1" si="837"/>
        <v>8.7048505843758698E-14</v>
      </c>
      <c r="IN410" s="223">
        <f t="shared" ca="1" si="838"/>
        <v>-2.6695366905469608E-15</v>
      </c>
      <c r="IO410" s="223">
        <f t="shared" ca="1" si="839"/>
        <v>-8.8970011853308547E-14</v>
      </c>
      <c r="IP410" s="223">
        <f t="shared" ca="1" si="840"/>
        <v>-6.1370194642383544E-14</v>
      </c>
      <c r="IQ410" s="223">
        <f t="shared" ca="1" si="841"/>
        <v>4.4796354967346998E-14</v>
      </c>
      <c r="IR410" s="223">
        <f t="shared" ca="1" si="842"/>
        <v>9.3614166257600647E-14</v>
      </c>
      <c r="IS410" s="223">
        <f t="shared" ca="1" si="843"/>
        <v>2.2586192603596791E-14</v>
      </c>
      <c r="IT410" s="223">
        <f t="shared" ca="1" si="844"/>
        <v>-7.7356849033086976E-14</v>
      </c>
      <c r="IU410" s="223">
        <f t="shared" ca="1" si="845"/>
        <v>-7.8266884621584689E-14</v>
      </c>
      <c r="IV410" s="223">
        <f t="shared" ca="1" si="846"/>
        <v>2.102112243235799E-14</v>
      </c>
      <c r="IW410" s="223">
        <f t="shared" ca="1" si="847"/>
        <v>9.3397679873182746E-14</v>
      </c>
      <c r="IX410" s="223">
        <f t="shared" ca="1" si="848"/>
        <v>4.6205600388127002E-14</v>
      </c>
      <c r="IY410" s="223">
        <f t="shared" ca="1" si="849"/>
        <v>-6.0139347393568872E-14</v>
      </c>
      <c r="IZ410" s="223">
        <f t="shared" ca="1" si="850"/>
        <v>-8.9493305642926292E-14</v>
      </c>
      <c r="JA410" s="223">
        <f t="shared" ca="1" si="851"/>
        <v>-4.2770456144276131E-15</v>
      </c>
      <c r="JB410" s="223">
        <f t="shared" ca="1" si="852"/>
        <v>8.6414730667595732E-14</v>
      </c>
    </row>
    <row r="411" spans="2:262">
      <c r="B411" s="230">
        <v>50</v>
      </c>
      <c r="C411" s="229">
        <f t="shared" si="853"/>
        <v>9.7656250000000043E-4</v>
      </c>
      <c r="D411" s="226">
        <f t="shared" ca="1" si="597"/>
        <v>18.000000000027509</v>
      </c>
      <c r="E411" s="225">
        <f ca="1">BD361</f>
        <v>2.7509769011887541E-11</v>
      </c>
      <c r="F411" s="224">
        <v>50</v>
      </c>
      <c r="G411" s="223">
        <f t="shared" ca="1" si="854"/>
        <v>-3.6970894649183082E-14</v>
      </c>
      <c r="H411" s="223">
        <f t="shared" ca="1" si="598"/>
        <v>2.1863592023314208E-14</v>
      </c>
      <c r="I411" s="223">
        <f t="shared" ca="1" si="599"/>
        <v>5.1702139271906341E-14</v>
      </c>
      <c r="J411" s="223">
        <f t="shared" ca="1" si="600"/>
        <v>1.2972260215439137E-14</v>
      </c>
      <c r="K411" s="223">
        <f t="shared" ca="1" si="601"/>
        <v>-4.2961693587616309E-14</v>
      </c>
      <c r="L411" s="223">
        <f t="shared" ca="1" si="602"/>
        <v>-4.1918977523866221E-14</v>
      </c>
      <c r="M411" s="223">
        <f t="shared" ca="1" si="603"/>
        <v>1.4717537202882224E-14</v>
      </c>
      <c r="N411" s="223">
        <f t="shared" ca="1" si="604"/>
        <v>5.1835355425013265E-14</v>
      </c>
      <c r="O411" s="223">
        <f t="shared" ca="1" si="605"/>
        <v>2.0208073376450511E-14</v>
      </c>
      <c r="P411" s="223">
        <f t="shared" ca="1" si="606"/>
        <v>-3.8219565670750028E-14</v>
      </c>
      <c r="Q411" s="223">
        <f t="shared" ca="1" si="607"/>
        <v>-4.5959641127517077E-14</v>
      </c>
      <c r="R411" s="223">
        <f t="shared" ca="1" si="608"/>
        <v>7.252892147933417E-15</v>
      </c>
      <c r="S411" s="223">
        <f t="shared" ca="1" si="609"/>
        <v>5.0846492672290853E-14</v>
      </c>
      <c r="T411" s="223">
        <f t="shared" ca="1" si="610"/>
        <v>2.7006442775819788E-14</v>
      </c>
      <c r="U411" s="223">
        <f t="shared" ca="1" si="611"/>
        <v>-3.2650099577508149E-14</v>
      </c>
      <c r="V411" s="223">
        <f t="shared" ca="1" si="612"/>
        <v>-4.900541729563609E-14</v>
      </c>
      <c r="W411" s="223">
        <f t="shared" ca="1" si="613"/>
        <v>-3.6875611879456296E-16</v>
      </c>
      <c r="X411" s="223">
        <f t="shared" ca="1" si="614"/>
        <v>4.8756956906039665E-14</v>
      </c>
      <c r="Y411" s="223">
        <f t="shared" ca="1" si="615"/>
        <v>3.3220204246647621E-14</v>
      </c>
      <c r="Z411" s="223">
        <f t="shared" ca="1" si="616"/>
        <v>-2.6373857429414274E-14</v>
      </c>
      <c r="AA411" s="223">
        <f t="shared" ca="1" si="617"/>
        <v>-5.0990374172212982E-14</v>
      </c>
      <c r="AB411" s="223">
        <f t="shared" ca="1" si="618"/>
        <v>-7.9824219291683234E-15</v>
      </c>
      <c r="AC411" s="223">
        <f t="shared" ca="1" si="619"/>
        <v>4.5611980265348282E-14</v>
      </c>
      <c r="AD411" s="223">
        <f t="shared" ca="1" si="620"/>
        <v>3.8714848618212385E-14</v>
      </c>
      <c r="AE411" s="223">
        <f t="shared" ca="1" si="621"/>
        <v>-1.9526700915165148E-14</v>
      </c>
      <c r="AF411" s="223">
        <f t="shared" ca="1" si="622"/>
        <v>-5.1871543435299775E-14</v>
      </c>
      <c r="AG411" s="223">
        <f t="shared" ca="1" si="623"/>
        <v>-1.5423292411127372E-14</v>
      </c>
      <c r="AH411" s="223">
        <f t="shared" ca="1" si="624"/>
        <v>4.1479641996879725E-14</v>
      </c>
      <c r="AI411" s="223">
        <f t="shared" ca="1" si="625"/>
        <v>4.3371433433308658E-14</v>
      </c>
      <c r="AJ411" s="223">
        <f t="shared" ca="1" si="626"/>
        <v>-1.2256850295364024E-14</v>
      </c>
      <c r="AK411" s="223">
        <f t="shared" ca="1" si="627"/>
        <v>-5.1629850431419786E-14</v>
      </c>
      <c r="AL411" s="223">
        <f t="shared" ca="1" si="628"/>
        <v>-2.2530295189642386E-14</v>
      </c>
      <c r="AM411" s="223">
        <f t="shared" ca="1" si="629"/>
        <v>3.6449394744775704E-14</v>
      </c>
      <c r="AN411" s="223">
        <f t="shared" ca="1" si="630"/>
        <v>4.7089157693247592E-14</v>
      </c>
      <c r="AO411" s="223">
        <f t="shared" ca="1" si="631"/>
        <v>-4.7216758814931739E-15</v>
      </c>
      <c r="AP411" s="223">
        <f t="shared" ca="1" si="632"/>
        <v>-5.0270527084211125E-14</v>
      </c>
      <c r="AQ411" s="223">
        <f t="shared" ca="1" si="633"/>
        <v>-2.9149585117206113E-14</v>
      </c>
      <c r="AR411" s="223">
        <f t="shared" ca="1" si="634"/>
        <v>3.0630128171051973E-14</v>
      </c>
      <c r="AS411" s="223">
        <f t="shared" ca="1" si="635"/>
        <v>4.9787543895067271E-14</v>
      </c>
      <c r="AT411" s="223">
        <f t="shared" ca="1" si="636"/>
        <v>2.9157085560837865E-15</v>
      </c>
      <c r="AU411" s="223">
        <f t="shared" ca="1" si="637"/>
        <v>-4.7822998639080253E-14</v>
      </c>
      <c r="AV411" s="223">
        <f t="shared" ca="1" si="638"/>
        <v>-3.5137874556676131E-14</v>
      </c>
      <c r="AW411" s="223">
        <f t="shared" ca="1" si="639"/>
        <v>2.4147811823254508E-14</v>
      </c>
      <c r="AX411" s="223">
        <f t="shared" ca="1" si="640"/>
        <v>5.1408180126434339E-14</v>
      </c>
      <c r="AY411" s="223">
        <f t="shared" ca="1" si="641"/>
        <v>1.0489976708655993E-14</v>
      </c>
      <c r="AZ411" s="223">
        <f t="shared" ca="1" si="642"/>
        <v>-4.434024669550052E-14</v>
      </c>
      <c r="BA411" s="223">
        <f t="shared" ca="1" si="643"/>
        <v>-4.0365535125899978E-14</v>
      </c>
      <c r="BB411" s="223">
        <f t="shared" ca="1" si="644"/>
        <v>1.7142768274174348E-14</v>
      </c>
      <c r="BC411" s="223">
        <f t="shared" ca="1" si="645"/>
        <v>5.1915984507146974E-14</v>
      </c>
      <c r="BD411" s="223">
        <f t="shared" ca="1" si="646"/>
        <v>1.783716854447656E-14</v>
      </c>
      <c r="BE411" s="223">
        <f t="shared" ca="1" si="647"/>
        <v>-3.9897662315384953E-14</v>
      </c>
      <c r="BF411" s="223">
        <f t="shared" ca="1" si="648"/>
        <v>-4.4719403760721156E-14</v>
      </c>
      <c r="BG411" s="223">
        <f t="shared" ca="1" si="649"/>
        <v>9.7666355619113552E-15</v>
      </c>
      <c r="BH411" s="223">
        <f t="shared" ca="1" si="650"/>
        <v>5.1299964605896255E-14</v>
      </c>
      <c r="BI411" s="223">
        <f t="shared" ca="1" si="651"/>
        <v>2.4798239548301468E-14</v>
      </c>
      <c r="BJ411" s="223">
        <f t="shared" ca="1" si="652"/>
        <v>-3.4591414034271442E-14</v>
      </c>
      <c r="BK411" s="223">
        <f t="shared" ca="1" si="653"/>
        <v>-4.8105232353571973E-14</v>
      </c>
      <c r="BL411" s="223">
        <f t="shared" ca="1" si="654"/>
        <v>2.1790846842837173E-15</v>
      </c>
      <c r="BM411" s="223">
        <f t="shared" ca="1" si="655"/>
        <v>4.957345539320739E-14</v>
      </c>
      <c r="BN411" s="223">
        <f t="shared" ca="1" si="656"/>
        <v>3.1222503554842972E-14</v>
      </c>
      <c r="BO411" s="223">
        <f t="shared" ca="1" si="657"/>
        <v>-2.8536366102949221E-14</v>
      </c>
      <c r="BP411" s="223">
        <f t="shared" ca="1" si="658"/>
        <v>-5.0449727940381478E-14</v>
      </c>
      <c r="BQ411" s="223">
        <f t="shared" ca="1" si="659"/>
        <v>-5.4556367960756846E-15</v>
      </c>
      <c r="BR411" s="223">
        <f t="shared" ca="1" si="660"/>
        <v>4.6773830579599215E-14</v>
      </c>
      <c r="BS411" s="223">
        <f t="shared" ca="1" si="661"/>
        <v>3.6970894649183018E-14</v>
      </c>
      <c r="BT411" s="223">
        <f t="shared" ca="1" si="662"/>
        <v>-2.1863592023314331E-14</v>
      </c>
      <c r="BU411" s="223">
        <f t="shared" ca="1" si="663"/>
        <v>-5.1702139271906328E-14</v>
      </c>
      <c r="BV411" s="223">
        <f t="shared" ca="1" si="664"/>
        <v>-1.2972260215438886E-14</v>
      </c>
      <c r="BW411" s="223">
        <f t="shared" ca="1" si="665"/>
        <v>4.2961693587616485E-14</v>
      </c>
      <c r="BX411" s="223">
        <f t="shared" ca="1" si="666"/>
        <v>4.1918977523865993E-14</v>
      </c>
      <c r="BY411" s="223">
        <f t="shared" ca="1" si="667"/>
        <v>-1.4717537202881899E-14</v>
      </c>
      <c r="BZ411" s="223">
        <f t="shared" ca="1" si="668"/>
        <v>-5.1835355425013246E-14</v>
      </c>
      <c r="CA411" s="223">
        <f t="shared" ca="1" si="669"/>
        <v>-2.0208073376450656E-14</v>
      </c>
      <c r="CB411" s="223">
        <f t="shared" ca="1" si="670"/>
        <v>3.8219565670749921E-14</v>
      </c>
      <c r="CC411" s="223">
        <f t="shared" ca="1" si="671"/>
        <v>4.5959641127517108E-14</v>
      </c>
      <c r="CD411" s="223">
        <f t="shared" ca="1" si="672"/>
        <v>-7.2528921479334422E-15</v>
      </c>
      <c r="CE411" s="223">
        <f t="shared" ca="1" si="673"/>
        <v>-5.0846492672290853E-14</v>
      </c>
      <c r="CF411" s="223">
        <f t="shared" ca="1" si="674"/>
        <v>-2.7006442775819766E-14</v>
      </c>
      <c r="CG411" s="223">
        <f t="shared" ca="1" si="675"/>
        <v>3.2650099577508313E-14</v>
      </c>
      <c r="CH411" s="223">
        <f t="shared" ca="1" si="676"/>
        <v>4.9005417295636021E-14</v>
      </c>
      <c r="CI411" s="223">
        <f t="shared" ca="1" si="677"/>
        <v>3.687561187943547E-16</v>
      </c>
      <c r="CJ411" s="223">
        <f t="shared" ca="1" si="678"/>
        <v>-4.8756956906039797E-14</v>
      </c>
      <c r="CK411" s="223">
        <f t="shared" ca="1" si="679"/>
        <v>-3.3220204246647324E-14</v>
      </c>
      <c r="CL411" s="223">
        <f t="shared" ca="1" si="680"/>
        <v>2.6373857429413984E-14</v>
      </c>
      <c r="CM411" s="223">
        <f t="shared" ca="1" si="681"/>
        <v>5.0990374172213019E-14</v>
      </c>
      <c r="CN411" s="223">
        <f t="shared" ca="1" si="682"/>
        <v>7.9824219291684827E-15</v>
      </c>
      <c r="CO411" s="223">
        <f t="shared" ca="1" si="683"/>
        <v>-4.5611980265348206E-14</v>
      </c>
      <c r="CP411" s="223">
        <f t="shared" ca="1" si="684"/>
        <v>-3.8714848618212366E-14</v>
      </c>
      <c r="CQ411" s="223">
        <f t="shared" ca="1" si="685"/>
        <v>1.952670091516517E-14</v>
      </c>
      <c r="CR411" s="223">
        <f t="shared" ca="1" si="686"/>
        <v>5.1871543435299775E-14</v>
      </c>
      <c r="CS411" s="223">
        <f t="shared" ca="1" si="687"/>
        <v>1.5423292411127349E-14</v>
      </c>
      <c r="CT411" s="223">
        <f t="shared" ca="1" si="688"/>
        <v>-4.1479641996879744E-14</v>
      </c>
      <c r="CU411" s="223">
        <f t="shared" ca="1" si="689"/>
        <v>-4.3371433433308443E-14</v>
      </c>
      <c r="CV411" s="223">
        <f t="shared" ca="1" si="690"/>
        <v>1.2256850295364406E-14</v>
      </c>
      <c r="CW411" s="223">
        <f t="shared" ca="1" si="691"/>
        <v>5.162985043141983E-14</v>
      </c>
      <c r="CX411" s="223">
        <f t="shared" ca="1" si="692"/>
        <v>2.2530295189642695E-14</v>
      </c>
      <c r="CY411" s="223">
        <f t="shared" ca="1" si="693"/>
        <v>-3.6449394744775465E-14</v>
      </c>
      <c r="CZ411" s="223">
        <f t="shared" ca="1" si="694"/>
        <v>-4.7089157693247743E-14</v>
      </c>
      <c r="DA411" s="223">
        <f t="shared" ca="1" si="695"/>
        <v>4.7216758814928299E-15</v>
      </c>
      <c r="DB411" s="223">
        <f t="shared" ca="1" si="696"/>
        <v>5.0270527084211138E-14</v>
      </c>
      <c r="DC411" s="223">
        <f t="shared" ca="1" si="697"/>
        <v>2.9149585117206094E-14</v>
      </c>
      <c r="DD411" s="223">
        <f t="shared" ca="1" si="698"/>
        <v>-3.0630128171051998E-14</v>
      </c>
      <c r="DE411" s="223">
        <f t="shared" ca="1" si="699"/>
        <v>-4.9787543895067258E-14</v>
      </c>
      <c r="DF411" s="223">
        <f t="shared" ca="1" si="700"/>
        <v>-2.9157085560837549E-15</v>
      </c>
      <c r="DG411" s="223">
        <f t="shared" ca="1" si="701"/>
        <v>4.7822998639079981E-14</v>
      </c>
      <c r="DH411" s="223">
        <f t="shared" ca="1" si="702"/>
        <v>3.5137874556675841E-14</v>
      </c>
      <c r="DI411" s="223">
        <f t="shared" ca="1" si="703"/>
        <v>-2.4147811823254199E-14</v>
      </c>
      <c r="DJ411" s="223">
        <f t="shared" ca="1" si="704"/>
        <v>-5.1408180126434289E-14</v>
      </c>
      <c r="DK411" s="223">
        <f t="shared" ca="1" si="705"/>
        <v>-1.0489976708656328E-14</v>
      </c>
      <c r="DL411" s="223">
        <f t="shared" ca="1" si="706"/>
        <v>4.4340246695500722E-14</v>
      </c>
      <c r="DM411" s="223">
        <f t="shared" ca="1" si="707"/>
        <v>4.0365535125900192E-14</v>
      </c>
      <c r="DN411" s="223">
        <f t="shared" ca="1" si="708"/>
        <v>-1.7142768274175077E-14</v>
      </c>
      <c r="DO411" s="223">
        <f t="shared" ca="1" si="709"/>
        <v>-5.1915984507146968E-14</v>
      </c>
      <c r="DP411" s="223">
        <f t="shared" ca="1" si="710"/>
        <v>-1.7837168544475844E-14</v>
      </c>
      <c r="DQ411" s="223">
        <f t="shared" ca="1" si="711"/>
        <v>3.9897662315384972E-14</v>
      </c>
      <c r="DR411" s="223">
        <f t="shared" ca="1" si="712"/>
        <v>4.4719403760721515E-14</v>
      </c>
      <c r="DS411" s="223">
        <f t="shared" ca="1" si="713"/>
        <v>-9.7666355619113836E-15</v>
      </c>
      <c r="DT411" s="223">
        <f t="shared" ca="1" si="714"/>
        <v>-5.1299964605896148E-14</v>
      </c>
      <c r="DU411" s="223">
        <f t="shared" ca="1" si="715"/>
        <v>-2.4798239548301446E-14</v>
      </c>
      <c r="DV411" s="223">
        <f t="shared" ca="1" si="716"/>
        <v>3.4591414034270912E-14</v>
      </c>
      <c r="DW411" s="223">
        <f t="shared" ca="1" si="717"/>
        <v>4.810523235357196E-14</v>
      </c>
      <c r="DX411" s="223">
        <f t="shared" ca="1" si="718"/>
        <v>-2.1790846842837425E-15</v>
      </c>
      <c r="DY411" s="223">
        <f t="shared" ca="1" si="719"/>
        <v>-4.9573455393207624E-14</v>
      </c>
      <c r="DZ411" s="223">
        <f t="shared" ca="1" si="720"/>
        <v>-3.1222503554842953E-14</v>
      </c>
      <c r="EA411" s="223">
        <f t="shared" ca="1" si="721"/>
        <v>2.8536366102949859E-14</v>
      </c>
      <c r="EB411" s="223">
        <f t="shared" ca="1" si="722"/>
        <v>5.0449727940381465E-14</v>
      </c>
      <c r="EC411" s="223">
        <f t="shared" ca="1" si="723"/>
        <v>5.455636796074921E-15</v>
      </c>
      <c r="ED411" s="223">
        <f t="shared" ca="1" si="724"/>
        <v>-4.6773830579599221E-14</v>
      </c>
      <c r="EE411" s="223">
        <f t="shared" ca="1" si="725"/>
        <v>-3.6970894649183517E-14</v>
      </c>
      <c r="EF411" s="223">
        <f t="shared" ca="1" si="726"/>
        <v>2.1863592023314353E-14</v>
      </c>
      <c r="EG411" s="223">
        <f t="shared" ca="1" si="727"/>
        <v>5.1702139271906385E-14</v>
      </c>
      <c r="EH411" s="223">
        <f t="shared" ca="1" si="728"/>
        <v>1.2972260215438864E-14</v>
      </c>
      <c r="EI411" s="223">
        <f t="shared" ca="1" si="729"/>
        <v>-4.2961693587616082E-14</v>
      </c>
      <c r="EJ411" s="223">
        <f t="shared" ca="1" si="730"/>
        <v>-4.1918977523865974E-14</v>
      </c>
      <c r="EK411" s="223">
        <f t="shared" ca="1" si="731"/>
        <v>1.4717537202881924E-14</v>
      </c>
      <c r="EL411" s="223">
        <f t="shared" ca="1" si="732"/>
        <v>5.183535542501329E-14</v>
      </c>
      <c r="EM411" s="223">
        <f t="shared" ca="1" si="733"/>
        <v>2.020807337645063E-14</v>
      </c>
      <c r="EN411" s="223">
        <f t="shared" ca="1" si="734"/>
        <v>-3.8219565670750438E-14</v>
      </c>
      <c r="EO411" s="223">
        <f t="shared" ca="1" si="735"/>
        <v>-4.5959641127517102E-14</v>
      </c>
      <c r="EP411" s="223">
        <f t="shared" ca="1" si="736"/>
        <v>7.2528921479341964E-15</v>
      </c>
      <c r="EQ411" s="223">
        <f t="shared" ca="1" si="737"/>
        <v>5.0846492672290859E-14</v>
      </c>
      <c r="ER411" s="223">
        <f t="shared" ca="1" si="738"/>
        <v>2.7006442775820372E-14</v>
      </c>
      <c r="ES411" s="223">
        <f t="shared" ca="1" si="739"/>
        <v>-3.2650099577508338E-14</v>
      </c>
      <c r="ET411" s="223">
        <f t="shared" ca="1" si="740"/>
        <v>-4.9005417295636254E-14</v>
      </c>
      <c r="EU411" s="223">
        <f t="shared" ca="1" si="741"/>
        <v>-3.687561187943263E-16</v>
      </c>
      <c r="EV411" s="223">
        <f t="shared" ca="1" si="742"/>
        <v>4.8756956906039551E-14</v>
      </c>
      <c r="EW411" s="223">
        <f t="shared" ca="1" si="743"/>
        <v>3.3220204246647305E-14</v>
      </c>
      <c r="EX411" s="223">
        <f t="shared" ca="1" si="744"/>
        <v>-2.6373857429414009E-14</v>
      </c>
      <c r="EY411" s="223">
        <f t="shared" ca="1" si="745"/>
        <v>-5.0990374172212868E-14</v>
      </c>
      <c r="EZ411" s="223">
        <f t="shared" ca="1" si="746"/>
        <v>-7.9824219291684559E-15</v>
      </c>
      <c r="FA411" s="223">
        <f t="shared" ca="1" si="747"/>
        <v>4.5611980265348572E-14</v>
      </c>
      <c r="FB411" s="223">
        <f t="shared" ca="1" si="748"/>
        <v>3.8714848618212348E-14</v>
      </c>
      <c r="FC411" s="223">
        <f t="shared" ca="1" si="749"/>
        <v>-1.9526700915165883E-14</v>
      </c>
      <c r="FD411" s="223">
        <f t="shared" ca="1" si="750"/>
        <v>-5.1871543435299775E-14</v>
      </c>
      <c r="FE411" s="223">
        <f t="shared" ca="1" si="751"/>
        <v>-1.5423292411128031E-14</v>
      </c>
      <c r="FF411" s="223">
        <f t="shared" ca="1" si="752"/>
        <v>4.1479641996879757E-14</v>
      </c>
      <c r="FG411" s="223">
        <f t="shared" ca="1" si="753"/>
        <v>4.3371433433308834E-14</v>
      </c>
      <c r="FH411" s="223">
        <f t="shared" ca="1" si="754"/>
        <v>-1.2256850295364437E-14</v>
      </c>
      <c r="FI411" s="223">
        <f t="shared" ca="1" si="755"/>
        <v>-5.1629850431419748E-14</v>
      </c>
      <c r="FJ411" s="223">
        <f t="shared" ca="1" si="756"/>
        <v>-2.253029518964201E-14</v>
      </c>
      <c r="FK411" s="223">
        <f t="shared" ca="1" si="757"/>
        <v>3.6449394744775477E-14</v>
      </c>
      <c r="FL411" s="223">
        <f t="shared" ca="1" si="758"/>
        <v>4.7089157693247415E-14</v>
      </c>
      <c r="FM411" s="223">
        <f t="shared" ca="1" si="759"/>
        <v>-4.7216758814928583E-15</v>
      </c>
      <c r="FN411" s="223">
        <f t="shared" ca="1" si="760"/>
        <v>-5.0270527084211327E-14</v>
      </c>
      <c r="FO411" s="223">
        <f t="shared" ca="1" si="761"/>
        <v>-2.9149585117206075E-14</v>
      </c>
      <c r="FP411" s="223">
        <f t="shared" ca="1" si="762"/>
        <v>3.0630128171052617E-14</v>
      </c>
      <c r="FQ411" s="223">
        <f t="shared" ca="1" si="763"/>
        <v>4.9787543895067258E-14</v>
      </c>
      <c r="FR411" s="223">
        <f t="shared" ca="1" si="764"/>
        <v>2.9157085560844744E-15</v>
      </c>
      <c r="FS411" s="223">
        <f t="shared" ca="1" si="765"/>
        <v>-4.7822998639080278E-14</v>
      </c>
      <c r="FT411" s="223">
        <f t="shared" ca="1" si="766"/>
        <v>-3.5137874556676365E-14</v>
      </c>
      <c r="FU411" s="223">
        <f t="shared" ca="1" si="767"/>
        <v>2.4147811823254877E-14</v>
      </c>
      <c r="FV411" s="223">
        <f t="shared" ca="1" si="768"/>
        <v>5.1408180126434377E-14</v>
      </c>
      <c r="FW411" s="223">
        <f t="shared" ca="1" si="769"/>
        <v>1.0489976708655581E-14</v>
      </c>
      <c r="FX411" s="223">
        <f t="shared" ca="1" si="770"/>
        <v>-4.434024669550035E-14</v>
      </c>
      <c r="FY411" s="223">
        <f t="shared" ca="1" si="771"/>
        <v>-4.0365535125899712E-14</v>
      </c>
      <c r="FZ411" s="223">
        <f t="shared" ca="1" si="772"/>
        <v>1.7142768274174401E-14</v>
      </c>
      <c r="GA411" s="223">
        <f t="shared" ca="1" si="773"/>
        <v>5.1915984507146974E-14</v>
      </c>
      <c r="GB411" s="223">
        <f t="shared" ca="1" si="774"/>
        <v>1.7837168544476512E-14</v>
      </c>
      <c r="GC411" s="223">
        <f t="shared" ca="1" si="775"/>
        <v>-3.9897662315385464E-14</v>
      </c>
      <c r="GD411" s="223">
        <f t="shared" ca="1" si="776"/>
        <v>-4.4719403760721124E-14</v>
      </c>
      <c r="GE411" s="223">
        <f t="shared" ca="1" si="777"/>
        <v>9.7666355619106863E-15</v>
      </c>
      <c r="GF411" s="223">
        <f t="shared" ca="1" si="778"/>
        <v>5.1299964605896262E-14</v>
      </c>
      <c r="GG411" s="223">
        <f t="shared" ca="1" si="779"/>
        <v>2.479823954830207E-14</v>
      </c>
      <c r="GH411" s="223">
        <f t="shared" ca="1" si="780"/>
        <v>-3.4591414034271474E-14</v>
      </c>
      <c r="GI411" s="223">
        <f t="shared" ca="1" si="781"/>
        <v>-4.8105232353572225E-14</v>
      </c>
      <c r="GJ411" s="223">
        <f t="shared" ca="1" si="782"/>
        <v>2.1790846842845062E-15</v>
      </c>
      <c r="GK411" s="223">
        <f t="shared" ca="1" si="783"/>
        <v>4.9573455393207403E-14</v>
      </c>
      <c r="GL411" s="223">
        <f t="shared" ca="1" si="784"/>
        <v>3.1222503554842341E-14</v>
      </c>
      <c r="GM411" s="223">
        <f t="shared" ca="1" si="785"/>
        <v>-2.8536366102949266E-14</v>
      </c>
      <c r="GN411" s="223">
        <f t="shared" ca="1" si="786"/>
        <v>-5.0449727940381289E-14</v>
      </c>
      <c r="GO411" s="223">
        <f t="shared" ca="1" si="787"/>
        <v>-5.455636796075631E-15</v>
      </c>
      <c r="GP411" s="223">
        <f t="shared" ca="1" si="788"/>
        <v>4.6773830579598918E-14</v>
      </c>
      <c r="GQ411" s="223">
        <f t="shared" ca="1" si="789"/>
        <v>3.6970894649182981E-14</v>
      </c>
      <c r="GR411" s="223">
        <f t="shared" ca="1" si="790"/>
        <v>-2.1863592023313709E-14</v>
      </c>
      <c r="GS411" s="223">
        <f t="shared" ca="1" si="791"/>
        <v>-5.1702139271906315E-14</v>
      </c>
      <c r="GT411" s="223">
        <f t="shared" ca="1" si="792"/>
        <v>-1.2972260215439553E-14</v>
      </c>
      <c r="GU411" s="223">
        <f t="shared" ca="1" si="793"/>
        <v>4.2961693587616511E-14</v>
      </c>
      <c r="GV411" s="223">
        <f t="shared" ca="1" si="794"/>
        <v>4.1918977523866397E-14</v>
      </c>
      <c r="GW411" s="223">
        <f t="shared" ca="1" si="795"/>
        <v>-1.471753720288266E-14</v>
      </c>
      <c r="GX411" s="223">
        <f t="shared" ca="1" si="796"/>
        <v>-5.1835355425013252E-14</v>
      </c>
      <c r="GY411" s="223">
        <f t="shared" ca="1" si="797"/>
        <v>-2.020807337644993E-14</v>
      </c>
      <c r="GZ411" s="223">
        <f t="shared" ca="1" si="798"/>
        <v>3.8219565670749952E-14</v>
      </c>
      <c r="HA411" s="223">
        <f t="shared" ca="1" si="799"/>
        <v>4.5959641127516742E-14</v>
      </c>
      <c r="HB411" s="223">
        <f t="shared" ca="1" si="800"/>
        <v>-7.2528921479334927E-15</v>
      </c>
      <c r="HC411" s="223">
        <f t="shared" ca="1" si="801"/>
        <v>-5.0846492672290721E-14</v>
      </c>
      <c r="HD411" s="223">
        <f t="shared" ca="1" si="802"/>
        <v>-2.7006442775819722E-14</v>
      </c>
      <c r="HE411" s="223">
        <f t="shared" ca="1" si="803"/>
        <v>3.2650099577507783E-14</v>
      </c>
      <c r="HF411" s="223">
        <f t="shared" ca="1" si="804"/>
        <v>4.9005417295636002E-14</v>
      </c>
      <c r="HG411" s="223">
        <f t="shared" ca="1" si="805"/>
        <v>3.6875611879503628E-16</v>
      </c>
      <c r="HH411" s="223">
        <f t="shared" ca="1" si="806"/>
        <v>-4.8756956906039305E-14</v>
      </c>
      <c r="HI411" s="223">
        <f t="shared" ca="1" si="807"/>
        <v>-3.3220204246646718E-14</v>
      </c>
      <c r="HJ411" s="223">
        <f t="shared" ca="1" si="808"/>
        <v>2.6373857429414665E-14</v>
      </c>
      <c r="HK411" s="223">
        <f t="shared" ca="1" si="809"/>
        <v>5.0990374172213001E-14</v>
      </c>
      <c r="HL411" s="223">
        <f t="shared" ca="1" si="810"/>
        <v>7.9824219291691596E-15</v>
      </c>
      <c r="HM411" s="223">
        <f t="shared" ca="1" si="811"/>
        <v>-4.5611980265348938E-14</v>
      </c>
      <c r="HN411" s="223">
        <f t="shared" ca="1" si="812"/>
        <v>-3.8714848618211843E-14</v>
      </c>
      <c r="HO411" s="223">
        <f t="shared" ca="1" si="813"/>
        <v>1.9526700915165217E-14</v>
      </c>
      <c r="HP411" s="223">
        <f t="shared" ca="1" si="814"/>
        <v>5.18715434352998E-14</v>
      </c>
      <c r="HQ411" s="223">
        <f t="shared" ca="1" si="815"/>
        <v>1.5423292411128713E-14</v>
      </c>
      <c r="HR411" s="223">
        <f t="shared" ca="1" si="816"/>
        <v>-4.1479641996880218E-14</v>
      </c>
      <c r="HS411" s="223">
        <f t="shared" ca="1" si="817"/>
        <v>-4.3371433433308418E-14</v>
      </c>
      <c r="HT411" s="223">
        <f t="shared" ca="1" si="818"/>
        <v>1.2256850295363743E-14</v>
      </c>
      <c r="HU411" s="223">
        <f t="shared" ca="1" si="819"/>
        <v>5.1629850431419678E-14</v>
      </c>
      <c r="HV411" s="223">
        <f t="shared" ca="1" si="820"/>
        <v>2.2530295189641322E-14</v>
      </c>
      <c r="HW411" s="223">
        <f t="shared" ca="1" si="821"/>
        <v>-3.644939474477602E-14</v>
      </c>
      <c r="HX411" s="223">
        <f t="shared" ca="1" si="822"/>
        <v>-4.7089157693247718E-14</v>
      </c>
      <c r="HY411" s="223">
        <f t="shared" ca="1" si="823"/>
        <v>4.7216758814921515E-15</v>
      </c>
      <c r="HZ411" s="223">
        <f t="shared" ca="1" si="824"/>
        <v>5.0270527084211517E-14</v>
      </c>
      <c r="IA411" s="223">
        <f t="shared" ca="1" si="825"/>
        <v>2.9149585117205444E-14</v>
      </c>
      <c r="IB411" s="223">
        <f t="shared" ca="1" si="826"/>
        <v>-3.0630128171052036E-14</v>
      </c>
      <c r="IC411" s="223">
        <f t="shared" ca="1" si="827"/>
        <v>-4.978754389506746E-14</v>
      </c>
      <c r="ID411" s="223">
        <f t="shared" ca="1" si="828"/>
        <v>-2.9157085560851812E-15</v>
      </c>
      <c r="IE411" s="223">
        <f t="shared" ca="1" si="829"/>
        <v>5.4307717295535813E-14</v>
      </c>
      <c r="IF411" s="223">
        <f t="shared" ca="1" si="830"/>
        <v>3.5137874556675803E-14</v>
      </c>
      <c r="IG411" s="223">
        <f t="shared" ca="1" si="831"/>
        <v>-2.414781182325425E-14</v>
      </c>
      <c r="IH411" s="223">
        <f t="shared" ca="1" si="832"/>
        <v>-5.1408180126434478E-14</v>
      </c>
      <c r="II411" s="223">
        <f t="shared" ca="1" si="833"/>
        <v>-1.0489976708654835E-14</v>
      </c>
      <c r="IJ411" s="223">
        <f t="shared" ca="1" si="834"/>
        <v>4.4340246695500754E-14</v>
      </c>
      <c r="IK411" s="223">
        <f t="shared" ca="1" si="835"/>
        <v>4.0365535125900167E-14</v>
      </c>
      <c r="IL411" s="223">
        <f t="shared" ca="1" si="836"/>
        <v>-1.7142768274173729E-14</v>
      </c>
      <c r="IM411" s="223">
        <f t="shared" ca="1" si="837"/>
        <v>-5.191598450714698E-14</v>
      </c>
      <c r="IN411" s="223">
        <f t="shared" ca="1" si="838"/>
        <v>-1.7837168544475799E-14</v>
      </c>
      <c r="IO411" s="223">
        <f t="shared" ca="1" si="839"/>
        <v>3.9897662315385003E-14</v>
      </c>
      <c r="IP411" s="223">
        <f t="shared" ca="1" si="840"/>
        <v>4.471940376072149E-14</v>
      </c>
      <c r="IQ411" s="223">
        <f t="shared" ca="1" si="841"/>
        <v>-9.7666355619099858E-15</v>
      </c>
      <c r="IR411" s="223">
        <f t="shared" ca="1" si="842"/>
        <v>-5.1299964605896382E-14</v>
      </c>
      <c r="IS411" s="223">
        <f t="shared" ca="1" si="843"/>
        <v>-2.4798239548301402E-14</v>
      </c>
      <c r="IT411" s="223">
        <f t="shared" ca="1" si="844"/>
        <v>3.459141403427095E-14</v>
      </c>
      <c r="IU411" s="223">
        <f t="shared" ca="1" si="845"/>
        <v>4.8105232353572503E-14</v>
      </c>
      <c r="IV411" s="223">
        <f t="shared" ca="1" si="846"/>
        <v>-2.1790846842852698E-15</v>
      </c>
      <c r="IW411" s="223">
        <f t="shared" ca="1" si="847"/>
        <v>-4.9573455393207636E-14</v>
      </c>
      <c r="IX411" s="223">
        <f t="shared" ca="1" si="848"/>
        <v>-3.1222503554842909E-14</v>
      </c>
      <c r="IY411" s="223">
        <f t="shared" ca="1" si="849"/>
        <v>2.8536366102948666E-14</v>
      </c>
      <c r="IZ411" s="223">
        <f t="shared" ca="1" si="850"/>
        <v>5.0449727940381112E-14</v>
      </c>
      <c r="JA411" s="223">
        <f t="shared" ca="1" si="851"/>
        <v>5.4556367960748737E-15</v>
      </c>
      <c r="JB411" s="223">
        <f t="shared" ca="1" si="852"/>
        <v>-4.6773830579599247E-14</v>
      </c>
    </row>
    <row r="412" spans="2:262">
      <c r="B412" s="230">
        <v>51</v>
      </c>
      <c r="C412" s="229">
        <f t="shared" si="853"/>
        <v>9.9609375000000045E-4</v>
      </c>
      <c r="D412" s="226">
        <f t="shared" ca="1" si="597"/>
        <v>18.000000000011131</v>
      </c>
      <c r="E412" s="225">
        <f ca="1">BE361</f>
        <v>1.1129535309137179E-11</v>
      </c>
      <c r="F412" s="224">
        <v>51</v>
      </c>
      <c r="G412" s="223">
        <f t="shared" ca="1" si="854"/>
        <v>-1.39229335051622E-13</v>
      </c>
      <c r="H412" s="223">
        <f t="shared" ca="1" si="598"/>
        <v>1.0050864188241904E-13</v>
      </c>
      <c r="I412" s="223">
        <f t="shared" ca="1" si="599"/>
        <v>2.0228478647323426E-13</v>
      </c>
      <c r="J412" s="223">
        <f t="shared" ca="1" si="600"/>
        <v>2.6397445871865524E-14</v>
      </c>
      <c r="K412" s="223">
        <f t="shared" ca="1" si="601"/>
        <v>-1.8572399294688967E-13</v>
      </c>
      <c r="L412" s="223">
        <f t="shared" ca="1" si="602"/>
        <v>-1.4291389655468917E-13</v>
      </c>
      <c r="M412" s="223">
        <f t="shared" ca="1" si="603"/>
        <v>9.6065033349965499E-14</v>
      </c>
      <c r="N412" s="223">
        <f t="shared" ca="1" si="604"/>
        <v>2.0318159026007861E-13</v>
      </c>
      <c r="O412" s="223">
        <f t="shared" ca="1" si="605"/>
        <v>3.1403676349626256E-14</v>
      </c>
      <c r="P412" s="223">
        <f t="shared" ca="1" si="606"/>
        <v>-1.8348007055553008E-13</v>
      </c>
      <c r="Q412" s="223">
        <f t="shared" ca="1" si="607"/>
        <v>-1.4651237207036637E-13</v>
      </c>
      <c r="R412" s="223">
        <f t="shared" ca="1" si="608"/>
        <v>9.1563558833524865E-14</v>
      </c>
      <c r="S412" s="223">
        <f t="shared" ca="1" si="609"/>
        <v>2.0395600505439937E-13</v>
      </c>
      <c r="T412" s="223">
        <f t="shared" ca="1" si="610"/>
        <v>3.639099042701325E-14</v>
      </c>
      <c r="U412" s="223">
        <f t="shared" ca="1" si="611"/>
        <v>-1.8112562663042954E-13</v>
      </c>
      <c r="V412" s="223">
        <f t="shared" ca="1" si="612"/>
        <v>-1.500225940115591E-13</v>
      </c>
      <c r="W412" s="223">
        <f t="shared" ca="1" si="613"/>
        <v>8.7006929853025214E-14</v>
      </c>
      <c r="X412" s="223">
        <f t="shared" ca="1" si="614"/>
        <v>2.0460756437768149E-13</v>
      </c>
      <c r="Y412" s="223">
        <f t="shared" ca="1" si="615"/>
        <v>4.1356383932513443E-14</v>
      </c>
      <c r="Z412" s="223">
        <f t="shared" ca="1" si="616"/>
        <v>-1.7866207940057037E-13</v>
      </c>
      <c r="AA412" s="223">
        <f t="shared" ca="1" si="617"/>
        <v>-1.534424479518251E-13</v>
      </c>
      <c r="AB412" s="223">
        <f t="shared" ca="1" si="618"/>
        <v>8.2397891151380782E-14</v>
      </c>
      <c r="AC412" s="223">
        <f t="shared" ca="1" si="619"/>
        <v>2.0513587575495217E-13</v>
      </c>
      <c r="AD412" s="223">
        <f t="shared" ca="1" si="620"/>
        <v>4.6296865898748206E-14</v>
      </c>
      <c r="AE412" s="223">
        <f t="shared" ca="1" si="621"/>
        <v>-1.7609091281468541E-13</v>
      </c>
      <c r="AF412" s="223">
        <f t="shared" ca="1" si="622"/>
        <v>-1.5676987389902808E-13</v>
      </c>
      <c r="AG412" s="223">
        <f t="shared" ca="1" si="623"/>
        <v>7.7739219041162359E-14</v>
      </c>
      <c r="AH412" s="223">
        <f t="shared" ca="1" si="624"/>
        <v>2.0554062095119257E-13</v>
      </c>
      <c r="AI412" s="223">
        <f t="shared" ca="1" si="625"/>
        <v>5.1209460364115443E-14</v>
      </c>
      <c r="AJ412" s="223">
        <f t="shared" ca="1" si="626"/>
        <v>-1.7341367564738456E-13</v>
      </c>
      <c r="AK412" s="223">
        <f t="shared" ca="1" si="627"/>
        <v>-1.6000286753619655E-13</v>
      </c>
      <c r="AL412" s="223">
        <f t="shared" ca="1" si="628"/>
        <v>7.3033719732249468E-14</v>
      </c>
      <c r="AM412" s="223">
        <f t="shared" ca="1" si="629"/>
        <v>2.0582155616303079E-13</v>
      </c>
      <c r="AN412" s="223">
        <f t="shared" ca="1" si="630"/>
        <v>5.6091208165405806E-14</v>
      </c>
      <c r="AO412" s="223">
        <f t="shared" ca="1" si="631"/>
        <v>-1.7063198056622833E-13</v>
      </c>
      <c r="AP412" s="223">
        <f t="shared" ca="1" si="632"/>
        <v>-1.6313948142885469E-13</v>
      </c>
      <c r="AQ412" s="223">
        <f t="shared" ca="1" si="633"/>
        <v>6.8284227641476536E-14</v>
      </c>
      <c r="AR412" s="223">
        <f t="shared" ca="1" si="634"/>
        <v>2.0597851216559999E-13</v>
      </c>
      <c r="AS412" s="223">
        <f t="shared" ca="1" si="635"/>
        <v>6.0939168720282704E-14</v>
      </c>
      <c r="AT412" s="223">
        <f t="shared" ca="1" si="636"/>
        <v>-1.6774750316032051E-13</v>
      </c>
      <c r="AU412" s="223">
        <f t="shared" ca="1" si="637"/>
        <v>-1.6617782619807818E-13</v>
      </c>
      <c r="AV412" s="223">
        <f t="shared" ca="1" si="638"/>
        <v>6.3493603685285517E-14</v>
      </c>
      <c r="AW412" s="223">
        <f t="shared" ca="1" si="639"/>
        <v>2.0601139441447339E-13</v>
      </c>
      <c r="AX412" s="223">
        <f t="shared" ca="1" si="640"/>
        <v>6.5750421798583386E-14</v>
      </c>
      <c r="AY412" s="223">
        <f t="shared" ca="1" si="641"/>
        <v>-1.6476198093099124E-13</v>
      </c>
      <c r="AZ412" s="223">
        <f t="shared" ca="1" si="642"/>
        <v>-1.6911607165858826E-13</v>
      </c>
      <c r="BA412" s="223">
        <f t="shared" ca="1" si="643"/>
        <v>5.8664733556411818E-14</v>
      </c>
      <c r="BB412" s="223">
        <f t="shared" ca="1" si="644"/>
        <v>2.0592018310261366E-13</v>
      </c>
      <c r="BC412" s="223">
        <f t="shared" ca="1" si="645"/>
        <v>7.0522069281360632E-14</v>
      </c>
      <c r="BD412" s="223">
        <f t="shared" ca="1" si="646"/>
        <v>-1.6167721224519642E-13</v>
      </c>
      <c r="BE412" s="223">
        <f t="shared" ca="1" si="647"/>
        <v>-1.7195244792118924E-13</v>
      </c>
      <c r="BF412" s="223">
        <f t="shared" ca="1" si="648"/>
        <v>5.3800525985659444E-14</v>
      </c>
      <c r="BG412" s="223">
        <f t="shared" ca="1" si="649"/>
        <v>2.0570493317230455E-13</v>
      </c>
      <c r="BH412" s="223">
        <f t="shared" ca="1" si="650"/>
        <v>7.5251236906591428E-14</v>
      </c>
      <c r="BI412" s="223">
        <f t="shared" ca="1" si="651"/>
        <v>-1.5849505525224543E-13</v>
      </c>
      <c r="BJ412" s="223">
        <f t="shared" ca="1" si="652"/>
        <v>-1.7468524645887867E-13</v>
      </c>
      <c r="BK412" s="223">
        <f t="shared" ca="1" si="653"/>
        <v>4.890391098978595E-14</v>
      </c>
      <c r="BL412" s="223">
        <f t="shared" ca="1" si="654"/>
        <v>2.0536577428205539E-13</v>
      </c>
      <c r="BM412" s="223">
        <f t="shared" ca="1" si="655"/>
        <v>7.9935076000537386E-14</v>
      </c>
      <c r="BN412" s="223">
        <f t="shared" ca="1" si="656"/>
        <v>-1.5521742676452324E-13</v>
      </c>
      <c r="BO412" s="223">
        <f t="shared" ca="1" si="657"/>
        <v>-1.7731282113600257E-13</v>
      </c>
      <c r="BP412" s="223">
        <f t="shared" ca="1" si="658"/>
        <v>4.3977838106567236E-14</v>
      </c>
      <c r="BQ412" s="223">
        <f t="shared" ca="1" si="659"/>
        <v>2.0490291072849935E-13</v>
      </c>
      <c r="BR412" s="223">
        <f t="shared" ca="1" si="660"/>
        <v>8.4570765193662923E-14</v>
      </c>
      <c r="BS412" s="223">
        <f t="shared" ca="1" si="661"/>
        <v>-1.5184630110287158E-13</v>
      </c>
      <c r="BT412" s="223">
        <f t="shared" ca="1" si="662"/>
        <v>-1.7983358919982903E-13</v>
      </c>
      <c r="BU412" s="223">
        <f t="shared" ca="1" si="663"/>
        <v>3.9025274618107549E-14</v>
      </c>
      <c r="BV412" s="223">
        <f t="shared" ca="1" si="664"/>
        <v>2.0431662132333407E-13</v>
      </c>
      <c r="BW412" s="223">
        <f t="shared" ca="1" si="665"/>
        <v>8.9155512120140407E-14</v>
      </c>
      <c r="BX412" s="223">
        <f t="shared" ca="1" si="666"/>
        <v>-1.4838370890733245E-13</v>
      </c>
      <c r="BY412" s="223">
        <f t="shared" ca="1" si="667"/>
        <v>-1.8224603223393107E-13</v>
      </c>
      <c r="BZ412" s="223">
        <f t="shared" ca="1" si="668"/>
        <v>3.4049203763469759E-14</v>
      </c>
      <c r="CA412" s="223">
        <f t="shared" ca="1" si="669"/>
        <v>2.036072592253742E-13</v>
      </c>
      <c r="CB412" s="223">
        <f t="shared" ca="1" si="670"/>
        <v>9.3686555099858669E-14</v>
      </c>
      <c r="CC412" s="223">
        <f t="shared" ca="1" si="671"/>
        <v>-1.4483173591397379E-13</v>
      </c>
      <c r="CD412" s="223">
        <f t="shared" ca="1" si="672"/>
        <v>-1.8454869707283353E-13</v>
      </c>
      <c r="CE412" s="223">
        <f t="shared" ca="1" si="673"/>
        <v>2.905262294166664E-14</v>
      </c>
      <c r="CF412" s="223">
        <f t="shared" ca="1" si="674"/>
        <v>2.0277525172782231E-13</v>
      </c>
      <c r="CG412" s="223">
        <f t="shared" ca="1" si="675"/>
        <v>9.8161164801948108E-14</v>
      </c>
      <c r="CH412" s="223">
        <f t="shared" ca="1" si="676"/>
        <v>-1.4119252169850803E-13</v>
      </c>
      <c r="CI412" s="223">
        <f t="shared" ca="1" si="677"/>
        <v>-1.8674019667734082E-13</v>
      </c>
      <c r="CJ412" s="223">
        <f t="shared" ca="1" si="678"/>
        <v>2.4038541906148071E-14</v>
      </c>
      <c r="CK412" s="223">
        <f t="shared" ca="1" si="679"/>
        <v>2.0182110000088511E-13</v>
      </c>
      <c r="CL412" s="223">
        <f t="shared" ca="1" si="680"/>
        <v>1.0257664588884323E-13</v>
      </c>
      <c r="CM412" s="223">
        <f t="shared" ca="1" si="681"/>
        <v>-1.3746825838749735E-13</v>
      </c>
      <c r="CN412" s="223">
        <f t="shared" ca="1" si="682"/>
        <v>-1.8881921097003418E-13</v>
      </c>
      <c r="CO412" s="223">
        <f t="shared" ca="1" si="683"/>
        <v>1.9009980951847144E-14</v>
      </c>
      <c r="CP412" s="223">
        <f t="shared" ca="1" si="684"/>
        <v>2.0074537878988439E-13</v>
      </c>
      <c r="CQ412" s="223">
        <f t="shared" ca="1" si="685"/>
        <v>1.0693033863984526E-13</v>
      </c>
      <c r="CR412" s="223">
        <f t="shared" ca="1" si="686"/>
        <v>-1.3366118933790549E-13</v>
      </c>
      <c r="CS412" s="223">
        <f t="shared" ca="1" si="687"/>
        <v>-1.9078448763044421E-13</v>
      </c>
      <c r="CT412" s="223">
        <f t="shared" ca="1" si="688"/>
        <v>1.3969969095849783E-14</v>
      </c>
      <c r="CU412" s="223">
        <f t="shared" ca="1" si="689"/>
        <v>1.9954873606905319E-13</v>
      </c>
      <c r="CV412" s="223">
        <f t="shared" ca="1" si="690"/>
        <v>1.1121962055323104E-13</v>
      </c>
      <c r="CW412" s="223">
        <f t="shared" ca="1" si="691"/>
        <v>-1.2977360778577029E-13</v>
      </c>
      <c r="CX412" s="223">
        <f t="shared" ca="1" si="692"/>
        <v>-1.926348428493983E-13</v>
      </c>
      <c r="CY412" s="223">
        <f t="shared" ca="1" si="693"/>
        <v>8.9215422528369393E-15</v>
      </c>
      <c r="CZ412" s="223">
        <f t="shared" ca="1" si="694"/>
        <v>1.9823189265122249E-13</v>
      </c>
      <c r="DA412" s="223">
        <f t="shared" ca="1" si="695"/>
        <v>1.1544190792596506E-13</v>
      </c>
      <c r="DB412" s="223">
        <f t="shared" ca="1" si="696"/>
        <v>-1.258078554648504E-13</v>
      </c>
      <c r="DC412" s="223">
        <f t="shared" ca="1" si="697"/>
        <v>-1.943691620420995E-13</v>
      </c>
      <c r="DD412" s="223">
        <f t="shared" ca="1" si="698"/>
        <v>3.8677414063718975E-15</v>
      </c>
      <c r="DE412" s="223">
        <f t="shared" ca="1" si="699"/>
        <v>1.9679564175362581E-13</v>
      </c>
      <c r="DF412" s="223">
        <f t="shared" ca="1" si="700"/>
        <v>1.1959465741001785E-13</v>
      </c>
      <c r="DG412" s="223">
        <f t="shared" ca="1" si="701"/>
        <v>-1.217663211960595E-13</v>
      </c>
      <c r="DH412" s="223">
        <f t="shared" ca="1" si="702"/>
        <v>-1.9598640051951774E-13</v>
      </c>
      <c r="DI412" s="223">
        <f t="shared" ca="1" si="703"/>
        <v>-1.1883892228922186E-15</v>
      </c>
      <c r="DJ412" s="223">
        <f t="shared" ca="1" si="704"/>
        <v>1.9524084852010151E-13</v>
      </c>
      <c r="DK412" s="223">
        <f t="shared" ca="1" si="705"/>
        <v>1.236753675443744E-13</v>
      </c>
      <c r="DL412" s="223">
        <f t="shared" ca="1" si="706"/>
        <v>-1.176514394485137E-13</v>
      </c>
      <c r="DM412" s="223">
        <f t="shared" ca="1" si="707"/>
        <v>-1.9748558411766739E-13</v>
      </c>
      <c r="DN412" s="223">
        <f t="shared" ca="1" si="708"/>
        <v>-6.2438040109280872E-15</v>
      </c>
      <c r="DO412" s="223">
        <f t="shared" ca="1" si="709"/>
        <v>1.9356844949995245E-13</v>
      </c>
      <c r="DP412" s="223">
        <f t="shared" ca="1" si="710"/>
        <v>1.2768158026184677E-13</v>
      </c>
      <c r="DQ412" s="223">
        <f t="shared" ca="1" si="711"/>
        <v>-1.1346568887311967E-13</v>
      </c>
      <c r="DR412" s="223">
        <f t="shared" ca="1" si="712"/>
        <v>-1.9886580978440457E-13</v>
      </c>
      <c r="DS412" s="223">
        <f t="shared" ca="1" si="713"/>
        <v>-1.1295457764898659E-14</v>
      </c>
      <c r="DT412" s="223">
        <f t="shared" ca="1" si="714"/>
        <v>1.9177945208381501E-13</v>
      </c>
      <c r="DU412" s="223">
        <f t="shared" ca="1" si="715"/>
        <v>1.3161088236969113E-13</v>
      </c>
      <c r="DV412" s="223">
        <f t="shared" ca="1" si="716"/>
        <v>-1.0921159080949893E-13</v>
      </c>
      <c r="DW412" s="223">
        <f t="shared" ca="1" si="717"/>
        <v>-2.0012624612340083E-13</v>
      </c>
      <c r="DX412" s="223">
        <f t="shared" ca="1" si="718"/>
        <v>-1.6340307557470178E-14</v>
      </c>
      <c r="DY412" s="223">
        <f t="shared" ca="1" si="719"/>
        <v>1.898749338968401E-13</v>
      </c>
      <c r="DZ412" s="223">
        <f t="shared" ca="1" si="720"/>
        <v>1.3546090700323938E-13</v>
      </c>
      <c r="EA412" s="223">
        <f t="shared" ca="1" si="721"/>
        <v>-1.0489170776725895E-13</v>
      </c>
      <c r="EB412" s="223">
        <f t="shared" ca="1" si="722"/>
        <v>-2.0126613389493449E-13</v>
      </c>
      <c r="EC412" s="223">
        <f t="shared" ca="1" si="723"/>
        <v>-2.1375314559778378E-14</v>
      </c>
      <c r="ED412" s="223">
        <f t="shared" ca="1" si="724"/>
        <v>1.8785604214956456E-13</v>
      </c>
      <c r="EE412" s="223">
        <f t="shared" ca="1" si="725"/>
        <v>1.3922933505162291E-13</v>
      </c>
      <c r="EF412" s="223">
        <f t="shared" ca="1" si="726"/>
        <v>-1.0050864188241864E-13</v>
      </c>
      <c r="EG412" s="223">
        <f t="shared" ca="1" si="727"/>
        <v>-2.0228478647323415E-13</v>
      </c>
      <c r="EH412" s="223">
        <f t="shared" ca="1" si="728"/>
        <v>-2.6397445871870238E-14</v>
      </c>
      <c r="EI412" s="223">
        <f t="shared" ca="1" si="729"/>
        <v>1.8572399294688787E-13</v>
      </c>
      <c r="EJ412" s="223">
        <f t="shared" ca="1" si="730"/>
        <v>1.4291389655469142E-13</v>
      </c>
      <c r="EK412" s="223">
        <f t="shared" ca="1" si="731"/>
        <v>-9.6065033349963404E-14</v>
      </c>
      <c r="EL412" s="223">
        <f t="shared" ca="1" si="732"/>
        <v>-2.0318159026007889E-13</v>
      </c>
      <c r="EM412" s="223">
        <f t="shared" ca="1" si="733"/>
        <v>-3.1403676349627159E-14</v>
      </c>
      <c r="EN412" s="223">
        <f t="shared" ca="1" si="734"/>
        <v>1.8348007055552998E-13</v>
      </c>
      <c r="EO412" s="223">
        <f t="shared" ca="1" si="735"/>
        <v>1.4651237207036599E-13</v>
      </c>
      <c r="EP412" s="223">
        <f t="shared" ca="1" si="736"/>
        <v>-9.1563558833521079E-14</v>
      </c>
      <c r="EQ412" s="223">
        <f t="shared" ca="1" si="737"/>
        <v>-2.0395600505439985E-13</v>
      </c>
      <c r="ER412" s="223">
        <f t="shared" ca="1" si="738"/>
        <v>-3.6390990427015976E-14</v>
      </c>
      <c r="ES412" s="223">
        <f t="shared" ca="1" si="739"/>
        <v>1.8112562663042858E-13</v>
      </c>
      <c r="ET412" s="223">
        <f t="shared" ca="1" si="740"/>
        <v>1.5002259401155996E-13</v>
      </c>
      <c r="EU412" s="223">
        <f t="shared" ca="1" si="741"/>
        <v>-8.7006929853024734E-14</v>
      </c>
      <c r="EV412" s="223">
        <f t="shared" ca="1" si="742"/>
        <v>-2.0460756437768149E-13</v>
      </c>
      <c r="EW412" s="223">
        <f t="shared" ca="1" si="743"/>
        <v>-4.1356383932518296E-14</v>
      </c>
      <c r="EX412" s="223">
        <f t="shared" ca="1" si="744"/>
        <v>1.7866207940056827E-13</v>
      </c>
      <c r="EY412" s="223">
        <f t="shared" ca="1" si="745"/>
        <v>1.5344244795182742E-13</v>
      </c>
      <c r="EZ412" s="223">
        <f t="shared" ca="1" si="746"/>
        <v>-8.2397891151378257E-14</v>
      </c>
      <c r="FA412" s="223">
        <f t="shared" ca="1" si="747"/>
        <v>-2.0513587575495235E-13</v>
      </c>
      <c r="FB412" s="223">
        <f t="shared" ca="1" si="748"/>
        <v>-4.6296865898748742E-14</v>
      </c>
      <c r="FC412" s="223">
        <f t="shared" ca="1" si="749"/>
        <v>1.7609091281468546E-13</v>
      </c>
      <c r="FD412" s="223">
        <f t="shared" ca="1" si="750"/>
        <v>1.5676987389902753E-13</v>
      </c>
      <c r="FE412" s="223">
        <f t="shared" ca="1" si="751"/>
        <v>-7.7739219041157764E-14</v>
      </c>
      <c r="FF412" s="223">
        <f t="shared" ca="1" si="752"/>
        <v>-2.0554062095119277E-13</v>
      </c>
      <c r="FG412" s="223">
        <f t="shared" ca="1" si="753"/>
        <v>-5.1209460364118806E-14</v>
      </c>
      <c r="FH412" s="223">
        <f t="shared" ca="1" si="754"/>
        <v>1.7341367564738348E-13</v>
      </c>
      <c r="FI412" s="223">
        <f t="shared" ca="1" si="755"/>
        <v>1.6000286753619781E-13</v>
      </c>
      <c r="FJ412" s="223">
        <f t="shared" ca="1" si="756"/>
        <v>-7.3033719732248951E-14</v>
      </c>
      <c r="FK412" s="223">
        <f t="shared" ca="1" si="757"/>
        <v>-2.0582155616303074E-13</v>
      </c>
      <c r="FL412" s="223">
        <f t="shared" ca="1" si="758"/>
        <v>-5.6091208165410577E-14</v>
      </c>
      <c r="FM412" s="223">
        <f t="shared" ca="1" si="759"/>
        <v>1.7063198056622638E-13</v>
      </c>
      <c r="FN412" s="223">
        <f t="shared" ca="1" si="760"/>
        <v>1.6313948142885681E-13</v>
      </c>
      <c r="FO412" s="223">
        <f t="shared" ca="1" si="761"/>
        <v>-6.8284227641474643E-14</v>
      </c>
      <c r="FP412" s="223">
        <f t="shared" ca="1" si="762"/>
        <v>-2.0597851216560007E-13</v>
      </c>
      <c r="FQ412" s="223">
        <f t="shared" ca="1" si="763"/>
        <v>-6.0939168720283247E-14</v>
      </c>
      <c r="FR412" s="223">
        <f t="shared" ca="1" si="764"/>
        <v>1.6774750316032018E-13</v>
      </c>
      <c r="FS412" s="223">
        <f t="shared" ca="1" si="765"/>
        <v>1.6617782619807763E-13</v>
      </c>
      <c r="FT412" s="223">
        <f t="shared" ca="1" si="766"/>
        <v>-6.3493603685280822E-14</v>
      </c>
      <c r="FU412" s="223">
        <f t="shared" ca="1" si="767"/>
        <v>-2.0601139441447336E-13</v>
      </c>
      <c r="FV412" s="223">
        <f t="shared" ca="1" si="768"/>
        <v>-6.5750421798586706E-14</v>
      </c>
      <c r="FW412" s="223">
        <f t="shared" ca="1" si="769"/>
        <v>1.6476198093099003E-13</v>
      </c>
      <c r="FX412" s="223">
        <f t="shared" ca="1" si="770"/>
        <v>1.691160716585894E-13</v>
      </c>
      <c r="FY412" s="223">
        <f t="shared" ca="1" si="771"/>
        <v>-5.8664733556411326E-14</v>
      </c>
      <c r="FZ412" s="223">
        <f t="shared" ca="1" si="772"/>
        <v>-2.0592018310261366E-13</v>
      </c>
      <c r="GA412" s="223">
        <f t="shared" ca="1" si="773"/>
        <v>-7.0522069281365277E-14</v>
      </c>
      <c r="GB412" s="223">
        <f t="shared" ca="1" si="774"/>
        <v>1.6167721224519427E-13</v>
      </c>
      <c r="GC412" s="223">
        <f t="shared" ca="1" si="775"/>
        <v>1.7195244792119116E-13</v>
      </c>
      <c r="GD412" s="223">
        <f t="shared" ca="1" si="776"/>
        <v>-5.3800525985657501E-14</v>
      </c>
      <c r="GE412" s="223">
        <f t="shared" ca="1" si="777"/>
        <v>-2.0570493317230442E-13</v>
      </c>
      <c r="GF412" s="223">
        <f t="shared" ca="1" si="778"/>
        <v>-7.5251236906593308E-14</v>
      </c>
      <c r="GG412" s="223">
        <f t="shared" ca="1" si="779"/>
        <v>1.5849505525224601E-13</v>
      </c>
      <c r="GH412" s="223">
        <f t="shared" ca="1" si="780"/>
        <v>1.7468524645887819E-13</v>
      </c>
      <c r="GI412" s="223">
        <f t="shared" ca="1" si="781"/>
        <v>-4.8903910989781141E-14</v>
      </c>
      <c r="GJ412" s="223">
        <f t="shared" ca="1" si="782"/>
        <v>-2.0536577428205499E-13</v>
      </c>
      <c r="GK412" s="223">
        <f t="shared" ca="1" si="783"/>
        <v>-7.9935076000539241E-14</v>
      </c>
      <c r="GL412" s="223">
        <f t="shared" ca="1" si="784"/>
        <v>1.5521742676452192E-13</v>
      </c>
      <c r="GM412" s="223">
        <f t="shared" ca="1" si="785"/>
        <v>1.7731282113600358E-13</v>
      </c>
      <c r="GN412" s="223">
        <f t="shared" ca="1" si="786"/>
        <v>-4.3977838106565267E-14</v>
      </c>
      <c r="GO412" s="223">
        <f t="shared" ca="1" si="787"/>
        <v>-2.0490291072849945E-13</v>
      </c>
      <c r="GP412" s="223">
        <f t="shared" ca="1" si="788"/>
        <v>-8.4570765193667429E-14</v>
      </c>
      <c r="GQ412" s="223">
        <f t="shared" ca="1" si="789"/>
        <v>1.5184630110286825E-13</v>
      </c>
      <c r="GR412" s="223">
        <f t="shared" ca="1" si="790"/>
        <v>1.7983358919983001E-13</v>
      </c>
      <c r="GS412" s="223">
        <f t="shared" ca="1" si="791"/>
        <v>-3.9025274618105542E-14</v>
      </c>
      <c r="GT412" s="223">
        <f t="shared" ca="1" si="792"/>
        <v>-2.0431662132333379E-13</v>
      </c>
      <c r="GU412" s="223">
        <f t="shared" ca="1" si="793"/>
        <v>-8.9155512120142224E-14</v>
      </c>
      <c r="GV412" s="223">
        <f t="shared" ca="1" si="794"/>
        <v>1.4838370890733308E-13</v>
      </c>
      <c r="GW412" s="223">
        <f t="shared" ca="1" si="795"/>
        <v>1.8224603223393067E-13</v>
      </c>
      <c r="GX412" s="223">
        <f t="shared" ca="1" si="796"/>
        <v>-3.4049203763464887E-14</v>
      </c>
      <c r="GY412" s="223">
        <f t="shared" ca="1" si="797"/>
        <v>-2.0360725922537344E-13</v>
      </c>
      <c r="GZ412" s="223">
        <f t="shared" ca="1" si="798"/>
        <v>-9.3686555099860474E-14</v>
      </c>
      <c r="HA412" s="223">
        <f t="shared" ca="1" si="799"/>
        <v>1.4483173591397235E-13</v>
      </c>
      <c r="HB412" s="223">
        <f t="shared" ca="1" si="800"/>
        <v>1.8454869707283441E-13</v>
      </c>
      <c r="HC412" s="223">
        <f t="shared" ca="1" si="801"/>
        <v>-2.905262294165884E-14</v>
      </c>
      <c r="HD412" s="223">
        <f t="shared" ca="1" si="802"/>
        <v>-2.0277525172782145E-13</v>
      </c>
      <c r="HE412" s="223">
        <f t="shared" ca="1" si="803"/>
        <v>-9.816116480195245E-14</v>
      </c>
      <c r="HF412" s="223">
        <f t="shared" ca="1" si="804"/>
        <v>1.4119252169850445E-13</v>
      </c>
      <c r="HG412" s="223">
        <f t="shared" ca="1" si="805"/>
        <v>1.8674019667734168E-13</v>
      </c>
      <c r="HH412" s="223">
        <f t="shared" ca="1" si="806"/>
        <v>-2.4038541906146064E-14</v>
      </c>
      <c r="HI412" s="223">
        <f t="shared" ca="1" si="807"/>
        <v>-2.0182110000088468E-13</v>
      </c>
      <c r="HJ412" s="223">
        <f t="shared" ca="1" si="808"/>
        <v>-1.0257664588884497E-13</v>
      </c>
      <c r="HK412" s="223">
        <f t="shared" ca="1" si="809"/>
        <v>1.3746825838749804E-13</v>
      </c>
      <c r="HL412" s="223">
        <f t="shared" ca="1" si="810"/>
        <v>1.8881921097003381E-13</v>
      </c>
      <c r="HM412" s="223">
        <f t="shared" ca="1" si="811"/>
        <v>-1.900998095184804E-14</v>
      </c>
      <c r="HN412" s="223">
        <f t="shared" ca="1" si="812"/>
        <v>-2.007453787898846E-13</v>
      </c>
      <c r="HO412" s="223">
        <f t="shared" ca="1" si="813"/>
        <v>-1.0693033863984198E-13</v>
      </c>
      <c r="HP412" s="223">
        <f t="shared" ca="1" si="814"/>
        <v>1.3366118933790842E-13</v>
      </c>
      <c r="HQ412" s="223">
        <f t="shared" ca="1" si="815"/>
        <v>1.9078448763044724E-13</v>
      </c>
      <c r="HR412" s="223">
        <f t="shared" ca="1" si="816"/>
        <v>-1.3969969095841919E-14</v>
      </c>
      <c r="HS412" s="223">
        <f t="shared" ca="1" si="817"/>
        <v>-1.9954873606905195E-13</v>
      </c>
      <c r="HT412" s="223">
        <f t="shared" ca="1" si="818"/>
        <v>-1.1121962055323522E-13</v>
      </c>
      <c r="HU412" s="223">
        <f t="shared" ca="1" si="819"/>
        <v>1.2977360778576645E-13</v>
      </c>
      <c r="HV412" s="223">
        <f t="shared" ca="1" si="820"/>
        <v>1.9263484284939901E-13</v>
      </c>
      <c r="HW412" s="223">
        <f t="shared" ca="1" si="821"/>
        <v>-8.9215422528349324E-15</v>
      </c>
      <c r="HX412" s="223">
        <f t="shared" ca="1" si="822"/>
        <v>-1.9823189265122196E-13</v>
      </c>
      <c r="HY412" s="223">
        <f t="shared" ca="1" si="823"/>
        <v>-1.1544190792596672E-13</v>
      </c>
      <c r="HZ412" s="223">
        <f t="shared" ca="1" si="824"/>
        <v>1.2580785546485113E-13</v>
      </c>
      <c r="IA412" s="223">
        <f t="shared" ca="1" si="825"/>
        <v>1.9436916204209922E-13</v>
      </c>
      <c r="IB412" s="223">
        <f t="shared" ca="1" si="826"/>
        <v>-3.867741406372781E-15</v>
      </c>
      <c r="IC412" s="223">
        <f t="shared" ca="1" si="827"/>
        <v>-1.9679564175362692E-13</v>
      </c>
      <c r="ID412" s="223">
        <f t="shared" ca="1" si="828"/>
        <v>-1.1959465741001475E-13</v>
      </c>
      <c r="IE412" s="223">
        <f t="shared" ca="1" si="829"/>
        <v>1.2542712428687545E-13</v>
      </c>
      <c r="IF412" s="223">
        <f t="shared" ca="1" si="830"/>
        <v>1.9598640051952016E-13</v>
      </c>
      <c r="IG412" s="223">
        <f t="shared" ca="1" si="831"/>
        <v>1.188389222900082E-15</v>
      </c>
      <c r="IH412" s="223">
        <f t="shared" ca="1" si="832"/>
        <v>-1.9524084852009898E-13</v>
      </c>
      <c r="II412" s="223">
        <f t="shared" ca="1" si="833"/>
        <v>-1.2367536754438071E-13</v>
      </c>
      <c r="IJ412" s="223">
        <f t="shared" ca="1" si="834"/>
        <v>1.1765143944851206E-13</v>
      </c>
      <c r="IK412" s="223">
        <f t="shared" ca="1" si="835"/>
        <v>1.9748558411766799E-13</v>
      </c>
      <c r="IL412" s="223">
        <f t="shared" ca="1" si="836"/>
        <v>6.2438040109301067E-15</v>
      </c>
      <c r="IM412" s="223">
        <f t="shared" ca="1" si="837"/>
        <v>-1.9356844949995174E-13</v>
      </c>
      <c r="IN412" s="223">
        <f t="shared" ca="1" si="838"/>
        <v>-1.2768158026184834E-13</v>
      </c>
      <c r="IO412" s="223">
        <f t="shared" ca="1" si="839"/>
        <v>1.1346568887311795E-13</v>
      </c>
      <c r="IP412" s="223">
        <f t="shared" ca="1" si="840"/>
        <v>1.988658097844051E-13</v>
      </c>
      <c r="IQ412" s="223">
        <f t="shared" ca="1" si="841"/>
        <v>1.1295457764894835E-14</v>
      </c>
      <c r="IR412" s="223">
        <f t="shared" ca="1" si="842"/>
        <v>-1.9177945208381642E-13</v>
      </c>
      <c r="IS412" s="223">
        <f t="shared" ca="1" si="843"/>
        <v>-1.316108823696882E-13</v>
      </c>
      <c r="IT412" s="223">
        <f t="shared" ca="1" si="844"/>
        <v>1.092115908095022E-13</v>
      </c>
      <c r="IU412" s="223">
        <f t="shared" ca="1" si="845"/>
        <v>2.0012624612340264E-13</v>
      </c>
      <c r="IV412" s="223">
        <f t="shared" ca="1" si="846"/>
        <v>1.6340307557478041E-14</v>
      </c>
      <c r="IW412" s="223">
        <f t="shared" ca="1" si="847"/>
        <v>-1.8987493389683702E-13</v>
      </c>
      <c r="IX412" s="223">
        <f t="shared" ca="1" si="848"/>
        <v>-1.3546090700324532E-13</v>
      </c>
      <c r="IY412" s="223">
        <f t="shared" ca="1" si="849"/>
        <v>1.0489170776725725E-13</v>
      </c>
      <c r="IZ412" s="223">
        <f t="shared" ca="1" si="850"/>
        <v>2.0126613389493495E-13</v>
      </c>
      <c r="JA412" s="223">
        <f t="shared" ca="1" si="851"/>
        <v>2.1375314559780385E-14</v>
      </c>
      <c r="JB412" s="223">
        <f t="shared" ca="1" si="852"/>
        <v>-1.8785604214956372E-13</v>
      </c>
    </row>
    <row r="413" spans="2:262">
      <c r="B413" s="230">
        <v>52</v>
      </c>
      <c r="C413" s="229">
        <f t="shared" si="853"/>
        <v>1.0156250000000005E-3</v>
      </c>
      <c r="D413" s="226">
        <f t="shared" ca="1" si="597"/>
        <v>18.000000000024663</v>
      </c>
      <c r="E413" s="225">
        <f ca="1">BF361</f>
        <v>2.4661616802631457E-11</v>
      </c>
      <c r="F413" s="224">
        <v>52</v>
      </c>
      <c r="G413" s="223">
        <f t="shared" ca="1" si="854"/>
        <v>-4.6056311231341396E-14</v>
      </c>
      <c r="H413" s="223">
        <f t="shared" ca="1" si="598"/>
        <v>3.5566357506345594E-14</v>
      </c>
      <c r="I413" s="223">
        <f t="shared" ca="1" si="599"/>
        <v>6.6705048451034096E-14</v>
      </c>
      <c r="J413" s="223">
        <f t="shared" ca="1" si="600"/>
        <v>3.1605494153578105E-15</v>
      </c>
      <c r="K413" s="223">
        <f t="shared" ca="1" si="601"/>
        <v>-6.4870130317066252E-14</v>
      </c>
      <c r="L413" s="223">
        <f t="shared" ca="1" si="602"/>
        <v>-4.0822159100446794E-14</v>
      </c>
      <c r="M413" s="223">
        <f t="shared" ca="1" si="603"/>
        <v>4.1170035758459282E-14</v>
      </c>
      <c r="N413" s="223">
        <f t="shared" ca="1" si="604"/>
        <v>6.4724220185844811E-14</v>
      </c>
      <c r="O413" s="223">
        <f t="shared" ca="1" si="605"/>
        <v>-3.5931370240697433E-15</v>
      </c>
      <c r="P413" s="223">
        <f t="shared" ca="1" si="606"/>
        <v>-6.6810285428571141E-14</v>
      </c>
      <c r="Q413" s="223">
        <f t="shared" ca="1" si="607"/>
        <v>-3.5194867261752707E-14</v>
      </c>
      <c r="R413" s="223">
        <f t="shared" ca="1" si="608"/>
        <v>4.6377224060388061E-14</v>
      </c>
      <c r="S413" s="223">
        <f t="shared" ca="1" si="609"/>
        <v>6.212006229840805E-14</v>
      </c>
      <c r="T413" s="223">
        <f t="shared" ca="1" si="610"/>
        <v>-1.0312219589747254E-14</v>
      </c>
      <c r="U413" s="223">
        <f t="shared" ca="1" si="611"/>
        <v>-6.8107020969181817E-14</v>
      </c>
      <c r="V413" s="223">
        <f t="shared" ca="1" si="612"/>
        <v>-2.9228629611856535E-14</v>
      </c>
      <c r="W413" s="223">
        <f t="shared" ca="1" si="613"/>
        <v>5.1137774342245764E-14</v>
      </c>
      <c r="X413" s="223">
        <f t="shared" ca="1" si="614"/>
        <v>5.8917654252757291E-14</v>
      </c>
      <c r="Y413" s="223">
        <f t="shared" ca="1" si="615"/>
        <v>-1.6931989843542599E-14</v>
      </c>
      <c r="Z413" s="223">
        <f t="shared" ca="1" si="616"/>
        <v>-6.8747848666774387E-14</v>
      </c>
      <c r="AA413" s="223">
        <f t="shared" ca="1" si="617"/>
        <v>-2.2980904280803961E-14</v>
      </c>
      <c r="AB413" s="223">
        <f t="shared" ca="1" si="618"/>
        <v>5.5405839902436768E-14</v>
      </c>
      <c r="AC413" s="223">
        <f t="shared" ca="1" si="619"/>
        <v>5.5147836988986355E-14</v>
      </c>
      <c r="AD413" s="223">
        <f t="shared" ca="1" si="620"/>
        <v>-2.338869577917747E-14</v>
      </c>
      <c r="AE413" s="223">
        <f t="shared" ca="1" si="621"/>
        <v>-6.8726597000309071E-14</v>
      </c>
      <c r="AF413" s="223">
        <f t="shared" ca="1" si="622"/>
        <v>-1.6511860278887075E-14</v>
      </c>
      <c r="AG413" s="223">
        <f t="shared" ca="1" si="623"/>
        <v>5.9140316936454024E-14</v>
      </c>
      <c r="AH413" s="223">
        <f t="shared" ca="1" si="624"/>
        <v>5.0846915908137178E-14</v>
      </c>
      <c r="AI413" s="223">
        <f t="shared" ca="1" si="625"/>
        <v>-2.9620155788897409E-14</v>
      </c>
      <c r="AJ413" s="223">
        <f t="shared" ca="1" si="626"/>
        <v>-6.8043470634951176E-14</v>
      </c>
      <c r="AK413" s="223">
        <f t="shared" ca="1" si="627"/>
        <v>-9.8837980361832816E-15</v>
      </c>
      <c r="AL413" s="223">
        <f t="shared" ca="1" si="628"/>
        <v>6.2305240388987666E-14</v>
      </c>
      <c r="AM413" s="223">
        <f t="shared" ca="1" si="629"/>
        <v>4.6056311231341333E-14</v>
      </c>
      <c r="AN413" s="223">
        <f t="shared" ca="1" si="630"/>
        <v>-3.5566357506345606E-14</v>
      </c>
      <c r="AO413" s="223">
        <f t="shared" ca="1" si="631"/>
        <v>-6.6705048451034121E-14</v>
      </c>
      <c r="AP413" s="223">
        <f t="shared" ca="1" si="632"/>
        <v>-3.1605494153579241E-15</v>
      </c>
      <c r="AQ413" s="223">
        <f t="shared" ca="1" si="633"/>
        <v>6.4870130317066353E-14</v>
      </c>
      <c r="AR413" s="223">
        <f t="shared" ca="1" si="634"/>
        <v>4.0822159100446586E-14</v>
      </c>
      <c r="AS413" s="223">
        <f t="shared" ca="1" si="635"/>
        <v>-4.1170035758459395E-14</v>
      </c>
      <c r="AT413" s="223">
        <f t="shared" ca="1" si="636"/>
        <v>-6.4724220185844773E-14</v>
      </c>
      <c r="AU413" s="223">
        <f t="shared" ca="1" si="637"/>
        <v>3.5931370240698789E-15</v>
      </c>
      <c r="AV413" s="223">
        <f t="shared" ca="1" si="638"/>
        <v>6.6810285428571141E-14</v>
      </c>
      <c r="AW413" s="223">
        <f t="shared" ca="1" si="639"/>
        <v>3.5194867261752796E-14</v>
      </c>
      <c r="AX413" s="223">
        <f t="shared" ca="1" si="640"/>
        <v>-4.6377224060388351E-14</v>
      </c>
      <c r="AY413" s="223">
        <f t="shared" ca="1" si="641"/>
        <v>-6.2120062298407873E-14</v>
      </c>
      <c r="AZ413" s="223">
        <f t="shared" ca="1" si="642"/>
        <v>1.031221958974739E-14</v>
      </c>
      <c r="BA413" s="223">
        <f t="shared" ca="1" si="643"/>
        <v>6.8107020969181829E-14</v>
      </c>
      <c r="BB413" s="223">
        <f t="shared" ca="1" si="644"/>
        <v>2.9228629611856415E-14</v>
      </c>
      <c r="BC413" s="223">
        <f t="shared" ca="1" si="645"/>
        <v>-5.1137774342245859E-14</v>
      </c>
      <c r="BD413" s="223">
        <f t="shared" ca="1" si="646"/>
        <v>-5.8917654252757227E-14</v>
      </c>
      <c r="BE413" s="223">
        <f t="shared" ca="1" si="647"/>
        <v>1.6931989843542975E-14</v>
      </c>
      <c r="BF413" s="223">
        <f t="shared" ca="1" si="648"/>
        <v>6.8747848666774387E-14</v>
      </c>
      <c r="BG413" s="223">
        <f t="shared" ca="1" si="649"/>
        <v>2.2980904280803598E-14</v>
      </c>
      <c r="BH413" s="223">
        <f t="shared" ca="1" si="650"/>
        <v>-5.5405839902436553E-14</v>
      </c>
      <c r="BI413" s="223">
        <f t="shared" ca="1" si="651"/>
        <v>-5.5147836988986273E-14</v>
      </c>
      <c r="BJ413" s="223">
        <f t="shared" ca="1" si="652"/>
        <v>2.3388695779178057E-14</v>
      </c>
      <c r="BK413" s="223">
        <f t="shared" ca="1" si="653"/>
        <v>6.8726597000309058E-14</v>
      </c>
      <c r="BL413" s="223">
        <f t="shared" ca="1" si="654"/>
        <v>1.6511860278886469E-14</v>
      </c>
      <c r="BM413" s="223">
        <f t="shared" ca="1" si="655"/>
        <v>-5.9140316936454074E-14</v>
      </c>
      <c r="BN413" s="223">
        <f t="shared" ca="1" si="656"/>
        <v>-5.084691590813709E-14</v>
      </c>
      <c r="BO413" s="223">
        <f t="shared" ca="1" si="657"/>
        <v>2.9620155788897087E-14</v>
      </c>
      <c r="BP413" s="223">
        <f t="shared" ca="1" si="658"/>
        <v>6.8043470634951164E-14</v>
      </c>
      <c r="BQ413" s="223">
        <f t="shared" ca="1" si="659"/>
        <v>9.8837980361836382E-15</v>
      </c>
      <c r="BR413" s="223">
        <f t="shared" ca="1" si="660"/>
        <v>-6.2305240388987717E-14</v>
      </c>
      <c r="BS413" s="223">
        <f t="shared" ca="1" si="661"/>
        <v>-4.6056311231340872E-14</v>
      </c>
      <c r="BT413" s="223">
        <f t="shared" ca="1" si="662"/>
        <v>3.556635750634572E-14</v>
      </c>
      <c r="BU413" s="223">
        <f t="shared" ca="1" si="663"/>
        <v>6.670504845103397E-14</v>
      </c>
      <c r="BV413" s="223">
        <f t="shared" ca="1" si="664"/>
        <v>3.1605494153577884E-15</v>
      </c>
      <c r="BW413" s="223">
        <f t="shared" ca="1" si="665"/>
        <v>-6.4870130317066416E-14</v>
      </c>
      <c r="BX413" s="223">
        <f t="shared" ca="1" si="666"/>
        <v>-4.0822159100446864E-14</v>
      </c>
      <c r="BY413" s="223">
        <f t="shared" ca="1" si="667"/>
        <v>4.1170035758459502E-14</v>
      </c>
      <c r="BZ413" s="223">
        <f t="shared" ca="1" si="668"/>
        <v>6.4724220185844899E-14</v>
      </c>
      <c r="CA413" s="223">
        <f t="shared" ca="1" si="669"/>
        <v>-3.5931370240700115E-15</v>
      </c>
      <c r="CB413" s="223">
        <f t="shared" ca="1" si="670"/>
        <v>-6.6810285428571305E-14</v>
      </c>
      <c r="CC413" s="223">
        <f t="shared" ca="1" si="671"/>
        <v>-3.5194867261752682E-14</v>
      </c>
      <c r="CD413" s="223">
        <f t="shared" ca="1" si="672"/>
        <v>4.637722406038844E-14</v>
      </c>
      <c r="CE413" s="223">
        <f t="shared" ca="1" si="673"/>
        <v>6.2120062298408025E-14</v>
      </c>
      <c r="CF413" s="223">
        <f t="shared" ca="1" si="674"/>
        <v>-1.0312219589747528E-14</v>
      </c>
      <c r="CG413" s="223">
        <f t="shared" ca="1" si="675"/>
        <v>-6.8107020969181779E-14</v>
      </c>
      <c r="CH413" s="223">
        <f t="shared" ca="1" si="676"/>
        <v>-2.9228629611856295E-14</v>
      </c>
      <c r="CI413" s="223">
        <f t="shared" ca="1" si="677"/>
        <v>5.1137774342246275E-14</v>
      </c>
      <c r="CJ413" s="223">
        <f t="shared" ca="1" si="678"/>
        <v>5.8917654252757152E-14</v>
      </c>
      <c r="CK413" s="223">
        <f t="shared" ca="1" si="679"/>
        <v>-1.6931989843543098E-14</v>
      </c>
      <c r="CL413" s="223">
        <f t="shared" ca="1" si="680"/>
        <v>-6.87478486667744E-14</v>
      </c>
      <c r="CM413" s="223">
        <f t="shared" ca="1" si="681"/>
        <v>-2.2980904280803472E-14</v>
      </c>
      <c r="CN413" s="223">
        <f t="shared" ca="1" si="682"/>
        <v>5.5405839902436635E-14</v>
      </c>
      <c r="CO413" s="223">
        <f t="shared" ca="1" si="683"/>
        <v>5.5147836988986191E-14</v>
      </c>
      <c r="CP413" s="223">
        <f t="shared" ca="1" si="684"/>
        <v>-2.3388695779178184E-14</v>
      </c>
      <c r="CQ413" s="223">
        <f t="shared" ca="1" si="685"/>
        <v>-6.8726597000309046E-14</v>
      </c>
      <c r="CR413" s="223">
        <f t="shared" ca="1" si="686"/>
        <v>-1.651186027888634E-14</v>
      </c>
      <c r="CS413" s="223">
        <f t="shared" ca="1" si="687"/>
        <v>5.914031693645415E-14</v>
      </c>
      <c r="CT413" s="223">
        <f t="shared" ca="1" si="688"/>
        <v>5.0846915908137001E-14</v>
      </c>
      <c r="CU413" s="223">
        <f t="shared" ca="1" si="689"/>
        <v>-2.9620155788897213E-14</v>
      </c>
      <c r="CV413" s="223">
        <f t="shared" ca="1" si="690"/>
        <v>-6.8043470634951138E-14</v>
      </c>
      <c r="CW413" s="223">
        <f t="shared" ca="1" si="691"/>
        <v>-9.8837980361834994E-15</v>
      </c>
      <c r="CX413" s="223">
        <f t="shared" ca="1" si="692"/>
        <v>6.230524038898778E-14</v>
      </c>
      <c r="CY413" s="223">
        <f t="shared" ca="1" si="693"/>
        <v>4.6056311231340771E-14</v>
      </c>
      <c r="CZ413" s="223">
        <f t="shared" ca="1" si="694"/>
        <v>-3.5566357506345833E-14</v>
      </c>
      <c r="DA413" s="223">
        <f t="shared" ca="1" si="695"/>
        <v>-6.6705048451033932E-14</v>
      </c>
      <c r="DB413" s="223">
        <f t="shared" ca="1" si="696"/>
        <v>-3.1605494153576496E-15</v>
      </c>
      <c r="DC413" s="223">
        <f t="shared" ca="1" si="697"/>
        <v>6.4870130317066113E-14</v>
      </c>
      <c r="DD413" s="223">
        <f t="shared" ca="1" si="698"/>
        <v>4.0822159100445974E-14</v>
      </c>
      <c r="DE413" s="223">
        <f t="shared" ca="1" si="699"/>
        <v>-4.117003575845961E-14</v>
      </c>
      <c r="DF413" s="223">
        <f t="shared" ca="1" si="700"/>
        <v>-6.4724220185844836E-14</v>
      </c>
      <c r="DG413" s="223">
        <f t="shared" ca="1" si="701"/>
        <v>3.5931370240711253E-15</v>
      </c>
      <c r="DH413" s="223">
        <f t="shared" ca="1" si="702"/>
        <v>6.6810285428571318E-14</v>
      </c>
      <c r="DI413" s="223">
        <f t="shared" ca="1" si="703"/>
        <v>3.5194867261752568E-14</v>
      </c>
      <c r="DJ413" s="223">
        <f t="shared" ca="1" si="704"/>
        <v>-4.6377224060387821E-14</v>
      </c>
      <c r="DK413" s="223">
        <f t="shared" ca="1" si="705"/>
        <v>-6.2120062298407558E-14</v>
      </c>
      <c r="DL413" s="223">
        <f t="shared" ca="1" si="706"/>
        <v>1.0312219589747655E-14</v>
      </c>
      <c r="DM413" s="223">
        <f t="shared" ca="1" si="707"/>
        <v>6.8107020969181791E-14</v>
      </c>
      <c r="DN413" s="223">
        <f t="shared" ca="1" si="708"/>
        <v>2.9228629611855285E-14</v>
      </c>
      <c r="DO413" s="223">
        <f t="shared" ca="1" si="709"/>
        <v>-5.113777434224637E-14</v>
      </c>
      <c r="DP413" s="223">
        <f t="shared" ca="1" si="710"/>
        <v>-5.8917654252757089E-14</v>
      </c>
      <c r="DQ413" s="223">
        <f t="shared" ca="1" si="711"/>
        <v>1.6931989843542284E-14</v>
      </c>
      <c r="DR413" s="223">
        <f t="shared" ca="1" si="712"/>
        <v>6.874784866677445E-14</v>
      </c>
      <c r="DS413" s="223">
        <f t="shared" ca="1" si="713"/>
        <v>2.2980904280803343E-14</v>
      </c>
      <c r="DT413" s="223">
        <f t="shared" ca="1" si="714"/>
        <v>-5.5405839902436717E-14</v>
      </c>
      <c r="DU413" s="223">
        <f t="shared" ca="1" si="715"/>
        <v>-5.5147836988986696E-14</v>
      </c>
      <c r="DV413" s="223">
        <f t="shared" ca="1" si="716"/>
        <v>2.3388695779178313E-14</v>
      </c>
      <c r="DW413" s="223">
        <f t="shared" ca="1" si="717"/>
        <v>6.8726597000309046E-14</v>
      </c>
      <c r="DX413" s="223">
        <f t="shared" ca="1" si="718"/>
        <v>1.651186027888716E-14</v>
      </c>
      <c r="DY413" s="223">
        <f t="shared" ca="1" si="719"/>
        <v>-5.9140316936454718E-14</v>
      </c>
      <c r="DZ413" s="223">
        <f t="shared" ca="1" si="720"/>
        <v>-5.0846915908136907E-14</v>
      </c>
      <c r="EA413" s="223">
        <f t="shared" ca="1" si="721"/>
        <v>2.9620155788897327E-14</v>
      </c>
      <c r="EB413" s="223">
        <f t="shared" ca="1" si="722"/>
        <v>6.8043470634951265E-14</v>
      </c>
      <c r="EC413" s="223">
        <f t="shared" ca="1" si="723"/>
        <v>9.8837980361823981E-15</v>
      </c>
      <c r="ED413" s="223">
        <f t="shared" ca="1" si="724"/>
        <v>-6.230524038898783E-14</v>
      </c>
      <c r="EE413" s="223">
        <f t="shared" ca="1" si="725"/>
        <v>-4.6056311231341396E-14</v>
      </c>
      <c r="EF413" s="223">
        <f t="shared" ca="1" si="726"/>
        <v>3.5566357506346793E-14</v>
      </c>
      <c r="EG413" s="223">
        <f t="shared" ca="1" si="727"/>
        <v>6.6705048451033882E-14</v>
      </c>
      <c r="EH413" s="223">
        <f t="shared" ca="1" si="728"/>
        <v>3.1605494153575202E-15</v>
      </c>
      <c r="EI413" s="223">
        <f t="shared" ca="1" si="729"/>
        <v>-6.4870130317066177E-14</v>
      </c>
      <c r="EJ413" s="223">
        <f t="shared" ca="1" si="730"/>
        <v>-4.0822159100445867E-14</v>
      </c>
      <c r="EK413" s="223">
        <f t="shared" ca="1" si="731"/>
        <v>4.1170035758459723E-14</v>
      </c>
      <c r="EL413" s="223">
        <f t="shared" ca="1" si="732"/>
        <v>6.4724220185844798E-14</v>
      </c>
      <c r="EM413" s="223">
        <f t="shared" ca="1" si="733"/>
        <v>-3.5931370240712579E-15</v>
      </c>
      <c r="EN413" s="223">
        <f t="shared" ca="1" si="734"/>
        <v>-6.6810285428571356E-14</v>
      </c>
      <c r="EO413" s="223">
        <f t="shared" ca="1" si="735"/>
        <v>-3.5194867261752449E-14</v>
      </c>
      <c r="EP413" s="223">
        <f t="shared" ca="1" si="736"/>
        <v>4.6377224060387922E-14</v>
      </c>
      <c r="EQ413" s="223">
        <f t="shared" ca="1" si="737"/>
        <v>6.2120062298407494E-14</v>
      </c>
      <c r="ER413" s="223">
        <f t="shared" ca="1" si="738"/>
        <v>-1.0312219589747787E-14</v>
      </c>
      <c r="ES413" s="223">
        <f t="shared" ca="1" si="739"/>
        <v>-6.8107020969181817E-14</v>
      </c>
      <c r="ET413" s="223">
        <f t="shared" ca="1" si="740"/>
        <v>-2.9228629611856932E-14</v>
      </c>
      <c r="EU413" s="223">
        <f t="shared" ca="1" si="741"/>
        <v>5.1137774342246465E-14</v>
      </c>
      <c r="EV413" s="223">
        <f t="shared" ca="1" si="742"/>
        <v>5.8917654252757026E-14</v>
      </c>
      <c r="EW413" s="223">
        <f t="shared" ca="1" si="743"/>
        <v>-1.6931989843542419E-14</v>
      </c>
      <c r="EX413" s="223">
        <f t="shared" ca="1" si="744"/>
        <v>-6.874784866677445E-14</v>
      </c>
      <c r="EY413" s="223">
        <f t="shared" ca="1" si="745"/>
        <v>-2.2980904280803217E-14</v>
      </c>
      <c r="EZ413" s="223">
        <f t="shared" ca="1" si="746"/>
        <v>5.5405839902436799E-14</v>
      </c>
      <c r="FA413" s="223">
        <f t="shared" ca="1" si="747"/>
        <v>5.514783698898662E-14</v>
      </c>
      <c r="FB413" s="223">
        <f t="shared" ca="1" si="748"/>
        <v>-2.3388695779178436E-14</v>
      </c>
      <c r="FC413" s="223">
        <f t="shared" ca="1" si="749"/>
        <v>-6.8726597000309033E-14</v>
      </c>
      <c r="FD413" s="223">
        <f t="shared" ca="1" si="750"/>
        <v>-1.6511860278887031E-14</v>
      </c>
      <c r="FE413" s="223">
        <f t="shared" ca="1" si="751"/>
        <v>5.9140316936454794E-14</v>
      </c>
      <c r="FF413" s="223">
        <f t="shared" ca="1" si="752"/>
        <v>5.0846915908136812E-14</v>
      </c>
      <c r="FG413" s="223">
        <f t="shared" ca="1" si="753"/>
        <v>-2.9620155788897453E-14</v>
      </c>
      <c r="FH413" s="223">
        <f t="shared" ca="1" si="754"/>
        <v>-6.8043470634951252E-14</v>
      </c>
      <c r="FI413" s="223">
        <f t="shared" ca="1" si="755"/>
        <v>-9.8837980361822687E-15</v>
      </c>
      <c r="FJ413" s="223">
        <f t="shared" ca="1" si="756"/>
        <v>6.2305240388987893E-14</v>
      </c>
      <c r="FK413" s="223">
        <f t="shared" ca="1" si="757"/>
        <v>4.6056311231341295E-14</v>
      </c>
      <c r="FL413" s="223">
        <f t="shared" ca="1" si="758"/>
        <v>-3.5566357506346906E-14</v>
      </c>
      <c r="FM413" s="223">
        <f t="shared" ca="1" si="759"/>
        <v>-6.6705048451033856E-14</v>
      </c>
      <c r="FN413" s="223">
        <f t="shared" ca="1" si="760"/>
        <v>-3.1605494153573845E-15</v>
      </c>
      <c r="FO413" s="223">
        <f t="shared" ca="1" si="761"/>
        <v>6.4870130317066214E-14</v>
      </c>
      <c r="FP413" s="223">
        <f t="shared" ca="1" si="762"/>
        <v>4.0822159100445759E-14</v>
      </c>
      <c r="FQ413" s="223">
        <f t="shared" ca="1" si="763"/>
        <v>-4.1170035758459824E-14</v>
      </c>
      <c r="FR413" s="223">
        <f t="shared" ca="1" si="764"/>
        <v>-6.4724220185844748E-14</v>
      </c>
      <c r="FS413" s="223">
        <f t="shared" ca="1" si="765"/>
        <v>3.5931370240713936E-15</v>
      </c>
      <c r="FT413" s="223">
        <f t="shared" ca="1" si="766"/>
        <v>6.6810285428571394E-14</v>
      </c>
      <c r="FU413" s="223">
        <f t="shared" ca="1" si="767"/>
        <v>3.5194867261752335E-14</v>
      </c>
      <c r="FV413" s="223">
        <f t="shared" ca="1" si="768"/>
        <v>-4.6377224060388017E-14</v>
      </c>
      <c r="FW413" s="223">
        <f t="shared" ca="1" si="769"/>
        <v>-6.2120062298407431E-14</v>
      </c>
      <c r="FX413" s="223">
        <f t="shared" ca="1" si="770"/>
        <v>1.0312219589747926E-14</v>
      </c>
      <c r="FY413" s="223">
        <f t="shared" ca="1" si="771"/>
        <v>6.8107020969181842E-14</v>
      </c>
      <c r="FZ413" s="223">
        <f t="shared" ca="1" si="772"/>
        <v>2.9228629611855039E-14</v>
      </c>
      <c r="GA413" s="223">
        <f t="shared" ca="1" si="773"/>
        <v>-5.1137774342246553E-14</v>
      </c>
      <c r="GB413" s="223">
        <f t="shared" ca="1" si="774"/>
        <v>-5.891765425275695E-14</v>
      </c>
      <c r="GC413" s="223">
        <f t="shared" ca="1" si="775"/>
        <v>1.6931989843542546E-14</v>
      </c>
      <c r="GD413" s="223">
        <f t="shared" ca="1" si="776"/>
        <v>6.874784866677445E-14</v>
      </c>
      <c r="GE413" s="223">
        <f t="shared" ca="1" si="777"/>
        <v>2.2980904280803087E-14</v>
      </c>
      <c r="GF413" s="223">
        <f t="shared" ca="1" si="778"/>
        <v>-5.5405839902436869E-14</v>
      </c>
      <c r="GG413" s="223">
        <f t="shared" ca="1" si="779"/>
        <v>-5.5147836988986538E-14</v>
      </c>
      <c r="GH413" s="223">
        <f t="shared" ca="1" si="780"/>
        <v>2.3388695779178562E-14</v>
      </c>
      <c r="GI413" s="223">
        <f t="shared" ca="1" si="781"/>
        <v>6.8726597000309033E-14</v>
      </c>
      <c r="GJ413" s="223">
        <f t="shared" ca="1" si="782"/>
        <v>1.6511860278886898E-14</v>
      </c>
      <c r="GK413" s="223">
        <f t="shared" ca="1" si="783"/>
        <v>-5.9140316936454857E-14</v>
      </c>
      <c r="GL413" s="223">
        <f t="shared" ca="1" si="784"/>
        <v>-5.0846915908136724E-14</v>
      </c>
      <c r="GM413" s="223">
        <f t="shared" ca="1" si="785"/>
        <v>2.9620155788897567E-14</v>
      </c>
      <c r="GN413" s="223">
        <f t="shared" ca="1" si="786"/>
        <v>6.8043470634951227E-14</v>
      </c>
      <c r="GO413" s="223">
        <f t="shared" ca="1" si="787"/>
        <v>9.8837980361821331E-15</v>
      </c>
      <c r="GP413" s="223">
        <f t="shared" ca="1" si="788"/>
        <v>-6.2305240388987944E-14</v>
      </c>
      <c r="GQ413" s="223">
        <f t="shared" ca="1" si="789"/>
        <v>-4.6056311231341201E-14</v>
      </c>
      <c r="GR413" s="223">
        <f t="shared" ca="1" si="790"/>
        <v>3.5566357506347026E-14</v>
      </c>
      <c r="GS413" s="223">
        <f t="shared" ca="1" si="791"/>
        <v>6.6705048451033819E-14</v>
      </c>
      <c r="GT413" s="223">
        <f t="shared" ca="1" si="792"/>
        <v>3.1605494153572488E-15</v>
      </c>
      <c r="GU413" s="223">
        <f t="shared" ca="1" si="793"/>
        <v>-6.4870130317066265E-14</v>
      </c>
      <c r="GV413" s="223">
        <f t="shared" ca="1" si="794"/>
        <v>-4.0822159100445646E-14</v>
      </c>
      <c r="GW413" s="223">
        <f t="shared" ca="1" si="795"/>
        <v>4.1170035758459938E-14</v>
      </c>
      <c r="GX413" s="223">
        <f t="shared" ca="1" si="796"/>
        <v>6.472422018584471E-14</v>
      </c>
      <c r="GY413" s="223">
        <f t="shared" ca="1" si="797"/>
        <v>-3.5931370240715261E-15</v>
      </c>
      <c r="GZ413" s="223">
        <f t="shared" ca="1" si="798"/>
        <v>-6.6810285428570952E-14</v>
      </c>
      <c r="HA413" s="223">
        <f t="shared" ca="1" si="799"/>
        <v>-3.5194867261752215E-14</v>
      </c>
      <c r="HB413" s="223">
        <f t="shared" ca="1" si="800"/>
        <v>4.6377224060389557E-14</v>
      </c>
      <c r="HC413" s="223">
        <f t="shared" ca="1" si="801"/>
        <v>6.2120062298408226E-14</v>
      </c>
      <c r="HD413" s="223">
        <f t="shared" ca="1" si="802"/>
        <v>-1.0312219589748052E-14</v>
      </c>
      <c r="HE413" s="223">
        <f t="shared" ca="1" si="803"/>
        <v>-6.8107020969182132E-14</v>
      </c>
      <c r="HF413" s="223">
        <f t="shared" ca="1" si="804"/>
        <v>-2.9228629611856692E-14</v>
      </c>
      <c r="HG413" s="223">
        <f t="shared" ca="1" si="805"/>
        <v>5.1137774342246635E-14</v>
      </c>
      <c r="HH413" s="223">
        <f t="shared" ca="1" si="806"/>
        <v>5.8917654252755877E-14</v>
      </c>
      <c r="HI413" s="223">
        <f t="shared" ca="1" si="807"/>
        <v>-1.6931989843542675E-14</v>
      </c>
      <c r="HJ413" s="223">
        <f t="shared" ca="1" si="808"/>
        <v>-6.8747848666774463E-14</v>
      </c>
      <c r="HK413" s="223">
        <f t="shared" ca="1" si="809"/>
        <v>-2.298090428080481E-14</v>
      </c>
      <c r="HL413" s="223">
        <f t="shared" ca="1" si="810"/>
        <v>5.5405839902436964E-14</v>
      </c>
      <c r="HM413" s="223">
        <f t="shared" ca="1" si="811"/>
        <v>5.5147836988985282E-14</v>
      </c>
      <c r="HN413" s="223">
        <f t="shared" ca="1" si="812"/>
        <v>-2.3388695779176849E-14</v>
      </c>
      <c r="HO413" s="223">
        <f t="shared" ca="1" si="813"/>
        <v>-6.872659700030902E-14</v>
      </c>
      <c r="HP413" s="223">
        <f t="shared" ca="1" si="814"/>
        <v>-1.6511860278884863E-14</v>
      </c>
      <c r="HQ413" s="223">
        <f t="shared" ca="1" si="815"/>
        <v>5.9140316936453923E-14</v>
      </c>
      <c r="HR413" s="223">
        <f t="shared" ca="1" si="816"/>
        <v>5.0846915908136635E-14</v>
      </c>
      <c r="HS413" s="223">
        <f t="shared" ca="1" si="817"/>
        <v>-2.962015578889946E-14</v>
      </c>
      <c r="HT413" s="223">
        <f t="shared" ca="1" si="818"/>
        <v>-6.8043470634951214E-14</v>
      </c>
      <c r="HU413" s="223">
        <f t="shared" ca="1" si="819"/>
        <v>-9.8837980361820005E-15</v>
      </c>
      <c r="HV413" s="223">
        <f t="shared" ca="1" si="820"/>
        <v>6.230524038898884E-14</v>
      </c>
      <c r="HW413" s="223">
        <f t="shared" ca="1" si="821"/>
        <v>4.6056311231341093E-14</v>
      </c>
      <c r="HX413" s="223">
        <f t="shared" ca="1" si="822"/>
        <v>-3.556635750634714E-14</v>
      </c>
      <c r="HY413" s="223">
        <f t="shared" ca="1" si="823"/>
        <v>-6.6705048451034273E-14</v>
      </c>
      <c r="HZ413" s="223">
        <f t="shared" ca="1" si="824"/>
        <v>-3.1605494153571131E-15</v>
      </c>
      <c r="IA413" s="223">
        <f t="shared" ca="1" si="825"/>
        <v>6.4870130317066959E-14</v>
      </c>
      <c r="IB413" s="223">
        <f t="shared" ca="1" si="826"/>
        <v>4.0822159100447116E-14</v>
      </c>
      <c r="IC413" s="223">
        <f t="shared" ca="1" si="827"/>
        <v>-4.1170035758460052E-14</v>
      </c>
      <c r="ID413" s="223">
        <f t="shared" ca="1" si="828"/>
        <v>-6.472422018584399E-14</v>
      </c>
      <c r="IE413" s="223">
        <f t="shared" ca="1" si="829"/>
        <v>1.4004323727658111E-15</v>
      </c>
      <c r="IF413" s="223">
        <f t="shared" ca="1" si="830"/>
        <v>6.6810285428571457E-14</v>
      </c>
      <c r="IG413" s="223">
        <f t="shared" ca="1" si="831"/>
        <v>3.5194867261750416E-14</v>
      </c>
      <c r="IH413" s="223">
        <f t="shared" ca="1" si="832"/>
        <v>-4.6377224060388219E-14</v>
      </c>
      <c r="II413" s="223">
        <f t="shared" ca="1" si="833"/>
        <v>-6.2120062298407318E-14</v>
      </c>
      <c r="IJ413" s="223">
        <f t="shared" ca="1" si="834"/>
        <v>1.0312219589746254E-14</v>
      </c>
      <c r="IK413" s="223">
        <f t="shared" ca="1" si="835"/>
        <v>6.8107020969181867E-14</v>
      </c>
      <c r="IL413" s="223">
        <f t="shared" ca="1" si="836"/>
        <v>2.9228629611854799E-14</v>
      </c>
      <c r="IM413" s="223">
        <f t="shared" ca="1" si="837"/>
        <v>-5.113777434224543E-14</v>
      </c>
      <c r="IN413" s="223">
        <f t="shared" ca="1" si="838"/>
        <v>-5.8917654252756811E-14</v>
      </c>
      <c r="IO413" s="223">
        <f t="shared" ca="1" si="839"/>
        <v>1.693198984354471E-14</v>
      </c>
      <c r="IP413" s="223">
        <f t="shared" ca="1" si="840"/>
        <v>6.8747848666774387E-14</v>
      </c>
      <c r="IQ413" s="223">
        <f t="shared" ca="1" si="841"/>
        <v>2.2980904280802838E-14</v>
      </c>
      <c r="IR413" s="223">
        <f t="shared" ca="1" si="842"/>
        <v>-5.54058399024382E-14</v>
      </c>
      <c r="IS413" s="223">
        <f t="shared" ca="1" si="843"/>
        <v>-5.5147836988986368E-14</v>
      </c>
      <c r="IT413" s="223">
        <f t="shared" ca="1" si="844"/>
        <v>2.3388695779178821E-14</v>
      </c>
      <c r="IU413" s="223">
        <f t="shared" ca="1" si="845"/>
        <v>6.8726597000308907E-14</v>
      </c>
      <c r="IV413" s="223">
        <f t="shared" ca="1" si="846"/>
        <v>1.651186027888664E-14</v>
      </c>
      <c r="IW413" s="223">
        <f t="shared" ca="1" si="847"/>
        <v>-5.9140316936454995E-14</v>
      </c>
      <c r="IX413" s="223">
        <f t="shared" ca="1" si="848"/>
        <v>-5.084691590813786E-14</v>
      </c>
      <c r="IY413" s="223">
        <f t="shared" ca="1" si="849"/>
        <v>2.9620155788897819E-14</v>
      </c>
      <c r="IZ413" s="223">
        <f t="shared" ca="1" si="850"/>
        <v>6.8043470634950898E-14</v>
      </c>
      <c r="JA413" s="223">
        <f t="shared" ca="1" si="851"/>
        <v>9.8837980361838023E-15</v>
      </c>
      <c r="JB413" s="223">
        <f t="shared" ca="1" si="852"/>
        <v>-6.2305240388988057E-14</v>
      </c>
    </row>
    <row r="414" spans="2:262">
      <c r="B414" s="230">
        <v>53</v>
      </c>
      <c r="C414" s="229">
        <f t="shared" si="853"/>
        <v>1.0351562500000005E-3</v>
      </c>
      <c r="D414" s="226">
        <f t="shared" ca="1" si="597"/>
        <v>18.000000000009834</v>
      </c>
      <c r="E414" s="225">
        <f ca="1">BG361</f>
        <v>9.8334540923575364E-12</v>
      </c>
      <c r="F414" s="224">
        <v>53</v>
      </c>
      <c r="G414" s="223">
        <f t="shared" ca="1" si="854"/>
        <v>4.6185965673816672E-14</v>
      </c>
      <c r="H414" s="223">
        <f t="shared" ca="1" si="598"/>
        <v>-4.7046748276019506E-14</v>
      </c>
      <c r="I414" s="223">
        <f t="shared" ca="1" si="599"/>
        <v>-7.1281901599665837E-14</v>
      </c>
      <c r="J414" s="223">
        <f t="shared" ca="1" si="600"/>
        <v>9.0231632086170123E-15</v>
      </c>
      <c r="K414" s="223">
        <f t="shared" ca="1" si="601"/>
        <v>7.6095087080698432E-14</v>
      </c>
      <c r="L414" s="223">
        <f t="shared" ca="1" si="602"/>
        <v>3.1567897802554185E-14</v>
      </c>
      <c r="M414" s="223">
        <f t="shared" ca="1" si="603"/>
        <v>-5.9255964939488404E-14</v>
      </c>
      <c r="N414" s="223">
        <f t="shared" ca="1" si="604"/>
        <v>-6.3176541414247901E-14</v>
      </c>
      <c r="O414" s="223">
        <f t="shared" ca="1" si="605"/>
        <v>2.5555985802846062E-14</v>
      </c>
      <c r="P414" s="223">
        <f t="shared" ca="1" si="606"/>
        <v>7.6808756301180745E-14</v>
      </c>
      <c r="Q414" s="223">
        <f t="shared" ca="1" si="607"/>
        <v>1.5415764579764737E-14</v>
      </c>
      <c r="R414" s="223">
        <f t="shared" ca="1" si="608"/>
        <v>-6.8585594141874904E-14</v>
      </c>
      <c r="S414" s="223">
        <f t="shared" ca="1" si="609"/>
        <v>-5.2001070453032029E-14</v>
      </c>
      <c r="T414" s="223">
        <f t="shared" ca="1" si="610"/>
        <v>4.0846896357525584E-14</v>
      </c>
      <c r="U414" s="223">
        <f t="shared" ca="1" si="611"/>
        <v>7.378984717664623E-14</v>
      </c>
      <c r="V414" s="223">
        <f t="shared" ca="1" si="612"/>
        <v>-1.4855091292562818E-15</v>
      </c>
      <c r="W414" s="223">
        <f t="shared" ca="1" si="613"/>
        <v>-7.4582255648882385E-14</v>
      </c>
      <c r="X414" s="223">
        <f t="shared" ca="1" si="614"/>
        <v>-3.8298568996366176E-14</v>
      </c>
      <c r="Y414" s="223">
        <f t="shared" ca="1" si="615"/>
        <v>5.4152821760155303E-14</v>
      </c>
      <c r="Z414" s="223">
        <f t="shared" ca="1" si="616"/>
        <v>6.7185065829761627E-14</v>
      </c>
      <c r="AA414" s="223">
        <f t="shared" ca="1" si="617"/>
        <v>-1.8314593422978931E-14</v>
      </c>
      <c r="AB414" s="223">
        <f t="shared" ca="1" si="618"/>
        <v>-7.6954537257510251E-14</v>
      </c>
      <c r="AC414" s="223">
        <f t="shared" ca="1" si="619"/>
        <v>-2.273492024133207E-14</v>
      </c>
      <c r="AD414" s="223">
        <f t="shared" ca="1" si="620"/>
        <v>6.4827150720435219E-14</v>
      </c>
      <c r="AE414" s="223">
        <f t="shared" ca="1" si="621"/>
        <v>5.7315376497108085E-14</v>
      </c>
      <c r="AF414" s="223">
        <f t="shared" ca="1" si="622"/>
        <v>-3.4253666497924045E-14</v>
      </c>
      <c r="AG414" s="223">
        <f t="shared" ca="1" si="623"/>
        <v>-7.5587156187681814E-14</v>
      </c>
      <c r="AH414" s="223">
        <f t="shared" ca="1" si="624"/>
        <v>-6.0664512150810779E-15</v>
      </c>
      <c r="AI414" s="223">
        <f t="shared" ca="1" si="625"/>
        <v>7.235115632435938E-14</v>
      </c>
      <c r="AJ414" s="223">
        <f t="shared" ca="1" si="626"/>
        <v>4.4660404034615935E-14</v>
      </c>
      <c r="AK414" s="223">
        <f t="shared" ca="1" si="627"/>
        <v>-4.8528157304328369E-14</v>
      </c>
      <c r="AL414" s="223">
        <f t="shared" ca="1" si="628"/>
        <v>-7.0546561334241874E-14</v>
      </c>
      <c r="AM414" s="223">
        <f t="shared" ca="1" si="629"/>
        <v>1.0896821496673213E-14</v>
      </c>
      <c r="AN414" s="223">
        <f t="shared" ca="1" si="630"/>
        <v>7.6359203952420751E-14</v>
      </c>
      <c r="AO414" s="223">
        <f t="shared" ca="1" si="631"/>
        <v>2.9835126192803628E-14</v>
      </c>
      <c r="AP414" s="223">
        <f t="shared" ca="1" si="632"/>
        <v>-6.0444386399432334E-14</v>
      </c>
      <c r="AQ414" s="223">
        <f t="shared" ca="1" si="633"/>
        <v>-6.2077704133745115E-14</v>
      </c>
      <c r="AR414" s="223">
        <f t="shared" ca="1" si="634"/>
        <v>2.7330555104987923E-14</v>
      </c>
      <c r="AS414" s="223">
        <f t="shared" ca="1" si="635"/>
        <v>7.6656519564487331E-14</v>
      </c>
      <c r="AT414" s="223">
        <f t="shared" ca="1" si="636"/>
        <v>1.3559988317957644E-14</v>
      </c>
      <c r="AU414" s="223">
        <f t="shared" ca="1" si="637"/>
        <v>-6.9423275813267586E-14</v>
      </c>
      <c r="AV414" s="223">
        <f t="shared" ca="1" si="638"/>
        <v>-5.0592134968151441E-14</v>
      </c>
      <c r="AW414" s="223">
        <f t="shared" ca="1" si="639"/>
        <v>4.2436140165471496E-14</v>
      </c>
      <c r="AX414" s="223">
        <f t="shared" ca="1" si="640"/>
        <v>7.3228654888400091E-14</v>
      </c>
      <c r="AY414" s="223">
        <f t="shared" ca="1" si="641"/>
        <v>-3.3741072225459677E-15</v>
      </c>
      <c r="AZ414" s="223">
        <f t="shared" ca="1" si="642"/>
        <v>-7.5028489771082389E-14</v>
      </c>
      <c r="BA414" s="223">
        <f t="shared" ca="1" si="643"/>
        <v>-3.6648003569499501E-14</v>
      </c>
      <c r="BB414" s="223">
        <f t="shared" ca="1" si="644"/>
        <v>5.5479509595140239E-14</v>
      </c>
      <c r="BC414" s="223">
        <f t="shared" ca="1" si="645"/>
        <v>6.6242189544449186E-14</v>
      </c>
      <c r="BD414" s="223">
        <f t="shared" ca="1" si="646"/>
        <v>-2.0144235525990614E-14</v>
      </c>
      <c r="BE414" s="223">
        <f t="shared" ca="1" si="647"/>
        <v>-7.6987638753170646E-14</v>
      </c>
      <c r="BF414" s="223">
        <f t="shared" ca="1" si="648"/>
        <v>-2.0922935320688107E-14</v>
      </c>
      <c r="BG414" s="223">
        <f t="shared" ca="1" si="649"/>
        <v>6.5826811205471087E-14</v>
      </c>
      <c r="BH414" s="223">
        <f t="shared" ca="1" si="650"/>
        <v>5.6036635985470255E-14</v>
      </c>
      <c r="BI414" s="223">
        <f t="shared" ca="1" si="651"/>
        <v>-3.5935439798867704E-14</v>
      </c>
      <c r="BJ414" s="223">
        <f t="shared" ca="1" si="652"/>
        <v>-7.5205516465128307E-14</v>
      </c>
      <c r="BK414" s="223">
        <f t="shared" ca="1" si="653"/>
        <v>-4.181101548609563E-15</v>
      </c>
      <c r="BL414" s="223">
        <f t="shared" ca="1" si="654"/>
        <v>7.2975210218504158E-14</v>
      </c>
      <c r="BM414" s="223">
        <f t="shared" ca="1" si="655"/>
        <v>4.3107940637984477E-14</v>
      </c>
      <c r="BN414" s="223">
        <f t="shared" ca="1" si="656"/>
        <v>-4.9980334785261575E-14</v>
      </c>
      <c r="BO414" s="223">
        <f t="shared" ca="1" si="657"/>
        <v>-6.9768726458175921E-14</v>
      </c>
      <c r="BP414" s="223">
        <f t="shared" ca="1" si="658"/>
        <v>1.2763915946917685E-14</v>
      </c>
      <c r="BQ414" s="223">
        <f t="shared" ca="1" si="659"/>
        <v>7.6577324894936661E-14</v>
      </c>
      <c r="BR414" s="223">
        <f t="shared" ca="1" si="660"/>
        <v>2.8084383018641504E-14</v>
      </c>
      <c r="BS414" s="223">
        <f t="shared" ca="1" si="661"/>
        <v>-6.1596398421170202E-14</v>
      </c>
      <c r="BT414" s="223">
        <f t="shared" ca="1" si="662"/>
        <v>-6.0941473565507041E-14</v>
      </c>
      <c r="BU414" s="223">
        <f t="shared" ca="1" si="663"/>
        <v>2.9088661502690202E-14</v>
      </c>
      <c r="BV414" s="223">
        <f t="shared" ca="1" si="664"/>
        <v>7.6458107806780054E-14</v>
      </c>
      <c r="BW414" s="223">
        <f t="shared" ca="1" si="665"/>
        <v>1.1696044026228296E-14</v>
      </c>
      <c r="BX414" s="223">
        <f t="shared" ca="1" si="666"/>
        <v>-7.0219139499213622E-14</v>
      </c>
      <c r="BY414" s="223">
        <f t="shared" ca="1" si="667"/>
        <v>-4.9152724672927811E-14</v>
      </c>
      <c r="BZ414" s="223">
        <f t="shared" ca="1" si="668"/>
        <v>4.3999822029371458E-14</v>
      </c>
      <c r="CA414" s="223">
        <f t="shared" ca="1" si="669"/>
        <v>7.2623352396645145E-14</v>
      </c>
      <c r="CB414" s="223">
        <f t="shared" ca="1" si="670"/>
        <v>-5.2606728798107963E-15</v>
      </c>
      <c r="CC414" s="223">
        <f t="shared" ca="1" si="671"/>
        <v>-7.542952953654034E-14</v>
      </c>
      <c r="CD414" s="223">
        <f t="shared" ca="1" si="672"/>
        <v>-3.4975362755639923E-14</v>
      </c>
      <c r="CE414" s="223">
        <f t="shared" ca="1" si="673"/>
        <v>5.6772778648057557E-14</v>
      </c>
      <c r="CF414" s="223">
        <f t="shared" ca="1" si="674"/>
        <v>6.525941144111046E-14</v>
      </c>
      <c r="CG414" s="223">
        <f t="shared" ca="1" si="675"/>
        <v>-2.196174349476292E-14</v>
      </c>
      <c r="CH414" s="223">
        <f t="shared" ca="1" si="676"/>
        <v>-7.6974365773999374E-14</v>
      </c>
      <c r="CI414" s="223">
        <f t="shared" ca="1" si="677"/>
        <v>-1.9098347206167491E-14</v>
      </c>
      <c r="CJ414" s="223">
        <f t="shared" ca="1" si="678"/>
        <v>6.6786820080859811E-14</v>
      </c>
      <c r="CK414" s="223">
        <f t="shared" ca="1" si="679"/>
        <v>5.4724141099659195E-14</v>
      </c>
      <c r="CL414" s="223">
        <f t="shared" ca="1" si="680"/>
        <v>-3.7595566934589158E-14</v>
      </c>
      <c r="CM414" s="223">
        <f t="shared" ca="1" si="681"/>
        <v>-7.4778575751571585E-14</v>
      </c>
      <c r="CN414" s="223">
        <f t="shared" ca="1" si="682"/>
        <v>-2.293233342906079E-15</v>
      </c>
      <c r="CO414" s="223">
        <f t="shared" ca="1" si="683"/>
        <v>7.3555306574732164E-14</v>
      </c>
      <c r="CP414" s="223">
        <f t="shared" ca="1" si="684"/>
        <v>4.152951062982242E-14</v>
      </c>
      <c r="CQ414" s="223">
        <f t="shared" ca="1" si="685"/>
        <v>-5.1402405981405649E-14</v>
      </c>
      <c r="CR414" s="223">
        <f t="shared" ca="1" si="686"/>
        <v>-6.8948865510112293E-14</v>
      </c>
      <c r="CS414" s="223">
        <f t="shared" ca="1" si="687"/>
        <v>1.4623321891469826E-14</v>
      </c>
      <c r="CT414" s="223">
        <f t="shared" ca="1" si="688"/>
        <v>7.6749318520346371E-14</v>
      </c>
      <c r="CU414" s="223">
        <f t="shared" ca="1" si="689"/>
        <v>2.6316722862291671E-14</v>
      </c>
      <c r="CV414" s="223">
        <f t="shared" ca="1" si="690"/>
        <v>-6.2711307075737163E-14</v>
      </c>
      <c r="CW414" s="223">
        <f t="shared" ca="1" si="691"/>
        <v>-5.9768534132341558E-14</v>
      </c>
      <c r="CX414" s="223">
        <f t="shared" ca="1" si="692"/>
        <v>3.0829245978398379E-14</v>
      </c>
      <c r="CY414" s="223">
        <f t="shared" ca="1" si="693"/>
        <v>7.6213640543882977E-14</v>
      </c>
      <c r="CZ414" s="223">
        <f t="shared" ca="1" si="694"/>
        <v>9.82505447492081E-15</v>
      </c>
      <c r="DA414" s="223">
        <f t="shared" ca="1" si="695"/>
        <v>-7.0972705801188288E-14</v>
      </c>
      <c r="DB414" s="223">
        <f t="shared" ca="1" si="696"/>
        <v>-4.7683706614299978E-14</v>
      </c>
      <c r="DC414" s="223">
        <f t="shared" ca="1" si="697"/>
        <v>4.5537000045739346E-14</v>
      </c>
      <c r="DD414" s="223">
        <f t="shared" ca="1" si="698"/>
        <v>7.1974304312968349E-14</v>
      </c>
      <c r="DE414" s="223">
        <f t="shared" ca="1" si="699"/>
        <v>-7.1440697044420547E-15</v>
      </c>
      <c r="DF414" s="223">
        <f t="shared" ca="1" si="700"/>
        <v>-7.5785133373897461E-14</v>
      </c>
      <c r="DG414" s="223">
        <f t="shared" ca="1" si="701"/>
        <v>-3.3281654091068908E-14</v>
      </c>
      <c r="DH414" s="223">
        <f t="shared" ca="1" si="702"/>
        <v>5.8031849901988199E-14</v>
      </c>
      <c r="DI414" s="223">
        <f t="shared" ca="1" si="703"/>
        <v>6.4237323508525281E-14</v>
      </c>
      <c r="DJ414" s="223">
        <f t="shared" ca="1" si="704"/>
        <v>-2.3766022530455432E-14</v>
      </c>
      <c r="DK414" s="223">
        <f t="shared" ca="1" si="705"/>
        <v>-7.6914726315142742E-14</v>
      </c>
      <c r="DL414" s="223">
        <f t="shared" ca="1" si="706"/>
        <v>-1.7262254961420964E-14</v>
      </c>
      <c r="DM414" s="223">
        <f t="shared" ca="1" si="707"/>
        <v>6.7706599073151346E-14</v>
      </c>
      <c r="DN414" s="223">
        <f t="shared" ca="1" si="708"/>
        <v>5.3378682437517126E-14</v>
      </c>
      <c r="DO414" s="223">
        <f t="shared" ca="1" si="709"/>
        <v>-3.9233047906578012E-14</v>
      </c>
      <c r="DP414" s="223">
        <f t="shared" ca="1" si="710"/>
        <v>-7.4306591220133443E-14</v>
      </c>
      <c r="DQ414" s="223">
        <f t="shared" ca="1" si="711"/>
        <v>-4.0398377918633969E-16</v>
      </c>
      <c r="DR414" s="223">
        <f t="shared" ca="1" si="712"/>
        <v>7.4091095964689622E-14</v>
      </c>
      <c r="DS414" s="223">
        <f t="shared" ca="1" si="713"/>
        <v>3.9926064797346311E-14</v>
      </c>
      <c r="DT414" s="223">
        <f t="shared" ca="1" si="714"/>
        <v>-5.2793514290246306E-14</v>
      </c>
      <c r="DU414" s="223">
        <f t="shared" ca="1" si="715"/>
        <v>-6.8087472343629493E-14</v>
      </c>
      <c r="DV414" s="223">
        <f t="shared" ca="1" si="716"/>
        <v>1.6473919293714706E-14</v>
      </c>
      <c r="DW414" s="223">
        <f t="shared" ca="1" si="717"/>
        <v>7.6875081226121405E-14</v>
      </c>
      <c r="DX414" s="223">
        <f t="shared" ca="1" si="718"/>
        <v>2.4533210496135241E-14</v>
      </c>
      <c r="DY414" s="223">
        <f t="shared" ca="1" si="719"/>
        <v>-6.3788440783849116E-14</v>
      </c>
      <c r="DZ414" s="223">
        <f t="shared" ca="1" si="720"/>
        <v>-5.8559592369104903E-14</v>
      </c>
      <c r="EA414" s="223">
        <f t="shared" ca="1" si="721"/>
        <v>3.2551260069108915E-14</v>
      </c>
      <c r="EB414" s="223">
        <f t="shared" ca="1" si="722"/>
        <v>7.592326503373354E-14</v>
      </c>
      <c r="EC414" s="223">
        <f t="shared" ca="1" si="723"/>
        <v>7.948146678181167E-15</v>
      </c>
      <c r="ED414" s="223">
        <f t="shared" ca="1" si="724"/>
        <v>-7.1683520799028717E-14</v>
      </c>
      <c r="EE414" s="223">
        <f t="shared" ca="1" si="725"/>
        <v>-4.6185965673816306E-14</v>
      </c>
      <c r="EF414" s="223">
        <f t="shared" ca="1" si="726"/>
        <v>4.7046748276018673E-14</v>
      </c>
      <c r="EG414" s="223">
        <f t="shared" ca="1" si="727"/>
        <v>7.1281901599665989E-14</v>
      </c>
      <c r="EH414" s="223">
        <f t="shared" ca="1" si="728"/>
        <v>-9.0231632086173247E-15</v>
      </c>
      <c r="EI414" s="223">
        <f t="shared" ca="1" si="729"/>
        <v>-7.6095087080698243E-14</v>
      </c>
      <c r="EJ414" s="223">
        <f t="shared" ca="1" si="730"/>
        <v>-3.1567897802554639E-14</v>
      </c>
      <c r="EK414" s="223">
        <f t="shared" ca="1" si="731"/>
        <v>5.925596493948853E-14</v>
      </c>
      <c r="EL414" s="223">
        <f t="shared" ca="1" si="732"/>
        <v>6.3176541414247396E-14</v>
      </c>
      <c r="EM414" s="223">
        <f t="shared" ca="1" si="733"/>
        <v>-2.5555985802845453E-14</v>
      </c>
      <c r="EN414" s="223">
        <f t="shared" ca="1" si="734"/>
        <v>-7.6808756301180732E-14</v>
      </c>
      <c r="EO414" s="223">
        <f t="shared" ca="1" si="735"/>
        <v>-1.5415764579764018E-14</v>
      </c>
      <c r="EP414" s="223">
        <f t="shared" ca="1" si="736"/>
        <v>6.8585594141874563E-14</v>
      </c>
      <c r="EQ414" s="223">
        <f t="shared" ca="1" si="737"/>
        <v>5.2001070453032193E-14</v>
      </c>
      <c r="ER414" s="223">
        <f t="shared" ca="1" si="738"/>
        <v>-4.0846896357526089E-14</v>
      </c>
      <c r="ES414" s="223">
        <f t="shared" ca="1" si="739"/>
        <v>-7.3789847176646444E-14</v>
      </c>
      <c r="ET414" s="223">
        <f t="shared" ca="1" si="740"/>
        <v>1.4855091292560514E-15</v>
      </c>
      <c r="EU414" s="223">
        <f t="shared" ca="1" si="741"/>
        <v>7.4582255648882461E-14</v>
      </c>
      <c r="EV414" s="223">
        <f t="shared" ca="1" si="742"/>
        <v>3.8298568996367085E-14</v>
      </c>
      <c r="EW414" s="223">
        <f t="shared" ca="1" si="743"/>
        <v>-5.4152821760155139E-14</v>
      </c>
      <c r="EX414" s="223">
        <f t="shared" ca="1" si="744"/>
        <v>-6.7185065829761476E-14</v>
      </c>
      <c r="EY414" s="223">
        <f t="shared" ca="1" si="745"/>
        <v>1.831459342297765E-14</v>
      </c>
      <c r="EZ414" s="223">
        <f t="shared" ca="1" si="746"/>
        <v>7.6954537257510251E-14</v>
      </c>
      <c r="FA414" s="223">
        <f t="shared" ca="1" si="747"/>
        <v>2.2734920241331763E-14</v>
      </c>
      <c r="FB414" s="223">
        <f t="shared" ca="1" si="748"/>
        <v>-6.48271507204345E-14</v>
      </c>
      <c r="FC414" s="223">
        <f t="shared" ca="1" si="749"/>
        <v>-5.7315376497108602E-14</v>
      </c>
      <c r="FD414" s="223">
        <f t="shared" ca="1" si="750"/>
        <v>3.4253666497923843E-14</v>
      </c>
      <c r="FE414" s="223">
        <f t="shared" ca="1" si="751"/>
        <v>7.5587156187681638E-14</v>
      </c>
      <c r="FF414" s="223">
        <f t="shared" ca="1" si="752"/>
        <v>6.066451215081851E-15</v>
      </c>
      <c r="FG414" s="223">
        <f t="shared" ca="1" si="753"/>
        <v>-7.2351156324359304E-14</v>
      </c>
      <c r="FH414" s="223">
        <f t="shared" ca="1" si="754"/>
        <v>-4.4660404034615228E-14</v>
      </c>
      <c r="FI414" s="223">
        <f t="shared" ca="1" si="755"/>
        <v>4.8528157304327776E-14</v>
      </c>
      <c r="FJ414" s="223">
        <f t="shared" ca="1" si="756"/>
        <v>7.0546561334241963E-14</v>
      </c>
      <c r="FK414" s="223">
        <f t="shared" ca="1" si="757"/>
        <v>-1.0896821496673526E-14</v>
      </c>
      <c r="FL414" s="223">
        <f t="shared" ca="1" si="758"/>
        <v>-7.6359203952420587E-14</v>
      </c>
      <c r="FM414" s="223">
        <f t="shared" ca="1" si="759"/>
        <v>-2.9835126192803843E-14</v>
      </c>
      <c r="FN414" s="223">
        <f t="shared" ca="1" si="760"/>
        <v>6.0444386399432536E-14</v>
      </c>
      <c r="FO414" s="223">
        <f t="shared" ca="1" si="761"/>
        <v>6.2077704133745897E-14</v>
      </c>
      <c r="FP414" s="223">
        <f t="shared" ca="1" si="762"/>
        <v>-2.7330555104987709E-14</v>
      </c>
      <c r="FQ414" s="223">
        <f t="shared" ca="1" si="763"/>
        <v>-7.6656519564487294E-14</v>
      </c>
      <c r="FR414" s="223">
        <f t="shared" ca="1" si="764"/>
        <v>-1.3559988317956789E-14</v>
      </c>
      <c r="FS414" s="223">
        <f t="shared" ca="1" si="765"/>
        <v>6.9423275813267258E-14</v>
      </c>
      <c r="FT414" s="223">
        <f t="shared" ca="1" si="766"/>
        <v>5.0592134968151612E-14</v>
      </c>
      <c r="FU414" s="223">
        <f t="shared" ca="1" si="767"/>
        <v>-4.2436140165472228E-14</v>
      </c>
      <c r="FV414" s="223">
        <f t="shared" ca="1" si="768"/>
        <v>-7.3228654888400343E-14</v>
      </c>
      <c r="FW414" s="223">
        <f t="shared" ca="1" si="769"/>
        <v>3.3741072225457437E-15</v>
      </c>
      <c r="FX414" s="223">
        <f t="shared" ca="1" si="770"/>
        <v>7.5028489771082578E-14</v>
      </c>
      <c r="FY414" s="223">
        <f t="shared" ca="1" si="771"/>
        <v>3.6648003569500183E-14</v>
      </c>
      <c r="FZ414" s="223">
        <f t="shared" ca="1" si="772"/>
        <v>-5.5479509595140081E-14</v>
      </c>
      <c r="GA414" s="223">
        <f t="shared" ca="1" si="773"/>
        <v>-6.6242189544449021E-14</v>
      </c>
      <c r="GB414" s="223">
        <f t="shared" ca="1" si="774"/>
        <v>2.0144235525989336E-14</v>
      </c>
      <c r="GC414" s="223">
        <f t="shared" ca="1" si="775"/>
        <v>7.6987638753170646E-14</v>
      </c>
      <c r="GD414" s="223">
        <f t="shared" ca="1" si="776"/>
        <v>2.0922935320688328E-14</v>
      </c>
      <c r="GE414" s="223">
        <f t="shared" ca="1" si="777"/>
        <v>-6.5826811205470418E-14</v>
      </c>
      <c r="GF414" s="223">
        <f t="shared" ca="1" si="778"/>
        <v>-5.6036635985470413E-14</v>
      </c>
      <c r="GG414" s="223">
        <f t="shared" ca="1" si="779"/>
        <v>3.5935439798867502E-14</v>
      </c>
      <c r="GH414" s="223">
        <f t="shared" ca="1" si="780"/>
        <v>7.5205516465128585E-14</v>
      </c>
      <c r="GI414" s="223">
        <f t="shared" ca="1" si="781"/>
        <v>4.1811015486097902E-15</v>
      </c>
      <c r="GJ414" s="223">
        <f t="shared" ca="1" si="782"/>
        <v>-7.2975210218504083E-14</v>
      </c>
      <c r="GK414" s="223">
        <f t="shared" ca="1" si="783"/>
        <v>-4.3107940637983757E-14</v>
      </c>
      <c r="GL414" s="223">
        <f t="shared" ca="1" si="784"/>
        <v>4.9980334785261398E-14</v>
      </c>
      <c r="GM414" s="223">
        <f t="shared" ca="1" si="785"/>
        <v>6.9768726458176022E-14</v>
      </c>
      <c r="GN414" s="223">
        <f t="shared" ca="1" si="786"/>
        <v>-1.2763915946918537E-14</v>
      </c>
      <c r="GO414" s="223">
        <f t="shared" ca="1" si="787"/>
        <v>-7.6577324894936522E-14</v>
      </c>
      <c r="GP414" s="223">
        <f t="shared" ca="1" si="788"/>
        <v>-2.8084383018641716E-14</v>
      </c>
      <c r="GQ414" s="223">
        <f t="shared" ca="1" si="789"/>
        <v>6.1596398421170719E-14</v>
      </c>
      <c r="GR414" s="223">
        <f t="shared" ca="1" si="790"/>
        <v>6.0941473565507836E-14</v>
      </c>
      <c r="GS414" s="223">
        <f t="shared" ca="1" si="791"/>
        <v>-2.908866150269E-14</v>
      </c>
      <c r="GT414" s="223">
        <f t="shared" ca="1" si="792"/>
        <v>-7.6458107806780079E-14</v>
      </c>
      <c r="GU414" s="223">
        <f t="shared" ca="1" si="793"/>
        <v>-1.1696044026227437E-14</v>
      </c>
      <c r="GV414" s="223">
        <f t="shared" ca="1" si="794"/>
        <v>7.0219139499213509E-14</v>
      </c>
      <c r="GW414" s="223">
        <f t="shared" ca="1" si="795"/>
        <v>4.9152724672929672E-14</v>
      </c>
      <c r="GX414" s="223">
        <f t="shared" ca="1" si="796"/>
        <v>-4.3999822029372165E-14</v>
      </c>
      <c r="GY414" s="223">
        <f t="shared" ca="1" si="797"/>
        <v>-7.262335239664522E-14</v>
      </c>
      <c r="GZ414" s="223">
        <f t="shared" ca="1" si="798"/>
        <v>5.2606728798083918E-15</v>
      </c>
      <c r="HA414" s="223">
        <f t="shared" ca="1" si="799"/>
        <v>7.5429529536540516E-14</v>
      </c>
      <c r="HB414" s="223">
        <f t="shared" ca="1" si="800"/>
        <v>3.4975362755640119E-14</v>
      </c>
      <c r="HC414" s="223">
        <f t="shared" ca="1" si="801"/>
        <v>-5.6772778648055929E-14</v>
      </c>
      <c r="HD414" s="223">
        <f t="shared" ca="1" si="802"/>
        <v>-6.5259411441109993E-14</v>
      </c>
      <c r="HE414" s="223">
        <f t="shared" ca="1" si="803"/>
        <v>2.1961743494761658E-14</v>
      </c>
      <c r="HF414" s="223">
        <f t="shared" ca="1" si="804"/>
        <v>7.6974365773999336E-14</v>
      </c>
      <c r="HG414" s="223">
        <f t="shared" ca="1" si="805"/>
        <v>1.9098347206166655E-14</v>
      </c>
      <c r="HH414" s="223">
        <f t="shared" ca="1" si="806"/>
        <v>-6.6786820080859155E-14</v>
      </c>
      <c r="HI414" s="223">
        <f t="shared" ca="1" si="807"/>
        <v>-5.4724141099657806E-14</v>
      </c>
      <c r="HJ414" s="223">
        <f t="shared" ca="1" si="808"/>
        <v>3.7595566934588949E-14</v>
      </c>
      <c r="HK414" s="223">
        <f t="shared" ca="1" si="809"/>
        <v>7.47785757515719E-14</v>
      </c>
      <c r="HL414" s="223">
        <f t="shared" ca="1" si="810"/>
        <v>2.2932333429041163E-15</v>
      </c>
      <c r="HM414" s="223">
        <f t="shared" ca="1" si="811"/>
        <v>-7.3555306574732101E-14</v>
      </c>
      <c r="HN414" s="223">
        <f t="shared" ca="1" si="812"/>
        <v>-4.1529510629823531E-14</v>
      </c>
      <c r="HO414" s="223">
        <f t="shared" ca="1" si="813"/>
        <v>5.1402405981407113E-14</v>
      </c>
      <c r="HP414" s="223">
        <f t="shared" ca="1" si="814"/>
        <v>6.8948865510112394E-14</v>
      </c>
      <c r="HQ414" s="223">
        <f t="shared" ca="1" si="815"/>
        <v>-1.4623321891468532E-14</v>
      </c>
      <c r="HR414" s="223">
        <f t="shared" ca="1" si="816"/>
        <v>-7.6749318520346522E-14</v>
      </c>
      <c r="HS414" s="223">
        <f t="shared" ca="1" si="817"/>
        <v>-2.6316722862291882E-14</v>
      </c>
      <c r="HT414" s="223">
        <f t="shared" ca="1" si="818"/>
        <v>6.2711307075736393E-14</v>
      </c>
      <c r="HU414" s="223">
        <f t="shared" ca="1" si="819"/>
        <v>5.9768534132341015E-14</v>
      </c>
      <c r="HV414" s="223">
        <f t="shared" ca="1" si="820"/>
        <v>-3.0829245978398177E-14</v>
      </c>
      <c r="HW414" s="223">
        <f t="shared" ca="1" si="821"/>
        <v>-7.6213640543883167E-14</v>
      </c>
      <c r="HX414" s="223">
        <f t="shared" ca="1" si="822"/>
        <v>-9.8250544749199485E-15</v>
      </c>
      <c r="HY414" s="223">
        <f t="shared" ca="1" si="823"/>
        <v>7.09727058011882E-14</v>
      </c>
      <c r="HZ414" s="223">
        <f t="shared" ca="1" si="824"/>
        <v>4.7683706614301872E-14</v>
      </c>
      <c r="IA414" s="223">
        <f t="shared" ca="1" si="825"/>
        <v>-4.5537000045740924E-14</v>
      </c>
      <c r="IB414" s="223">
        <f t="shared" ca="1" si="826"/>
        <v>-7.1974304312968412E-14</v>
      </c>
      <c r="IC414" s="223">
        <f t="shared" ca="1" si="827"/>
        <v>7.1440697044396534E-15</v>
      </c>
      <c r="ID414" s="223">
        <f t="shared" ca="1" si="828"/>
        <v>7.5785133373897435E-14</v>
      </c>
      <c r="IE414" s="223">
        <f t="shared" ca="1" si="829"/>
        <v>2.9709223242703491E-14</v>
      </c>
      <c r="IF414" s="223">
        <f t="shared" ca="1" si="830"/>
        <v>-5.8031849901986609E-14</v>
      </c>
      <c r="IG414" s="223">
        <f t="shared" ca="1" si="831"/>
        <v>-6.4237323508525408E-14</v>
      </c>
      <c r="IH414" s="223">
        <f t="shared" ca="1" si="832"/>
        <v>2.3766022530455214E-14</v>
      </c>
      <c r="II414" s="223">
        <f t="shared" ca="1" si="833"/>
        <v>7.6914726315142868E-14</v>
      </c>
      <c r="IJ414" s="223">
        <f t="shared" ca="1" si="834"/>
        <v>1.7262254961421185E-14</v>
      </c>
      <c r="IK414" s="223">
        <f t="shared" ca="1" si="835"/>
        <v>-6.7706599073151232E-14</v>
      </c>
      <c r="IL414" s="223">
        <f t="shared" ca="1" si="836"/>
        <v>-5.3378682437518861E-14</v>
      </c>
      <c r="IM414" s="223">
        <f t="shared" ca="1" si="837"/>
        <v>3.923304790657781E-14</v>
      </c>
      <c r="IN414" s="223">
        <f t="shared" ca="1" si="838"/>
        <v>7.4306591220133519E-14</v>
      </c>
      <c r="IO414" s="223">
        <f t="shared" ca="1" si="839"/>
        <v>4.0398377918437385E-16</v>
      </c>
      <c r="IP414" s="223">
        <f t="shared" ca="1" si="840"/>
        <v>-7.4091095964689546E-14</v>
      </c>
      <c r="IQ414" s="223">
        <f t="shared" ca="1" si="841"/>
        <v>-3.9926064797346507E-14</v>
      </c>
      <c r="IR414" s="223">
        <f t="shared" ca="1" si="842"/>
        <v>5.279351429024772E-14</v>
      </c>
      <c r="IS414" s="223">
        <f t="shared" ca="1" si="843"/>
        <v>6.8087472343629594E-14</v>
      </c>
      <c r="IT414" s="223">
        <f t="shared" ca="1" si="844"/>
        <v>-1.6473919293714482E-14</v>
      </c>
      <c r="IU414" s="223">
        <f t="shared" ca="1" si="845"/>
        <v>-7.6875081226121506E-14</v>
      </c>
      <c r="IV414" s="223">
        <f t="shared" ca="1" si="846"/>
        <v>-2.4533210496135453E-14</v>
      </c>
      <c r="IW414" s="223">
        <f t="shared" ca="1" si="847"/>
        <v>6.3788440783847766E-14</v>
      </c>
      <c r="IX414" s="223">
        <f t="shared" ca="1" si="848"/>
        <v>5.8559592369103628E-14</v>
      </c>
      <c r="IY414" s="223">
        <f t="shared" ca="1" si="849"/>
        <v>-3.2551260069108719E-14</v>
      </c>
      <c r="IZ414" s="223">
        <f t="shared" ca="1" si="850"/>
        <v>-7.5923265033733932E-14</v>
      </c>
      <c r="JA414" s="223">
        <f t="shared" ca="1" si="851"/>
        <v>-7.9481466781792169E-15</v>
      </c>
      <c r="JB414" s="223">
        <f t="shared" ca="1" si="852"/>
        <v>7.1683520799028642E-14</v>
      </c>
    </row>
    <row r="415" spans="2:262">
      <c r="B415" s="230">
        <v>54</v>
      </c>
      <c r="C415" s="229">
        <f t="shared" si="853"/>
        <v>1.0546875000000005E-3</v>
      </c>
      <c r="D415" s="226">
        <f t="shared" ca="1" si="597"/>
        <v>18.000000000026311</v>
      </c>
      <c r="E415" s="225">
        <f ca="1">BH361</f>
        <v>2.6310623945766529E-11</v>
      </c>
      <c r="F415" s="224">
        <v>54</v>
      </c>
      <c r="G415" s="223">
        <f t="shared" ca="1" si="854"/>
        <v>-3.1596209911651529E-14</v>
      </c>
      <c r="H415" s="223">
        <f t="shared" ca="1" si="598"/>
        <v>3.1411109329988239E-14</v>
      </c>
      <c r="I415" s="223">
        <f t="shared" ca="1" si="599"/>
        <v>4.6860763903574802E-14</v>
      </c>
      <c r="J415" s="223">
        <f t="shared" ca="1" si="600"/>
        <v>-8.6386356425982722E-15</v>
      </c>
      <c r="K415" s="223">
        <f t="shared" ca="1" si="601"/>
        <v>-5.1058798388689351E-14</v>
      </c>
      <c r="L415" s="223">
        <f t="shared" ca="1" si="602"/>
        <v>-1.6173916393658174E-14</v>
      </c>
      <c r="M415" s="223">
        <f t="shared" ca="1" si="603"/>
        <v>4.3198916158546496E-14</v>
      </c>
      <c r="N415" s="223">
        <f t="shared" ca="1" si="604"/>
        <v>3.7166877233317485E-14</v>
      </c>
      <c r="O415" s="223">
        <f t="shared" ca="1" si="605"/>
        <v>-2.5137287125358543E-14</v>
      </c>
      <c r="P415" s="223">
        <f t="shared" ca="1" si="606"/>
        <v>-4.9382602329316711E-14</v>
      </c>
      <c r="Q415" s="223">
        <f t="shared" ca="1" si="607"/>
        <v>1.1392999292210285E-15</v>
      </c>
      <c r="R415" s="223">
        <f t="shared" ca="1" si="608"/>
        <v>4.9936256932848523E-14</v>
      </c>
      <c r="S415" s="223">
        <f t="shared" ca="1" si="609"/>
        <v>2.3127741457257185E-14</v>
      </c>
      <c r="T415" s="223">
        <f t="shared" ca="1" si="610"/>
        <v>-3.8697091372767393E-14</v>
      </c>
      <c r="U415" s="223">
        <f t="shared" ca="1" si="611"/>
        <v>-4.1932993904233417E-14</v>
      </c>
      <c r="V415" s="223">
        <f t="shared" ca="1" si="612"/>
        <v>1.8319318567301252E-14</v>
      </c>
      <c r="W415" s="223">
        <f t="shared" ca="1" si="613"/>
        <v>5.0835456546609508E-14</v>
      </c>
      <c r="X415" s="223">
        <f t="shared" ca="1" si="614"/>
        <v>6.3846981870181375E-15</v>
      </c>
      <c r="Y415" s="223">
        <f t="shared" ca="1" si="615"/>
        <v>-4.7732746318390036E-14</v>
      </c>
      <c r="Z415" s="223">
        <f t="shared" ca="1" si="616"/>
        <v>-2.9580920762456775E-14</v>
      </c>
      <c r="AA415" s="223">
        <f t="shared" ca="1" si="617"/>
        <v>3.3357591421258199E-14</v>
      </c>
      <c r="AB415" s="223">
        <f t="shared" ca="1" si="618"/>
        <v>4.5791387891810582E-14</v>
      </c>
      <c r="AC415" s="223">
        <f t="shared" ca="1" si="619"/>
        <v>-1.1104792085313575E-14</v>
      </c>
      <c r="AD415" s="223">
        <f t="shared" ca="1" si="620"/>
        <v>-5.118787664916624E-14</v>
      </c>
      <c r="AE415" s="223">
        <f t="shared" ca="1" si="621"/>
        <v>-1.3770486868847509E-14</v>
      </c>
      <c r="AF415" s="223">
        <f t="shared" ca="1" si="622"/>
        <v>4.4495965895670142E-14</v>
      </c>
      <c r="AG415" s="223">
        <f t="shared" ca="1" si="623"/>
        <v>3.5393762465446254E-14</v>
      </c>
      <c r="AH415" s="223">
        <f t="shared" ca="1" si="624"/>
        <v>-2.7296000353054908E-14</v>
      </c>
      <c r="AI415" s="223">
        <f t="shared" ca="1" si="625"/>
        <v>-4.8658536618295953E-14</v>
      </c>
      <c r="AJ415" s="223">
        <f t="shared" ca="1" si="626"/>
        <v>3.6498803903687483E-15</v>
      </c>
      <c r="AK415" s="223">
        <f t="shared" ca="1" si="627"/>
        <v>5.0432233806050425E-14</v>
      </c>
      <c r="AL415" s="223">
        <f t="shared" ca="1" si="628"/>
        <v>2.085818609586636E-14</v>
      </c>
      <c r="AM415" s="223">
        <f t="shared" ca="1" si="629"/>
        <v>-4.0295982185991585E-14</v>
      </c>
      <c r="AN415" s="223">
        <f t="shared" ca="1" si="630"/>
        <v>-4.044043609772826E-14</v>
      </c>
      <c r="AO415" s="223">
        <f t="shared" ca="1" si="631"/>
        <v>2.0643533309206672E-14</v>
      </c>
      <c r="AP415" s="223">
        <f t="shared" ca="1" si="632"/>
        <v>5.0472374972348425E-14</v>
      </c>
      <c r="AQ415" s="223">
        <f t="shared" ca="1" si="633"/>
        <v>3.8840401926456926E-15</v>
      </c>
      <c r="AR415" s="223">
        <f t="shared" ca="1" si="634"/>
        <v>-4.8584885402827287E-14</v>
      </c>
      <c r="AS415" s="223">
        <f t="shared" ca="1" si="635"/>
        <v>-2.7494368584162513E-14</v>
      </c>
      <c r="AT415" s="223">
        <f t="shared" ca="1" si="636"/>
        <v>3.5223712153014341E-14</v>
      </c>
      <c r="AU415" s="223">
        <f t="shared" ca="1" si="637"/>
        <v>4.4611696415763116E-14</v>
      </c>
      <c r="AV415" s="223">
        <f t="shared" ca="1" si="638"/>
        <v>-1.3544196111230625E-14</v>
      </c>
      <c r="AW415" s="223">
        <f t="shared" ca="1" si="639"/>
        <v>-5.1193638831266819E-14</v>
      </c>
      <c r="AX415" s="223">
        <f t="shared" ca="1" si="640"/>
        <v>-1.1333883035017508E-14</v>
      </c>
      <c r="AY415" s="223">
        <f t="shared" ca="1" si="641"/>
        <v>4.5685820953564713E-14</v>
      </c>
      <c r="AZ415" s="223">
        <f t="shared" ca="1" si="642"/>
        <v>3.3535381023668314E-14</v>
      </c>
      <c r="BA415" s="223">
        <f t="shared" ca="1" si="643"/>
        <v>-2.9388955125053973E-14</v>
      </c>
      <c r="BB415" s="223">
        <f t="shared" ca="1" si="644"/>
        <v>-4.7817248230577323E-14</v>
      </c>
      <c r="BC415" s="223">
        <f t="shared" ca="1" si="645"/>
        <v>6.1516679699643044E-15</v>
      </c>
      <c r="BD415" s="223">
        <f t="shared" ca="1" si="646"/>
        <v>5.08067150106715E-14</v>
      </c>
      <c r="BE415" s="223">
        <f t="shared" ca="1" si="647"/>
        <v>1.8538381537208928E-14</v>
      </c>
      <c r="BF415" s="223">
        <f t="shared" ca="1" si="648"/>
        <v>-4.1797796448618755E-14</v>
      </c>
      <c r="BG415" s="223">
        <f t="shared" ca="1" si="649"/>
        <v>-3.8850453738499931E-14</v>
      </c>
      <c r="BH415" s="223">
        <f t="shared" ca="1" si="650"/>
        <v>2.2918015971210252E-14</v>
      </c>
      <c r="BI415" s="223">
        <f t="shared" ca="1" si="651"/>
        <v>4.9987701025921143E-14</v>
      </c>
      <c r="BJ415" s="223">
        <f t="shared" ca="1" si="652"/>
        <v>1.3740252052477891E-15</v>
      </c>
      <c r="BK415" s="223">
        <f t="shared" ca="1" si="653"/>
        <v>-4.9319979242795883E-14</v>
      </c>
      <c r="BL415" s="223">
        <f t="shared" ca="1" si="654"/>
        <v>-2.5341580063726893E-14</v>
      </c>
      <c r="BM415" s="223">
        <f t="shared" ca="1" si="655"/>
        <v>3.7004975876961087E-14</v>
      </c>
      <c r="BN415" s="223">
        <f t="shared" ca="1" si="656"/>
        <v>4.3324531455526982E-14</v>
      </c>
      <c r="BO415" s="223">
        <f t="shared" ca="1" si="657"/>
        <v>-1.5950970982383732E-14</v>
      </c>
      <c r="BP415" s="223">
        <f t="shared" ca="1" si="658"/>
        <v>-5.1076071053389692E-14</v>
      </c>
      <c r="BQ415" s="223">
        <f t="shared" ca="1" si="659"/>
        <v>-8.8699748842248889E-15</v>
      </c>
      <c r="BR415" s="223">
        <f t="shared" ca="1" si="660"/>
        <v>4.6765614867176857E-14</v>
      </c>
      <c r="BS415" s="223">
        <f t="shared" ca="1" si="661"/>
        <v>3.1596209911651908E-14</v>
      </c>
      <c r="BT415" s="223">
        <f t="shared" ca="1" si="662"/>
        <v>-3.1411109329987747E-14</v>
      </c>
      <c r="BU415" s="223">
        <f t="shared" ca="1" si="663"/>
        <v>-4.6860763903574808E-14</v>
      </c>
      <c r="BV415" s="223">
        <f t="shared" ca="1" si="664"/>
        <v>8.6386356425981018E-15</v>
      </c>
      <c r="BW415" s="223">
        <f t="shared" ca="1" si="665"/>
        <v>5.1058798388689326E-14</v>
      </c>
      <c r="BX415" s="223">
        <f t="shared" ca="1" si="666"/>
        <v>1.6173916393658597E-14</v>
      </c>
      <c r="BY415" s="223">
        <f t="shared" ca="1" si="667"/>
        <v>-4.3198916158546219E-14</v>
      </c>
      <c r="BZ415" s="223">
        <f t="shared" ca="1" si="668"/>
        <v>-3.7166877233317472E-14</v>
      </c>
      <c r="CA415" s="223">
        <f t="shared" ca="1" si="669"/>
        <v>2.5137287125358401E-14</v>
      </c>
      <c r="CB415" s="223">
        <f t="shared" ca="1" si="670"/>
        <v>4.9382602329316774E-14</v>
      </c>
      <c r="CC415" s="223">
        <f t="shared" ca="1" si="671"/>
        <v>-1.1392999292206782E-15</v>
      </c>
      <c r="CD415" s="223">
        <f t="shared" ca="1" si="672"/>
        <v>-4.9936256932848416E-14</v>
      </c>
      <c r="CE415" s="223">
        <f t="shared" ca="1" si="673"/>
        <v>-2.3127741457257823E-14</v>
      </c>
      <c r="CF415" s="223">
        <f t="shared" ca="1" si="674"/>
        <v>3.86970913727674E-14</v>
      </c>
      <c r="CG415" s="223">
        <f t="shared" ca="1" si="675"/>
        <v>4.1932993904233506E-14</v>
      </c>
      <c r="CH415" s="223">
        <f t="shared" ca="1" si="676"/>
        <v>-1.8319318567300924E-14</v>
      </c>
      <c r="CI415" s="223">
        <f t="shared" ca="1" si="677"/>
        <v>-5.0835456546609571E-14</v>
      </c>
      <c r="CJ415" s="223">
        <f t="shared" ca="1" si="678"/>
        <v>-6.3846981870188459E-15</v>
      </c>
      <c r="CK415" s="223">
        <f t="shared" ca="1" si="679"/>
        <v>4.7732746318390036E-14</v>
      </c>
      <c r="CL415" s="223">
        <f t="shared" ca="1" si="680"/>
        <v>2.958092076245692E-14</v>
      </c>
      <c r="CM415" s="223">
        <f t="shared" ca="1" si="681"/>
        <v>-3.3357591421257928E-14</v>
      </c>
      <c r="CN415" s="223">
        <f t="shared" ca="1" si="682"/>
        <v>-4.5791387891810746E-14</v>
      </c>
      <c r="CO415" s="223">
        <f t="shared" ca="1" si="683"/>
        <v>1.1104792085313051E-14</v>
      </c>
      <c r="CP415" s="223">
        <f t="shared" ca="1" si="684"/>
        <v>5.1187876649166215E-14</v>
      </c>
      <c r="CQ415" s="223">
        <f t="shared" ca="1" si="685"/>
        <v>1.3770486868847499E-14</v>
      </c>
      <c r="CR415" s="223">
        <f t="shared" ca="1" si="686"/>
        <v>-4.4495965895669971E-14</v>
      </c>
      <c r="CS415" s="223">
        <f t="shared" ca="1" si="687"/>
        <v>-3.5393762465446506E-14</v>
      </c>
      <c r="CT415" s="223">
        <f t="shared" ca="1" si="688"/>
        <v>2.7296000353054615E-14</v>
      </c>
      <c r="CU415" s="223">
        <f t="shared" ca="1" si="689"/>
        <v>4.865853661829618E-14</v>
      </c>
      <c r="CV415" s="223">
        <f t="shared" ca="1" si="690"/>
        <v>-3.6498803903687609E-15</v>
      </c>
      <c r="CW415" s="223">
        <f t="shared" ca="1" si="691"/>
        <v>-5.0432233806050369E-14</v>
      </c>
      <c r="CX415" s="223">
        <f t="shared" ca="1" si="692"/>
        <v>-2.0858186095866682E-14</v>
      </c>
      <c r="CY415" s="223">
        <f t="shared" ca="1" si="693"/>
        <v>4.029598218599137E-14</v>
      </c>
      <c r="CZ415" s="223">
        <f t="shared" ca="1" si="694"/>
        <v>4.0440436097728695E-14</v>
      </c>
      <c r="DA415" s="223">
        <f t="shared" ca="1" si="695"/>
        <v>-2.0643533309206015E-14</v>
      </c>
      <c r="DB415" s="223">
        <f t="shared" ca="1" si="696"/>
        <v>-5.0472374972348601E-14</v>
      </c>
      <c r="DC415" s="223">
        <f t="shared" ca="1" si="697"/>
        <v>-3.8840401926467686E-15</v>
      </c>
      <c r="DD415" s="223">
        <f t="shared" ca="1" si="698"/>
        <v>4.8584885402827401E-14</v>
      </c>
      <c r="DE415" s="223">
        <f t="shared" ca="1" si="699"/>
        <v>2.7494368584162504E-14</v>
      </c>
      <c r="DF415" s="223">
        <f t="shared" ca="1" si="700"/>
        <v>-3.5223712153014354E-14</v>
      </c>
      <c r="DG415" s="223">
        <f t="shared" ca="1" si="701"/>
        <v>-4.461169641576311E-14</v>
      </c>
      <c r="DH415" s="223">
        <f t="shared" ca="1" si="702"/>
        <v>1.3544196111230281E-14</v>
      </c>
      <c r="DI415" s="223">
        <f t="shared" ca="1" si="703"/>
        <v>5.1193638831266832E-14</v>
      </c>
      <c r="DJ415" s="223">
        <f t="shared" ca="1" si="704"/>
        <v>1.1333883035017852E-14</v>
      </c>
      <c r="DK415" s="223">
        <f t="shared" ca="1" si="705"/>
        <v>-4.5685820953564397E-14</v>
      </c>
      <c r="DL415" s="223">
        <f t="shared" ca="1" si="706"/>
        <v>-3.353538102366885E-14</v>
      </c>
      <c r="DM415" s="223">
        <f t="shared" ca="1" si="707"/>
        <v>2.938895512505309E-14</v>
      </c>
      <c r="DN415" s="223">
        <f t="shared" ca="1" si="708"/>
        <v>4.7817248230577714E-14</v>
      </c>
      <c r="DO415" s="223">
        <f t="shared" ca="1" si="709"/>
        <v>-6.1516679699646799E-15</v>
      </c>
      <c r="DP415" s="223">
        <f t="shared" ca="1" si="710"/>
        <v>-5.0806715010671551E-14</v>
      </c>
      <c r="DQ415" s="223">
        <f t="shared" ca="1" si="711"/>
        <v>-1.853838153720926E-14</v>
      </c>
      <c r="DR415" s="223">
        <f t="shared" ca="1" si="712"/>
        <v>4.1797796448618547E-14</v>
      </c>
      <c r="DS415" s="223">
        <f t="shared" ca="1" si="713"/>
        <v>3.8850453738500158E-14</v>
      </c>
      <c r="DT415" s="223">
        <f t="shared" ca="1" si="714"/>
        <v>-2.2918015971209943E-14</v>
      </c>
      <c r="DU415" s="223">
        <f t="shared" ca="1" si="715"/>
        <v>-4.9987701025921213E-14</v>
      </c>
      <c r="DV415" s="223">
        <f t="shared" ca="1" si="716"/>
        <v>-1.3740252052481425E-15</v>
      </c>
      <c r="DW415" s="223">
        <f t="shared" ca="1" si="717"/>
        <v>4.9319979242795593E-14</v>
      </c>
      <c r="DX415" s="223">
        <f t="shared" ca="1" si="718"/>
        <v>2.534158006372783E-14</v>
      </c>
      <c r="DY415" s="223">
        <f t="shared" ca="1" si="719"/>
        <v>-3.7004975876961346E-14</v>
      </c>
      <c r="DZ415" s="223">
        <f t="shared" ca="1" si="720"/>
        <v>-4.332453145552678E-14</v>
      </c>
      <c r="EA415" s="223">
        <f t="shared" ca="1" si="721"/>
        <v>1.5950970982384092E-14</v>
      </c>
      <c r="EB415" s="223">
        <f t="shared" ca="1" si="722"/>
        <v>5.107607105338973E-14</v>
      </c>
      <c r="EC415" s="223">
        <f t="shared" ca="1" si="723"/>
        <v>8.8699748842252344E-15</v>
      </c>
      <c r="ED415" s="223">
        <f t="shared" ca="1" si="724"/>
        <v>-4.6765614867176719E-14</v>
      </c>
      <c r="EE415" s="223">
        <f t="shared" ca="1" si="725"/>
        <v>-3.1596209911652185E-14</v>
      </c>
      <c r="EF415" s="223">
        <f t="shared" ca="1" si="726"/>
        <v>3.1411109329987469E-14</v>
      </c>
      <c r="EG415" s="223">
        <f t="shared" ca="1" si="727"/>
        <v>4.686076390357525E-14</v>
      </c>
      <c r="EH415" s="223">
        <f t="shared" ca="1" si="728"/>
        <v>-8.6386356425970448E-15</v>
      </c>
      <c r="EI415" s="223">
        <f t="shared" ca="1" si="729"/>
        <v>-5.105879838868925E-14</v>
      </c>
      <c r="EJ415" s="223">
        <f t="shared" ca="1" si="730"/>
        <v>-1.617391639365824E-14</v>
      </c>
      <c r="EK415" s="223">
        <f t="shared" ca="1" si="731"/>
        <v>4.3198916158546414E-14</v>
      </c>
      <c r="EL415" s="223">
        <f t="shared" ca="1" si="732"/>
        <v>3.7166877233317712E-14</v>
      </c>
      <c r="EM415" s="223">
        <f t="shared" ca="1" si="733"/>
        <v>-2.5137287125358092E-14</v>
      </c>
      <c r="EN415" s="223">
        <f t="shared" ca="1" si="734"/>
        <v>-4.9382602329316869E-14</v>
      </c>
      <c r="EO415" s="223">
        <f t="shared" ca="1" si="735"/>
        <v>1.1392999292203248E-15</v>
      </c>
      <c r="EP415" s="223">
        <f t="shared" ca="1" si="736"/>
        <v>4.9936256932848334E-14</v>
      </c>
      <c r="EQ415" s="223">
        <f t="shared" ca="1" si="737"/>
        <v>2.3127741457258135E-14</v>
      </c>
      <c r="ER415" s="223">
        <f t="shared" ca="1" si="738"/>
        <v>-3.8697091372766693E-14</v>
      </c>
      <c r="ES415" s="223">
        <f t="shared" ca="1" si="739"/>
        <v>-4.193299390423413E-14</v>
      </c>
      <c r="ET415" s="223">
        <f t="shared" ca="1" si="740"/>
        <v>1.8319318567301281E-14</v>
      </c>
      <c r="EU415" s="223">
        <f t="shared" ca="1" si="741"/>
        <v>5.0835456546609533E-14</v>
      </c>
      <c r="EV415" s="223">
        <f t="shared" ca="1" si="742"/>
        <v>6.3846981870184719E-15</v>
      </c>
      <c r="EW415" s="223">
        <f t="shared" ca="1" si="743"/>
        <v>-4.773274631838991E-14</v>
      </c>
      <c r="EX415" s="223">
        <f t="shared" ca="1" si="744"/>
        <v>-2.9580920762457204E-14</v>
      </c>
      <c r="EY415" s="223">
        <f t="shared" ca="1" si="745"/>
        <v>3.3357591421257663E-14</v>
      </c>
      <c r="EZ415" s="223">
        <f t="shared" ca="1" si="746"/>
        <v>4.5791387891810897E-14</v>
      </c>
      <c r="FA415" s="223">
        <f t="shared" ca="1" si="747"/>
        <v>-1.1104792085312713E-14</v>
      </c>
      <c r="FB415" s="223">
        <f t="shared" ca="1" si="748"/>
        <v>-5.1187876649166208E-14</v>
      </c>
      <c r="FC415" s="223">
        <f t="shared" ca="1" si="749"/>
        <v>-1.3770486868848536E-14</v>
      </c>
      <c r="FD415" s="223">
        <f t="shared" ca="1" si="750"/>
        <v>4.4495965895669428E-14</v>
      </c>
      <c r="FE415" s="223">
        <f t="shared" ca="1" si="751"/>
        <v>3.5393762465446228E-14</v>
      </c>
      <c r="FF415" s="223">
        <f t="shared" ca="1" si="752"/>
        <v>-2.7296000353054937E-14</v>
      </c>
      <c r="FG415" s="223">
        <f t="shared" ca="1" si="753"/>
        <v>-4.8658536618296066E-14</v>
      </c>
      <c r="FH415" s="223">
        <f t="shared" ca="1" si="754"/>
        <v>3.6498803903684138E-15</v>
      </c>
      <c r="FI415" s="223">
        <f t="shared" ca="1" si="755"/>
        <v>5.0432233806050306E-14</v>
      </c>
      <c r="FJ415" s="223">
        <f t="shared" ca="1" si="756"/>
        <v>2.0858186095867E-14</v>
      </c>
      <c r="FK415" s="223">
        <f t="shared" ca="1" si="757"/>
        <v>-4.0295982185991149E-14</v>
      </c>
      <c r="FL415" s="223">
        <f t="shared" ca="1" si="758"/>
        <v>-4.044043609772891E-14</v>
      </c>
      <c r="FM415" s="223">
        <f t="shared" ca="1" si="759"/>
        <v>2.06435333092057E-14</v>
      </c>
      <c r="FN415" s="223">
        <f t="shared" ca="1" si="760"/>
        <v>5.0472374972348658E-14</v>
      </c>
      <c r="FO415" s="223">
        <f t="shared" ca="1" si="761"/>
        <v>3.8840401926471189E-15</v>
      </c>
      <c r="FP415" s="223">
        <f t="shared" ca="1" si="762"/>
        <v>-4.8584885402827294E-14</v>
      </c>
      <c r="FQ415" s="223">
        <f t="shared" ca="1" si="763"/>
        <v>-2.7494368584162797E-14</v>
      </c>
      <c r="FR415" s="223">
        <f t="shared" ca="1" si="764"/>
        <v>3.5223712153014101E-14</v>
      </c>
      <c r="FS415" s="223">
        <f t="shared" ca="1" si="765"/>
        <v>4.461169641576328E-14</v>
      </c>
      <c r="FT415" s="223">
        <f t="shared" ca="1" si="766"/>
        <v>-1.354419611122995E-14</v>
      </c>
      <c r="FU415" s="223">
        <f t="shared" ca="1" si="767"/>
        <v>-5.1193638831266838E-14</v>
      </c>
      <c r="FV415" s="223">
        <f t="shared" ca="1" si="768"/>
        <v>-1.1333883035018194E-14</v>
      </c>
      <c r="FW415" s="223">
        <f t="shared" ca="1" si="769"/>
        <v>4.5685820953564233E-14</v>
      </c>
      <c r="FX415" s="223">
        <f t="shared" ca="1" si="770"/>
        <v>3.3535381023669115E-14</v>
      </c>
      <c r="FY415" s="223">
        <f t="shared" ca="1" si="771"/>
        <v>-2.93889551250528E-14</v>
      </c>
      <c r="FZ415" s="223">
        <f t="shared" ca="1" si="772"/>
        <v>-4.7817248230577834E-14</v>
      </c>
      <c r="GA415" s="223">
        <f t="shared" ca="1" si="773"/>
        <v>6.1516679699643297E-15</v>
      </c>
      <c r="GB415" s="223">
        <f t="shared" ca="1" si="774"/>
        <v>5.0806715010671507E-14</v>
      </c>
      <c r="GC415" s="223">
        <f t="shared" ca="1" si="775"/>
        <v>1.8538381537209585E-14</v>
      </c>
      <c r="GD415" s="223">
        <f t="shared" ca="1" si="776"/>
        <v>-4.1797796448618351E-14</v>
      </c>
      <c r="GE415" s="223">
        <f t="shared" ca="1" si="777"/>
        <v>-3.8850453738500391E-14</v>
      </c>
      <c r="GF415" s="223">
        <f t="shared" ca="1" si="778"/>
        <v>2.2918015971209631E-14</v>
      </c>
      <c r="GG415" s="223">
        <f t="shared" ca="1" si="779"/>
        <v>4.9987701025921295E-14</v>
      </c>
      <c r="GH415" s="223">
        <f t="shared" ca="1" si="780"/>
        <v>1.3740252052484928E-15</v>
      </c>
      <c r="GI415" s="223">
        <f t="shared" ca="1" si="781"/>
        <v>-4.9319979242795492E-14</v>
      </c>
      <c r="GJ415" s="223">
        <f t="shared" ca="1" si="782"/>
        <v>-2.5341580063728133E-14</v>
      </c>
      <c r="GK415" s="223">
        <f t="shared" ca="1" si="783"/>
        <v>3.7004975876961106E-14</v>
      </c>
      <c r="GL415" s="223">
        <f t="shared" ca="1" si="784"/>
        <v>4.3324531455526969E-14</v>
      </c>
      <c r="GM415" s="223">
        <f t="shared" ca="1" si="785"/>
        <v>-1.5950970982383757E-14</v>
      </c>
      <c r="GN415" s="223">
        <f t="shared" ca="1" si="786"/>
        <v>-5.1076071053389755E-14</v>
      </c>
      <c r="GO415" s="223">
        <f t="shared" ca="1" si="787"/>
        <v>-8.8699748842255815E-15</v>
      </c>
      <c r="GP415" s="223">
        <f t="shared" ca="1" si="788"/>
        <v>4.6765614867176574E-14</v>
      </c>
      <c r="GQ415" s="223">
        <f t="shared" ca="1" si="789"/>
        <v>3.1596209911652463E-14</v>
      </c>
      <c r="GR415" s="223">
        <f t="shared" ca="1" si="790"/>
        <v>-3.1411109329987192E-14</v>
      </c>
      <c r="GS415" s="223">
        <f t="shared" ca="1" si="791"/>
        <v>-4.6860763903575389E-14</v>
      </c>
      <c r="GT415" s="223">
        <f t="shared" ca="1" si="792"/>
        <v>8.6386356425966945E-15</v>
      </c>
      <c r="GU415" s="223">
        <f t="shared" ca="1" si="793"/>
        <v>5.1058798388689225E-14</v>
      </c>
      <c r="GV415" s="223">
        <f t="shared" ca="1" si="794"/>
        <v>1.6173916393659954E-14</v>
      </c>
      <c r="GW415" s="223">
        <f t="shared" ca="1" si="795"/>
        <v>-4.3198916158545442E-14</v>
      </c>
      <c r="GX415" s="223">
        <f t="shared" ca="1" si="796"/>
        <v>-3.7166877233318962E-14</v>
      </c>
      <c r="GY415" s="223">
        <f t="shared" ca="1" si="797"/>
        <v>2.513728712535652E-14</v>
      </c>
      <c r="GZ415" s="223">
        <f t="shared" ca="1" si="798"/>
        <v>4.9382602329317348E-14</v>
      </c>
      <c r="HA415" s="223">
        <f t="shared" ca="1" si="799"/>
        <v>-1.1392999292214292E-15</v>
      </c>
      <c r="HB415" s="223">
        <f t="shared" ca="1" si="800"/>
        <v>-4.993625693284858E-14</v>
      </c>
      <c r="HC415" s="223">
        <f t="shared" ca="1" si="801"/>
        <v>-2.3127741457257151E-14</v>
      </c>
      <c r="HD415" s="223">
        <f t="shared" ca="1" si="802"/>
        <v>3.8697091372767425E-14</v>
      </c>
      <c r="HE415" s="223">
        <f t="shared" ca="1" si="803"/>
        <v>4.1932993904233499E-14</v>
      </c>
      <c r="HF415" s="223">
        <f t="shared" ca="1" si="804"/>
        <v>-1.8319318567300949E-14</v>
      </c>
      <c r="HG415" s="223">
        <f t="shared" ca="1" si="805"/>
        <v>-5.0835456546609571E-14</v>
      </c>
      <c r="HH415" s="223">
        <f t="shared" ca="1" si="806"/>
        <v>-6.384698187018819E-15</v>
      </c>
      <c r="HI415" s="223">
        <f t="shared" ca="1" si="807"/>
        <v>4.7732746318389783E-14</v>
      </c>
      <c r="HJ415" s="223">
        <f t="shared" ca="1" si="808"/>
        <v>2.9580920762457488E-14</v>
      </c>
      <c r="HK415" s="223">
        <f t="shared" ca="1" si="809"/>
        <v>-3.3357591421257391E-14</v>
      </c>
      <c r="HL415" s="223">
        <f t="shared" ca="1" si="810"/>
        <v>-4.5791387891811061E-14</v>
      </c>
      <c r="HM415" s="223">
        <f t="shared" ca="1" si="811"/>
        <v>1.1104792085312366E-14</v>
      </c>
      <c r="HN415" s="223">
        <f t="shared" ca="1" si="812"/>
        <v>5.1187876649166196E-14</v>
      </c>
      <c r="HO415" s="223">
        <f t="shared" ca="1" si="813"/>
        <v>1.3770486868848875E-14</v>
      </c>
      <c r="HP415" s="223">
        <f t="shared" ca="1" si="814"/>
        <v>-4.4495965895669258E-14</v>
      </c>
      <c r="HQ415" s="223">
        <f t="shared" ca="1" si="815"/>
        <v>-3.5393762465447535E-14</v>
      </c>
      <c r="HR415" s="223">
        <f t="shared" ca="1" si="816"/>
        <v>2.7296000353053406E-14</v>
      </c>
      <c r="HS415" s="223">
        <f t="shared" ca="1" si="817"/>
        <v>4.8658536618296628E-14</v>
      </c>
      <c r="HT415" s="223">
        <f t="shared" ca="1" si="818"/>
        <v>-3.6498803903666089E-15</v>
      </c>
      <c r="HU415" s="223">
        <f t="shared" ca="1" si="819"/>
        <v>-5.0432233806049996E-14</v>
      </c>
      <c r="HV415" s="223">
        <f t="shared" ca="1" si="820"/>
        <v>-2.0858186095868651E-14</v>
      </c>
      <c r="HW415" s="223">
        <f t="shared" ca="1" si="821"/>
        <v>4.0295982185991831E-14</v>
      </c>
      <c r="HX415" s="223">
        <f t="shared" ca="1" si="822"/>
        <v>4.0440436097728235E-14</v>
      </c>
      <c r="HY415" s="223">
        <f t="shared" ca="1" si="823"/>
        <v>-2.06435333092067E-14</v>
      </c>
      <c r="HZ415" s="223">
        <f t="shared" ca="1" si="824"/>
        <v>-5.0472374972348475E-14</v>
      </c>
      <c r="IA415" s="223">
        <f t="shared" ca="1" si="825"/>
        <v>-3.8840401926460176E-15</v>
      </c>
      <c r="IB415" s="223">
        <f t="shared" ca="1" si="826"/>
        <v>4.858488540282718E-14</v>
      </c>
      <c r="IC415" s="223">
        <f t="shared" ca="1" si="827"/>
        <v>2.7494368584163097E-14</v>
      </c>
      <c r="ID415" s="223">
        <f t="shared" ca="1" si="828"/>
        <v>-3.5223712153013843E-14</v>
      </c>
      <c r="IE415" s="223">
        <f t="shared" ca="1" si="829"/>
        <v>-3.2926370060567429E-14</v>
      </c>
      <c r="IF415" s="223">
        <f t="shared" ca="1" si="830"/>
        <v>1.3544196111229609E-14</v>
      </c>
      <c r="IG415" s="223">
        <f t="shared" ca="1" si="831"/>
        <v>5.1193638831266838E-14</v>
      </c>
      <c r="IH415" s="223">
        <f t="shared" ca="1" si="832"/>
        <v>1.1333883035018538E-14</v>
      </c>
      <c r="II415" s="223">
        <f t="shared" ca="1" si="833"/>
        <v>-4.5685820953564075E-14</v>
      </c>
      <c r="IJ415" s="223">
        <f t="shared" ca="1" si="834"/>
        <v>-3.3535381023669387E-14</v>
      </c>
      <c r="IK415" s="223">
        <f t="shared" ca="1" si="835"/>
        <v>2.9388955125052516E-14</v>
      </c>
      <c r="IL415" s="223">
        <f t="shared" ca="1" si="836"/>
        <v>4.7817248230577961E-14</v>
      </c>
      <c r="IM415" s="223">
        <f t="shared" ca="1" si="837"/>
        <v>-6.1516679699625405E-15</v>
      </c>
      <c r="IN415" s="223">
        <f t="shared" ca="1" si="838"/>
        <v>-5.0806715010671286E-14</v>
      </c>
      <c r="IO415" s="223">
        <f t="shared" ca="1" si="839"/>
        <v>-1.853838153721127E-14</v>
      </c>
      <c r="IP415" s="223">
        <f t="shared" ca="1" si="840"/>
        <v>4.179779644861731E-14</v>
      </c>
      <c r="IQ415" s="223">
        <f t="shared" ca="1" si="841"/>
        <v>3.8850453738501565E-14</v>
      </c>
      <c r="IR415" s="223">
        <f t="shared" ca="1" si="842"/>
        <v>-2.2918015971210615E-14</v>
      </c>
      <c r="IS415" s="223">
        <f t="shared" ca="1" si="843"/>
        <v>-4.9987701025921055E-14</v>
      </c>
      <c r="IT415" s="223">
        <f t="shared" ca="1" si="844"/>
        <v>-1.3740252052473884E-15</v>
      </c>
      <c r="IU415" s="223">
        <f t="shared" ca="1" si="845"/>
        <v>4.9319979242795788E-14</v>
      </c>
      <c r="IV415" s="223">
        <f t="shared" ca="1" si="846"/>
        <v>2.5341580063727174E-14</v>
      </c>
      <c r="IW415" s="223">
        <f t="shared" ca="1" si="847"/>
        <v>-3.7004975876960866E-14</v>
      </c>
      <c r="IX415" s="223">
        <f t="shared" ca="1" si="848"/>
        <v>-4.3324531455527159E-14</v>
      </c>
      <c r="IY415" s="223">
        <f t="shared" ca="1" si="849"/>
        <v>1.595097098238342E-14</v>
      </c>
      <c r="IZ415" s="223">
        <f t="shared" ca="1" si="850"/>
        <v>5.107607105338978E-14</v>
      </c>
      <c r="JA415" s="223">
        <f t="shared" ca="1" si="851"/>
        <v>8.869974884225927E-15</v>
      </c>
      <c r="JB415" s="223">
        <f t="shared" ca="1" si="852"/>
        <v>-4.6765614867176428E-14</v>
      </c>
    </row>
    <row r="416" spans="2:262">
      <c r="B416" s="230">
        <v>55</v>
      </c>
      <c r="C416" s="229">
        <f t="shared" si="853"/>
        <v>1.0742187500000005E-3</v>
      </c>
      <c r="D416" s="226">
        <f t="shared" ca="1" si="597"/>
        <v>18.000000000016424</v>
      </c>
      <c r="E416" s="225">
        <f ca="1">BI361</f>
        <v>1.6424152460752512E-11</v>
      </c>
      <c r="F416" s="224">
        <v>55</v>
      </c>
      <c r="G416" s="223">
        <f t="shared" ca="1" si="854"/>
        <v>-1.0854402151371562E-13</v>
      </c>
      <c r="H416" s="223">
        <f t="shared" ca="1" si="598"/>
        <v>1.265725439495539E-13</v>
      </c>
      <c r="I416" s="223">
        <f t="shared" ca="1" si="599"/>
        <v>1.6400842421202991E-13</v>
      </c>
      <c r="J416" s="223">
        <f t="shared" ca="1" si="600"/>
        <v>-5.4703645667494418E-14</v>
      </c>
      <c r="K416" s="223">
        <f t="shared" ca="1" si="601"/>
        <v>-1.8797969742572997E-13</v>
      </c>
      <c r="L416" s="223">
        <f t="shared" ca="1" si="602"/>
        <v>-2.7669523993086645E-14</v>
      </c>
      <c r="M416" s="223">
        <f t="shared" ca="1" si="603"/>
        <v>1.7585484338285886E-13</v>
      </c>
      <c r="N416" s="223">
        <f t="shared" ca="1" si="604"/>
        <v>1.0472955253863968E-13</v>
      </c>
      <c r="O416" s="223">
        <f t="shared" ca="1" si="605"/>
        <v>-1.2996209369827878E-13</v>
      </c>
      <c r="P416" s="223">
        <f t="shared" ca="1" si="606"/>
        <v>-1.616792643439921E-13</v>
      </c>
      <c r="Q416" s="223">
        <f t="shared" ca="1" si="607"/>
        <v>5.911383904744064E-14</v>
      </c>
      <c r="R416" s="223">
        <f t="shared" ca="1" si="608"/>
        <v>1.8758309523544777E-13</v>
      </c>
      <c r="S416" s="223">
        <f t="shared" ca="1" si="609"/>
        <v>2.3085538549660767E-14</v>
      </c>
      <c r="T416" s="223">
        <f t="shared" ca="1" si="610"/>
        <v>-1.7746695498360797E-13</v>
      </c>
      <c r="U416" s="223">
        <f t="shared" ca="1" si="611"/>
        <v>-1.0085199839720462E-13</v>
      </c>
      <c r="V416" s="223">
        <f t="shared" ca="1" si="612"/>
        <v>1.3327335914135557E-13</v>
      </c>
      <c r="W416" s="223">
        <f t="shared" ca="1" si="613"/>
        <v>1.5925271493269047E-13</v>
      </c>
      <c r="X416" s="223">
        <f t="shared" ca="1" si="614"/>
        <v>-6.3488424461153629E-14</v>
      </c>
      <c r="Y416" s="223">
        <f t="shared" ca="1" si="615"/>
        <v>-1.8707350000277955E-13</v>
      </c>
      <c r="Z416" s="223">
        <f t="shared" ca="1" si="616"/>
        <v>-1.848764724103679E-14</v>
      </c>
      <c r="AA416" s="223">
        <f t="shared" ca="1" si="617"/>
        <v>1.7897216712659172E-13</v>
      </c>
      <c r="AB416" s="223">
        <f t="shared" ca="1" si="618"/>
        <v>9.6913694783034484E-14</v>
      </c>
      <c r="AC416" s="223">
        <f t="shared" ca="1" si="619"/>
        <v>-1.3650434569629727E-13</v>
      </c>
      <c r="AD416" s="223">
        <f t="shared" ca="1" si="620"/>
        <v>-1.5673023764075577E-13</v>
      </c>
      <c r="AE416" s="223">
        <f t="shared" ca="1" si="621"/>
        <v>6.7824766821956645E-14</v>
      </c>
      <c r="AF416" s="223">
        <f t="shared" ca="1" si="622"/>
        <v>1.8645121868883824E-13</v>
      </c>
      <c r="AG416" s="223">
        <f t="shared" ca="1" si="623"/>
        <v>1.3878619665011809E-14</v>
      </c>
      <c r="AH416" s="223">
        <f t="shared" ca="1" si="624"/>
        <v>-1.8036957312829901E-13</v>
      </c>
      <c r="AI416" s="223">
        <f t="shared" ca="1" si="625"/>
        <v>-9.2917013982962931E-14</v>
      </c>
      <c r="AJ416" s="223">
        <f t="shared" ca="1" si="626"/>
        <v>1.396531071376182E-13</v>
      </c>
      <c r="AK416" s="223">
        <f t="shared" ca="1" si="627"/>
        <v>1.5411335191418767E-13</v>
      </c>
      <c r="AL416" s="223">
        <f t="shared" ca="1" si="628"/>
        <v>-7.2120254079356875E-14</v>
      </c>
      <c r="AM416" s="223">
        <f t="shared" ca="1" si="629"/>
        <v>-1.8571662613261898E-13</v>
      </c>
      <c r="AN416" s="223">
        <f t="shared" ca="1" si="630"/>
        <v>-9.2612321274563027E-15</v>
      </c>
      <c r="AO416" s="223">
        <f t="shared" ca="1" si="631"/>
        <v>1.8165833124360634E-13</v>
      </c>
      <c r="AP416" s="223">
        <f t="shared" ca="1" si="632"/>
        <v>8.886436344805958E-14</v>
      </c>
      <c r="AQ416" s="223">
        <f t="shared" ca="1" si="633"/>
        <v>-1.4271774676916499E-13</v>
      </c>
      <c r="AR416" s="223">
        <f t="shared" ca="1" si="634"/>
        <v>-1.5140363406709592E-13</v>
      </c>
      <c r="AS416" s="223">
        <f t="shared" ca="1" si="635"/>
        <v>7.6372298792449702E-14</v>
      </c>
      <c r="AT416" s="223">
        <f t="shared" ca="1" si="636"/>
        <v>1.8487016482520944E-13</v>
      </c>
      <c r="AU416" s="223">
        <f t="shared" ca="1" si="637"/>
        <v>4.6382659699669951E-15</v>
      </c>
      <c r="AV416" s="223">
        <f t="shared" ca="1" si="638"/>
        <v>-1.8283766517281508E-13</v>
      </c>
      <c r="AW416" s="223">
        <f t="shared" ca="1" si="639"/>
        <v>-8.4758184343467661E-14</v>
      </c>
      <c r="AX416" s="223">
        <f t="shared" ca="1" si="640"/>
        <v>1.4569641856661834E-13</v>
      </c>
      <c r="AY416" s="223">
        <f t="shared" ca="1" si="641"/>
        <v>1.4860271633218865E-13</v>
      </c>
      <c r="AZ416" s="223">
        <f t="shared" ca="1" si="642"/>
        <v>-8.0578339688494168E-14</v>
      </c>
      <c r="BA416" s="223">
        <f t="shared" ca="1" si="643"/>
        <v>-1.8391234464324988E-13</v>
      </c>
      <c r="BB416" s="223">
        <f t="shared" ca="1" si="644"/>
        <v>-1.2505894491969465E-17</v>
      </c>
      <c r="BC416" s="223">
        <f t="shared" ca="1" si="645"/>
        <v>1.8390686452926466E-13</v>
      </c>
      <c r="BD416" s="223">
        <f t="shared" ca="1" si="646"/>
        <v>8.0600950077938711E-14</v>
      </c>
      <c r="BE416" s="223">
        <f t="shared" ca="1" si="647"/>
        <v>-1.4858732828946801E-13</v>
      </c>
      <c r="BF416" s="223">
        <f t="shared" ca="1" si="648"/>
        <v>-1.457122858775755E-13</v>
      </c>
      <c r="BG416" s="223">
        <f t="shared" ca="1" si="649"/>
        <v>8.4735843205729659E-14</v>
      </c>
      <c r="BH416" s="223">
        <f t="shared" ca="1" si="650"/>
        <v>1.8284374254180244E-13</v>
      </c>
      <c r="BI416" s="223">
        <f t="shared" ca="1" si="651"/>
        <v>-4.6132617140649435E-15</v>
      </c>
      <c r="BJ416" s="223">
        <f t="shared" ca="1" si="652"/>
        <v>-1.848652852672421E-13</v>
      </c>
      <c r="BK416" s="223">
        <f t="shared" ca="1" si="653"/>
        <v>-7.6395164813947636E-14</v>
      </c>
      <c r="BL416" s="223">
        <f t="shared" ca="1" si="654"/>
        <v>1.5138873456179328E-13</v>
      </c>
      <c r="BM416" s="223">
        <f t="shared" ca="1" si="655"/>
        <v>1.4273408379048388E-13</v>
      </c>
      <c r="BN416" s="223">
        <f t="shared" ca="1" si="656"/>
        <v>-8.8842305019494064E-14</v>
      </c>
      <c r="BO416" s="223">
        <f t="shared" ca="1" si="657"/>
        <v>-1.8166500220681598E-13</v>
      </c>
      <c r="BP416" s="223">
        <f t="shared" ca="1" si="658"/>
        <v>9.2362504662662472E-15</v>
      </c>
      <c r="BQ416" s="223">
        <f t="shared" ca="1" si="659"/>
        <v>1.8571235006993283E-13</v>
      </c>
      <c r="BR416" s="223">
        <f t="shared" ca="1" si="660"/>
        <v>7.2143361959271865E-14</v>
      </c>
      <c r="BS416" s="223">
        <f t="shared" ca="1" si="661"/>
        <v>-1.5409894992120794E-13</v>
      </c>
      <c r="BT416" s="223">
        <f t="shared" ca="1" si="662"/>
        <v>-1.3966990402848799E-13</v>
      </c>
      <c r="BU416" s="223">
        <f t="shared" ca="1" si="663"/>
        <v>9.28952515507425E-14</v>
      </c>
      <c r="BV416" s="223">
        <f t="shared" ca="1" si="664"/>
        <v>1.8037683366739215E-13</v>
      </c>
      <c r="BW416" s="223">
        <f t="shared" ca="1" si="665"/>
        <v>-1.3853675646552342E-14</v>
      </c>
      <c r="BX416" s="223">
        <f t="shared" ca="1" si="666"/>
        <v>-1.8644754869717345E-13</v>
      </c>
      <c r="BY416" s="223">
        <f t="shared" ca="1" si="667"/>
        <v>-6.7848102640965878E-14</v>
      </c>
      <c r="BZ416" s="223">
        <f t="shared" ca="1" si="668"/>
        <v>1.5671634183532098E-13</v>
      </c>
      <c r="CA416" s="223">
        <f t="shared" ca="1" si="669"/>
        <v>1.3652159233889947E-13</v>
      </c>
      <c r="CB416" s="223">
        <f t="shared" ca="1" si="670"/>
        <v>-9.689224145603395E-14</v>
      </c>
      <c r="CC416" s="223">
        <f t="shared" ca="1" si="671"/>
        <v>-1.7898001286809133E-13</v>
      </c>
      <c r="CD416" s="223">
        <f t="shared" ca="1" si="672"/>
        <v>1.8462755890651244E-14</v>
      </c>
      <c r="CE416" s="223">
        <f t="shared" ca="1" si="673"/>
        <v>1.8707043829280183E-13</v>
      </c>
      <c r="CF416" s="223">
        <f t="shared" ca="1" si="674"/>
        <v>6.351197416263295E-14</v>
      </c>
      <c r="CG416" s="223">
        <f t="shared" ca="1" si="675"/>
        <v>-1.5923933368511391E-13</v>
      </c>
      <c r="CH416" s="223">
        <f t="shared" ca="1" si="676"/>
        <v>-1.3329104514695715E-13</v>
      </c>
      <c r="CI416" s="223">
        <f t="shared" ca="1" si="677"/>
        <v>1.0083086709810658E-13</v>
      </c>
      <c r="CJ416" s="223">
        <f t="shared" ca="1" si="678"/>
        <v>1.7747538120153254E-13</v>
      </c>
      <c r="CK416" s="223">
        <f t="shared" ca="1" si="679"/>
        <v>-2.3060714860968525E-14</v>
      </c>
      <c r="CL416" s="223">
        <f t="shared" ca="1" si="680"/>
        <v>-1.8758064365141684E-13</v>
      </c>
      <c r="CM416" s="223">
        <f t="shared" ca="1" si="681"/>
        <v>-5.9137588445930138E-14</v>
      </c>
      <c r="CN416" s="223">
        <f t="shared" ca="1" si="682"/>
        <v>1.6166640571463711E-13</v>
      </c>
      <c r="CO416" s="223">
        <f t="shared" ca="1" si="683"/>
        <v>1.2998020841349151E-13</v>
      </c>
      <c r="CP416" s="223">
        <f t="shared" ca="1" si="684"/>
        <v>-1.0470875599614828E-13</v>
      </c>
      <c r="CQ416" s="223">
        <f t="shared" ca="1" si="685"/>
        <v>-1.7586384500156987E-13</v>
      </c>
      <c r="CR416" s="223">
        <f t="shared" ca="1" si="686"/>
        <v>2.7644782918949212E-14</v>
      </c>
      <c r="CS416" s="223">
        <f t="shared" ca="1" si="687"/>
        <v>1.8797785744438832E-13</v>
      </c>
      <c r="CT416" s="223">
        <f t="shared" ca="1" si="688"/>
        <v>5.4727580457244365E-14</v>
      </c>
      <c r="CU416" s="223">
        <f t="shared" ca="1" si="689"/>
        <v>-1.6399609594645407E-13</v>
      </c>
      <c r="CV416" s="223">
        <f t="shared" ca="1" si="690"/>
        <v>-1.2659107646275061E-13</v>
      </c>
      <c r="CW416" s="223">
        <f t="shared" ca="1" si="691"/>
        <v>1.0852357225489044E-13</v>
      </c>
      <c r="CX416" s="223">
        <f t="shared" ca="1" si="692"/>
        <v>1.7414637499734998E-13</v>
      </c>
      <c r="CY416" s="223">
        <f t="shared" ca="1" si="693"/>
        <v>-3.2212198793404572E-14</v>
      </c>
      <c r="CZ416" s="223">
        <f t="shared" ca="1" si="694"/>
        <v>-1.8826184040498026E-13</v>
      </c>
      <c r="DA416" s="223">
        <f t="shared" ca="1" si="695"/>
        <v>-5.0284606620487196E-14</v>
      </c>
      <c r="DB416" s="223">
        <f t="shared" ca="1" si="696"/>
        <v>1.662270010622832E-13</v>
      </c>
      <c r="DC416" s="223">
        <f t="shared" ca="1" si="697"/>
        <v>1.2312569078109383E-13</v>
      </c>
      <c r="DD416" s="223">
        <f t="shared" ca="1" si="698"/>
        <v>-1.1227301797166618E-13</v>
      </c>
      <c r="DE416" s="223">
        <f t="shared" ca="1" si="699"/>
        <v>-1.723240057285861E-13</v>
      </c>
      <c r="DF416" s="223">
        <f t="shared" ca="1" si="700"/>
        <v>3.6760211243801091E-14</v>
      </c>
      <c r="DG416" s="223">
        <f t="shared" ca="1" si="701"/>
        <v>1.8843242147247563E-13</v>
      </c>
      <c r="DH416" s="223">
        <f t="shared" ca="1" si="702"/>
        <v>4.5811343216961791E-14</v>
      </c>
      <c r="DI416" s="223">
        <f t="shared" ca="1" si="703"/>
        <v>-1.6835777724829781E-13</v>
      </c>
      <c r="DJ416" s="223">
        <f t="shared" ca="1" si="704"/>
        <v>-1.1958613878727457E-13</v>
      </c>
      <c r="DK416" s="223">
        <f t="shared" ca="1" si="705"/>
        <v>1.1595483462057007E-13</v>
      </c>
      <c r="DL416" s="223">
        <f t="shared" ca="1" si="706"/>
        <v>1.7039783492237879E-13</v>
      </c>
      <c r="DM416" s="223">
        <f t="shared" ca="1" si="707"/>
        <v>-4.1286080717491945E-14</v>
      </c>
      <c r="DN416" s="223">
        <f t="shared" ca="1" si="708"/>
        <v>-1.8848949789521818E-13</v>
      </c>
      <c r="DO416" s="223">
        <f t="shared" ca="1" si="709"/>
        <v>-4.1310484773284144E-14</v>
      </c>
      <c r="DP416" s="223">
        <f t="shared" ca="1" si="710"/>
        <v>1.7038714100460323E-13</v>
      </c>
      <c r="DQ416" s="223">
        <f t="shared" ca="1" si="711"/>
        <v>1.1597455257506773E-13</v>
      </c>
      <c r="DR416" s="223">
        <f t="shared" ca="1" si="712"/>
        <v>-1.1956680441293323E-13</v>
      </c>
      <c r="DS416" s="223">
        <f t="shared" ca="1" si="713"/>
        <v>-1.6836902283200198E-13</v>
      </c>
      <c r="DT416" s="223">
        <f t="shared" ca="1" si="714"/>
        <v>4.5787080999949779E-14</v>
      </c>
      <c r="DU416" s="223">
        <f t="shared" ca="1" si="715"/>
        <v>1.8843303529250495E-13</v>
      </c>
      <c r="DV416" s="223">
        <f t="shared" ca="1" si="716"/>
        <v>3.678474243827237E-14</v>
      </c>
      <c r="DW416" s="223">
        <f t="shared" ca="1" si="717"/>
        <v>-1.7231386991835077E-13</v>
      </c>
      <c r="DX416" s="223">
        <f t="shared" ca="1" si="718"/>
        <v>-1.1229310762895329E-13</v>
      </c>
      <c r="DY416" s="223">
        <f t="shared" ca="1" si="719"/>
        <v>1.2310675163320477E-13</v>
      </c>
      <c r="DZ416" s="223">
        <f t="shared" ca="1" si="720"/>
        <v>1.6623879153799203E-13</v>
      </c>
      <c r="EA416" s="223">
        <f t="shared" ca="1" si="721"/>
        <v>-5.0260500856897296E-14</v>
      </c>
      <c r="EB416" s="223">
        <f t="shared" ca="1" si="722"/>
        <v>-1.8826306767529642E-13</v>
      </c>
      <c r="EC416" s="223">
        <f t="shared" ca="1" si="723"/>
        <v>-3.2236842349891149E-14</v>
      </c>
      <c r="ED416" s="223">
        <f t="shared" ca="1" si="724"/>
        <v>1.7413680340009228E-13</v>
      </c>
      <c r="EE416" s="223">
        <f t="shared" ca="1" si="725"/>
        <v>1.0854402151371285E-13</v>
      </c>
      <c r="EF416" s="223">
        <f t="shared" ca="1" si="726"/>
        <v>-1.2657254394955441E-13</v>
      </c>
      <c r="EG416" s="223">
        <f t="shared" ca="1" si="727"/>
        <v>-1.6400842421202835E-13</v>
      </c>
      <c r="EH416" s="223">
        <f t="shared" ca="1" si="728"/>
        <v>5.4703645667494961E-14</v>
      </c>
      <c r="EI416" s="223">
        <f t="shared" ca="1" si="729"/>
        <v>1.8797969742572972E-13</v>
      </c>
      <c r="EJ416" s="223">
        <f t="shared" ca="1" si="730"/>
        <v>2.7669523993086247E-14</v>
      </c>
      <c r="EK416" s="223">
        <f t="shared" ca="1" si="731"/>
        <v>-1.7585484338285997E-13</v>
      </c>
      <c r="EL416" s="223">
        <f t="shared" ca="1" si="732"/>
        <v>-1.0472955253863933E-13</v>
      </c>
      <c r="EM416" s="223">
        <f t="shared" ca="1" si="733"/>
        <v>1.2996209369828102E-13</v>
      </c>
      <c r="EN416" s="223">
        <f t="shared" ca="1" si="734"/>
        <v>1.6167926434399188E-13</v>
      </c>
      <c r="EO416" s="223">
        <f t="shared" ca="1" si="735"/>
        <v>-5.9113839047443543E-14</v>
      </c>
      <c r="EP416" s="223">
        <f t="shared" ca="1" si="736"/>
        <v>-1.8758309523544777E-13</v>
      </c>
      <c r="EQ416" s="223">
        <f t="shared" ca="1" si="737"/>
        <v>-2.3085538549658047E-14</v>
      </c>
      <c r="ER416" s="223">
        <f t="shared" ca="1" si="738"/>
        <v>1.77466954983608E-13</v>
      </c>
      <c r="ES416" s="223">
        <f t="shared" ca="1" si="739"/>
        <v>1.008519983972023E-13</v>
      </c>
      <c r="ET416" s="223">
        <f t="shared" ca="1" si="740"/>
        <v>-1.3327335914135562E-13</v>
      </c>
      <c r="EU416" s="223">
        <f t="shared" ca="1" si="741"/>
        <v>-1.5925271493268901E-13</v>
      </c>
      <c r="EV416" s="223">
        <f t="shared" ca="1" si="742"/>
        <v>6.3488424461153718E-14</v>
      </c>
      <c r="EW416" s="223">
        <f t="shared" ca="1" si="743"/>
        <v>1.8707350000277919E-13</v>
      </c>
      <c r="EX416" s="223">
        <f t="shared" ca="1" si="744"/>
        <v>1.848764724103672E-14</v>
      </c>
      <c r="EY416" s="223">
        <f t="shared" ca="1" si="745"/>
        <v>-1.789721671265926E-13</v>
      </c>
      <c r="EZ416" s="223">
        <f t="shared" ca="1" si="746"/>
        <v>-9.6913694783034421E-14</v>
      </c>
      <c r="FA416" s="223">
        <f t="shared" ca="1" si="747"/>
        <v>1.3650434569629917E-13</v>
      </c>
      <c r="FB416" s="223">
        <f t="shared" ca="1" si="748"/>
        <v>1.5673023764075608E-13</v>
      </c>
      <c r="FC416" s="223">
        <f t="shared" ca="1" si="749"/>
        <v>-6.7824766821958614E-14</v>
      </c>
      <c r="FD416" s="223">
        <f t="shared" ca="1" si="750"/>
        <v>-1.8645121868883829E-13</v>
      </c>
      <c r="FE416" s="223">
        <f t="shared" ca="1" si="751"/>
        <v>-1.3878619665009727E-14</v>
      </c>
      <c r="FF416" s="223">
        <f t="shared" ca="1" si="752"/>
        <v>1.8036957312829884E-13</v>
      </c>
      <c r="FG416" s="223">
        <f t="shared" ca="1" si="753"/>
        <v>9.2917013982961126E-14</v>
      </c>
      <c r="FH416" s="223">
        <f t="shared" ca="1" si="754"/>
        <v>-1.3965310713761777E-13</v>
      </c>
      <c r="FI416" s="223">
        <f t="shared" ca="1" si="755"/>
        <v>-1.5411335191418651E-13</v>
      </c>
      <c r="FJ416" s="223">
        <f t="shared" ca="1" si="756"/>
        <v>7.2120254079356344E-14</v>
      </c>
      <c r="FK416" s="223">
        <f t="shared" ca="1" si="757"/>
        <v>1.8571662613261865E-13</v>
      </c>
      <c r="FL416" s="223">
        <f t="shared" ca="1" si="758"/>
        <v>9.2612321274568959E-15</v>
      </c>
      <c r="FM416" s="223">
        <f t="shared" ca="1" si="759"/>
        <v>-1.816583312436069E-13</v>
      </c>
      <c r="FN416" s="223">
        <f t="shared" ca="1" si="760"/>
        <v>-8.8864363448060098E-14</v>
      </c>
      <c r="FO416" s="223">
        <f t="shared" ca="1" si="761"/>
        <v>1.4271774676916635E-13</v>
      </c>
      <c r="FP416" s="223">
        <f t="shared" ca="1" si="762"/>
        <v>1.5140363406709627E-13</v>
      </c>
      <c r="FQ416" s="223">
        <f t="shared" ca="1" si="763"/>
        <v>-7.6372298792451608E-14</v>
      </c>
      <c r="FR416" s="223">
        <f t="shared" ca="1" si="764"/>
        <v>-1.8487016482520954E-13</v>
      </c>
      <c r="FS416" s="223">
        <f t="shared" ca="1" si="765"/>
        <v>-4.6382659699648999E-15</v>
      </c>
      <c r="FT416" s="223">
        <f t="shared" ca="1" si="766"/>
        <v>1.8283766517281493E-13</v>
      </c>
      <c r="FU416" s="223">
        <f t="shared" ca="1" si="767"/>
        <v>8.4758184343465805E-14</v>
      </c>
      <c r="FV416" s="223">
        <f t="shared" ca="1" si="768"/>
        <v>-1.4569641856661796E-13</v>
      </c>
      <c r="FW416" s="223">
        <f t="shared" ca="1" si="769"/>
        <v>-1.4860271633218737E-13</v>
      </c>
      <c r="FX416" s="223">
        <f t="shared" ca="1" si="770"/>
        <v>8.0578339688493613E-14</v>
      </c>
      <c r="FY416" s="223">
        <f t="shared" ca="1" si="771"/>
        <v>1.839123446432494E-13</v>
      </c>
      <c r="FZ416" s="223">
        <f t="shared" ca="1" si="772"/>
        <v>1.2505894493913218E-17</v>
      </c>
      <c r="GA416" s="223">
        <f t="shared" ca="1" si="773"/>
        <v>-1.8390686452926481E-13</v>
      </c>
      <c r="GB416" s="223">
        <f t="shared" ca="1" si="774"/>
        <v>-8.0600950077940465E-14</v>
      </c>
      <c r="GC416" s="223">
        <f t="shared" ca="1" si="775"/>
        <v>1.4858732828946843E-13</v>
      </c>
      <c r="GD416" s="223">
        <f t="shared" ca="1" si="776"/>
        <v>1.4571228587757676E-13</v>
      </c>
      <c r="GE416" s="223">
        <f t="shared" ca="1" si="777"/>
        <v>-8.4735843205730328E-14</v>
      </c>
      <c r="GF416" s="223">
        <f t="shared" ca="1" si="778"/>
        <v>-1.828437425418029E-13</v>
      </c>
      <c r="GG416" s="223">
        <f t="shared" ca="1" si="779"/>
        <v>4.6132617140656755E-15</v>
      </c>
      <c r="GH416" s="223">
        <f t="shared" ca="1" si="780"/>
        <v>1.848652852672417E-13</v>
      </c>
      <c r="GI416" s="223">
        <f t="shared" ca="1" si="781"/>
        <v>7.6395164813946967E-14</v>
      </c>
      <c r="GJ416" s="223">
        <f t="shared" ca="1" si="782"/>
        <v>-1.5138873456179212E-13</v>
      </c>
      <c r="GK416" s="223">
        <f t="shared" ca="1" si="783"/>
        <v>-1.4273408379048338E-13</v>
      </c>
      <c r="GL416" s="223">
        <f t="shared" ca="1" si="784"/>
        <v>8.8842305019492347E-14</v>
      </c>
      <c r="GM416" s="223">
        <f t="shared" ca="1" si="785"/>
        <v>1.816650022068158E-13</v>
      </c>
      <c r="GN416" s="223">
        <f t="shared" ca="1" si="786"/>
        <v>-9.2362504662643161E-15</v>
      </c>
      <c r="GO416" s="223">
        <f t="shared" ca="1" si="787"/>
        <v>-1.8571235006993293E-13</v>
      </c>
      <c r="GP416" s="223">
        <f t="shared" ca="1" si="788"/>
        <v>-7.214336195926871E-14</v>
      </c>
      <c r="GQ416" s="223">
        <f t="shared" ca="1" si="789"/>
        <v>1.5409894992121147E-13</v>
      </c>
      <c r="GR416" s="223">
        <f t="shared" ca="1" si="790"/>
        <v>1.3966990402848928E-13</v>
      </c>
      <c r="GS416" s="223">
        <f t="shared" ca="1" si="791"/>
        <v>-9.2895251550743144E-14</v>
      </c>
      <c r="GT416" s="223">
        <f t="shared" ca="1" si="792"/>
        <v>-1.8037683366739116E-13</v>
      </c>
      <c r="GU416" s="223">
        <f t="shared" ca="1" si="793"/>
        <v>1.3853675646558425E-14</v>
      </c>
      <c r="GV416" s="223">
        <f t="shared" ca="1" si="794"/>
        <v>1.8644754869717317E-13</v>
      </c>
      <c r="GW416" s="223">
        <f t="shared" ca="1" si="795"/>
        <v>6.7848102640965197E-14</v>
      </c>
      <c r="GX416" s="223">
        <f t="shared" ca="1" si="796"/>
        <v>-1.5671634183532288E-13</v>
      </c>
      <c r="GY416" s="223">
        <f t="shared" ca="1" si="797"/>
        <v>-1.3652159233889527E-13</v>
      </c>
      <c r="GZ416" s="223">
        <f t="shared" ca="1" si="798"/>
        <v>9.6892241456032309E-14</v>
      </c>
      <c r="HA416" s="223">
        <f t="shared" ca="1" si="799"/>
        <v>1.789800128680911E-13</v>
      </c>
      <c r="HB416" s="223">
        <f t="shared" ca="1" si="800"/>
        <v>-1.846275589065464E-14</v>
      </c>
      <c r="HC416" s="223">
        <f t="shared" ca="1" si="801"/>
        <v>-1.8707043829280256E-13</v>
      </c>
      <c r="HD416" s="223">
        <f t="shared" ca="1" si="802"/>
        <v>-6.3511974162634792E-14</v>
      </c>
      <c r="HE416" s="223">
        <f t="shared" ca="1" si="803"/>
        <v>1.5923933368511428E-13</v>
      </c>
      <c r="HF416" s="223">
        <f t="shared" ca="1" si="804"/>
        <v>1.3329104514695473E-13</v>
      </c>
      <c r="HG416" s="223">
        <f t="shared" ca="1" si="805"/>
        <v>-1.0083086709811172E-13</v>
      </c>
      <c r="HH416" s="223">
        <f t="shared" ca="1" si="806"/>
        <v>-1.7747538120153317E-13</v>
      </c>
      <c r="HI416" s="223">
        <f t="shared" ca="1" si="807"/>
        <v>2.3060714860969257E-14</v>
      </c>
      <c r="HJ416" s="223">
        <f t="shared" ca="1" si="808"/>
        <v>1.8758064365141719E-13</v>
      </c>
      <c r="HK416" s="223">
        <f t="shared" ca="1" si="809"/>
        <v>5.9137588445924358E-14</v>
      </c>
      <c r="HL416" s="223">
        <f t="shared" ca="1" si="810"/>
        <v>-1.616664057146361E-13</v>
      </c>
      <c r="HM416" s="223">
        <f t="shared" ca="1" si="811"/>
        <v>-1.2998020841349098E-13</v>
      </c>
      <c r="HN416" s="223">
        <f t="shared" ca="1" si="812"/>
        <v>1.047087559961511E-13</v>
      </c>
      <c r="HO416" s="223">
        <f t="shared" ca="1" si="813"/>
        <v>1.7586384500156768E-13</v>
      </c>
      <c r="HP416" s="223">
        <f t="shared" ca="1" si="814"/>
        <v>-2.7644782918947306E-14</v>
      </c>
      <c r="HQ416" s="223">
        <f t="shared" ca="1" si="815"/>
        <v>-1.8797785744438839E-13</v>
      </c>
      <c r="HR416" s="223">
        <f t="shared" ca="1" si="816"/>
        <v>-5.4727580457241096E-14</v>
      </c>
      <c r="HS416" s="223">
        <f t="shared" ca="1" si="817"/>
        <v>1.6399609594645707E-13</v>
      </c>
      <c r="HT416" s="223">
        <f t="shared" ca="1" si="818"/>
        <v>1.2659107646275207E-13</v>
      </c>
      <c r="HU416" s="223">
        <f t="shared" ca="1" si="819"/>
        <v>-1.0852357225489106E-13</v>
      </c>
      <c r="HV416" s="223">
        <f t="shared" ca="1" si="820"/>
        <v>-1.741463749973497E-13</v>
      </c>
      <c r="HW416" s="223">
        <f t="shared" ca="1" si="821"/>
        <v>3.2212198793410567E-14</v>
      </c>
      <c r="HX416" s="223">
        <f t="shared" ca="1" si="822"/>
        <v>1.8826184040498005E-13</v>
      </c>
      <c r="HY416" s="223">
        <f t="shared" ca="1" si="823"/>
        <v>5.0284606620486477E-14</v>
      </c>
      <c r="HZ416" s="223">
        <f t="shared" ca="1" si="824"/>
        <v>-1.6622700106228355E-13</v>
      </c>
      <c r="IA416" s="223">
        <f t="shared" ca="1" si="825"/>
        <v>-1.2312569078108921E-13</v>
      </c>
      <c r="IB416" s="223">
        <f t="shared" ca="1" si="826"/>
        <v>1.1227301797166247E-13</v>
      </c>
      <c r="IC416" s="223">
        <f t="shared" ca="1" si="827"/>
        <v>1.7232400572858582E-13</v>
      </c>
      <c r="ID416" s="223">
        <f t="shared" ca="1" si="828"/>
        <v>-3.6760211243801823E-14</v>
      </c>
      <c r="IE416" s="223">
        <f t="shared" ca="1" si="829"/>
        <v>-1.2387185664552089E-13</v>
      </c>
      <c r="IF416" s="223">
        <f t="shared" ca="1" si="830"/>
        <v>-4.5811343216966259E-14</v>
      </c>
      <c r="IG416" s="223">
        <f t="shared" ca="1" si="831"/>
        <v>1.6835777724829816E-13</v>
      </c>
      <c r="IH416" s="223">
        <f t="shared" ca="1" si="832"/>
        <v>1.1958613878727399E-13</v>
      </c>
      <c r="II416" s="223">
        <f t="shared" ca="1" si="833"/>
        <v>-1.1595483462057486E-13</v>
      </c>
      <c r="IJ416" s="223">
        <f t="shared" ca="1" si="834"/>
        <v>-1.7039783492238079E-13</v>
      </c>
      <c r="IK416" s="223">
        <f t="shared" ca="1" si="835"/>
        <v>4.1286080717492664E-14</v>
      </c>
      <c r="IL416" s="223">
        <f t="shared" ca="1" si="836"/>
        <v>1.8848949789521818E-13</v>
      </c>
      <c r="IM416" s="223">
        <f t="shared" ca="1" si="837"/>
        <v>4.1310484773278193E-14</v>
      </c>
      <c r="IN416" s="223">
        <f t="shared" ca="1" si="838"/>
        <v>-1.7038714100460127E-13</v>
      </c>
      <c r="IO416" s="223">
        <f t="shared" ca="1" si="839"/>
        <v>-1.1597455257506713E-13</v>
      </c>
      <c r="IP416" s="223">
        <f t="shared" ca="1" si="840"/>
        <v>1.1956680441293381E-13</v>
      </c>
      <c r="IQ416" s="223">
        <f t="shared" ca="1" si="841"/>
        <v>1.6836902283199926E-13</v>
      </c>
      <c r="IR416" s="223">
        <f t="shared" ca="1" si="842"/>
        <v>-4.5787080999945311E-14</v>
      </c>
      <c r="IS416" s="223">
        <f t="shared" ca="1" si="843"/>
        <v>-1.8843303529250493E-13</v>
      </c>
      <c r="IT416" s="223">
        <f t="shared" ca="1" si="844"/>
        <v>-3.6784742438271638E-14</v>
      </c>
      <c r="IU416" s="223">
        <f t="shared" ca="1" si="845"/>
        <v>1.7231386991835325E-13</v>
      </c>
      <c r="IV416" s="223">
        <f t="shared" ca="1" si="846"/>
        <v>1.12293107628957E-13</v>
      </c>
      <c r="IW416" s="223">
        <f t="shared" ca="1" si="847"/>
        <v>-1.2310675163320532E-13</v>
      </c>
      <c r="IX416" s="223">
        <f t="shared" ca="1" si="848"/>
        <v>-1.6623879153799171E-13</v>
      </c>
      <c r="IY416" s="223">
        <f t="shared" ca="1" si="849"/>
        <v>5.0260500856903178E-14</v>
      </c>
      <c r="IZ416" s="223">
        <f t="shared" ca="1" si="850"/>
        <v>1.8826306767529667E-13</v>
      </c>
      <c r="JA416" s="223">
        <f t="shared" ca="1" si="851"/>
        <v>3.2236842349890417E-14</v>
      </c>
      <c r="JB416" s="223">
        <f t="shared" ca="1" si="852"/>
        <v>-1.7413680340009256E-13</v>
      </c>
    </row>
    <row r="417" spans="2:262">
      <c r="B417" s="230">
        <v>56</v>
      </c>
      <c r="C417" s="229">
        <f t="shared" si="853"/>
        <v>1.0937500000000005E-3</v>
      </c>
      <c r="D417" s="226">
        <f t="shared" ca="1" si="597"/>
        <v>18.000000000020229</v>
      </c>
      <c r="E417" s="225">
        <f ca="1">BJ361</f>
        <v>2.0230054821614427E-11</v>
      </c>
      <c r="F417" s="224">
        <v>56</v>
      </c>
      <c r="G417" s="223">
        <f t="shared" ca="1" si="854"/>
        <v>-3.8778544029325346E-14</v>
      </c>
      <c r="H417" s="223">
        <f t="shared" ca="1" si="598"/>
        <v>4.718223508016341E-14</v>
      </c>
      <c r="I417" s="223">
        <f t="shared" ca="1" si="599"/>
        <v>5.7188138899784822E-14</v>
      </c>
      <c r="J417" s="223">
        <f t="shared" ca="1" si="600"/>
        <v>-2.4868530213239215E-14</v>
      </c>
      <c r="K417" s="223">
        <f t="shared" ca="1" si="601"/>
        <v>-6.6891358034522145E-14</v>
      </c>
      <c r="L417" s="223">
        <f t="shared" ca="1" si="602"/>
        <v>-1.2311829448628698E-15</v>
      </c>
      <c r="M417" s="223">
        <f t="shared" ca="1" si="603"/>
        <v>6.6410974280174003E-14</v>
      </c>
      <c r="N417" s="223">
        <f t="shared" ca="1" si="604"/>
        <v>2.7143459660310824E-14</v>
      </c>
      <c r="O417" s="223">
        <f t="shared" ca="1" si="605"/>
        <v>-5.5820121708650373E-14</v>
      </c>
      <c r="P417" s="223">
        <f t="shared" ca="1" si="606"/>
        <v>-4.8923390698550989E-14</v>
      </c>
      <c r="Q417" s="223">
        <f t="shared" ca="1" si="607"/>
        <v>3.6731161617648034E-14</v>
      </c>
      <c r="R417" s="223">
        <f t="shared" ca="1" si="608"/>
        <v>6.3255178994577765E-14</v>
      </c>
      <c r="S417" s="223">
        <f t="shared" ca="1" si="609"/>
        <v>-1.2050215139167975E-14</v>
      </c>
      <c r="T417" s="223">
        <f t="shared" ca="1" si="610"/>
        <v>-6.795693969830559E-14</v>
      </c>
      <c r="U417" s="223">
        <f t="shared" ca="1" si="611"/>
        <v>-1.4465267358778042E-14</v>
      </c>
      <c r="V417" s="223">
        <f t="shared" ca="1" si="612"/>
        <v>6.2312872364158769E-14</v>
      </c>
      <c r="W417" s="223">
        <f t="shared" ca="1" si="613"/>
        <v>3.8778544029325453E-14</v>
      </c>
      <c r="X417" s="223">
        <f t="shared" ca="1" si="614"/>
        <v>-4.7182235080163435E-14</v>
      </c>
      <c r="Y417" s="223">
        <f t="shared" ca="1" si="615"/>
        <v>-5.7188138899784847E-14</v>
      </c>
      <c r="Z417" s="223">
        <f t="shared" ca="1" si="616"/>
        <v>2.4868530213239107E-14</v>
      </c>
      <c r="AA417" s="223">
        <f t="shared" ca="1" si="617"/>
        <v>6.6891358034522145E-14</v>
      </c>
      <c r="AB417" s="223">
        <f t="shared" ca="1" si="618"/>
        <v>1.2311829448629266E-15</v>
      </c>
      <c r="AC417" s="223">
        <f t="shared" ca="1" si="619"/>
        <v>-6.641097428017399E-14</v>
      </c>
      <c r="AD417" s="223">
        <f t="shared" ca="1" si="620"/>
        <v>-2.7143459660310767E-14</v>
      </c>
      <c r="AE417" s="223">
        <f t="shared" ca="1" si="621"/>
        <v>5.5820121708650209E-14</v>
      </c>
      <c r="AF417" s="223">
        <f t="shared" ca="1" si="622"/>
        <v>4.8923390698551026E-14</v>
      </c>
      <c r="AG417" s="223">
        <f t="shared" ca="1" si="623"/>
        <v>-3.6731161617648091E-14</v>
      </c>
      <c r="AH417" s="223">
        <f t="shared" ca="1" si="624"/>
        <v>-6.3255178994577866E-14</v>
      </c>
      <c r="AI417" s="223">
        <f t="shared" ca="1" si="625"/>
        <v>1.2050215139167921E-14</v>
      </c>
      <c r="AJ417" s="223">
        <f t="shared" ca="1" si="626"/>
        <v>6.7956939698305603E-14</v>
      </c>
      <c r="AK417" s="223">
        <f t="shared" ca="1" si="627"/>
        <v>1.4465267358778333E-14</v>
      </c>
      <c r="AL417" s="223">
        <f t="shared" ca="1" si="628"/>
        <v>-6.2312872364158744E-14</v>
      </c>
      <c r="AM417" s="223">
        <f t="shared" ca="1" si="629"/>
        <v>-3.8778544029325302E-14</v>
      </c>
      <c r="AN417" s="223">
        <f t="shared" ca="1" si="630"/>
        <v>4.7182235080163227E-14</v>
      </c>
      <c r="AO417" s="223">
        <f t="shared" ca="1" si="631"/>
        <v>5.7188138899784898E-14</v>
      </c>
      <c r="AP417" s="223">
        <f t="shared" ca="1" si="632"/>
        <v>-2.4868530213239271E-14</v>
      </c>
      <c r="AQ417" s="223">
        <f t="shared" ca="1" si="633"/>
        <v>-6.6891358034522195E-14</v>
      </c>
      <c r="AR417" s="223">
        <f t="shared" ca="1" si="634"/>
        <v>-1.2311829448629897E-15</v>
      </c>
      <c r="AS417" s="223">
        <f t="shared" ca="1" si="635"/>
        <v>6.6410974280174016E-14</v>
      </c>
      <c r="AT417" s="223">
        <f t="shared" ca="1" si="636"/>
        <v>2.7143459660311042E-14</v>
      </c>
      <c r="AU417" s="223">
        <f t="shared" ca="1" si="637"/>
        <v>-5.5820121708650304E-14</v>
      </c>
      <c r="AV417" s="223">
        <f t="shared" ca="1" si="638"/>
        <v>-4.8923390698550907E-14</v>
      </c>
      <c r="AW417" s="223">
        <f t="shared" ca="1" si="639"/>
        <v>3.6731161617647838E-14</v>
      </c>
      <c r="AX417" s="223">
        <f t="shared" ca="1" si="640"/>
        <v>6.3255178994577803E-14</v>
      </c>
      <c r="AY417" s="223">
        <f t="shared" ca="1" si="641"/>
        <v>-1.2050215139168101E-14</v>
      </c>
      <c r="AZ417" s="223">
        <f t="shared" ca="1" si="642"/>
        <v>-6.795693969830559E-14</v>
      </c>
      <c r="BA417" s="223">
        <f t="shared" ca="1" si="643"/>
        <v>-1.4465267358778156E-14</v>
      </c>
      <c r="BB417" s="223">
        <f t="shared" ca="1" si="644"/>
        <v>6.231287236415882E-14</v>
      </c>
      <c r="BC417" s="223">
        <f t="shared" ca="1" si="645"/>
        <v>3.877854402932515E-14</v>
      </c>
      <c r="BD417" s="223">
        <f t="shared" ca="1" si="646"/>
        <v>-4.7182235080163E-14</v>
      </c>
      <c r="BE417" s="223">
        <f t="shared" ca="1" si="647"/>
        <v>-5.7188138899785049E-14</v>
      </c>
      <c r="BF417" s="223">
        <f t="shared" ca="1" si="648"/>
        <v>2.4868530213238997E-14</v>
      </c>
      <c r="BG417" s="223">
        <f t="shared" ca="1" si="649"/>
        <v>6.6891358034522157E-14</v>
      </c>
      <c r="BH417" s="223">
        <f t="shared" ca="1" si="650"/>
        <v>1.2311829448628004E-15</v>
      </c>
      <c r="BI417" s="223">
        <f t="shared" ca="1" si="651"/>
        <v>-6.6410974280174066E-14</v>
      </c>
      <c r="BJ417" s="223">
        <f t="shared" ca="1" si="652"/>
        <v>-2.714345966031132E-14</v>
      </c>
      <c r="BK417" s="223">
        <f t="shared" ca="1" si="653"/>
        <v>5.5820121708650146E-14</v>
      </c>
      <c r="BL417" s="223">
        <f t="shared" ca="1" si="654"/>
        <v>4.8923390698551115E-14</v>
      </c>
      <c r="BM417" s="223">
        <f t="shared" ca="1" si="655"/>
        <v>-3.673116161764799E-14</v>
      </c>
      <c r="BN417" s="223">
        <f t="shared" ca="1" si="656"/>
        <v>-6.3255178994577727E-14</v>
      </c>
      <c r="BO417" s="223">
        <f t="shared" ca="1" si="657"/>
        <v>1.2050215139168271E-14</v>
      </c>
      <c r="BP417" s="223">
        <f t="shared" ca="1" si="658"/>
        <v>6.795693969830559E-14</v>
      </c>
      <c r="BQ417" s="223">
        <f t="shared" ca="1" si="659"/>
        <v>1.4465267358778446E-14</v>
      </c>
      <c r="BR417" s="223">
        <f t="shared" ca="1" si="660"/>
        <v>-6.2312872364158706E-14</v>
      </c>
      <c r="BS417" s="223">
        <f t="shared" ca="1" si="661"/>
        <v>-3.8778544029325396E-14</v>
      </c>
      <c r="BT417" s="223">
        <f t="shared" ca="1" si="662"/>
        <v>4.7182235080163486E-14</v>
      </c>
      <c r="BU417" s="223">
        <f t="shared" ca="1" si="663"/>
        <v>5.7188138899785213E-14</v>
      </c>
      <c r="BV417" s="223">
        <f t="shared" ca="1" si="664"/>
        <v>-2.4868530213238719E-14</v>
      </c>
      <c r="BW417" s="223">
        <f t="shared" ca="1" si="665"/>
        <v>-6.689135803452222E-14</v>
      </c>
      <c r="BX417" s="223">
        <f t="shared" ca="1" si="666"/>
        <v>-1.2311829448631033E-15</v>
      </c>
      <c r="BY417" s="223">
        <f t="shared" ca="1" si="667"/>
        <v>6.6410974280174003E-14</v>
      </c>
      <c r="BZ417" s="223">
        <f t="shared" ca="1" si="668"/>
        <v>2.7143459660310707E-14</v>
      </c>
      <c r="CA417" s="223">
        <f t="shared" ca="1" si="669"/>
        <v>-5.582012170864997E-14</v>
      </c>
      <c r="CB417" s="223">
        <f t="shared" ca="1" si="670"/>
        <v>-4.8923390698551317E-14</v>
      </c>
      <c r="CC417" s="223">
        <f t="shared" ca="1" si="671"/>
        <v>3.6731161617647737E-14</v>
      </c>
      <c r="CD417" s="223">
        <f t="shared" ca="1" si="672"/>
        <v>6.3255178994577841E-14</v>
      </c>
      <c r="CE417" s="223">
        <f t="shared" ca="1" si="673"/>
        <v>-1.2050215139167978E-14</v>
      </c>
      <c r="CF417" s="223">
        <f t="shared" ca="1" si="674"/>
        <v>-6.795693969830559E-14</v>
      </c>
      <c r="CG417" s="223">
        <f t="shared" ca="1" si="675"/>
        <v>-1.446526735877874E-14</v>
      </c>
      <c r="CH417" s="223">
        <f t="shared" ca="1" si="676"/>
        <v>6.231287236415858E-14</v>
      </c>
      <c r="CI417" s="223">
        <f t="shared" ca="1" si="677"/>
        <v>3.8778544029325649E-14</v>
      </c>
      <c r="CJ417" s="223">
        <f t="shared" ca="1" si="678"/>
        <v>-4.7182235080163271E-14</v>
      </c>
      <c r="CK417" s="223">
        <f t="shared" ca="1" si="679"/>
        <v>-5.7188138899784847E-14</v>
      </c>
      <c r="CL417" s="223">
        <f t="shared" ca="1" si="680"/>
        <v>2.4868530213239334E-14</v>
      </c>
      <c r="CM417" s="223">
        <f t="shared" ca="1" si="681"/>
        <v>6.6891358034522271E-14</v>
      </c>
      <c r="CN417" s="223">
        <f t="shared" ca="1" si="682"/>
        <v>1.2311829448634031E-15</v>
      </c>
      <c r="CO417" s="223">
        <f t="shared" ca="1" si="683"/>
        <v>-6.641097428017394E-14</v>
      </c>
      <c r="CP417" s="223">
        <f t="shared" ca="1" si="684"/>
        <v>-2.7143459660310982E-14</v>
      </c>
      <c r="CQ417" s="223">
        <f t="shared" ca="1" si="685"/>
        <v>5.5820121708650342E-14</v>
      </c>
      <c r="CR417" s="223">
        <f t="shared" ca="1" si="686"/>
        <v>4.8923390698550856E-14</v>
      </c>
      <c r="CS417" s="223">
        <f t="shared" ca="1" si="687"/>
        <v>-3.6731161617647485E-14</v>
      </c>
      <c r="CT417" s="223">
        <f t="shared" ca="1" si="688"/>
        <v>-6.3255178994577954E-14</v>
      </c>
      <c r="CU417" s="223">
        <f t="shared" ca="1" si="689"/>
        <v>1.2050215139167684E-14</v>
      </c>
      <c r="CV417" s="223">
        <f t="shared" ca="1" si="690"/>
        <v>6.7956939698305603E-14</v>
      </c>
      <c r="CW417" s="223">
        <f t="shared" ca="1" si="691"/>
        <v>1.446526735877809E-14</v>
      </c>
      <c r="CX417" s="223">
        <f t="shared" ca="1" si="692"/>
        <v>-6.2312872364158845E-14</v>
      </c>
      <c r="CY417" s="223">
        <f t="shared" ca="1" si="693"/>
        <v>-3.87785440293251E-14</v>
      </c>
      <c r="CZ417" s="223">
        <f t="shared" ca="1" si="694"/>
        <v>4.7182235080163744E-14</v>
      </c>
      <c r="DA417" s="223">
        <f t="shared" ca="1" si="695"/>
        <v>5.7188138899785541E-14</v>
      </c>
      <c r="DB417" s="223">
        <f t="shared" ca="1" si="696"/>
        <v>-2.4868530213238164E-14</v>
      </c>
      <c r="DC417" s="223">
        <f t="shared" ca="1" si="697"/>
        <v>-6.6891358034522321E-14</v>
      </c>
      <c r="DD417" s="223">
        <f t="shared" ca="1" si="698"/>
        <v>-1.2311829448636997E-15</v>
      </c>
      <c r="DE417" s="223">
        <f t="shared" ca="1" si="699"/>
        <v>6.6410974280173864E-14</v>
      </c>
      <c r="DF417" s="223">
        <f t="shared" ca="1" si="700"/>
        <v>2.7143459660311256E-14</v>
      </c>
      <c r="DG417" s="223">
        <f t="shared" ca="1" si="701"/>
        <v>-5.5820121708650178E-14</v>
      </c>
      <c r="DH417" s="223">
        <f t="shared" ca="1" si="702"/>
        <v>-4.8923390698551064E-14</v>
      </c>
      <c r="DI417" s="223">
        <f t="shared" ca="1" si="703"/>
        <v>3.673116161764804E-14</v>
      </c>
      <c r="DJ417" s="223">
        <f t="shared" ca="1" si="704"/>
        <v>6.3255178994577714E-14</v>
      </c>
      <c r="DK417" s="223">
        <f t="shared" ca="1" si="705"/>
        <v>-1.2050215139168344E-14</v>
      </c>
      <c r="DL417" s="223">
        <f t="shared" ca="1" si="706"/>
        <v>-6.7956939698305603E-14</v>
      </c>
      <c r="DM417" s="223">
        <f t="shared" ca="1" si="707"/>
        <v>-1.446526735877933E-14</v>
      </c>
      <c r="DN417" s="223">
        <f t="shared" ca="1" si="708"/>
        <v>6.231287236415834E-14</v>
      </c>
      <c r="DO417" s="223">
        <f t="shared" ca="1" si="709"/>
        <v>3.8778544029326135E-14</v>
      </c>
      <c r="DP417" s="223">
        <f t="shared" ca="1" si="710"/>
        <v>-4.7182235080162836E-14</v>
      </c>
      <c r="DQ417" s="223">
        <f t="shared" ca="1" si="711"/>
        <v>-5.7188138899785188E-14</v>
      </c>
      <c r="DR417" s="223">
        <f t="shared" ca="1" si="712"/>
        <v>2.4868530213238773E-14</v>
      </c>
      <c r="DS417" s="223">
        <f t="shared" ca="1" si="713"/>
        <v>6.6891358034522195E-14</v>
      </c>
      <c r="DT417" s="223">
        <f t="shared" ca="1" si="714"/>
        <v>1.2311829448630371E-15</v>
      </c>
      <c r="DU417" s="223">
        <f t="shared" ca="1" si="715"/>
        <v>-6.6410974280174016E-14</v>
      </c>
      <c r="DV417" s="223">
        <f t="shared" ca="1" si="716"/>
        <v>-2.7143459660310647E-14</v>
      </c>
      <c r="DW417" s="223">
        <f t="shared" ca="1" si="717"/>
        <v>5.5820121708650563E-14</v>
      </c>
      <c r="DX417" s="223">
        <f t="shared" ca="1" si="718"/>
        <v>4.8923390698550604E-14</v>
      </c>
      <c r="DY417" s="223">
        <f t="shared" ca="1" si="719"/>
        <v>-3.6731161617646974E-14</v>
      </c>
      <c r="DZ417" s="223">
        <f t="shared" ca="1" si="720"/>
        <v>-6.3255178994578169E-14</v>
      </c>
      <c r="EA417" s="223">
        <f t="shared" ca="1" si="721"/>
        <v>1.2050215139167097E-14</v>
      </c>
      <c r="EB417" s="223">
        <f t="shared" ca="1" si="722"/>
        <v>6.7956939698305578E-14</v>
      </c>
      <c r="EC417" s="223">
        <f t="shared" ca="1" si="723"/>
        <v>1.4465267358778673E-14</v>
      </c>
      <c r="ED417" s="223">
        <f t="shared" ca="1" si="724"/>
        <v>-6.2312872364158605E-14</v>
      </c>
      <c r="EE417" s="223">
        <f t="shared" ca="1" si="725"/>
        <v>-3.8778544029325592E-14</v>
      </c>
      <c r="EF417" s="223">
        <f t="shared" ca="1" si="726"/>
        <v>4.7182235080163309E-14</v>
      </c>
      <c r="EG417" s="223">
        <f t="shared" ca="1" si="727"/>
        <v>5.7188138899784822E-14</v>
      </c>
      <c r="EH417" s="223">
        <f t="shared" ca="1" si="728"/>
        <v>-2.4868530213239407E-14</v>
      </c>
      <c r="EI417" s="223">
        <f t="shared" ca="1" si="729"/>
        <v>-6.6891358034522082E-14</v>
      </c>
      <c r="EJ417" s="223">
        <f t="shared" ca="1" si="730"/>
        <v>-1.2311829448643024E-15</v>
      </c>
      <c r="EK417" s="223">
        <f t="shared" ca="1" si="731"/>
        <v>6.6410974280173751E-14</v>
      </c>
      <c r="EL417" s="223">
        <f t="shared" ca="1" si="732"/>
        <v>2.7143459660311806E-14</v>
      </c>
      <c r="EM417" s="223">
        <f t="shared" ca="1" si="733"/>
        <v>-5.5820121708649837E-14</v>
      </c>
      <c r="EN417" s="223">
        <f t="shared" ca="1" si="734"/>
        <v>-4.8923390698551481E-14</v>
      </c>
      <c r="EO417" s="223">
        <f t="shared" ca="1" si="735"/>
        <v>3.6731161617647542E-14</v>
      </c>
      <c r="EP417" s="223">
        <f t="shared" ca="1" si="736"/>
        <v>6.3255178994577929E-14</v>
      </c>
      <c r="EQ417" s="223">
        <f t="shared" ca="1" si="737"/>
        <v>-1.2050215139167757E-14</v>
      </c>
      <c r="ER417" s="223">
        <f t="shared" ca="1" si="738"/>
        <v>-6.7956939698305603E-14</v>
      </c>
      <c r="ES417" s="223">
        <f t="shared" ca="1" si="739"/>
        <v>-1.4465267358778023E-14</v>
      </c>
      <c r="ET417" s="223">
        <f t="shared" ca="1" si="740"/>
        <v>6.231287236415887E-14</v>
      </c>
      <c r="EU417" s="223">
        <f t="shared" ca="1" si="741"/>
        <v>3.8778544029325043E-14</v>
      </c>
      <c r="EV417" s="223">
        <f t="shared" ca="1" si="742"/>
        <v>-4.71822350801624E-14</v>
      </c>
      <c r="EW417" s="223">
        <f t="shared" ca="1" si="743"/>
        <v>-5.7188138899785503E-14</v>
      </c>
      <c r="EX417" s="223">
        <f t="shared" ca="1" si="744"/>
        <v>2.4868530213238221E-14</v>
      </c>
      <c r="EY417" s="223">
        <f t="shared" ca="1" si="745"/>
        <v>6.6891358034522309E-14</v>
      </c>
      <c r="EZ417" s="223">
        <f t="shared" ca="1" si="746"/>
        <v>1.2311829448636366E-15</v>
      </c>
      <c r="FA417" s="223">
        <f t="shared" ca="1" si="747"/>
        <v>-6.6410974280173889E-14</v>
      </c>
      <c r="FB417" s="223">
        <f t="shared" ca="1" si="748"/>
        <v>-2.7143459660311197E-14</v>
      </c>
      <c r="FC417" s="223">
        <f t="shared" ca="1" si="749"/>
        <v>5.5820121708650216E-14</v>
      </c>
      <c r="FD417" s="223">
        <f t="shared" ca="1" si="750"/>
        <v>4.892339069855102E-14</v>
      </c>
      <c r="FE417" s="223">
        <f t="shared" ca="1" si="751"/>
        <v>-3.6731161617648103E-14</v>
      </c>
      <c r="FF417" s="223">
        <f t="shared" ca="1" si="752"/>
        <v>-6.3255178994577689E-14</v>
      </c>
      <c r="FG417" s="223">
        <f t="shared" ca="1" si="753"/>
        <v>1.205021513916841E-14</v>
      </c>
      <c r="FH417" s="223">
        <f t="shared" ca="1" si="754"/>
        <v>6.7956939698305578E-14</v>
      </c>
      <c r="FI417" s="223">
        <f t="shared" ca="1" si="755"/>
        <v>1.4465267358779264E-14</v>
      </c>
      <c r="FJ417" s="223">
        <f t="shared" ca="1" si="756"/>
        <v>-6.2312872364158365E-14</v>
      </c>
      <c r="FK417" s="223">
        <f t="shared" ca="1" si="757"/>
        <v>-3.8778544029326084E-14</v>
      </c>
      <c r="FL417" s="223">
        <f t="shared" ca="1" si="758"/>
        <v>4.7182235080162886E-14</v>
      </c>
      <c r="FM417" s="223">
        <f t="shared" ca="1" si="759"/>
        <v>5.7188138899785137E-14</v>
      </c>
      <c r="FN417" s="223">
        <f t="shared" ca="1" si="760"/>
        <v>-2.4868530213238842E-14</v>
      </c>
      <c r="FO417" s="223">
        <f t="shared" ca="1" si="761"/>
        <v>-6.6891358034522183E-14</v>
      </c>
      <c r="FP417" s="223">
        <f t="shared" ca="1" si="762"/>
        <v>-1.2311829448629708E-15</v>
      </c>
      <c r="FQ417" s="223">
        <f t="shared" ca="1" si="763"/>
        <v>6.6410974280174028E-14</v>
      </c>
      <c r="FR417" s="223">
        <f t="shared" ca="1" si="764"/>
        <v>2.7143459660310584E-14</v>
      </c>
      <c r="FS417" s="223">
        <f t="shared" ca="1" si="765"/>
        <v>-5.582012170864949E-14</v>
      </c>
      <c r="FT417" s="223">
        <f t="shared" ca="1" si="766"/>
        <v>-4.8923390698551897E-14</v>
      </c>
      <c r="FU417" s="223">
        <f t="shared" ca="1" si="767"/>
        <v>3.6731161617647037E-14</v>
      </c>
      <c r="FV417" s="223">
        <f t="shared" ca="1" si="768"/>
        <v>6.3255178994578144E-14</v>
      </c>
      <c r="FW417" s="223">
        <f t="shared" ca="1" si="769"/>
        <v>-1.2050215139167164E-14</v>
      </c>
      <c r="FX417" s="223">
        <f t="shared" ca="1" si="770"/>
        <v>-6.7956939698305578E-14</v>
      </c>
      <c r="FY417" s="223">
        <f t="shared" ca="1" si="771"/>
        <v>-1.446526735877861E-14</v>
      </c>
      <c r="FZ417" s="223">
        <f t="shared" ca="1" si="772"/>
        <v>6.231287236415863E-14</v>
      </c>
      <c r="GA417" s="223">
        <f t="shared" ca="1" si="773"/>
        <v>3.8778544029325535E-14</v>
      </c>
      <c r="GB417" s="223">
        <f t="shared" ca="1" si="774"/>
        <v>-4.7182235080163359E-14</v>
      </c>
      <c r="GC417" s="223">
        <f t="shared" ca="1" si="775"/>
        <v>-5.7188138899784784E-14</v>
      </c>
      <c r="GD417" s="223">
        <f t="shared" ca="1" si="776"/>
        <v>2.4868530213239461E-14</v>
      </c>
      <c r="GE417" s="223">
        <f t="shared" ca="1" si="777"/>
        <v>6.689135803452241E-14</v>
      </c>
      <c r="GF417" s="223">
        <f t="shared" ca="1" si="778"/>
        <v>1.2311829448642361E-15</v>
      </c>
      <c r="GG417" s="223">
        <f t="shared" ca="1" si="779"/>
        <v>-6.6410974280173763E-14</v>
      </c>
      <c r="GH417" s="223">
        <f t="shared" ca="1" si="780"/>
        <v>-2.7143459660311746E-14</v>
      </c>
      <c r="GI417" s="223">
        <f t="shared" ca="1" si="781"/>
        <v>5.5820121708649875E-14</v>
      </c>
      <c r="GJ417" s="223">
        <f t="shared" ca="1" si="782"/>
        <v>4.8923390698551437E-14</v>
      </c>
      <c r="GK417" s="223">
        <f t="shared" ca="1" si="783"/>
        <v>-3.6731161617645977E-14</v>
      </c>
      <c r="GL417" s="223">
        <f t="shared" ca="1" si="784"/>
        <v>-6.3255178994577904E-14</v>
      </c>
      <c r="GM417" s="223">
        <f t="shared" ca="1" si="785"/>
        <v>1.2050215139165917E-14</v>
      </c>
      <c r="GN417" s="223">
        <f t="shared" ca="1" si="786"/>
        <v>6.7956939698305603E-14</v>
      </c>
      <c r="GO417" s="223">
        <f t="shared" ca="1" si="787"/>
        <v>1.4465267358779847E-14</v>
      </c>
      <c r="GP417" s="223">
        <f t="shared" ca="1" si="788"/>
        <v>-6.2312872364158896E-14</v>
      </c>
      <c r="GQ417" s="223">
        <f t="shared" ca="1" si="789"/>
        <v>-3.8778544029326576E-14</v>
      </c>
      <c r="GR417" s="223">
        <f t="shared" ca="1" si="790"/>
        <v>4.7182235080163845E-14</v>
      </c>
      <c r="GS417" s="223">
        <f t="shared" ca="1" si="791"/>
        <v>5.7188138899785466E-14</v>
      </c>
      <c r="GT417" s="223">
        <f t="shared" ca="1" si="792"/>
        <v>-2.4868530213240079E-14</v>
      </c>
      <c r="GU417" s="223">
        <f t="shared" ca="1" si="793"/>
        <v>-6.6891358034522296E-14</v>
      </c>
      <c r="GV417" s="223">
        <f t="shared" ca="1" si="794"/>
        <v>-1.2311829448654983E-15</v>
      </c>
      <c r="GW417" s="223">
        <f t="shared" ca="1" si="795"/>
        <v>6.6410974280173902E-14</v>
      </c>
      <c r="GX417" s="223">
        <f t="shared" ca="1" si="796"/>
        <v>2.7143459660312907E-14</v>
      </c>
      <c r="GY417" s="223">
        <f t="shared" ca="1" si="797"/>
        <v>-5.5820121708650253E-14</v>
      </c>
      <c r="GZ417" s="223">
        <f t="shared" ca="1" si="798"/>
        <v>-4.8923390698552314E-14</v>
      </c>
      <c r="HA417" s="223">
        <f t="shared" ca="1" si="799"/>
        <v>3.673116161764816E-14</v>
      </c>
      <c r="HB417" s="223">
        <f t="shared" ca="1" si="800"/>
        <v>6.3255178994578371E-14</v>
      </c>
      <c r="HC417" s="223">
        <f t="shared" ca="1" si="801"/>
        <v>-1.2050215139168483E-14</v>
      </c>
      <c r="HD417" s="223">
        <f t="shared" ca="1" si="802"/>
        <v>-6.7956939698305578E-14</v>
      </c>
      <c r="HE417" s="223">
        <f t="shared" ca="1" si="803"/>
        <v>-1.446526735877731E-14</v>
      </c>
      <c r="HF417" s="223">
        <f t="shared" ca="1" si="804"/>
        <v>6.2312872364158391E-14</v>
      </c>
      <c r="HG417" s="223">
        <f t="shared" ca="1" si="805"/>
        <v>3.8778544029324443E-14</v>
      </c>
      <c r="HH417" s="223">
        <f t="shared" ca="1" si="806"/>
        <v>-4.7182235080162937E-14</v>
      </c>
      <c r="HI417" s="223">
        <f t="shared" ca="1" si="807"/>
        <v>-5.718813889978616E-14</v>
      </c>
      <c r="HJ417" s="223">
        <f t="shared" ca="1" si="808"/>
        <v>2.4868530213238908E-14</v>
      </c>
      <c r="HK417" s="223">
        <f t="shared" ca="1" si="809"/>
        <v>6.6891358034522511E-14</v>
      </c>
      <c r="HL417" s="223">
        <f t="shared" ca="1" si="810"/>
        <v>1.2311829448629014E-15</v>
      </c>
      <c r="HM417" s="223">
        <f t="shared" ca="1" si="811"/>
        <v>-6.6410974280173637E-14</v>
      </c>
      <c r="HN417" s="223">
        <f t="shared" ca="1" si="812"/>
        <v>-2.7143459660310524E-14</v>
      </c>
      <c r="HO417" s="223">
        <f t="shared" ca="1" si="813"/>
        <v>5.5820121708649528E-14</v>
      </c>
      <c r="HP417" s="223">
        <f t="shared" ca="1" si="814"/>
        <v>4.8923390698550509E-14</v>
      </c>
      <c r="HQ417" s="223">
        <f t="shared" ca="1" si="815"/>
        <v>-3.6731161617647087E-14</v>
      </c>
      <c r="HR417" s="223">
        <f t="shared" ca="1" si="816"/>
        <v>-6.3255178994577424E-14</v>
      </c>
      <c r="HS417" s="223">
        <f t="shared" ca="1" si="817"/>
        <v>1.205021513916723E-14</v>
      </c>
      <c r="HT417" s="223">
        <f t="shared" ca="1" si="818"/>
        <v>6.7956939698305552E-14</v>
      </c>
      <c r="HU417" s="223">
        <f t="shared" ca="1" si="819"/>
        <v>1.4465267358778547E-14</v>
      </c>
      <c r="HV417" s="223">
        <f t="shared" ca="1" si="820"/>
        <v>-6.2312872364157886E-14</v>
      </c>
      <c r="HW417" s="223">
        <f t="shared" ca="1" si="821"/>
        <v>-3.8778544029325478E-14</v>
      </c>
      <c r="HX417" s="223">
        <f t="shared" ca="1" si="822"/>
        <v>4.7182235080162028E-14</v>
      </c>
      <c r="HY417" s="223">
        <f t="shared" ca="1" si="823"/>
        <v>5.7188138899784746E-14</v>
      </c>
      <c r="HZ417" s="223">
        <f t="shared" ca="1" si="824"/>
        <v>-2.4868530213237722E-14</v>
      </c>
      <c r="IA417" s="223">
        <f t="shared" ca="1" si="825"/>
        <v>-6.6891358034522056E-14</v>
      </c>
      <c r="IB417" s="223">
        <f t="shared" ca="1" si="826"/>
        <v>-1.2311829448641667E-15</v>
      </c>
      <c r="IC417" s="223">
        <f t="shared" ca="1" si="827"/>
        <v>6.6410974280174192E-14</v>
      </c>
      <c r="ID417" s="223">
        <f t="shared" ca="1" si="828"/>
        <v>2.7143459660311686E-14</v>
      </c>
      <c r="IE417" s="223">
        <f t="shared" ca="1" si="829"/>
        <v>-3.4493642300359958E-14</v>
      </c>
      <c r="IF417" s="223">
        <f t="shared" ca="1" si="830"/>
        <v>-4.8923390698551392E-14</v>
      </c>
      <c r="IG417" s="223">
        <f t="shared" ca="1" si="831"/>
        <v>3.6731161617646027E-14</v>
      </c>
      <c r="IH417" s="223">
        <f t="shared" ca="1" si="832"/>
        <v>6.3255178994577878E-14</v>
      </c>
      <c r="II417" s="223">
        <f t="shared" ca="1" si="833"/>
        <v>-1.2050215139165987E-14</v>
      </c>
      <c r="IJ417" s="223">
        <f t="shared" ca="1" si="834"/>
        <v>-6.7956939698305603E-14</v>
      </c>
      <c r="IK417" s="223">
        <f t="shared" ca="1" si="835"/>
        <v>-1.4465267358779784E-14</v>
      </c>
      <c r="IL417" s="223">
        <f t="shared" ca="1" si="836"/>
        <v>6.2312872364158933E-14</v>
      </c>
      <c r="IM417" s="223">
        <f t="shared" ca="1" si="837"/>
        <v>3.877854402932652E-14</v>
      </c>
      <c r="IN417" s="223">
        <f t="shared" ca="1" si="838"/>
        <v>-4.7182235080163896E-14</v>
      </c>
      <c r="IO417" s="223">
        <f t="shared" ca="1" si="839"/>
        <v>-5.7188138899785428E-14</v>
      </c>
      <c r="IP417" s="223">
        <f t="shared" ca="1" si="840"/>
        <v>2.4868530213240149E-14</v>
      </c>
      <c r="IQ417" s="223">
        <f t="shared" ca="1" si="841"/>
        <v>6.6891358034522283E-14</v>
      </c>
      <c r="IR417" s="223">
        <f t="shared" ca="1" si="842"/>
        <v>1.231182944865432E-15</v>
      </c>
      <c r="IS417" s="223">
        <f t="shared" ca="1" si="843"/>
        <v>-6.6410974280173915E-14</v>
      </c>
      <c r="IT417" s="223">
        <f t="shared" ca="1" si="844"/>
        <v>-2.7143459660312844E-14</v>
      </c>
      <c r="IU417" s="223">
        <f t="shared" ca="1" si="845"/>
        <v>5.5820121708650291E-14</v>
      </c>
      <c r="IV417" s="223">
        <f t="shared" ca="1" si="846"/>
        <v>4.892339069855227E-14</v>
      </c>
      <c r="IW417" s="223">
        <f t="shared" ca="1" si="847"/>
        <v>-3.6731161617648211E-14</v>
      </c>
      <c r="IX417" s="223">
        <f t="shared" ca="1" si="848"/>
        <v>-6.3255178994578345E-14</v>
      </c>
      <c r="IY417" s="223">
        <f t="shared" ca="1" si="849"/>
        <v>1.205021513916854E-14</v>
      </c>
      <c r="IZ417" s="223">
        <f t="shared" ca="1" si="850"/>
        <v>6.7956939698305578E-14</v>
      </c>
      <c r="JA417" s="223">
        <f t="shared" ca="1" si="851"/>
        <v>1.4465267358777247E-14</v>
      </c>
      <c r="JB417" s="223">
        <f t="shared" ca="1" si="852"/>
        <v>-6.2312872364158416E-14</v>
      </c>
    </row>
    <row r="418" spans="2:262">
      <c r="B418" s="230">
        <v>57</v>
      </c>
      <c r="C418" s="229">
        <f t="shared" si="853"/>
        <v>1.1132812500000006E-3</v>
      </c>
      <c r="D418" s="226">
        <f t="shared" ca="1" si="597"/>
        <v>18.000000000029882</v>
      </c>
      <c r="E418" s="225">
        <f ca="1">BK361</f>
        <v>2.9881717743438024E-11</v>
      </c>
      <c r="F418" s="224">
        <v>57</v>
      </c>
      <c r="G418" s="223">
        <f t="shared" ca="1" si="854"/>
        <v>3.0199265693418694E-14</v>
      </c>
      <c r="H418" s="223">
        <f t="shared" ca="1" si="598"/>
        <v>-4.8539527685312143E-14</v>
      </c>
      <c r="I418" s="223">
        <f t="shared" ca="1" si="599"/>
        <v>-4.6796084358646483E-14</v>
      </c>
      <c r="J418" s="223">
        <f t="shared" ca="1" si="600"/>
        <v>3.2538833748230941E-14</v>
      </c>
      <c r="K418" s="223">
        <f t="shared" ca="1" si="601"/>
        <v>5.792188530995649E-14</v>
      </c>
      <c r="L418" s="223">
        <f t="shared" ca="1" si="602"/>
        <v>-1.2733963921935539E-14</v>
      </c>
      <c r="M418" s="223">
        <f t="shared" ca="1" si="603"/>
        <v>-6.2275930356955749E-14</v>
      </c>
      <c r="N418" s="223">
        <f t="shared" ca="1" si="604"/>
        <v>-8.5596574343247773E-15</v>
      </c>
      <c r="O418" s="223">
        <f t="shared" ca="1" si="605"/>
        <v>5.934917995272911E-14</v>
      </c>
      <c r="P418" s="223">
        <f t="shared" ca="1" si="606"/>
        <v>2.8852553236511966E-14</v>
      </c>
      <c r="Q418" s="223">
        <f t="shared" ca="1" si="607"/>
        <v>-4.9483805958986633E-14</v>
      </c>
      <c r="R418" s="223">
        <f t="shared" ca="1" si="608"/>
        <v>-4.5772243096105129E-14</v>
      </c>
      <c r="S418" s="223">
        <f t="shared" ca="1" si="609"/>
        <v>3.3833187693974993E-14</v>
      </c>
      <c r="T418" s="223">
        <f t="shared" ca="1" si="610"/>
        <v>5.7340614437992679E-14</v>
      </c>
      <c r="U418" s="223">
        <f t="shared" ca="1" si="611"/>
        <v>-1.4227068199984078E-14</v>
      </c>
      <c r="V418" s="223">
        <f t="shared" ca="1" si="612"/>
        <v>-6.2205187339974522E-14</v>
      </c>
      <c r="W418" s="223">
        <f t="shared" ca="1" si="613"/>
        <v>-7.04236443667659E-15</v>
      </c>
      <c r="X418" s="223">
        <f t="shared" ca="1" si="614"/>
        <v>5.9797235489109268E-14</v>
      </c>
      <c r="Y418" s="223">
        <f t="shared" ca="1" si="615"/>
        <v>2.7488461080401913E-14</v>
      </c>
      <c r="Z418" s="223">
        <f t="shared" ca="1" si="616"/>
        <v>-5.0398277038270135E-14</v>
      </c>
      <c r="AA418" s="223">
        <f t="shared" ca="1" si="617"/>
        <v>-4.4720830345857131E-14</v>
      </c>
      <c r="AB418" s="223">
        <f t="shared" ca="1" si="618"/>
        <v>3.5107161792556606E-14</v>
      </c>
      <c r="AC418" s="223">
        <f t="shared" ca="1" si="619"/>
        <v>5.6724803723995205E-14</v>
      </c>
      <c r="AD418" s="223">
        <f t="shared" ca="1" si="620"/>
        <v>-1.571160262413362E-14</v>
      </c>
      <c r="AE418" s="223">
        <f t="shared" ca="1" si="621"/>
        <v>-6.2096974244141467E-14</v>
      </c>
      <c r="AF418" s="223">
        <f t="shared" ca="1" si="622"/>
        <v>-5.5208293820230467E-15</v>
      </c>
      <c r="AG418" s="223">
        <f t="shared" ca="1" si="623"/>
        <v>6.0209271406793495E-14</v>
      </c>
      <c r="AH418" s="223">
        <f t="shared" ca="1" si="624"/>
        <v>2.6107810903196889E-14</v>
      </c>
      <c r="AI418" s="223">
        <f t="shared" ca="1" si="625"/>
        <v>-5.1282390079978741E-14</v>
      </c>
      <c r="AJ418" s="223">
        <f t="shared" ca="1" si="626"/>
        <v>-4.3642479439628503E-14</v>
      </c>
      <c r="AK418" s="223">
        <f t="shared" ca="1" si="627"/>
        <v>3.635998864961591E-14</v>
      </c>
      <c r="AL418" s="223">
        <f t="shared" ca="1" si="628"/>
        <v>5.6074824109311241E-14</v>
      </c>
      <c r="AM418" s="223">
        <f t="shared" ca="1" si="629"/>
        <v>-1.7186672966356622E-14</v>
      </c>
      <c r="AN418" s="223">
        <f t="shared" ca="1" si="630"/>
        <v>-6.1951356252979147E-14</v>
      </c>
      <c r="AO418" s="223">
        <f t="shared" ca="1" si="631"/>
        <v>-3.9959687861864353E-15</v>
      </c>
      <c r="AP418" s="223">
        <f t="shared" ca="1" si="632"/>
        <v>6.0585039510751856E-14</v>
      </c>
      <c r="AQ418" s="223">
        <f t="shared" ca="1" si="633"/>
        <v>2.4711434356937917E-14</v>
      </c>
      <c r="AR418" s="223">
        <f t="shared" ca="1" si="634"/>
        <v>-5.2135612527475372E-14</v>
      </c>
      <c r="AS418" s="223">
        <f t="shared" ca="1" si="635"/>
        <v>-4.2537839935682553E-14</v>
      </c>
      <c r="AT418" s="223">
        <f t="shared" ca="1" si="636"/>
        <v>3.7590913609099877E-14</v>
      </c>
      <c r="AU418" s="223">
        <f t="shared" ca="1" si="637"/>
        <v>5.539106711735656E-14</v>
      </c>
      <c r="AV418" s="223">
        <f t="shared" ca="1" si="638"/>
        <v>-1.8651390699436214E-14</v>
      </c>
      <c r="AW418" s="223">
        <f t="shared" ca="1" si="639"/>
        <v>-6.1768421081320501E-14</v>
      </c>
      <c r="AX418" s="223">
        <f t="shared" ca="1" si="640"/>
        <v>-2.4687011681723669E-15</v>
      </c>
      <c r="AY418" s="223">
        <f t="shared" ca="1" si="641"/>
        <v>6.0924313452329555E-14</v>
      </c>
      <c r="AZ418" s="223">
        <f t="shared" ca="1" si="642"/>
        <v>2.3300172566642373E-14</v>
      </c>
      <c r="BA418" s="223">
        <f t="shared" ca="1" si="643"/>
        <v>-5.2957430431461336E-14</v>
      </c>
      <c r="BB418" s="223">
        <f t="shared" ca="1" si="644"/>
        <v>-4.1407577227551621E-14</v>
      </c>
      <c r="BC418" s="223">
        <f t="shared" ca="1" si="645"/>
        <v>3.8799195207840516E-14</v>
      </c>
      <c r="BD418" s="223">
        <f t="shared" ca="1" si="646"/>
        <v>5.4673944617775988E-14</v>
      </c>
      <c r="BE418" s="223">
        <f t="shared" ca="1" si="647"/>
        <v>-2.0104873532178874E-14</v>
      </c>
      <c r="BF418" s="223">
        <f t="shared" ca="1" si="648"/>
        <v>-6.1548278922472506E-14</v>
      </c>
      <c r="BG418" s="223">
        <f t="shared" ca="1" si="649"/>
        <v>-9.3994649688483291E-16</v>
      </c>
      <c r="BH418" s="223">
        <f t="shared" ca="1" si="650"/>
        <v>6.1226888865590401E-14</v>
      </c>
      <c r="BI418" s="223">
        <f t="shared" ca="1" si="651"/>
        <v>2.1874875623641844E-14</v>
      </c>
      <c r="BJ418" s="223">
        <f t="shared" ca="1" si="652"/>
        <v>-5.3747348759561484E-14</v>
      </c>
      <c r="BK418" s="223">
        <f t="shared" ca="1" si="653"/>
        <v>-4.0252372143227853E-14</v>
      </c>
      <c r="BL418" s="223">
        <f t="shared" ca="1" si="654"/>
        <v>3.9984105622183661E-14</v>
      </c>
      <c r="BM418" s="223">
        <f t="shared" ca="1" si="655"/>
        <v>5.3923888578347938E-14</v>
      </c>
      <c r="BN418" s="223">
        <f t="shared" ca="1" si="656"/>
        <v>-2.1546245940874567E-14</v>
      </c>
      <c r="BO418" s="223">
        <f t="shared" ca="1" si="657"/>
        <v>-6.129106238183995E-14</v>
      </c>
      <c r="BP418" s="223">
        <f t="shared" ca="1" si="658"/>
        <v>5.8937436302555881E-16</v>
      </c>
      <c r="BQ418" s="223">
        <f t="shared" ca="1" si="659"/>
        <v>6.1492583490419294E-14</v>
      </c>
      <c r="BR418" s="223">
        <f t="shared" ca="1" si="660"/>
        <v>2.0436402073519921E-14</v>
      </c>
      <c r="BS418" s="223">
        <f t="shared" ca="1" si="661"/>
        <v>-5.4504891694511687E-14</v>
      </c>
      <c r="BT418" s="223">
        <f t="shared" ca="1" si="662"/>
        <v>-3.9072920535058827E-14</v>
      </c>
      <c r="BU418" s="223">
        <f t="shared" ca="1" si="663"/>
        <v>4.1144931106402017E-14</v>
      </c>
      <c r="BV418" s="223">
        <f t="shared" ca="1" si="664"/>
        <v>5.3141350804784338E-14</v>
      </c>
      <c r="BW418" s="223">
        <f t="shared" ca="1" si="665"/>
        <v>-2.2974639696682341E-14</v>
      </c>
      <c r="BX418" s="223">
        <f t="shared" ca="1" si="666"/>
        <v>-6.0996926397048982E-14</v>
      </c>
      <c r="BY418" s="223">
        <f t="shared" ca="1" si="667"/>
        <v>2.1183402058569139E-15</v>
      </c>
      <c r="BZ418" s="223">
        <f t="shared" ca="1" si="668"/>
        <v>6.1721237282309513E-14</v>
      </c>
      <c r="CA418" s="223">
        <f t="shared" ca="1" si="669"/>
        <v>1.8985618398955198E-14</v>
      </c>
      <c r="CB418" s="223">
        <f t="shared" ca="1" si="670"/>
        <v>-5.5229602920773883E-14</v>
      </c>
      <c r="CC418" s="223">
        <f t="shared" ca="1" si="671"/>
        <v>-3.7869932860589396E-14</v>
      </c>
      <c r="CD418" s="223">
        <f t="shared" ca="1" si="672"/>
        <v>4.2280972422629926E-14</v>
      </c>
      <c r="CE418" s="223">
        <f t="shared" ca="1" si="673"/>
        <v>5.2326802668579513E-14</v>
      </c>
      <c r="CF418" s="223">
        <f t="shared" ca="1" si="674"/>
        <v>-2.4389194388613945E-14</v>
      </c>
      <c r="CG418" s="223">
        <f t="shared" ca="1" si="675"/>
        <v>-6.0666048144618424E-14</v>
      </c>
      <c r="CH418" s="223">
        <f t="shared" ca="1" si="676"/>
        <v>3.6460300397589815E-15</v>
      </c>
      <c r="CI418" s="223">
        <f t="shared" ca="1" si="677"/>
        <v>6.1912712508766591E-14</v>
      </c>
      <c r="CJ418" s="223">
        <f t="shared" ca="1" si="678"/>
        <v>1.752339849778494E-14</v>
      </c>
      <c r="CK418" s="223">
        <f t="shared" ca="1" si="679"/>
        <v>-5.5921045899404891E-14</v>
      </c>
      <c r="CL418" s="223">
        <f t="shared" ca="1" si="680"/>
        <v>-3.6644133754612752E-14</v>
      </c>
      <c r="CM418" s="223">
        <f t="shared" ca="1" si="681"/>
        <v>4.3391545262057199E-14</v>
      </c>
      <c r="CN418" s="223">
        <f t="shared" ca="1" si="682"/>
        <v>5.1480734823071839E-14</v>
      </c>
      <c r="CO418" s="223">
        <f t="shared" ca="1" si="683"/>
        <v>-2.5789057941816553E-14</v>
      </c>
      <c r="CP418" s="223">
        <f t="shared" ca="1" si="684"/>
        <v>-6.0298626933235414E-14</v>
      </c>
      <c r="CQ418" s="223">
        <f t="shared" ca="1" si="685"/>
        <v>5.1715236414989479E-15</v>
      </c>
      <c r="CR418" s="223">
        <f t="shared" ca="1" si="686"/>
        <v>6.2066893832273794E-14</v>
      </c>
      <c r="CS418" s="223">
        <f t="shared" ca="1" si="687"/>
        <v>1.605062315660254E-14</v>
      </c>
      <c r="CT418" s="223">
        <f t="shared" ca="1" si="688"/>
        <v>-5.6578804131008299E-14</v>
      </c>
      <c r="CU418" s="223">
        <f t="shared" ca="1" si="689"/>
        <v>-3.5396261592674736E-14</v>
      </c>
      <c r="CV418" s="223">
        <f t="shared" ca="1" si="690"/>
        <v>4.4475980657133637E-14</v>
      </c>
      <c r="CW418" s="223">
        <f t="shared" ca="1" si="691"/>
        <v>5.0603656907895931E-14</v>
      </c>
      <c r="CX418" s="223">
        <f t="shared" ca="1" si="692"/>
        <v>-2.7173387130830008E-14</v>
      </c>
      <c r="CY418" s="223">
        <f t="shared" ca="1" si="693"/>
        <v>-5.989488408369851E-14</v>
      </c>
      <c r="CZ418" s="223">
        <f t="shared" ca="1" si="694"/>
        <v>6.6939021107721061E-15</v>
      </c>
      <c r="DA418" s="223">
        <f t="shared" ca="1" si="695"/>
        <v>6.2183688379767079E-14</v>
      </c>
      <c r="DB418" s="223">
        <f t="shared" ca="1" si="696"/>
        <v>1.4568179520201211E-14</v>
      </c>
      <c r="DC418" s="223">
        <f t="shared" ca="1" si="697"/>
        <v>-5.7202481406621345E-14</v>
      </c>
      <c r="DD418" s="223">
        <f t="shared" ca="1" si="698"/>
        <v>-3.4127068046304765E-14</v>
      </c>
      <c r="DE418" s="223">
        <f t="shared" ca="1" si="699"/>
        <v>4.5533625384526253E-14</v>
      </c>
      <c r="DF418" s="223">
        <f t="shared" ca="1" si="700"/>
        <v>4.9696097241990802E-14</v>
      </c>
      <c r="DG418" s="223">
        <f t="shared" ca="1" si="701"/>
        <v>-2.8541348087514229E-14</v>
      </c>
      <c r="DH418" s="223">
        <f t="shared" ca="1" si="702"/>
        <v>-5.9455062795603545E-14</v>
      </c>
      <c r="DI418" s="223">
        <f t="shared" ca="1" si="703"/>
        <v>8.2122484237157522E-15</v>
      </c>
      <c r="DJ418" s="223">
        <f t="shared" ca="1" si="704"/>
        <v>6.2263025798578267E-14</v>
      </c>
      <c r="DK418" s="223">
        <f t="shared" ca="1" si="705"/>
        <v>1.3076960557196233E-14</v>
      </c>
      <c r="DL418" s="223">
        <f t="shared" ca="1" si="706"/>
        <v>-5.7791702046373569E-14</v>
      </c>
      <c r="DM418" s="223">
        <f t="shared" ca="1" si="707"/>
        <v>-3.2837317630236962E-14</v>
      </c>
      <c r="DN418" s="223">
        <f t="shared" ca="1" si="708"/>
        <v>4.656384235859913E-14</v>
      </c>
      <c r="DO418" s="223">
        <f t="shared" ca="1" si="709"/>
        <v>4.8758602505363858E-14</v>
      </c>
      <c r="DP418" s="223">
        <f t="shared" ca="1" si="710"/>
        <v>-2.9892116803340274E-14</v>
      </c>
      <c r="DQ418" s="223">
        <f t="shared" ca="1" si="711"/>
        <v>-5.897942800084848E-14</v>
      </c>
      <c r="DR418" s="223">
        <f t="shared" ca="1" si="712"/>
        <v>9.7256479852846937E-15</v>
      </c>
      <c r="DS418" s="223">
        <f t="shared" ca="1" si="713"/>
        <v>6.2304858298812843E-14</v>
      </c>
      <c r="DT418" s="223">
        <f t="shared" ca="1" si="714"/>
        <v>1.1577864522130643E-14</v>
      </c>
      <c r="DU418" s="223">
        <f t="shared" ca="1" si="715"/>
        <v>-5.8346111125783983E-14</v>
      </c>
      <c r="DV418" s="223">
        <f t="shared" ca="1" si="716"/>
        <v>-3.1527787241896617E-14</v>
      </c>
      <c r="DW418" s="223">
        <f t="shared" ca="1" si="717"/>
        <v>4.7566011015169408E-14</v>
      </c>
      <c r="DX418" s="223">
        <f t="shared" ca="1" si="718"/>
        <v>4.7791737409789266E-14</v>
      </c>
      <c r="DY418" s="223">
        <f t="shared" ca="1" si="719"/>
        <v>-3.1224879625740693E-14</v>
      </c>
      <c r="DZ418" s="223">
        <f t="shared" ca="1" si="720"/>
        <v>-5.8468266204048578E-14</v>
      </c>
      <c r="EA418" s="223">
        <f t="shared" ca="1" si="721"/>
        <v>1.1233189180172707E-14</v>
      </c>
      <c r="EB418" s="223">
        <f t="shared" ca="1" si="722"/>
        <v>6.2309160682136988E-14</v>
      </c>
      <c r="EC418" s="223">
        <f t="shared" ca="1" si="723"/>
        <v>1.0071794414401164E-14</v>
      </c>
      <c r="ED418" s="223">
        <f t="shared" ca="1" si="724"/>
        <v>-5.8865374689553837E-14</v>
      </c>
      <c r="EE418" s="223">
        <f t="shared" ca="1" si="725"/>
        <v>-3.0199265693420146E-14</v>
      </c>
      <c r="EF418" s="223">
        <f t="shared" ca="1" si="726"/>
        <v>4.8539527685311846E-14</v>
      </c>
      <c r="EG418" s="223">
        <f t="shared" ca="1" si="727"/>
        <v>4.6796084358647177E-14</v>
      </c>
      <c r="EH418" s="223">
        <f t="shared" ca="1" si="728"/>
        <v>-3.2538833748229578E-14</v>
      </c>
      <c r="EI418" s="223">
        <f t="shared" ca="1" si="729"/>
        <v>-5.7921885309956642E-14</v>
      </c>
      <c r="EJ418" s="223">
        <f t="shared" ca="1" si="730"/>
        <v>1.273396392193457E-14</v>
      </c>
      <c r="EK418" s="223">
        <f t="shared" ca="1" si="731"/>
        <v>6.22759303569558E-14</v>
      </c>
      <c r="EL418" s="223">
        <f t="shared" ca="1" si="732"/>
        <v>8.5596574343250976E-15</v>
      </c>
      <c r="EM418" s="223">
        <f t="shared" ca="1" si="733"/>
        <v>-5.9349179952728833E-14</v>
      </c>
      <c r="EN418" s="223">
        <f t="shared" ca="1" si="734"/>
        <v>-2.8852553236513234E-14</v>
      </c>
      <c r="EO418" s="223">
        <f t="shared" ca="1" si="735"/>
        <v>4.94838059589865E-14</v>
      </c>
      <c r="EP418" s="223">
        <f t="shared" ca="1" si="736"/>
        <v>4.5772243096105722E-14</v>
      </c>
      <c r="EQ418" s="223">
        <f t="shared" ca="1" si="737"/>
        <v>-3.3833187693973882E-14</v>
      </c>
      <c r="ER418" s="223">
        <f t="shared" ca="1" si="738"/>
        <v>-5.7340614437993461E-14</v>
      </c>
      <c r="ES418" s="223">
        <f t="shared" ca="1" si="739"/>
        <v>1.4227068199983444E-14</v>
      </c>
      <c r="ET418" s="223">
        <f t="shared" ca="1" si="740"/>
        <v>6.2205187339974598E-14</v>
      </c>
      <c r="EU418" s="223">
        <f t="shared" ca="1" si="741"/>
        <v>7.0423644366785606E-15</v>
      </c>
      <c r="EV418" s="223">
        <f t="shared" ca="1" si="742"/>
        <v>-5.9797235489109078E-14</v>
      </c>
      <c r="EW418" s="223">
        <f t="shared" ca="1" si="743"/>
        <v>-2.7488461080403096E-14</v>
      </c>
      <c r="EX418" s="223">
        <f t="shared" ca="1" si="744"/>
        <v>5.0398277038269094E-14</v>
      </c>
      <c r="EY418" s="223">
        <f t="shared" ca="1" si="745"/>
        <v>4.4720830345857585E-14</v>
      </c>
      <c r="EZ418" s="223">
        <f t="shared" ca="1" si="746"/>
        <v>-3.5107161792555704E-14</v>
      </c>
      <c r="FA418" s="223">
        <f t="shared" ca="1" si="747"/>
        <v>-5.6724803723995836E-14</v>
      </c>
      <c r="FB418" s="223">
        <f t="shared" ca="1" si="748"/>
        <v>1.5711602624132986E-14</v>
      </c>
      <c r="FC418" s="223">
        <f t="shared" ca="1" si="749"/>
        <v>6.2096974244141555E-14</v>
      </c>
      <c r="FD418" s="223">
        <f t="shared" ca="1" si="750"/>
        <v>5.5208293820245834E-15</v>
      </c>
      <c r="FE418" s="223">
        <f t="shared" ca="1" si="751"/>
        <v>-6.0209271406793331E-14</v>
      </c>
      <c r="FF418" s="223">
        <f t="shared" ca="1" si="752"/>
        <v>-2.6107810903197886E-14</v>
      </c>
      <c r="FG418" s="223">
        <f t="shared" ca="1" si="753"/>
        <v>5.1282390079977864E-14</v>
      </c>
      <c r="FH418" s="223">
        <f t="shared" ca="1" si="754"/>
        <v>4.364247943962866E-14</v>
      </c>
      <c r="FI418" s="223">
        <f t="shared" ca="1" si="755"/>
        <v>-3.6359988649615026E-14</v>
      </c>
      <c r="FJ418" s="223">
        <f t="shared" ca="1" si="756"/>
        <v>-5.6074824109311916E-14</v>
      </c>
      <c r="FK418" s="223">
        <f t="shared" ca="1" si="757"/>
        <v>1.7186672966356417E-14</v>
      </c>
      <c r="FL418" s="223">
        <f t="shared" ca="1" si="758"/>
        <v>6.195135625297926E-14</v>
      </c>
      <c r="FM418" s="223">
        <f t="shared" ca="1" si="759"/>
        <v>3.9959687861879752E-15</v>
      </c>
      <c r="FN418" s="223">
        <f t="shared" ca="1" si="760"/>
        <v>-6.0585039510751793E-14</v>
      </c>
      <c r="FO418" s="223">
        <f t="shared" ca="1" si="761"/>
        <v>-2.4711434356938519E-14</v>
      </c>
      <c r="FP418" s="223">
        <f t="shared" ca="1" si="762"/>
        <v>5.2135612527474527E-14</v>
      </c>
      <c r="FQ418" s="223">
        <f t="shared" ca="1" si="763"/>
        <v>4.2537839935684005E-14</v>
      </c>
      <c r="FR418" s="223">
        <f t="shared" ca="1" si="764"/>
        <v>-3.7590913609099347E-14</v>
      </c>
      <c r="FS418" s="223">
        <f t="shared" ca="1" si="765"/>
        <v>-5.5391067117357261E-14</v>
      </c>
      <c r="FT418" s="223">
        <f t="shared" ca="1" si="766"/>
        <v>1.8651390699434318E-14</v>
      </c>
      <c r="FU418" s="223">
        <f t="shared" ca="1" si="767"/>
        <v>6.1768421081320577E-14</v>
      </c>
      <c r="FV418" s="223">
        <f t="shared" ca="1" si="768"/>
        <v>2.4687011681734682E-15</v>
      </c>
      <c r="FW418" s="223">
        <f t="shared" ca="1" si="769"/>
        <v>-6.0924313452329152E-14</v>
      </c>
      <c r="FX418" s="223">
        <f t="shared" ca="1" si="770"/>
        <v>-2.3300172566642571E-14</v>
      </c>
      <c r="FY418" s="223">
        <f t="shared" ca="1" si="771"/>
        <v>5.2957430431460749E-14</v>
      </c>
      <c r="FZ418" s="223">
        <f t="shared" ca="1" si="772"/>
        <v>4.1407577227553104E-14</v>
      </c>
      <c r="GA418" s="223">
        <f t="shared" ca="1" si="773"/>
        <v>-3.8799195207840352E-14</v>
      </c>
      <c r="GB418" s="223">
        <f t="shared" ca="1" si="774"/>
        <v>-5.4673944617776518E-14</v>
      </c>
      <c r="GC418" s="223">
        <f t="shared" ca="1" si="775"/>
        <v>2.0104873532176996E-14</v>
      </c>
      <c r="GD418" s="223">
        <f t="shared" ca="1" si="776"/>
        <v>6.1548278922472543E-14</v>
      </c>
      <c r="GE418" s="223">
        <f t="shared" ca="1" si="777"/>
        <v>9.3994649688593416E-16</v>
      </c>
      <c r="GF418" s="223">
        <f t="shared" ca="1" si="778"/>
        <v>-6.1226888865590023E-14</v>
      </c>
      <c r="GG418" s="223">
        <f t="shared" ca="1" si="779"/>
        <v>-2.1874875623643706E-14</v>
      </c>
      <c r="GH418" s="223">
        <f t="shared" ca="1" si="780"/>
        <v>5.3747348759560032E-14</v>
      </c>
      <c r="GI418" s="223">
        <f t="shared" ca="1" si="781"/>
        <v>4.0252372143228017E-14</v>
      </c>
      <c r="GJ418" s="223">
        <f t="shared" ca="1" si="782"/>
        <v>-3.9984105622183503E-14</v>
      </c>
      <c r="GK418" s="223">
        <f t="shared" ca="1" si="783"/>
        <v>-5.3923888578348481E-14</v>
      </c>
      <c r="GL418" s="223">
        <f t="shared" ca="1" si="784"/>
        <v>2.1546245940873535E-14</v>
      </c>
      <c r="GM418" s="223">
        <f t="shared" ca="1" si="785"/>
        <v>6.1291062381840303E-14</v>
      </c>
      <c r="GN418" s="223">
        <f t="shared" ca="1" si="786"/>
        <v>-5.8937436302269367E-16</v>
      </c>
      <c r="GO418" s="223">
        <f t="shared" ca="1" si="787"/>
        <v>-6.1492583490419408E-14</v>
      </c>
      <c r="GP418" s="223">
        <f t="shared" ca="1" si="788"/>
        <v>-2.0436402073520123E-14</v>
      </c>
      <c r="GQ418" s="223">
        <f t="shared" ca="1" si="789"/>
        <v>5.4504891694511151E-14</v>
      </c>
      <c r="GR418" s="223">
        <f t="shared" ca="1" si="790"/>
        <v>3.9072920535059679E-14</v>
      </c>
      <c r="GS418" s="223">
        <f t="shared" ca="1" si="791"/>
        <v>-4.1144931106400522E-14</v>
      </c>
      <c r="GT418" s="223">
        <f t="shared" ca="1" si="792"/>
        <v>-5.3141350804785834E-14</v>
      </c>
      <c r="GU418" s="223">
        <f t="shared" ca="1" si="793"/>
        <v>2.2974639696682966E-14</v>
      </c>
      <c r="GV418" s="223">
        <f t="shared" ca="1" si="794"/>
        <v>6.0996926397049032E-14</v>
      </c>
      <c r="GW418" s="223">
        <f t="shared" ca="1" si="795"/>
        <v>-2.1183402058566962E-15</v>
      </c>
      <c r="GX418" s="223">
        <f t="shared" ca="1" si="796"/>
        <v>-6.1721237282309361E-14</v>
      </c>
      <c r="GY418" s="223">
        <f t="shared" ca="1" si="797"/>
        <v>-1.8985618398957085E-14</v>
      </c>
      <c r="GZ418" s="223">
        <f t="shared" ca="1" si="798"/>
        <v>5.5229602920772961E-14</v>
      </c>
      <c r="HA418" s="223">
        <f t="shared" ca="1" si="799"/>
        <v>3.7869932860588866E-14</v>
      </c>
      <c r="HB418" s="223">
        <f t="shared" ca="1" si="800"/>
        <v>-4.2280972422629774E-14</v>
      </c>
      <c r="HC418" s="223">
        <f t="shared" ca="1" si="801"/>
        <v>-5.2326802668579633E-14</v>
      </c>
      <c r="HD418" s="223">
        <f t="shared" ca="1" si="802"/>
        <v>2.4389194388612926E-14</v>
      </c>
      <c r="HE418" s="223">
        <f t="shared" ca="1" si="803"/>
        <v>6.0666048144618891E-14</v>
      </c>
      <c r="HF418" s="223">
        <f t="shared" ca="1" si="804"/>
        <v>-3.6460300397569999E-15</v>
      </c>
      <c r="HG418" s="223">
        <f t="shared" ca="1" si="805"/>
        <v>-6.1912712508766263E-14</v>
      </c>
      <c r="HH418" s="223">
        <f t="shared" ca="1" si="806"/>
        <v>-1.7523398497785141E-14</v>
      </c>
      <c r="HI418" s="223">
        <f t="shared" ca="1" si="807"/>
        <v>5.5921045899404796E-14</v>
      </c>
      <c r="HJ418" s="223">
        <f t="shared" ca="1" si="808"/>
        <v>3.6644133754613641E-14</v>
      </c>
      <c r="HK418" s="223">
        <f t="shared" ca="1" si="809"/>
        <v>-4.339154526205641E-14</v>
      </c>
      <c r="HL418" s="223">
        <f t="shared" ca="1" si="810"/>
        <v>-5.1480734823072962E-14</v>
      </c>
      <c r="HM418" s="223">
        <f t="shared" ca="1" si="811"/>
        <v>2.5789057941813947E-14</v>
      </c>
      <c r="HN418" s="223">
        <f t="shared" ca="1" si="812"/>
        <v>6.029862693323525E-14</v>
      </c>
      <c r="HO418" s="223">
        <f t="shared" ca="1" si="813"/>
        <v>-5.1715236414987302E-15</v>
      </c>
      <c r="HP418" s="223">
        <f t="shared" ca="1" si="814"/>
        <v>-6.2066893832273693E-14</v>
      </c>
      <c r="HQ418" s="223">
        <f t="shared" ca="1" si="815"/>
        <v>-1.6050623156603603E-14</v>
      </c>
      <c r="HR418" s="223">
        <f t="shared" ca="1" si="816"/>
        <v>5.6578804131007845E-14</v>
      </c>
      <c r="HS418" s="223">
        <f t="shared" ca="1" si="817"/>
        <v>3.5396261592677102E-14</v>
      </c>
      <c r="HT418" s="223">
        <f t="shared" ca="1" si="818"/>
        <v>-4.4475980657134111E-14</v>
      </c>
      <c r="HU418" s="223">
        <f t="shared" ca="1" si="819"/>
        <v>-5.060365690789554E-14</v>
      </c>
      <c r="HV418" s="223">
        <f t="shared" ca="1" si="820"/>
        <v>2.7173387130829014E-14</v>
      </c>
      <c r="HW418" s="223">
        <f t="shared" ca="1" si="821"/>
        <v>5.9894884083698813E-14</v>
      </c>
      <c r="HX418" s="223">
        <f t="shared" ca="1" si="822"/>
        <v>-6.6939021107710174E-15</v>
      </c>
      <c r="HY418" s="223">
        <f t="shared" ca="1" si="823"/>
        <v>-6.218368837976689E-14</v>
      </c>
      <c r="HZ418" s="223">
        <f t="shared" ca="1" si="824"/>
        <v>-1.4568179520200558E-14</v>
      </c>
      <c r="IA418" s="223">
        <f t="shared" ca="1" si="825"/>
        <v>5.7202481406621597E-14</v>
      </c>
      <c r="IB418" s="223">
        <f t="shared" ca="1" si="826"/>
        <v>3.4127068046305681E-14</v>
      </c>
      <c r="IC418" s="223">
        <f t="shared" ca="1" si="827"/>
        <v>-4.5533625384525496E-14</v>
      </c>
      <c r="ID418" s="223">
        <f t="shared" ca="1" si="828"/>
        <v>-4.9696097241991458E-14</v>
      </c>
      <c r="IE418" s="223">
        <f t="shared" ca="1" si="829"/>
        <v>2.5924583934983883E-14</v>
      </c>
      <c r="IF418" s="223">
        <f t="shared" ca="1" si="830"/>
        <v>5.9455062795604403E-14</v>
      </c>
      <c r="IG418" s="223">
        <f t="shared" ca="1" si="831"/>
        <v>-8.2122484237164148E-15</v>
      </c>
      <c r="IH418" s="223">
        <f t="shared" ca="1" si="832"/>
        <v>-6.2263025798578216E-14</v>
      </c>
      <c r="II418" s="223">
        <f t="shared" ca="1" si="833"/>
        <v>-1.3076960557197307E-14</v>
      </c>
      <c r="IJ418" s="223">
        <f t="shared" ca="1" si="834"/>
        <v>5.7791702046373152E-14</v>
      </c>
      <c r="IK418" s="223">
        <f t="shared" ca="1" si="835"/>
        <v>3.2837317630239404E-14</v>
      </c>
      <c r="IL418" s="223">
        <f t="shared" ca="1" si="836"/>
        <v>-4.656384235859723E-14</v>
      </c>
      <c r="IM418" s="223">
        <f t="shared" ca="1" si="837"/>
        <v>-4.8758602505363441E-14</v>
      </c>
      <c r="IN418" s="223">
        <f t="shared" ca="1" si="838"/>
        <v>2.9892116803339315E-14</v>
      </c>
      <c r="IO418" s="223">
        <f t="shared" ca="1" si="839"/>
        <v>5.8979428000848846E-14</v>
      </c>
      <c r="IP418" s="223">
        <f t="shared" ca="1" si="840"/>
        <v>-9.7256479852836114E-15</v>
      </c>
      <c r="IQ418" s="223">
        <f t="shared" ca="1" si="841"/>
        <v>-6.230485829881283E-14</v>
      </c>
      <c r="IR418" s="223">
        <f t="shared" ca="1" si="842"/>
        <v>-1.1577864522133464E-14</v>
      </c>
      <c r="IS418" s="223">
        <f t="shared" ca="1" si="843"/>
        <v>5.8346111125784223E-14</v>
      </c>
      <c r="IT418" s="223">
        <f t="shared" ca="1" si="844"/>
        <v>3.1527787241896037E-14</v>
      </c>
      <c r="IU418" s="223">
        <f t="shared" ca="1" si="845"/>
        <v>-4.7566011015168695E-14</v>
      </c>
      <c r="IV418" s="223">
        <f t="shared" ca="1" si="846"/>
        <v>-4.7791737409789972E-14</v>
      </c>
      <c r="IW418" s="223">
        <f t="shared" ca="1" si="847"/>
        <v>3.1224879625739752E-14</v>
      </c>
      <c r="IX418" s="223">
        <f t="shared" ca="1" si="848"/>
        <v>5.8468266204049575E-14</v>
      </c>
      <c r="IY418" s="223">
        <f t="shared" ca="1" si="849"/>
        <v>-1.1233189180173363E-14</v>
      </c>
      <c r="IZ418" s="223">
        <f t="shared" ca="1" si="850"/>
        <v>-6.2309160682136988E-14</v>
      </c>
      <c r="JA418" s="223">
        <f t="shared" ca="1" si="851"/>
        <v>-1.0071794414402248E-14</v>
      </c>
      <c r="JB418" s="223">
        <f t="shared" ca="1" si="852"/>
        <v>5.8865374689553483E-14</v>
      </c>
    </row>
    <row r="419" spans="2:262">
      <c r="B419" s="230">
        <v>58</v>
      </c>
      <c r="C419" s="229">
        <f t="shared" si="853"/>
        <v>1.1328125000000006E-3</v>
      </c>
      <c r="D419" s="226">
        <f t="shared" ca="1" si="597"/>
        <v>18.000000000015184</v>
      </c>
      <c r="E419" s="225">
        <f ca="1">BL361</f>
        <v>1.5183879854014093E-11</v>
      </c>
      <c r="F419" s="224">
        <v>58</v>
      </c>
      <c r="G419" s="223">
        <f t="shared" ca="1" si="854"/>
        <v>-2.6068399074952417E-14</v>
      </c>
      <c r="H419" s="223">
        <f t="shared" ca="1" si="598"/>
        <v>3.9108448827803231E-14</v>
      </c>
      <c r="I419" s="223">
        <f t="shared" ca="1" si="599"/>
        <v>3.7545201578386039E-14</v>
      </c>
      <c r="J419" s="223">
        <f t="shared" ca="1" si="600"/>
        <v>-2.809039834556568E-14</v>
      </c>
      <c r="K419" s="223">
        <f t="shared" ca="1" si="601"/>
        <v>-4.5788636532155942E-14</v>
      </c>
      <c r="L419" s="223">
        <f t="shared" ca="1" si="602"/>
        <v>1.4653221619510931E-14</v>
      </c>
      <c r="M419" s="223">
        <f t="shared" ca="1" si="603"/>
        <v>5.0088784853216767E-14</v>
      </c>
      <c r="N419" s="223">
        <f t="shared" ca="1" si="604"/>
        <v>4.5880713299094145E-17</v>
      </c>
      <c r="O419" s="223">
        <f t="shared" ca="1" si="605"/>
        <v>-5.0075320655555317E-14</v>
      </c>
      <c r="P419" s="223">
        <f t="shared" ca="1" si="606"/>
        <v>-1.4741031829887068E-14</v>
      </c>
      <c r="Q419" s="223">
        <f t="shared" ca="1" si="607"/>
        <v>4.5749403466833458E-14</v>
      </c>
      <c r="R419" s="223">
        <f t="shared" ca="1" si="608"/>
        <v>2.8166695183363678E-14</v>
      </c>
      <c r="S419" s="223">
        <f t="shared" ca="1" si="609"/>
        <v>-3.7483578370644436E-14</v>
      </c>
      <c r="T419" s="223">
        <f t="shared" ca="1" si="610"/>
        <v>-3.9166661660582429E-14</v>
      </c>
      <c r="U419" s="223">
        <f t="shared" ca="1" si="611"/>
        <v>2.5989692674064689E-14</v>
      </c>
      <c r="V419" s="223">
        <f t="shared" ca="1" si="612"/>
        <v>4.6793621534611515E-14</v>
      </c>
      <c r="W419" s="223">
        <f t="shared" ca="1" si="613"/>
        <v>-1.2257592095548374E-14</v>
      </c>
      <c r="X419" s="223">
        <f t="shared" ca="1" si="614"/>
        <v>-5.0390746142331704E-14</v>
      </c>
      <c r="Y419" s="223">
        <f t="shared" ca="1" si="615"/>
        <v>-2.5301240836996246E-15</v>
      </c>
      <c r="Z419" s="223">
        <f t="shared" ca="1" si="616"/>
        <v>4.9648253527867342E-14</v>
      </c>
      <c r="AA419" s="223">
        <f t="shared" ca="1" si="617"/>
        <v>1.7099947675747877E-14</v>
      </c>
      <c r="AB419" s="223">
        <f t="shared" ca="1" si="618"/>
        <v>-4.4630086656618628E-14</v>
      </c>
      <c r="AC419" s="223">
        <f t="shared" ca="1" si="619"/>
        <v>-3.0197135255966814E-14</v>
      </c>
      <c r="AD419" s="223">
        <f t="shared" ca="1" si="620"/>
        <v>3.5768406690017005E-14</v>
      </c>
      <c r="AE419" s="223">
        <f t="shared" ca="1" si="621"/>
        <v>4.0693765824244137E-14</v>
      </c>
      <c r="AF419" s="223">
        <f t="shared" ca="1" si="622"/>
        <v>-2.3826375556483584E-14</v>
      </c>
      <c r="AG419" s="223">
        <f t="shared" ca="1" si="623"/>
        <v>-4.768587660415305E-14</v>
      </c>
      <c r="AH419" s="223">
        <f t="shared" ca="1" si="624"/>
        <v>9.8324329585891994E-15</v>
      </c>
      <c r="AI419" s="223">
        <f t="shared" ca="1" si="625"/>
        <v>5.0571311710281704E-14</v>
      </c>
      <c r="AJ419" s="223">
        <f t="shared" ca="1" si="626"/>
        <v>5.0082721635700098E-15</v>
      </c>
      <c r="AK419" s="223">
        <f t="shared" ca="1" si="627"/>
        <v>-4.9101579408757296E-14</v>
      </c>
      <c r="AL419" s="223">
        <f t="shared" ca="1" si="628"/>
        <v>-1.9417668249879121E-14</v>
      </c>
      <c r="AM419" s="223">
        <f t="shared" ca="1" si="629"/>
        <v>4.3403252058514153E-14</v>
      </c>
      <c r="AN419" s="223">
        <f t="shared" ca="1" si="630"/>
        <v>3.215482778478196E-14</v>
      </c>
      <c r="AO419" s="223">
        <f t="shared" ca="1" si="631"/>
        <v>-3.3967065784731172E-14</v>
      </c>
      <c r="AP419" s="223">
        <f t="shared" ca="1" si="632"/>
        <v>-4.2122835141682109E-14</v>
      </c>
      <c r="AQ419" s="223">
        <f t="shared" ca="1" si="633"/>
        <v>2.1605658613243202E-14</v>
      </c>
      <c r="AR419" s="223">
        <f t="shared" ca="1" si="634"/>
        <v>4.8463252220165586E-14</v>
      </c>
      <c r="AS419" s="223">
        <f t="shared" ca="1" si="635"/>
        <v>-7.3835866294137331E-15</v>
      </c>
      <c r="AT419" s="223">
        <f t="shared" ca="1" si="636"/>
        <v>-5.0630046558797863E-14</v>
      </c>
      <c r="AU419" s="223">
        <f t="shared" ca="1" si="637"/>
        <v>-7.4743548771255143E-15</v>
      </c>
      <c r="AV419" s="223">
        <f t="shared" ca="1" si="638"/>
        <v>4.8436615284061129E-14</v>
      </c>
      <c r="AW419" s="223">
        <f t="shared" ca="1" si="639"/>
        <v>2.1688609960409704E-14</v>
      </c>
      <c r="AX419" s="223">
        <f t="shared" ca="1" si="640"/>
        <v>-4.2071855224524743E-14</v>
      </c>
      <c r="AY419" s="223">
        <f t="shared" ca="1" si="641"/>
        <v>-3.4035056517033277E-14</v>
      </c>
      <c r="AZ419" s="223">
        <f t="shared" ca="1" si="642"/>
        <v>3.2083895242806363E-14</v>
      </c>
      <c r="BA419" s="223">
        <f t="shared" ca="1" si="643"/>
        <v>4.3450426859739369E-14</v>
      </c>
      <c r="BB419" s="223">
        <f t="shared" ca="1" si="644"/>
        <v>-1.9332891745970684E-14</v>
      </c>
      <c r="BC419" s="223">
        <f t="shared" ca="1" si="645"/>
        <v>-4.9123875616700298E-14</v>
      </c>
      <c r="BD419" s="223">
        <f t="shared" ca="1" si="646"/>
        <v>4.9169525933214774E-15</v>
      </c>
      <c r="BE419" s="223">
        <f t="shared" ca="1" si="647"/>
        <v>5.0566809190485567E-14</v>
      </c>
      <c r="BF419" s="223">
        <f t="shared" ca="1" si="648"/>
        <v>9.9224312151058623E-15</v>
      </c>
      <c r="BG419" s="223">
        <f t="shared" ca="1" si="649"/>
        <v>-4.7654963110599328E-14</v>
      </c>
      <c r="BH419" s="223">
        <f t="shared" ca="1" si="650"/>
        <v>-2.3907301909847785E-14</v>
      </c>
      <c r="BI419" s="223">
        <f t="shared" ca="1" si="651"/>
        <v>4.0639103606240364E-14</v>
      </c>
      <c r="BJ419" s="223">
        <f t="shared" ca="1" si="652"/>
        <v>3.5833291817016188E-14</v>
      </c>
      <c r="BK419" s="223">
        <f t="shared" ca="1" si="653"/>
        <v>-3.0123431787024029E-14</v>
      </c>
      <c r="BL419" s="223">
        <f t="shared" ca="1" si="654"/>
        <v>-4.4673342693683605E-14</v>
      </c>
      <c r="BM419" s="223">
        <f t="shared" ca="1" si="655"/>
        <v>1.7013550249121797E-14</v>
      </c>
      <c r="BN419" s="223">
        <f t="shared" ca="1" si="656"/>
        <v>4.9666155294131045E-14</v>
      </c>
      <c r="BO419" s="223">
        <f t="shared" ca="1" si="657"/>
        <v>-2.4384731877588073E-15</v>
      </c>
      <c r="BP419" s="223">
        <f t="shared" ca="1" si="658"/>
        <v>-5.0381751949703992E-14</v>
      </c>
      <c r="BQ419" s="223">
        <f t="shared" ca="1" si="659"/>
        <v>-1.2346603547185985E-14</v>
      </c>
      <c r="BR419" s="223">
        <f t="shared" ca="1" si="660"/>
        <v>4.6758505956922198E-14</v>
      </c>
      <c r="BS419" s="223">
        <f t="shared" ca="1" si="661"/>
        <v>2.6068399074952708E-14</v>
      </c>
      <c r="BT419" s="223">
        <f t="shared" ca="1" si="662"/>
        <v>-3.9108448827803269E-14</v>
      </c>
      <c r="BU419" s="223">
        <f t="shared" ca="1" si="663"/>
        <v>-3.7545201578386222E-14</v>
      </c>
      <c r="BV419" s="223">
        <f t="shared" ca="1" si="664"/>
        <v>2.8090398345565752E-14</v>
      </c>
      <c r="BW419" s="223">
        <f t="shared" ca="1" si="665"/>
        <v>4.5788636532156055E-14</v>
      </c>
      <c r="BX419" s="223">
        <f t="shared" ca="1" si="666"/>
        <v>-1.4653221619511102E-14</v>
      </c>
      <c r="BY419" s="223">
        <f t="shared" ca="1" si="667"/>
        <v>-5.0088784853216792E-14</v>
      </c>
      <c r="BZ419" s="223">
        <f t="shared" ca="1" si="668"/>
        <v>-4.588071329891744E-17</v>
      </c>
      <c r="CA419" s="223">
        <f t="shared" ca="1" si="669"/>
        <v>5.0075320655555292E-14</v>
      </c>
      <c r="CB419" s="223">
        <f t="shared" ca="1" si="670"/>
        <v>1.4741031829886897E-14</v>
      </c>
      <c r="CC419" s="223">
        <f t="shared" ca="1" si="671"/>
        <v>-4.574940346683342E-14</v>
      </c>
      <c r="CD419" s="223">
        <f t="shared" ca="1" si="672"/>
        <v>-2.8166695183363381E-14</v>
      </c>
      <c r="CE419" s="223">
        <f t="shared" ca="1" si="673"/>
        <v>3.7483578370644436E-14</v>
      </c>
      <c r="CF419" s="223">
        <f t="shared" ca="1" si="674"/>
        <v>3.9166661660582202E-14</v>
      </c>
      <c r="CG419" s="223">
        <f t="shared" ca="1" si="675"/>
        <v>-2.5989692674064689E-14</v>
      </c>
      <c r="CH419" s="223">
        <f t="shared" ca="1" si="676"/>
        <v>-4.679362153461137E-14</v>
      </c>
      <c r="CI419" s="223">
        <f t="shared" ca="1" si="677"/>
        <v>1.2257592095548374E-14</v>
      </c>
      <c r="CJ419" s="223">
        <f t="shared" ca="1" si="678"/>
        <v>5.0390746142331742E-14</v>
      </c>
      <c r="CK419" s="223">
        <f t="shared" ca="1" si="679"/>
        <v>2.5301240836996246E-15</v>
      </c>
      <c r="CL419" s="223">
        <f t="shared" ca="1" si="680"/>
        <v>-4.9648253527867279E-14</v>
      </c>
      <c r="CM419" s="223">
        <f t="shared" ca="1" si="681"/>
        <v>-1.7099947675747709E-14</v>
      </c>
      <c r="CN419" s="223">
        <f t="shared" ca="1" si="682"/>
        <v>4.4630086656618552E-14</v>
      </c>
      <c r="CO419" s="223">
        <f t="shared" ca="1" si="683"/>
        <v>3.0197135255966814E-14</v>
      </c>
      <c r="CP419" s="223">
        <f t="shared" ca="1" si="684"/>
        <v>-3.5768406690017005E-14</v>
      </c>
      <c r="CQ419" s="223">
        <f t="shared" ca="1" si="685"/>
        <v>-4.0693765824243922E-14</v>
      </c>
      <c r="CR419" s="223">
        <f t="shared" ca="1" si="686"/>
        <v>2.3826375556483584E-14</v>
      </c>
      <c r="CS419" s="223">
        <f t="shared" ca="1" si="687"/>
        <v>4.7685876604152931E-14</v>
      </c>
      <c r="CT419" s="223">
        <f t="shared" ca="1" si="688"/>
        <v>-9.8324329585899093E-15</v>
      </c>
      <c r="CU419" s="223">
        <f t="shared" ca="1" si="689"/>
        <v>-5.0571311710281716E-14</v>
      </c>
      <c r="CV419" s="223">
        <f t="shared" ca="1" si="690"/>
        <v>-5.0082721635700098E-15</v>
      </c>
      <c r="CW419" s="223">
        <f t="shared" ca="1" si="691"/>
        <v>4.9101579408757378E-14</v>
      </c>
      <c r="CX419" s="223">
        <f t="shared" ca="1" si="692"/>
        <v>1.9417668249879786E-14</v>
      </c>
      <c r="CY419" s="223">
        <f t="shared" ca="1" si="693"/>
        <v>-4.340325205851397E-14</v>
      </c>
      <c r="CZ419" s="223">
        <f t="shared" ca="1" si="694"/>
        <v>-3.215482778478196E-14</v>
      </c>
      <c r="DA419" s="223">
        <f t="shared" ca="1" si="695"/>
        <v>3.3967065784731437E-14</v>
      </c>
      <c r="DB419" s="223">
        <f t="shared" ca="1" si="696"/>
        <v>4.2122835141682513E-14</v>
      </c>
      <c r="DC419" s="223">
        <f t="shared" ca="1" si="697"/>
        <v>-2.1605658613242881E-14</v>
      </c>
      <c r="DD419" s="223">
        <f t="shared" ca="1" si="698"/>
        <v>-4.8463252220165586E-14</v>
      </c>
      <c r="DE419" s="223">
        <f t="shared" ca="1" si="699"/>
        <v>7.3835866294140802E-15</v>
      </c>
      <c r="DF419" s="223">
        <f t="shared" ca="1" si="700"/>
        <v>5.0630046558797863E-14</v>
      </c>
      <c r="DG419" s="223">
        <f t="shared" ca="1" si="701"/>
        <v>7.4743548771255143E-15</v>
      </c>
      <c r="DH419" s="223">
        <f t="shared" ca="1" si="702"/>
        <v>-4.843661528406123E-14</v>
      </c>
      <c r="DI419" s="223">
        <f t="shared" ca="1" si="703"/>
        <v>-2.1688609960409054E-14</v>
      </c>
      <c r="DJ419" s="223">
        <f t="shared" ca="1" si="704"/>
        <v>4.2071855224524541E-14</v>
      </c>
      <c r="DK419" s="223">
        <f t="shared" ca="1" si="705"/>
        <v>3.4035056517033277E-14</v>
      </c>
      <c r="DL419" s="223">
        <f t="shared" ca="1" si="706"/>
        <v>-3.2083895242806363E-14</v>
      </c>
      <c r="DM419" s="223">
        <f t="shared" ca="1" si="707"/>
        <v>-4.3450426859738997E-14</v>
      </c>
      <c r="DN419" s="223">
        <f t="shared" ca="1" si="708"/>
        <v>1.9332891745970684E-14</v>
      </c>
      <c r="DO419" s="223">
        <f t="shared" ca="1" si="709"/>
        <v>4.9123875616700298E-14</v>
      </c>
      <c r="DP419" s="223">
        <f t="shared" ca="1" si="710"/>
        <v>-4.9169525933221937E-15</v>
      </c>
      <c r="DQ419" s="223">
        <f t="shared" ca="1" si="711"/>
        <v>-5.0566809190485529E-14</v>
      </c>
      <c r="DR419" s="223">
        <f t="shared" ca="1" si="712"/>
        <v>-9.9224312151058623E-15</v>
      </c>
      <c r="DS419" s="223">
        <f t="shared" ca="1" si="713"/>
        <v>4.7654963110599328E-14</v>
      </c>
      <c r="DT419" s="223">
        <f t="shared" ca="1" si="714"/>
        <v>2.3907301909847151E-14</v>
      </c>
      <c r="DU419" s="223">
        <f t="shared" ca="1" si="715"/>
        <v>-4.0639103606239929E-14</v>
      </c>
      <c r="DV419" s="223">
        <f t="shared" ca="1" si="716"/>
        <v>-3.5833291817016188E-14</v>
      </c>
      <c r="DW419" s="223">
        <f t="shared" ca="1" si="717"/>
        <v>3.0123431787024029E-14</v>
      </c>
      <c r="DX419" s="223">
        <f t="shared" ca="1" si="718"/>
        <v>4.4673342693683264E-14</v>
      </c>
      <c r="DY419" s="223">
        <f t="shared" ca="1" si="719"/>
        <v>-1.7013550249121119E-14</v>
      </c>
      <c r="DZ419" s="223">
        <f t="shared" ca="1" si="720"/>
        <v>-4.9666155294131045E-14</v>
      </c>
      <c r="EA419" s="223">
        <f t="shared" ca="1" si="721"/>
        <v>2.4384731877588073E-15</v>
      </c>
      <c r="EB419" s="223">
        <f t="shared" ca="1" si="722"/>
        <v>5.0381751949704067E-14</v>
      </c>
      <c r="EC419" s="223">
        <f t="shared" ca="1" si="723"/>
        <v>1.2346603547186684E-14</v>
      </c>
      <c r="ED419" s="223">
        <f t="shared" ca="1" si="724"/>
        <v>-4.6758505956922198E-14</v>
      </c>
      <c r="EE419" s="223">
        <f t="shared" ca="1" si="725"/>
        <v>-2.6068399074952092E-14</v>
      </c>
      <c r="EF419" s="223">
        <f t="shared" ca="1" si="726"/>
        <v>3.9108448827802814E-14</v>
      </c>
      <c r="EG419" s="223">
        <f t="shared" ca="1" si="727"/>
        <v>3.7545201578386222E-14</v>
      </c>
      <c r="EH419" s="223">
        <f t="shared" ca="1" si="728"/>
        <v>-2.8090398345565752E-14</v>
      </c>
      <c r="EI419" s="223">
        <f t="shared" ca="1" si="729"/>
        <v>-4.5788636532155746E-14</v>
      </c>
      <c r="EJ419" s="223">
        <f t="shared" ca="1" si="730"/>
        <v>1.4653221619510414E-14</v>
      </c>
      <c r="EK419" s="223">
        <f t="shared" ca="1" si="731"/>
        <v>5.0088784853216792E-14</v>
      </c>
      <c r="EL419" s="223">
        <f t="shared" ca="1" si="732"/>
        <v>4.588071329891744E-17</v>
      </c>
      <c r="EM419" s="223">
        <f t="shared" ca="1" si="733"/>
        <v>-5.00753206555554E-14</v>
      </c>
      <c r="EN419" s="223">
        <f t="shared" ca="1" si="734"/>
        <v>-1.4741031829887582E-14</v>
      </c>
      <c r="EO419" s="223">
        <f t="shared" ca="1" si="735"/>
        <v>4.574940346683342E-14</v>
      </c>
      <c r="EP419" s="223">
        <f t="shared" ca="1" si="736"/>
        <v>2.8166695183363381E-14</v>
      </c>
      <c r="EQ419" s="223">
        <f t="shared" ca="1" si="737"/>
        <v>-3.7483578370644915E-14</v>
      </c>
      <c r="ER419" s="223">
        <f t="shared" ca="1" si="738"/>
        <v>-3.9166661660582656E-14</v>
      </c>
      <c r="ES419" s="223">
        <f t="shared" ca="1" si="739"/>
        <v>2.5989692674064689E-14</v>
      </c>
      <c r="ET419" s="223">
        <f t="shared" ca="1" si="740"/>
        <v>4.679362153461137E-14</v>
      </c>
      <c r="EU419" s="223">
        <f t="shared" ca="1" si="741"/>
        <v>-1.2257592095547673E-14</v>
      </c>
      <c r="EV419" s="223">
        <f t="shared" ca="1" si="742"/>
        <v>-5.0390746142331742E-14</v>
      </c>
      <c r="EW419" s="223">
        <f t="shared" ca="1" si="743"/>
        <v>-2.5301240836996246E-15</v>
      </c>
      <c r="EX419" s="223">
        <f t="shared" ca="1" si="744"/>
        <v>4.9648253527867418E-14</v>
      </c>
      <c r="EY419" s="223">
        <f t="shared" ca="1" si="745"/>
        <v>1.7099947675748385E-14</v>
      </c>
      <c r="EZ419" s="223">
        <f t="shared" ca="1" si="746"/>
        <v>-4.4630086656618552E-14</v>
      </c>
      <c r="FA419" s="223">
        <f t="shared" ca="1" si="747"/>
        <v>-3.0197135255966814E-14</v>
      </c>
      <c r="FB419" s="223">
        <f t="shared" ca="1" si="748"/>
        <v>3.576840669001751E-14</v>
      </c>
      <c r="FC419" s="223">
        <f t="shared" ca="1" si="749"/>
        <v>4.0693765824244351E-14</v>
      </c>
      <c r="FD419" s="223">
        <f t="shared" ca="1" si="750"/>
        <v>-2.3826375556483584E-14</v>
      </c>
      <c r="FE419" s="223">
        <f t="shared" ca="1" si="751"/>
        <v>-4.7685876604152931E-14</v>
      </c>
      <c r="FF419" s="223">
        <f t="shared" ca="1" si="752"/>
        <v>9.8324329585899093E-15</v>
      </c>
      <c r="FG419" s="223">
        <f t="shared" ca="1" si="753"/>
        <v>5.0571311710281716E-14</v>
      </c>
      <c r="FH419" s="223">
        <f t="shared" ca="1" si="754"/>
        <v>5.0082721635700098E-15</v>
      </c>
      <c r="FI419" s="223">
        <f t="shared" ca="1" si="755"/>
        <v>-4.9101579408757378E-14</v>
      </c>
      <c r="FJ419" s="223">
        <f t="shared" ca="1" si="756"/>
        <v>-1.9417668249878455E-14</v>
      </c>
      <c r="FK419" s="223">
        <f t="shared" ca="1" si="757"/>
        <v>4.340325205851397E-14</v>
      </c>
      <c r="FL419" s="223">
        <f t="shared" ca="1" si="758"/>
        <v>3.215482778478196E-14</v>
      </c>
      <c r="FM419" s="223">
        <f t="shared" ca="1" si="759"/>
        <v>-3.3967065784731437E-14</v>
      </c>
      <c r="FN419" s="223">
        <f t="shared" ca="1" si="760"/>
        <v>-4.2122835141682513E-14</v>
      </c>
      <c r="FO419" s="223">
        <f t="shared" ca="1" si="761"/>
        <v>2.1605658613242881E-14</v>
      </c>
      <c r="FP419" s="223">
        <f t="shared" ca="1" si="762"/>
        <v>4.8463252220165586E-14</v>
      </c>
      <c r="FQ419" s="223">
        <f t="shared" ca="1" si="763"/>
        <v>-7.3835866294140802E-15</v>
      </c>
      <c r="FR419" s="223">
        <f t="shared" ca="1" si="764"/>
        <v>-5.0630046558797863E-14</v>
      </c>
      <c r="FS419" s="223">
        <f t="shared" ca="1" si="765"/>
        <v>-7.4743548771255143E-15</v>
      </c>
      <c r="FT419" s="223">
        <f t="shared" ca="1" si="766"/>
        <v>4.843661528406123E-14</v>
      </c>
      <c r="FU419" s="223">
        <f t="shared" ca="1" si="767"/>
        <v>2.1688609960409054E-14</v>
      </c>
      <c r="FV419" s="223">
        <f t="shared" ca="1" si="768"/>
        <v>-4.2071855224524541E-14</v>
      </c>
      <c r="FW419" s="223">
        <f t="shared" ca="1" si="769"/>
        <v>-3.4035056517033277E-14</v>
      </c>
      <c r="FX419" s="223">
        <f t="shared" ca="1" si="770"/>
        <v>3.2083895242806363E-14</v>
      </c>
      <c r="FY419" s="223">
        <f t="shared" ca="1" si="771"/>
        <v>4.3450426859738997E-14</v>
      </c>
      <c r="FZ419" s="223">
        <f t="shared" ca="1" si="772"/>
        <v>-1.9332891745970684E-14</v>
      </c>
      <c r="GA419" s="223">
        <f t="shared" ca="1" si="773"/>
        <v>-4.9123875616700298E-14</v>
      </c>
      <c r="GB419" s="223">
        <f t="shared" ca="1" si="774"/>
        <v>4.9169525933221937E-15</v>
      </c>
      <c r="GC419" s="223">
        <f t="shared" ca="1" si="775"/>
        <v>5.0566809190485529E-14</v>
      </c>
      <c r="GD419" s="223">
        <f t="shared" ca="1" si="776"/>
        <v>9.9224312151058623E-15</v>
      </c>
      <c r="GE419" s="223">
        <f t="shared" ca="1" si="777"/>
        <v>-4.7654963110599328E-14</v>
      </c>
      <c r="GF419" s="223">
        <f t="shared" ca="1" si="778"/>
        <v>-2.3907301909847151E-14</v>
      </c>
      <c r="GG419" s="223">
        <f t="shared" ca="1" si="779"/>
        <v>4.0639103606240787E-14</v>
      </c>
      <c r="GH419" s="223">
        <f t="shared" ca="1" si="780"/>
        <v>3.5833291817015172E-14</v>
      </c>
      <c r="GI419" s="223">
        <f t="shared" ca="1" si="781"/>
        <v>-3.0123431787022875E-14</v>
      </c>
      <c r="GJ419" s="223">
        <f t="shared" ca="1" si="782"/>
        <v>-4.4673342693683946E-14</v>
      </c>
      <c r="GK419" s="223">
        <f t="shared" ca="1" si="783"/>
        <v>1.7013550249121119E-14</v>
      </c>
      <c r="GL419" s="223">
        <f t="shared" ca="1" si="784"/>
        <v>4.9666155294131045E-14</v>
      </c>
      <c r="GM419" s="223">
        <f t="shared" ca="1" si="785"/>
        <v>-2.4384731877588073E-15</v>
      </c>
      <c r="GN419" s="223">
        <f t="shared" ca="1" si="786"/>
        <v>-5.0381751949704067E-14</v>
      </c>
      <c r="GO419" s="223">
        <f t="shared" ca="1" si="787"/>
        <v>-1.2346603547185288E-14</v>
      </c>
      <c r="GP419" s="223">
        <f t="shared" ca="1" si="788"/>
        <v>4.6758505956921649E-14</v>
      </c>
      <c r="GQ419" s="223">
        <f t="shared" ca="1" si="789"/>
        <v>2.6068399074953323E-14</v>
      </c>
      <c r="GR419" s="223">
        <f t="shared" ca="1" si="790"/>
        <v>-3.9108448827802814E-14</v>
      </c>
      <c r="GS419" s="223">
        <f t="shared" ca="1" si="791"/>
        <v>-3.7545201578386222E-14</v>
      </c>
      <c r="GT419" s="223">
        <f t="shared" ca="1" si="792"/>
        <v>2.8090398345565752E-14</v>
      </c>
      <c r="GU419" s="223">
        <f t="shared" ca="1" si="793"/>
        <v>4.5788636532155746E-14</v>
      </c>
      <c r="GV419" s="223">
        <f t="shared" ca="1" si="794"/>
        <v>-1.4653221619511796E-14</v>
      </c>
      <c r="GW419" s="223">
        <f t="shared" ca="1" si="795"/>
        <v>-5.0088784853216584E-14</v>
      </c>
      <c r="GX419" s="223">
        <f t="shared" ca="1" si="796"/>
        <v>-4.5880713300356322E-17</v>
      </c>
      <c r="GY419" s="223">
        <f t="shared" ca="1" si="797"/>
        <v>5.0075320655555185E-14</v>
      </c>
      <c r="GZ419" s="223">
        <f t="shared" ca="1" si="798"/>
        <v>1.4741031829887582E-14</v>
      </c>
      <c r="HA419" s="223">
        <f t="shared" ca="1" si="799"/>
        <v>-4.574940346683342E-14</v>
      </c>
      <c r="HB419" s="223">
        <f t="shared" ca="1" si="800"/>
        <v>-2.8166695183363381E-14</v>
      </c>
      <c r="HC419" s="223">
        <f t="shared" ca="1" si="801"/>
        <v>3.7483578370644915E-14</v>
      </c>
      <c r="HD419" s="223">
        <f t="shared" ca="1" si="802"/>
        <v>3.9166661660581747E-14</v>
      </c>
      <c r="HE419" s="223">
        <f t="shared" ca="1" si="803"/>
        <v>-2.598969267406593E-14</v>
      </c>
      <c r="HF419" s="223">
        <f t="shared" ca="1" si="804"/>
        <v>-4.6793621534611925E-14</v>
      </c>
      <c r="HG419" s="223">
        <f t="shared" ca="1" si="805"/>
        <v>1.2257592095547673E-14</v>
      </c>
      <c r="HH419" s="223">
        <f t="shared" ca="1" si="806"/>
        <v>5.0390746142331742E-14</v>
      </c>
      <c r="HI419" s="223">
        <f t="shared" ca="1" si="807"/>
        <v>2.5301240836996246E-15</v>
      </c>
      <c r="HJ419" s="223">
        <f t="shared" ca="1" si="808"/>
        <v>-4.9648253527867418E-14</v>
      </c>
      <c r="HK419" s="223">
        <f t="shared" ca="1" si="809"/>
        <v>-1.7099947675747034E-14</v>
      </c>
      <c r="HL419" s="223">
        <f t="shared" ca="1" si="810"/>
        <v>4.4630086656619228E-14</v>
      </c>
      <c r="HM419" s="223">
        <f t="shared" ca="1" si="811"/>
        <v>3.0197135255967969E-14</v>
      </c>
      <c r="HN419" s="223">
        <f t="shared" ca="1" si="812"/>
        <v>-3.57684066900165E-14</v>
      </c>
      <c r="HO419" s="223">
        <f t="shared" ca="1" si="813"/>
        <v>-4.0693765824244351E-14</v>
      </c>
      <c r="HP419" s="223">
        <f t="shared" ca="1" si="814"/>
        <v>2.3826375556483584E-14</v>
      </c>
      <c r="HQ419" s="223">
        <f t="shared" ca="1" si="815"/>
        <v>4.7685876604152931E-14</v>
      </c>
      <c r="HR419" s="223">
        <f t="shared" ca="1" si="816"/>
        <v>-9.8324329585899093E-15</v>
      </c>
      <c r="HS419" s="223">
        <f t="shared" ca="1" si="817"/>
        <v>-5.0571311710281653E-14</v>
      </c>
      <c r="HT419" s="223">
        <f t="shared" ca="1" si="818"/>
        <v>-5.0082721635685741E-15</v>
      </c>
      <c r="HU419" s="223">
        <f t="shared" ca="1" si="819"/>
        <v>4.9101579408757031E-14</v>
      </c>
      <c r="HV419" s="223">
        <f t="shared" ca="1" si="820"/>
        <v>1.9417668249879786E-14</v>
      </c>
      <c r="HW419" s="223">
        <f t="shared" ca="1" si="821"/>
        <v>-4.340325205851397E-14</v>
      </c>
      <c r="HX419" s="223">
        <f t="shared" ca="1" si="822"/>
        <v>-3.215482778478196E-14</v>
      </c>
      <c r="HY419" s="223">
        <f t="shared" ca="1" si="823"/>
        <v>3.3967065784731437E-14</v>
      </c>
      <c r="HZ419" s="223">
        <f t="shared" ca="1" si="824"/>
        <v>4.2122835141681711E-14</v>
      </c>
      <c r="IA419" s="223">
        <f t="shared" ca="1" si="825"/>
        <v>-2.1605658613244184E-14</v>
      </c>
      <c r="IB419" s="223">
        <f t="shared" ca="1" si="826"/>
        <v>-4.8463252220166009E-14</v>
      </c>
      <c r="IC419" s="223">
        <f t="shared" ca="1" si="827"/>
        <v>7.3835866294126603E-15</v>
      </c>
      <c r="ID419" s="223">
        <f t="shared" ca="1" si="828"/>
        <v>5.0630046558797863E-14</v>
      </c>
      <c r="IE419" s="223">
        <f t="shared" ca="1" si="829"/>
        <v>-8.5122265142994904E-15</v>
      </c>
      <c r="IF419" s="223">
        <f t="shared" ca="1" si="830"/>
        <v>-4.843661528406123E-14</v>
      </c>
      <c r="IG419" s="223">
        <f t="shared" ca="1" si="831"/>
        <v>-2.1688609960409054E-14</v>
      </c>
      <c r="IH419" s="223">
        <f t="shared" ca="1" si="832"/>
        <v>4.2071855224525343E-14</v>
      </c>
      <c r="II419" s="223">
        <f t="shared" ca="1" si="833"/>
        <v>3.4035056517032216E-14</v>
      </c>
      <c r="IJ419" s="223">
        <f t="shared" ca="1" si="834"/>
        <v>-3.2083895242805252E-14</v>
      </c>
      <c r="IK419" s="223">
        <f t="shared" ca="1" si="835"/>
        <v>-4.3450426859739735E-14</v>
      </c>
      <c r="IL419" s="223">
        <f t="shared" ca="1" si="836"/>
        <v>1.9332891745970684E-14</v>
      </c>
      <c r="IM419" s="223">
        <f t="shared" ca="1" si="837"/>
        <v>4.9123875616700298E-14</v>
      </c>
      <c r="IN419" s="223">
        <f t="shared" ca="1" si="838"/>
        <v>-4.9169525933221937E-15</v>
      </c>
      <c r="IO419" s="223">
        <f t="shared" ca="1" si="839"/>
        <v>-5.0566809190485605E-14</v>
      </c>
      <c r="IP419" s="223">
        <f t="shared" ca="1" si="840"/>
        <v>-9.9224312151044471E-15</v>
      </c>
      <c r="IQ419" s="223">
        <f t="shared" ca="1" si="841"/>
        <v>4.7654963110598842E-14</v>
      </c>
      <c r="IR419" s="223">
        <f t="shared" ca="1" si="842"/>
        <v>2.3907301909848419E-14</v>
      </c>
      <c r="IS419" s="223">
        <f t="shared" ca="1" si="843"/>
        <v>-4.0639103606239929E-14</v>
      </c>
      <c r="IT419" s="223">
        <f t="shared" ca="1" si="844"/>
        <v>-3.5833291817016188E-14</v>
      </c>
      <c r="IU419" s="223">
        <f t="shared" ca="1" si="845"/>
        <v>3.0123431787024029E-14</v>
      </c>
      <c r="IV419" s="223">
        <f t="shared" ca="1" si="846"/>
        <v>4.4673342693683264E-14</v>
      </c>
      <c r="IW419" s="223">
        <f t="shared" ca="1" si="847"/>
        <v>-1.7013550249122472E-14</v>
      </c>
      <c r="IX419" s="223">
        <f t="shared" ca="1" si="848"/>
        <v>-4.9666155294130767E-14</v>
      </c>
      <c r="IY419" s="223">
        <f t="shared" ca="1" si="849"/>
        <v>2.4384731877573716E-15</v>
      </c>
      <c r="IZ419" s="223">
        <f t="shared" ca="1" si="850"/>
        <v>5.0381751949703922E-14</v>
      </c>
      <c r="JA419" s="223">
        <f t="shared" ca="1" si="851"/>
        <v>1.2346603547186684E-14</v>
      </c>
      <c r="JB419" s="223">
        <f t="shared" ca="1" si="852"/>
        <v>-4.6758505956922198E-14</v>
      </c>
    </row>
    <row r="420" spans="2:262">
      <c r="B420" s="230">
        <v>59</v>
      </c>
      <c r="C420" s="229">
        <f t="shared" si="853"/>
        <v>1.1523437500000006E-3</v>
      </c>
      <c r="D420" s="226">
        <f t="shared" ca="1" si="597"/>
        <v>18.000000000041748</v>
      </c>
      <c r="E420" s="225">
        <f ca="1">BM361</f>
        <v>4.1746390840882874E-11</v>
      </c>
      <c r="F420" s="224">
        <v>59</v>
      </c>
      <c r="G420" s="223">
        <f t="shared" ca="1" si="854"/>
        <v>-8.1473955282864499E-14</v>
      </c>
      <c r="H420" s="223">
        <f t="shared" ca="1" si="598"/>
        <v>1.4217753572492781E-13</v>
      </c>
      <c r="I420" s="223">
        <f t="shared" ca="1" si="599"/>
        <v>1.1628205157536266E-13</v>
      </c>
      <c r="J420" s="223">
        <f t="shared" ca="1" si="600"/>
        <v>-1.1370920683114731E-13</v>
      </c>
      <c r="K420" s="223">
        <f t="shared" ca="1" si="601"/>
        <v>-1.4412049314449892E-13</v>
      </c>
      <c r="L420" s="223">
        <f t="shared" ca="1" si="602"/>
        <v>7.8425433079423193E-14</v>
      </c>
      <c r="M420" s="223">
        <f t="shared" ca="1" si="603"/>
        <v>1.6332071357658512E-13</v>
      </c>
      <c r="N420" s="223">
        <f t="shared" ca="1" si="604"/>
        <v>-3.8441035433567863E-14</v>
      </c>
      <c r="O420" s="223">
        <f t="shared" ca="1" si="605"/>
        <v>-1.7273189978214522E-13</v>
      </c>
      <c r="P420" s="223">
        <f t="shared" ca="1" si="606"/>
        <v>-3.8474215279837972E-15</v>
      </c>
      <c r="Q420" s="223">
        <f t="shared" ca="1" si="607"/>
        <v>1.7178996884811228E-13</v>
      </c>
      <c r="R420" s="223">
        <f t="shared" ca="1" si="608"/>
        <v>4.590527368628285E-14</v>
      </c>
      <c r="S420" s="223">
        <f t="shared" ca="1" si="609"/>
        <v>-1.6055137775382688E-13</v>
      </c>
      <c r="T420" s="223">
        <f t="shared" ca="1" si="610"/>
        <v>-8.5211678796303749E-14</v>
      </c>
      <c r="U420" s="223">
        <f t="shared" ca="1" si="611"/>
        <v>1.3968973948119822E-13</v>
      </c>
      <c r="V420" s="223">
        <f t="shared" ca="1" si="612"/>
        <v>1.1941070945289609E-13</v>
      </c>
      <c r="W420" s="223">
        <f t="shared" ca="1" si="613"/>
        <v>-1.1045544834090522E-13</v>
      </c>
      <c r="X420" s="223">
        <f t="shared" ca="1" si="614"/>
        <v>-1.464525614745809E-13</v>
      </c>
      <c r="Y420" s="223">
        <f t="shared" ca="1" si="615"/>
        <v>7.4600734471388756E-14</v>
      </c>
      <c r="Z420" s="223">
        <f t="shared" ca="1" si="616"/>
        <v>1.6471641402858123E-13</v>
      </c>
      <c r="AA420" s="223">
        <f t="shared" ca="1" si="617"/>
        <v>-3.4274639556124616E-14</v>
      </c>
      <c r="AB420" s="223">
        <f t="shared" ca="1" si="618"/>
        <v>-1.7310757756913107E-13</v>
      </c>
      <c r="AC420" s="223">
        <f t="shared" ca="1" si="619"/>
        <v>-8.1057913485515931E-15</v>
      </c>
      <c r="AD420" s="223">
        <f t="shared" ca="1" si="620"/>
        <v>1.7112310678513081E-13</v>
      </c>
      <c r="AE420" s="223">
        <f t="shared" ca="1" si="621"/>
        <v>5.0000381436062633E-14</v>
      </c>
      <c r="AF420" s="223">
        <f t="shared" ca="1" si="622"/>
        <v>-1.5888194588151732E-13</v>
      </c>
      <c r="AG420" s="223">
        <f t="shared" ca="1" si="623"/>
        <v>-8.8898073980706467E-14</v>
      </c>
      <c r="AH420" s="223">
        <f t="shared" ca="1" si="624"/>
        <v>1.3711779936174109E-13</v>
      </c>
      <c r="AI420" s="223">
        <f t="shared" ca="1" si="625"/>
        <v>1.2246743878410926E-13</v>
      </c>
      <c r="AJ420" s="223">
        <f t="shared" ca="1" si="626"/>
        <v>-1.0713515561877807E-13</v>
      </c>
      <c r="AK420" s="223">
        <f t="shared" ca="1" si="627"/>
        <v>-1.4869641225784473E-13</v>
      </c>
      <c r="AL420" s="223">
        <f t="shared" ca="1" si="628"/>
        <v>7.0731099170410417E-14</v>
      </c>
      <c r="AM420" s="223">
        <f t="shared" ca="1" si="629"/>
        <v>1.660128954719096E-13</v>
      </c>
      <c r="AN420" s="223">
        <f t="shared" ca="1" si="630"/>
        <v>-3.008759791742349E-14</v>
      </c>
      <c r="AO420" s="223">
        <f t="shared" ca="1" si="631"/>
        <v>-1.7337898182429847E-13</v>
      </c>
      <c r="AP420" s="223">
        <f t="shared" ca="1" si="632"/>
        <v>-1.2359278543506718E-14</v>
      </c>
      <c r="AQ420" s="223">
        <f t="shared" ca="1" si="633"/>
        <v>1.7035316656132694E-13</v>
      </c>
      <c r="AR420" s="223">
        <f t="shared" ca="1" si="634"/>
        <v>5.4065370825699994E-14</v>
      </c>
      <c r="AS420" s="223">
        <f t="shared" ca="1" si="635"/>
        <v>-1.5711680946598711E-13</v>
      </c>
      <c r="AT420" s="223">
        <f t="shared" ca="1" si="636"/>
        <v>-9.2530920289456287E-14</v>
      </c>
      <c r="AU420" s="223">
        <f t="shared" ca="1" si="637"/>
        <v>1.3446326460711276E-13</v>
      </c>
      <c r="AV420" s="223">
        <f t="shared" ca="1" si="638"/>
        <v>1.2545039830955056E-13</v>
      </c>
      <c r="AW420" s="223">
        <f t="shared" ca="1" si="639"/>
        <v>-1.0375032868494715E-13</v>
      </c>
      <c r="AX420" s="223">
        <f t="shared" ca="1" si="640"/>
        <v>-1.5085069388248078E-13</v>
      </c>
      <c r="AY420" s="223">
        <f t="shared" ca="1" si="641"/>
        <v>6.6818858100098576E-14</v>
      </c>
      <c r="AZ420" s="223">
        <f t="shared" ca="1" si="642"/>
        <v>1.6720937695462806E-13</v>
      </c>
      <c r="BA420" s="223">
        <f t="shared" ca="1" si="643"/>
        <v>-2.5882432634784635E-14</v>
      </c>
      <c r="BB420" s="223">
        <f t="shared" ca="1" si="644"/>
        <v>-1.7354594906387266E-13</v>
      </c>
      <c r="BC420" s="223">
        <f t="shared" ca="1" si="645"/>
        <v>-1.6605320971209185E-14</v>
      </c>
      <c r="BD420" s="223">
        <f t="shared" ca="1" si="646"/>
        <v>1.6948061195990165E-13</v>
      </c>
      <c r="BE420" s="223">
        <f t="shared" ca="1" si="647"/>
        <v>5.8097793257586398E-14</v>
      </c>
      <c r="BF420" s="223">
        <f t="shared" ca="1" si="648"/>
        <v>-1.5525703175941105E-13</v>
      </c>
      <c r="BG420" s="223">
        <f t="shared" ca="1" si="649"/>
        <v>-9.6108029431776657E-14</v>
      </c>
      <c r="BH420" s="223">
        <f t="shared" ca="1" si="650"/>
        <v>1.3172773420979043E-13</v>
      </c>
      <c r="BI420" s="223">
        <f t="shared" ca="1" si="651"/>
        <v>1.2835779120594439E-13</v>
      </c>
      <c r="BJ420" s="223">
        <f t="shared" ca="1" si="652"/>
        <v>-1.0030300643259207E-13</v>
      </c>
      <c r="BK420" s="223">
        <f t="shared" ca="1" si="653"/>
        <v>-1.5291410868979337E-13</v>
      </c>
      <c r="BL420" s="223">
        <f t="shared" ca="1" si="654"/>
        <v>6.2866367848182948E-14</v>
      </c>
      <c r="BM420" s="223">
        <f t="shared" ca="1" si="655"/>
        <v>1.6830513776103005E-13</v>
      </c>
      <c r="BN420" s="223">
        <f t="shared" ca="1" si="656"/>
        <v>-2.1661676742534311E-14</v>
      </c>
      <c r="BO420" s="223">
        <f t="shared" ca="1" si="657"/>
        <v>-1.7360837871303176E-13</v>
      </c>
      <c r="BP420" s="223">
        <f t="shared" ca="1" si="658"/>
        <v>-2.0841360974473992E-14</v>
      </c>
      <c r="BQ420" s="223">
        <f t="shared" ca="1" si="659"/>
        <v>1.6850596857512027E-13</v>
      </c>
      <c r="BR420" s="223">
        <f t="shared" ca="1" si="660"/>
        <v>6.2095219751229669E-14</v>
      </c>
      <c r="BS420" s="223">
        <f t="shared" ca="1" si="661"/>
        <v>-1.5330373302233632E-13</v>
      </c>
      <c r="BT420" s="223">
        <f t="shared" ca="1" si="662"/>
        <v>-9.9627246690878024E-14</v>
      </c>
      <c r="BU420" s="223">
        <f t="shared" ca="1" si="663"/>
        <v>1.2891285595099815E-13</v>
      </c>
      <c r="BV420" s="223">
        <f t="shared" ca="1" si="664"/>
        <v>1.3118786616852102E-13</v>
      </c>
      <c r="BW420" s="223">
        <f t="shared" ca="1" si="665"/>
        <v>-9.6795265399730956E-14</v>
      </c>
      <c r="BX420" s="223">
        <f t="shared" ca="1" si="666"/>
        <v>-1.5488541375585749E-13</v>
      </c>
      <c r="BY420" s="223">
        <f t="shared" ca="1" si="667"/>
        <v>5.8876009247002778E-14</v>
      </c>
      <c r="BZ420" s="223">
        <f t="shared" ca="1" si="668"/>
        <v>1.6929951784577976E-13</v>
      </c>
      <c r="CA420" s="223">
        <f t="shared" ca="1" si="669"/>
        <v>-1.7427872666196549E-14</v>
      </c>
      <c r="CB420" s="223">
        <f t="shared" ca="1" si="670"/>
        <v>-1.7356623316648956E-13</v>
      </c>
      <c r="CC420" s="223">
        <f t="shared" ca="1" si="671"/>
        <v>-2.5064846921194008E-14</v>
      </c>
      <c r="CD420" s="223">
        <f t="shared" ca="1" si="672"/>
        <v>1.6742982349571263E-13</v>
      </c>
      <c r="CE420" s="223">
        <f t="shared" ca="1" si="673"/>
        <v>6.6055242406384645E-14</v>
      </c>
      <c r="CF420" s="223">
        <f t="shared" ca="1" si="674"/>
        <v>-1.5125808984888586E-13</v>
      </c>
      <c r="CG420" s="223">
        <f t="shared" ca="1" si="675"/>
        <v>-1.0308645222187752E-13</v>
      </c>
      <c r="CH420" s="223">
        <f t="shared" ca="1" si="676"/>
        <v>1.260203254081415E-13</v>
      </c>
      <c r="CI420" s="223">
        <f t="shared" ca="1" si="677"/>
        <v>1.3393891846594804E-13</v>
      </c>
      <c r="CJ420" s="223">
        <f t="shared" ca="1" si="678"/>
        <v>-9.3229218518403187E-14</v>
      </c>
      <c r="CK420" s="223">
        <f t="shared" ca="1" si="679"/>
        <v>-1.5676342164021481E-13</v>
      </c>
      <c r="CL420" s="223">
        <f t="shared" ca="1" si="680"/>
        <v>5.4850185939368011E-14</v>
      </c>
      <c r="CM420" s="223">
        <f t="shared" ca="1" si="681"/>
        <v>1.7019191823149539E-13</v>
      </c>
      <c r="CN420" s="223">
        <f t="shared" ca="1" si="682"/>
        <v>-1.3183570691032341E-14</v>
      </c>
      <c r="CO420" s="223">
        <f t="shared" ca="1" si="683"/>
        <v>-1.7341953781114721E-13</v>
      </c>
      <c r="CP420" s="223">
        <f t="shared" ca="1" si="684"/>
        <v>-2.92732347413637E-14</v>
      </c>
      <c r="CQ420" s="223">
        <f t="shared" ca="1" si="685"/>
        <v>1.6625282495123685E-13</v>
      </c>
      <c r="CR420" s="223">
        <f t="shared" ca="1" si="686"/>
        <v>6.9975475853478619E-14</v>
      </c>
      <c r="CS420" s="223">
        <f t="shared" ca="1" si="687"/>
        <v>-1.4912133445801476E-13</v>
      </c>
      <c r="CT420" s="223">
        <f t="shared" ca="1" si="688"/>
        <v>-1.0648356232870729E-13</v>
      </c>
      <c r="CU420" s="223">
        <f t="shared" ca="1" si="689"/>
        <v>1.2305188493346411E-13</v>
      </c>
      <c r="CV420" s="223">
        <f t="shared" ca="1" si="690"/>
        <v>1.3660929096719148E-13</v>
      </c>
      <c r="CW420" s="223">
        <f t="shared" ca="1" si="691"/>
        <v>-8.9607013841902812E-14</v>
      </c>
      <c r="CX420" s="223">
        <f t="shared" ca="1" si="692"/>
        <v>-1.585470011011359E-13</v>
      </c>
      <c r="CY420" s="223">
        <f t="shared" ca="1" si="693"/>
        <v>5.0791322930703939E-14</v>
      </c>
      <c r="CZ420" s="223">
        <f t="shared" ca="1" si="694"/>
        <v>1.7098180136955409E-13</v>
      </c>
      <c r="DA420" s="223">
        <f t="shared" ca="1" si="695"/>
        <v>-8.9313274258517737E-15</v>
      </c>
      <c r="DB420" s="223">
        <f t="shared" ca="1" si="696"/>
        <v>-1.7316838101080176E-13</v>
      </c>
      <c r="DC420" s="223">
        <f t="shared" ca="1" si="697"/>
        <v>-3.3463989459524362E-14</v>
      </c>
      <c r="DD420" s="223">
        <f t="shared" ca="1" si="698"/>
        <v>1.6497568192160182E-13</v>
      </c>
      <c r="DE420" s="223">
        <f t="shared" ca="1" si="699"/>
        <v>7.38535586904745E-14</v>
      </c>
      <c r="DF420" s="223">
        <f t="shared" ca="1" si="700"/>
        <v>-1.4689475395127201E-13</v>
      </c>
      <c r="DG420" s="223">
        <f t="shared" ca="1" si="701"/>
        <v>-1.098165307192671E-13</v>
      </c>
      <c r="DH420" s="223">
        <f t="shared" ca="1" si="702"/>
        <v>1.200093226045092E-13</v>
      </c>
      <c r="DI420" s="223">
        <f t="shared" ca="1" si="703"/>
        <v>1.3919737513970512E-13</v>
      </c>
      <c r="DJ420" s="223">
        <f t="shared" ca="1" si="704"/>
        <v>-8.5930833250888263E-14</v>
      </c>
      <c r="DK420" s="223">
        <f t="shared" ca="1" si="705"/>
        <v>-1.6023507777705082E-13</v>
      </c>
      <c r="DL420" s="223">
        <f t="shared" ca="1" si="706"/>
        <v>4.6701865128311544E-14</v>
      </c>
      <c r="DM420" s="223">
        <f t="shared" ca="1" si="707"/>
        <v>1.7166869146388914E-13</v>
      </c>
      <c r="DN420" s="223">
        <f t="shared" ca="1" si="708"/>
        <v>-4.6737042629937266E-15</v>
      </c>
      <c r="DO420" s="223">
        <f t="shared" ca="1" si="709"/>
        <v>-1.7281291405291822E-13</v>
      </c>
      <c r="DP420" s="223">
        <f t="shared" ca="1" si="710"/>
        <v>-3.7634586721731342E-14</v>
      </c>
      <c r="DQ420" s="223">
        <f t="shared" ca="1" si="711"/>
        <v>1.6359916371001673E-13</v>
      </c>
      <c r="DR420" s="223">
        <f t="shared" ca="1" si="712"/>
        <v>7.7687154905273187E-14</v>
      </c>
      <c r="DS420" s="223">
        <f t="shared" ca="1" si="713"/>
        <v>-1.4457968953749493E-13</v>
      </c>
      <c r="DT420" s="223">
        <f t="shared" ca="1" si="714"/>
        <v>-1.1308334973802623E-13</v>
      </c>
      <c r="DU420" s="223">
        <f t="shared" ca="1" si="715"/>
        <v>1.1689447114705494E-13</v>
      </c>
      <c r="DV420" s="223">
        <f t="shared" ca="1" si="716"/>
        <v>1.4170161201835976E-13</v>
      </c>
      <c r="DW420" s="223">
        <f t="shared" ca="1" si="717"/>
        <v>-8.2202891139084214E-14</v>
      </c>
      <c r="DX420" s="223">
        <f t="shared" ca="1" si="718"/>
        <v>-1.6182663483368635E-13</v>
      </c>
      <c r="DY420" s="223">
        <f t="shared" ca="1" si="719"/>
        <v>4.2584275868665811E-14</v>
      </c>
      <c r="DZ420" s="223">
        <f t="shared" ca="1" si="720"/>
        <v>1.7225217475759286E-13</v>
      </c>
      <c r="EA420" s="223">
        <f t="shared" ca="1" si="721"/>
        <v>-4.1326583544870218E-16</v>
      </c>
      <c r="EB420" s="223">
        <f t="shared" ca="1" si="722"/>
        <v>-1.7235335105750034E-13</v>
      </c>
      <c r="EC420" s="223">
        <f t="shared" ca="1" si="723"/>
        <v>-4.1782514316145002E-14</v>
      </c>
      <c r="ED420" s="223">
        <f t="shared" ca="1" si="724"/>
        <v>1.6212409947957951E-13</v>
      </c>
      <c r="EE420" s="223">
        <f t="shared" ca="1" si="725"/>
        <v>8.1473955282866771E-14</v>
      </c>
      <c r="EF420" s="223">
        <f t="shared" ca="1" si="726"/>
        <v>-1.4217753572492594E-13</v>
      </c>
      <c r="EG420" s="223">
        <f t="shared" ca="1" si="727"/>
        <v>-1.1628205157536566E-13</v>
      </c>
      <c r="EH420" s="223">
        <f t="shared" ca="1" si="728"/>
        <v>1.1370920683114754E-13</v>
      </c>
      <c r="EI420" s="223">
        <f t="shared" ca="1" si="729"/>
        <v>1.441204931444991E-13</v>
      </c>
      <c r="EJ420" s="223">
        <f t="shared" ca="1" si="730"/>
        <v>-7.8425433079422082E-14</v>
      </c>
      <c r="EK420" s="223">
        <f t="shared" ca="1" si="731"/>
        <v>-1.6332071357658575E-13</v>
      </c>
      <c r="EL420" s="223">
        <f t="shared" ca="1" si="732"/>
        <v>3.8441035433565439E-14</v>
      </c>
      <c r="EM420" s="223">
        <f t="shared" ca="1" si="733"/>
        <v>1.7273189978214552E-13</v>
      </c>
      <c r="EN420" s="223">
        <f t="shared" ca="1" si="734"/>
        <v>3.8474215279875143E-15</v>
      </c>
      <c r="EO420" s="223">
        <f t="shared" ca="1" si="735"/>
        <v>-1.7178996884811231E-13</v>
      </c>
      <c r="EP420" s="223">
        <f t="shared" ca="1" si="736"/>
        <v>-4.5905273686283469E-14</v>
      </c>
      <c r="EQ420" s="223">
        <f t="shared" ca="1" si="737"/>
        <v>1.605513777538264E-13</v>
      </c>
      <c r="ER420" s="223">
        <f t="shared" ca="1" si="738"/>
        <v>8.521167879630539E-14</v>
      </c>
      <c r="ES420" s="223">
        <f t="shared" ca="1" si="739"/>
        <v>-1.3968973948119676E-13</v>
      </c>
      <c r="ET420" s="223">
        <f t="shared" ca="1" si="740"/>
        <v>-1.1941070945289831E-13</v>
      </c>
      <c r="EU420" s="223">
        <f t="shared" ca="1" si="741"/>
        <v>1.1045544834090234E-13</v>
      </c>
      <c r="EV420" s="223">
        <f t="shared" ca="1" si="742"/>
        <v>1.4645256147458055E-13</v>
      </c>
      <c r="EW420" s="223">
        <f t="shared" ca="1" si="743"/>
        <v>-7.4600734471388718E-14</v>
      </c>
      <c r="EX420" s="223">
        <f t="shared" ca="1" si="744"/>
        <v>-1.6471641402858143E-13</v>
      </c>
      <c r="EY420" s="223">
        <f t="shared" ca="1" si="745"/>
        <v>3.4274639556122786E-14</v>
      </c>
      <c r="EZ420" s="223">
        <f t="shared" ca="1" si="746"/>
        <v>1.7310757756913124E-13</v>
      </c>
      <c r="FA420" s="223">
        <f t="shared" ca="1" si="747"/>
        <v>8.1057913485547043E-15</v>
      </c>
      <c r="FB420" s="223">
        <f t="shared" ca="1" si="748"/>
        <v>-1.7112310678513008E-13</v>
      </c>
      <c r="FC420" s="223">
        <f t="shared" ca="1" si="749"/>
        <v>-5.0000381436062065E-14</v>
      </c>
      <c r="FD420" s="223">
        <f t="shared" ca="1" si="750"/>
        <v>1.5888194588151707E-13</v>
      </c>
      <c r="FE420" s="223">
        <f t="shared" ca="1" si="751"/>
        <v>8.8898073980707023E-14</v>
      </c>
      <c r="FF420" s="223">
        <f t="shared" ca="1" si="752"/>
        <v>-1.3711779936173993E-13</v>
      </c>
      <c r="FG420" s="223">
        <f t="shared" ca="1" si="753"/>
        <v>-1.224674387841106E-13</v>
      </c>
      <c r="FH420" s="223">
        <f t="shared" ca="1" si="754"/>
        <v>1.0713515561877563E-13</v>
      </c>
      <c r="FI420" s="223">
        <f t="shared" ca="1" si="755"/>
        <v>1.4869641225784632E-13</v>
      </c>
      <c r="FJ420" s="223">
        <f t="shared" ca="1" si="756"/>
        <v>-7.0731099170406454E-14</v>
      </c>
      <c r="FK420" s="223">
        <f t="shared" ca="1" si="757"/>
        <v>-1.660128954719098E-13</v>
      </c>
      <c r="FL420" s="223">
        <f t="shared" ca="1" si="758"/>
        <v>3.0087597917422859E-14</v>
      </c>
      <c r="FM420" s="223">
        <f t="shared" ca="1" si="759"/>
        <v>1.733789818242986E-13</v>
      </c>
      <c r="FN420" s="223">
        <f t="shared" ca="1" si="760"/>
        <v>1.235927854350858E-14</v>
      </c>
      <c r="FO420" s="223">
        <f t="shared" ca="1" si="761"/>
        <v>-1.7035316656132631E-13</v>
      </c>
      <c r="FP420" s="223">
        <f t="shared" ca="1" si="762"/>
        <v>-5.406537082570296E-14</v>
      </c>
      <c r="FQ420" s="223">
        <f t="shared" ca="1" si="763"/>
        <v>1.5711680946598529E-13</v>
      </c>
      <c r="FR420" s="223">
        <f t="shared" ca="1" si="764"/>
        <v>9.2530920289455782E-14</v>
      </c>
      <c r="FS420" s="223">
        <f t="shared" ca="1" si="765"/>
        <v>-1.3446326460711238E-13</v>
      </c>
      <c r="FT420" s="223">
        <f t="shared" ca="1" si="766"/>
        <v>-1.2545039830955187E-13</v>
      </c>
      <c r="FU420" s="223">
        <f t="shared" ca="1" si="767"/>
        <v>1.0375032868494564E-13</v>
      </c>
      <c r="FV420" s="223">
        <f t="shared" ca="1" si="768"/>
        <v>1.5085069388248229E-13</v>
      </c>
      <c r="FW420" s="223">
        <f t="shared" ca="1" si="769"/>
        <v>-6.6818858100094562E-14</v>
      </c>
      <c r="FX420" s="223">
        <f t="shared" ca="1" si="770"/>
        <v>-1.6720937695462925E-13</v>
      </c>
      <c r="FY420" s="223">
        <f t="shared" ca="1" si="771"/>
        <v>2.5882432634785229E-14</v>
      </c>
      <c r="FZ420" s="223">
        <f t="shared" ca="1" si="772"/>
        <v>1.7354594906387269E-13</v>
      </c>
      <c r="GA420" s="223">
        <f t="shared" ca="1" si="773"/>
        <v>1.6605320971211046E-14</v>
      </c>
      <c r="GB420" s="223">
        <f t="shared" ca="1" si="774"/>
        <v>-1.6948061195990231E-13</v>
      </c>
      <c r="GC420" s="223">
        <f t="shared" ca="1" si="775"/>
        <v>-5.8097793257588152E-14</v>
      </c>
      <c r="GD420" s="223">
        <f t="shared" ca="1" si="776"/>
        <v>1.5525703175941132E-13</v>
      </c>
      <c r="GE420" s="223">
        <f t="shared" ca="1" si="777"/>
        <v>9.6108029431780254E-14</v>
      </c>
      <c r="GF420" s="223">
        <f t="shared" ca="1" si="778"/>
        <v>-1.3172773420979081E-13</v>
      </c>
      <c r="GG420" s="223">
        <f t="shared" ca="1" si="779"/>
        <v>-1.2835779120594732E-13</v>
      </c>
      <c r="GH420" s="223">
        <f t="shared" ca="1" si="780"/>
        <v>1.0030300643259052E-13</v>
      </c>
      <c r="GI420" s="223">
        <f t="shared" ca="1" si="781"/>
        <v>1.5291410868979194E-13</v>
      </c>
      <c r="GJ420" s="223">
        <f t="shared" ca="1" si="782"/>
        <v>-6.2866367848181193E-14</v>
      </c>
      <c r="GK420" s="223">
        <f t="shared" ca="1" si="783"/>
        <v>-1.683051377610299E-13</v>
      </c>
      <c r="GL420" s="223">
        <f t="shared" ca="1" si="784"/>
        <v>2.1661676742530007E-14</v>
      </c>
      <c r="GM420" s="223">
        <f t="shared" ca="1" si="785"/>
        <v>1.7360837871303176E-13</v>
      </c>
      <c r="GN420" s="223">
        <f t="shared" ca="1" si="786"/>
        <v>2.0841360974478302E-14</v>
      </c>
      <c r="GO420" s="223">
        <f t="shared" ca="1" si="787"/>
        <v>-1.6850596857511984E-13</v>
      </c>
      <c r="GP420" s="223">
        <f t="shared" ca="1" si="788"/>
        <v>-6.2095219751226817E-14</v>
      </c>
      <c r="GQ420" s="223">
        <f t="shared" ca="1" si="789"/>
        <v>1.5330373302233543E-13</v>
      </c>
      <c r="GR420" s="223">
        <f t="shared" ca="1" si="790"/>
        <v>9.9627246690877544E-14</v>
      </c>
      <c r="GS420" s="223">
        <f t="shared" ca="1" si="791"/>
        <v>-1.2891285595099525E-13</v>
      </c>
      <c r="GT420" s="223">
        <f t="shared" ca="1" si="792"/>
        <v>-1.3118786616852064E-13</v>
      </c>
      <c r="GU420" s="223">
        <f t="shared" ca="1" si="793"/>
        <v>9.6795265399727346E-14</v>
      </c>
      <c r="GV420" s="223">
        <f t="shared" ca="1" si="794"/>
        <v>1.5488541375585832E-13</v>
      </c>
      <c r="GW420" s="223">
        <f t="shared" ca="1" si="795"/>
        <v>-5.8876009246996379E-14</v>
      </c>
      <c r="GX420" s="223">
        <f t="shared" ca="1" si="796"/>
        <v>-1.6929951784578019E-13</v>
      </c>
      <c r="GY420" s="223">
        <f t="shared" ca="1" si="797"/>
        <v>1.7427872666197155E-14</v>
      </c>
      <c r="GZ420" s="223">
        <f t="shared" ca="1" si="798"/>
        <v>1.7356623316648944E-13</v>
      </c>
      <c r="HA420" s="223">
        <f t="shared" ca="1" si="799"/>
        <v>2.5064846921193415E-14</v>
      </c>
      <c r="HB420" s="223">
        <f t="shared" ca="1" si="800"/>
        <v>-1.6742982349571147E-13</v>
      </c>
      <c r="HC420" s="223">
        <f t="shared" ca="1" si="801"/>
        <v>-6.6055242406386375E-14</v>
      </c>
      <c r="HD420" s="223">
        <f t="shared" ca="1" si="802"/>
        <v>1.5125808984888253E-13</v>
      </c>
      <c r="HE420" s="223">
        <f t="shared" ca="1" si="803"/>
        <v>1.0308645222187903E-13</v>
      </c>
      <c r="HF420" s="223">
        <f t="shared" ca="1" si="804"/>
        <v>-1.2602032540814359E-13</v>
      </c>
      <c r="HG420" s="223">
        <f t="shared" ca="1" si="805"/>
        <v>-1.3393891846595082E-13</v>
      </c>
      <c r="HH420" s="223">
        <f t="shared" ca="1" si="806"/>
        <v>9.3229218518403679E-14</v>
      </c>
      <c r="HI420" s="223">
        <f t="shared" ca="1" si="807"/>
        <v>1.5676342164021668E-13</v>
      </c>
      <c r="HJ420" s="223">
        <f t="shared" ca="1" si="808"/>
        <v>-5.4850185939366238E-14</v>
      </c>
      <c r="HK420" s="223">
        <f t="shared" ca="1" si="809"/>
        <v>-1.7019191823149675E-13</v>
      </c>
      <c r="HL420" s="223">
        <f t="shared" ca="1" si="810"/>
        <v>1.3183570691030479E-14</v>
      </c>
      <c r="HM420" s="223">
        <f t="shared" ca="1" si="811"/>
        <v>1.7341953781114738E-13</v>
      </c>
      <c r="HN420" s="223">
        <f t="shared" ca="1" si="812"/>
        <v>2.9273234741367979E-14</v>
      </c>
      <c r="HO420" s="223">
        <f t="shared" ca="1" si="813"/>
        <v>-1.6625282495123632E-13</v>
      </c>
      <c r="HP420" s="223">
        <f t="shared" ca="1" si="814"/>
        <v>-6.9975475853484841E-14</v>
      </c>
      <c r="HQ420" s="223">
        <f t="shared" ca="1" si="815"/>
        <v>1.4912133445801378E-13</v>
      </c>
      <c r="HR420" s="223">
        <f t="shared" ca="1" si="816"/>
        <v>1.0648356232871265E-13</v>
      </c>
      <c r="HS420" s="223">
        <f t="shared" ca="1" si="817"/>
        <v>-1.2305188493346282E-13</v>
      </c>
      <c r="HT420" s="223">
        <f t="shared" ca="1" si="818"/>
        <v>-1.3660929096718959E-13</v>
      </c>
      <c r="HU420" s="223">
        <f t="shared" ca="1" si="819"/>
        <v>8.9607013841901234E-14</v>
      </c>
      <c r="HV420" s="223">
        <f t="shared" ca="1" si="820"/>
        <v>1.5854700110113663E-13</v>
      </c>
      <c r="HW420" s="223">
        <f t="shared" ca="1" si="821"/>
        <v>-5.079132293069742E-14</v>
      </c>
      <c r="HX420" s="223">
        <f t="shared" ca="1" si="822"/>
        <v>-1.7098180136955442E-13</v>
      </c>
      <c r="HY420" s="223">
        <f t="shared" ca="1" si="823"/>
        <v>8.9313274258449832E-15</v>
      </c>
      <c r="HZ420" s="223">
        <f t="shared" ca="1" si="824"/>
        <v>1.731683810108016E-13</v>
      </c>
      <c r="IA420" s="223">
        <f t="shared" ca="1" si="825"/>
        <v>3.3463989459521358E-14</v>
      </c>
      <c r="IB420" s="223">
        <f t="shared" ca="1" si="826"/>
        <v>-1.6497568192160121E-13</v>
      </c>
      <c r="IC420" s="223">
        <f t="shared" ca="1" si="827"/>
        <v>-7.3853558690471723E-14</v>
      </c>
      <c r="ID420" s="223">
        <f t="shared" ca="1" si="828"/>
        <v>1.4689475395126837E-13</v>
      </c>
      <c r="IE420" s="223">
        <f t="shared" ca="1" si="829"/>
        <v>1.2652428870356257E-14</v>
      </c>
      <c r="IF420" s="223">
        <f t="shared" ca="1" si="830"/>
        <v>-1.2000932260450428E-13</v>
      </c>
      <c r="IG420" s="223">
        <f t="shared" ca="1" si="831"/>
        <v>-1.3919737513970623E-13</v>
      </c>
      <c r="IH420" s="223">
        <f t="shared" ca="1" si="832"/>
        <v>8.5930833250890926E-14</v>
      </c>
      <c r="II420" s="223">
        <f t="shared" ca="1" si="833"/>
        <v>1.6023507777705155E-13</v>
      </c>
      <c r="IJ420" s="223">
        <f t="shared" ca="1" si="834"/>
        <v>-4.6701865128314497E-14</v>
      </c>
      <c r="IK420" s="223">
        <f t="shared" ca="1" si="835"/>
        <v>-1.7166869146389018E-13</v>
      </c>
      <c r="IL420" s="223">
        <f t="shared" ca="1" si="836"/>
        <v>4.6737042629918712E-15</v>
      </c>
      <c r="IM420" s="223">
        <f t="shared" ca="1" si="837"/>
        <v>1.7281291405291756E-13</v>
      </c>
      <c r="IN420" s="223">
        <f t="shared" ca="1" si="838"/>
        <v>3.7634586721733172E-14</v>
      </c>
      <c r="IO420" s="223">
        <f t="shared" ca="1" si="839"/>
        <v>-1.6359916371001774E-13</v>
      </c>
      <c r="IP420" s="223">
        <f t="shared" ca="1" si="840"/>
        <v>-7.7687154905274853E-14</v>
      </c>
      <c r="IQ420" s="223">
        <f t="shared" ca="1" si="841"/>
        <v>1.4457968953749663E-13</v>
      </c>
      <c r="IR420" s="223">
        <f t="shared" ca="1" si="842"/>
        <v>1.130833497380314E-13</v>
      </c>
      <c r="IS420" s="223">
        <f t="shared" ca="1" si="843"/>
        <v>-1.1689447114705355E-13</v>
      </c>
      <c r="IT420" s="223">
        <f t="shared" ca="1" si="844"/>
        <v>-1.4170161201836368E-13</v>
      </c>
      <c r="IU420" s="223">
        <f t="shared" ca="1" si="845"/>
        <v>8.2202891139082573E-14</v>
      </c>
      <c r="IV420" s="223">
        <f t="shared" ca="1" si="846"/>
        <v>1.6182663483368523E-13</v>
      </c>
      <c r="IW420" s="223">
        <f t="shared" ca="1" si="847"/>
        <v>-4.2584275868664012E-14</v>
      </c>
      <c r="IX420" s="223">
        <f t="shared" ca="1" si="848"/>
        <v>-1.7225217475759248E-13</v>
      </c>
      <c r="IY420" s="223">
        <f t="shared" ca="1" si="849"/>
        <v>4.1326583544189904E-16</v>
      </c>
      <c r="IZ420" s="223">
        <f t="shared" ca="1" si="850"/>
        <v>1.7235335105750009E-13</v>
      </c>
      <c r="JA420" s="223">
        <f t="shared" ca="1" si="851"/>
        <v>4.178251431615161E-14</v>
      </c>
      <c r="JB420" s="223">
        <f t="shared" ca="1" si="852"/>
        <v>-1.6212409947957886E-13</v>
      </c>
    </row>
    <row r="421" spans="2:262">
      <c r="B421" s="230">
        <v>60</v>
      </c>
      <c r="C421" s="229">
        <f t="shared" si="853"/>
        <v>1.1718750000000006E-3</v>
      </c>
      <c r="D421" s="226">
        <f t="shared" ca="1" si="597"/>
        <v>18.000000000017124</v>
      </c>
      <c r="E421" s="225">
        <f ca="1">BN361</f>
        <v>1.7125190432088668E-11</v>
      </c>
      <c r="F421" s="224">
        <v>60</v>
      </c>
      <c r="G421" s="223">
        <f t="shared" ca="1" si="854"/>
        <v>-3.1321772057792642E-13</v>
      </c>
      <c r="H421" s="223">
        <f t="shared" ca="1" si="598"/>
        <v>5.617936959067765E-13</v>
      </c>
      <c r="I421" s="223">
        <f t="shared" ca="1" si="599"/>
        <v>4.2334854363384088E-13</v>
      </c>
      <c r="J421" s="223">
        <f t="shared" ca="1" si="600"/>
        <v>-4.788028686874298E-13</v>
      </c>
      <c r="K421" s="223">
        <f t="shared" ca="1" si="601"/>
        <v>-5.1721031957450455E-13</v>
      </c>
      <c r="L421" s="223">
        <f t="shared" ca="1" si="602"/>
        <v>3.7741191574016693E-13</v>
      </c>
      <c r="M421" s="223">
        <f t="shared" ca="1" si="603"/>
        <v>5.9119599298880951E-13</v>
      </c>
      <c r="N421" s="223">
        <f t="shared" ca="1" si="604"/>
        <v>-2.6151723452605103E-13</v>
      </c>
      <c r="O421" s="223">
        <f t="shared" ca="1" si="605"/>
        <v>-6.4246233593908666E-13</v>
      </c>
      <c r="P421" s="223">
        <f t="shared" ca="1" si="606"/>
        <v>1.3557259264965385E-13</v>
      </c>
      <c r="Q421" s="223">
        <f t="shared" ca="1" si="607"/>
        <v>6.6903921161625364E-13</v>
      </c>
      <c r="R421" s="223">
        <f t="shared" ca="1" si="608"/>
        <v>-4.4179720677140853E-15</v>
      </c>
      <c r="S421" s="223">
        <f t="shared" ca="1" si="609"/>
        <v>-6.6990528559252032E-13</v>
      </c>
      <c r="T421" s="223">
        <f t="shared" ca="1" si="610"/>
        <v>-1.2690642870315842E-13</v>
      </c>
      <c r="U421" s="223">
        <f t="shared" ca="1" si="611"/>
        <v>6.4502727513067886E-13</v>
      </c>
      <c r="V421" s="223">
        <f t="shared" ca="1" si="612"/>
        <v>2.5335388658891367E-13</v>
      </c>
      <c r="W421" s="223">
        <f t="shared" ca="1" si="613"/>
        <v>-5.9536122822102777E-13</v>
      </c>
      <c r="X421" s="223">
        <f t="shared" ca="1" si="614"/>
        <v>-3.7006509669555351E-13</v>
      </c>
      <c r="Y421" s="223">
        <f t="shared" ca="1" si="615"/>
        <v>5.2281578319326685E-13</v>
      </c>
      <c r="Z421" s="223">
        <f t="shared" ca="1" si="616"/>
        <v>4.7255491267108053E-13</v>
      </c>
      <c r="AA421" s="223">
        <f t="shared" ca="1" si="617"/>
        <v>-4.3017882081585785E-13</v>
      </c>
      <c r="AB421" s="223">
        <f t="shared" ca="1" si="618"/>
        <v>-5.5688470836450754E-13</v>
      </c>
      <c r="AC421" s="223">
        <f t="shared" ca="1" si="619"/>
        <v>3.2101032760155547E-13</v>
      </c>
      <c r="AD421" s="223">
        <f t="shared" ca="1" si="620"/>
        <v>6.1981373702002825E-13</v>
      </c>
      <c r="AE421" s="223">
        <f t="shared" ca="1" si="621"/>
        <v>-1.9950558752219519E-13</v>
      </c>
      <c r="AF421" s="223">
        <f t="shared" ca="1" si="622"/>
        <v>-6.5892367135741575E-13</v>
      </c>
      <c r="AG421" s="223">
        <f t="shared" ca="1" si="623"/>
        <v>7.0333959598375018E-14</v>
      </c>
      <c r="AH421" s="223">
        <f t="shared" ca="1" si="624"/>
        <v>6.7271153853319124E-13</v>
      </c>
      <c r="AI421" s="223">
        <f t="shared" ca="1" si="625"/>
        <v>6.1540562949071811E-14</v>
      </c>
      <c r="AJ421" s="223">
        <f t="shared" ca="1" si="626"/>
        <v>-6.6064747854411327E-13</v>
      </c>
      <c r="AK421" s="223">
        <f t="shared" ca="1" si="627"/>
        <v>-1.9105011617472646E-13</v>
      </c>
      <c r="AL421" s="223">
        <f t="shared" ca="1" si="628"/>
        <v>6.2319510644995861E-13</v>
      </c>
      <c r="AM421" s="223">
        <f t="shared" ca="1" si="629"/>
        <v>3.1321772057793046E-13</v>
      </c>
      <c r="AN421" s="223">
        <f t="shared" ca="1" si="630"/>
        <v>-5.6179369590677347E-13</v>
      </c>
      <c r="AO421" s="223">
        <f t="shared" ca="1" si="631"/>
        <v>-4.2334854363384189E-13</v>
      </c>
      <c r="AP421" s="223">
        <f t="shared" ca="1" si="632"/>
        <v>4.7880286868742809E-13</v>
      </c>
      <c r="AQ421" s="223">
        <f t="shared" ca="1" si="633"/>
        <v>5.1721031957450697E-13</v>
      </c>
      <c r="AR421" s="223">
        <f t="shared" ca="1" si="634"/>
        <v>-3.774119157401639E-13</v>
      </c>
      <c r="AS421" s="223">
        <f t="shared" ca="1" si="635"/>
        <v>-5.9119599298881194E-13</v>
      </c>
      <c r="AT421" s="223">
        <f t="shared" ca="1" si="636"/>
        <v>2.6151723452604992E-13</v>
      </c>
      <c r="AU421" s="223">
        <f t="shared" ca="1" si="637"/>
        <v>6.4246233593908727E-13</v>
      </c>
      <c r="AV421" s="223">
        <f t="shared" ca="1" si="638"/>
        <v>-1.3557259264965032E-13</v>
      </c>
      <c r="AW421" s="223">
        <f t="shared" ca="1" si="639"/>
        <v>-6.6903921161625394E-13</v>
      </c>
      <c r="AX421" s="223">
        <f t="shared" ca="1" si="640"/>
        <v>4.4179720677103998E-15</v>
      </c>
      <c r="AY421" s="223">
        <f t="shared" ca="1" si="641"/>
        <v>6.6990528559251962E-13</v>
      </c>
      <c r="AZ421" s="223">
        <f t="shared" ca="1" si="642"/>
        <v>1.2690642870316436E-13</v>
      </c>
      <c r="BA421" s="223">
        <f t="shared" ca="1" si="643"/>
        <v>-6.4502727513067643E-13</v>
      </c>
      <c r="BB421" s="223">
        <f t="shared" ca="1" si="644"/>
        <v>-2.5335388658892149E-13</v>
      </c>
      <c r="BC421" s="223">
        <f t="shared" ca="1" si="645"/>
        <v>5.9536122822102828E-13</v>
      </c>
      <c r="BD421" s="223">
        <f t="shared" ca="1" si="646"/>
        <v>3.7006509669555457E-13</v>
      </c>
      <c r="BE421" s="223">
        <f t="shared" ca="1" si="647"/>
        <v>-5.2281578319326615E-13</v>
      </c>
      <c r="BF421" s="223">
        <f t="shared" ca="1" si="648"/>
        <v>-4.7255491267108315E-13</v>
      </c>
      <c r="BG421" s="223">
        <f t="shared" ca="1" si="649"/>
        <v>4.3017882081585502E-13</v>
      </c>
      <c r="BH421" s="223">
        <f t="shared" ca="1" si="650"/>
        <v>5.5688470836450956E-13</v>
      </c>
      <c r="BI421" s="223">
        <f t="shared" ca="1" si="651"/>
        <v>-3.2101032760155224E-13</v>
      </c>
      <c r="BJ421" s="223">
        <f t="shared" ca="1" si="652"/>
        <v>-6.1981373702002966E-13</v>
      </c>
      <c r="BK421" s="223">
        <f t="shared" ca="1" si="653"/>
        <v>1.9950558752218719E-13</v>
      </c>
      <c r="BL421" s="223">
        <f t="shared" ca="1" si="654"/>
        <v>6.5892367135741756E-13</v>
      </c>
      <c r="BM421" s="223">
        <f t="shared" ca="1" si="655"/>
        <v>-7.0333959598376179E-14</v>
      </c>
      <c r="BN421" s="223">
        <f t="shared" ca="1" si="656"/>
        <v>-6.7271153853319124E-13</v>
      </c>
      <c r="BO421" s="223">
        <f t="shared" ca="1" si="657"/>
        <v>-6.1540562949070675E-14</v>
      </c>
      <c r="BP421" s="223">
        <f t="shared" ca="1" si="658"/>
        <v>6.6064747854411256E-13</v>
      </c>
      <c r="BQ421" s="223">
        <f t="shared" ca="1" si="659"/>
        <v>1.9105011617472997E-13</v>
      </c>
      <c r="BR421" s="223">
        <f t="shared" ca="1" si="660"/>
        <v>-6.2319510644995729E-13</v>
      </c>
      <c r="BS421" s="223">
        <f t="shared" ca="1" si="661"/>
        <v>-3.1321772057793364E-13</v>
      </c>
      <c r="BT421" s="223">
        <f t="shared" ca="1" si="662"/>
        <v>5.6179369590677155E-13</v>
      </c>
      <c r="BU421" s="223">
        <f t="shared" ca="1" si="663"/>
        <v>4.2334854363384835E-13</v>
      </c>
      <c r="BV421" s="223">
        <f t="shared" ca="1" si="664"/>
        <v>-4.7880286868742213E-13</v>
      </c>
      <c r="BW421" s="223">
        <f t="shared" ca="1" si="665"/>
        <v>-5.1721031957451233E-13</v>
      </c>
      <c r="BX421" s="223">
        <f t="shared" ca="1" si="666"/>
        <v>3.7741191574016491E-13</v>
      </c>
      <c r="BY421" s="223">
        <f t="shared" ca="1" si="667"/>
        <v>5.9119599298881133E-13</v>
      </c>
      <c r="BZ421" s="223">
        <f t="shared" ca="1" si="668"/>
        <v>-2.6151723452604659E-13</v>
      </c>
      <c r="CA421" s="223">
        <f t="shared" ca="1" si="669"/>
        <v>-6.4246233593908838E-13</v>
      </c>
      <c r="CB421" s="223">
        <f t="shared" ca="1" si="670"/>
        <v>1.3557259264964683E-13</v>
      </c>
      <c r="CC421" s="223">
        <f t="shared" ca="1" si="671"/>
        <v>6.6903921161625434E-13</v>
      </c>
      <c r="CD421" s="223">
        <f t="shared" ca="1" si="672"/>
        <v>-4.4179720677068152E-15</v>
      </c>
      <c r="CE421" s="223">
        <f t="shared" ca="1" si="673"/>
        <v>-6.6990528559251931E-13</v>
      </c>
      <c r="CF421" s="223">
        <f t="shared" ca="1" si="674"/>
        <v>-1.2690642870316792E-13</v>
      </c>
      <c r="CG421" s="223">
        <f t="shared" ca="1" si="675"/>
        <v>6.4502727513067542E-13</v>
      </c>
      <c r="CH421" s="223">
        <f t="shared" ca="1" si="676"/>
        <v>2.5335388658891599E-13</v>
      </c>
      <c r="CI421" s="223">
        <f t="shared" ca="1" si="677"/>
        <v>-5.9536122822102666E-13</v>
      </c>
      <c r="CJ421" s="223">
        <f t="shared" ca="1" si="678"/>
        <v>-3.700650966955576E-13</v>
      </c>
      <c r="CK421" s="223">
        <f t="shared" ca="1" si="679"/>
        <v>5.2281578319326382E-13</v>
      </c>
      <c r="CL421" s="223">
        <f t="shared" ca="1" si="680"/>
        <v>4.7255491267108568E-13</v>
      </c>
      <c r="CM421" s="223">
        <f t="shared" ca="1" si="681"/>
        <v>-4.3017882081585229E-13</v>
      </c>
      <c r="CN421" s="223">
        <f t="shared" ca="1" si="682"/>
        <v>-5.5688470836451158E-13</v>
      </c>
      <c r="CO421" s="223">
        <f t="shared" ca="1" si="683"/>
        <v>3.2101032760155749E-13</v>
      </c>
      <c r="CP421" s="223">
        <f t="shared" ca="1" si="684"/>
        <v>6.1981373702003107E-13</v>
      </c>
      <c r="CQ421" s="223">
        <f t="shared" ca="1" si="685"/>
        <v>-1.9950558752219289E-13</v>
      </c>
      <c r="CR421" s="223">
        <f t="shared" ca="1" si="686"/>
        <v>-6.5892367135741827E-13</v>
      </c>
      <c r="CS421" s="223">
        <f t="shared" ca="1" si="687"/>
        <v>7.0333959598372544E-14</v>
      </c>
      <c r="CT421" s="223">
        <f t="shared" ca="1" si="688"/>
        <v>6.7271153853319134E-13</v>
      </c>
      <c r="CU421" s="223">
        <f t="shared" ca="1" si="689"/>
        <v>6.1540562949074284E-14</v>
      </c>
      <c r="CV421" s="223">
        <f t="shared" ca="1" si="690"/>
        <v>-6.6064747854411004E-13</v>
      </c>
      <c r="CW421" s="223">
        <f t="shared" ca="1" si="691"/>
        <v>-1.9105011617473346E-13</v>
      </c>
      <c r="CX421" s="223">
        <f t="shared" ca="1" si="692"/>
        <v>6.2319510644995235E-13</v>
      </c>
      <c r="CY421" s="223">
        <f t="shared" ca="1" si="693"/>
        <v>3.1321772057793688E-13</v>
      </c>
      <c r="CZ421" s="223">
        <f t="shared" ca="1" si="694"/>
        <v>-5.6179369590677468E-13</v>
      </c>
      <c r="DA421" s="223">
        <f t="shared" ca="1" si="695"/>
        <v>-4.2334854363385118E-13</v>
      </c>
      <c r="DB421" s="223">
        <f t="shared" ca="1" si="696"/>
        <v>4.7880286868742647E-13</v>
      </c>
      <c r="DC421" s="223">
        <f t="shared" ca="1" si="697"/>
        <v>5.1721031957451455E-13</v>
      </c>
      <c r="DD421" s="223">
        <f t="shared" ca="1" si="698"/>
        <v>-3.7741191574016183E-13</v>
      </c>
      <c r="DE421" s="223">
        <f t="shared" ca="1" si="699"/>
        <v>-5.9119599298881769E-13</v>
      </c>
      <c r="DF421" s="223">
        <f t="shared" ca="1" si="700"/>
        <v>2.6151723452604326E-13</v>
      </c>
      <c r="DG421" s="223">
        <f t="shared" ca="1" si="701"/>
        <v>6.4246233593909222E-13</v>
      </c>
      <c r="DH421" s="223">
        <f t="shared" ca="1" si="702"/>
        <v>-1.355725926496432E-13</v>
      </c>
      <c r="DI421" s="223">
        <f t="shared" ca="1" si="703"/>
        <v>-6.6903921161625374E-13</v>
      </c>
      <c r="DJ421" s="223">
        <f t="shared" ca="1" si="704"/>
        <v>4.4179720677031801E-15</v>
      </c>
      <c r="DK421" s="223">
        <f t="shared" ca="1" si="705"/>
        <v>6.6990528559251992E-13</v>
      </c>
      <c r="DL421" s="223">
        <f t="shared" ca="1" si="706"/>
        <v>1.2690642870317145E-13</v>
      </c>
      <c r="DM421" s="223">
        <f t="shared" ca="1" si="707"/>
        <v>-6.4502727513067714E-13</v>
      </c>
      <c r="DN421" s="223">
        <f t="shared" ca="1" si="708"/>
        <v>-2.5335388658892821E-13</v>
      </c>
      <c r="DO421" s="223">
        <f t="shared" ca="1" si="709"/>
        <v>5.9536122822102505E-13</v>
      </c>
      <c r="DP421" s="223">
        <f t="shared" ca="1" si="710"/>
        <v>3.7006509669556861E-13</v>
      </c>
      <c r="DQ421" s="223">
        <f t="shared" ca="1" si="711"/>
        <v>-5.228157831932615E-13</v>
      </c>
      <c r="DR421" s="223">
        <f t="shared" ca="1" si="712"/>
        <v>-4.7255491267109517E-13</v>
      </c>
      <c r="DS421" s="223">
        <f t="shared" ca="1" si="713"/>
        <v>4.3017882081584947E-13</v>
      </c>
      <c r="DT421" s="223">
        <f t="shared" ca="1" si="714"/>
        <v>5.5688470836450825E-13</v>
      </c>
      <c r="DU421" s="223">
        <f t="shared" ca="1" si="715"/>
        <v>-3.2101032760154588E-13</v>
      </c>
      <c r="DV421" s="223">
        <f t="shared" ca="1" si="716"/>
        <v>-6.1981373702002875E-13</v>
      </c>
      <c r="DW421" s="223">
        <f t="shared" ca="1" si="717"/>
        <v>1.9950558752218025E-13</v>
      </c>
      <c r="DX421" s="223">
        <f t="shared" ca="1" si="718"/>
        <v>6.5892367135741706E-13</v>
      </c>
      <c r="DY421" s="223">
        <f t="shared" ca="1" si="719"/>
        <v>-7.0333959598359468E-14</v>
      </c>
      <c r="DZ421" s="223">
        <f t="shared" ca="1" si="720"/>
        <v>-6.7271153853319124E-13</v>
      </c>
      <c r="EA421" s="223">
        <f t="shared" ca="1" si="721"/>
        <v>-6.1540562949087411E-14</v>
      </c>
      <c r="EB421" s="223">
        <f t="shared" ca="1" si="722"/>
        <v>6.6064747854411125E-13</v>
      </c>
      <c r="EC421" s="223">
        <f t="shared" ca="1" si="723"/>
        <v>1.9105011617474608E-13</v>
      </c>
      <c r="ED421" s="223">
        <f t="shared" ca="1" si="724"/>
        <v>-6.2319510644995457E-13</v>
      </c>
      <c r="EE421" s="223">
        <f t="shared" ca="1" si="725"/>
        <v>-3.1321772057793162E-13</v>
      </c>
      <c r="EF421" s="223">
        <f t="shared" ca="1" si="726"/>
        <v>5.6179369590676751E-13</v>
      </c>
      <c r="EG421" s="223">
        <f t="shared" ca="1" si="727"/>
        <v>4.2334854363384658E-13</v>
      </c>
      <c r="EH421" s="223">
        <f t="shared" ca="1" si="728"/>
        <v>-4.7880286868741708E-13</v>
      </c>
      <c r="EI421" s="223">
        <f t="shared" ca="1" si="729"/>
        <v>-5.1721031957451081E-13</v>
      </c>
      <c r="EJ421" s="223">
        <f t="shared" ca="1" si="730"/>
        <v>3.7741191574015097E-13</v>
      </c>
      <c r="EK421" s="223">
        <f t="shared" ca="1" si="731"/>
        <v>5.9119599298881476E-13</v>
      </c>
      <c r="EL421" s="223">
        <f t="shared" ca="1" si="732"/>
        <v>-2.6151723452603114E-13</v>
      </c>
      <c r="EM421" s="223">
        <f t="shared" ca="1" si="733"/>
        <v>-6.424623359390906E-13</v>
      </c>
      <c r="EN421" s="223">
        <f t="shared" ca="1" si="734"/>
        <v>1.3557259264963035E-13</v>
      </c>
      <c r="EO421" s="223">
        <f t="shared" ca="1" si="735"/>
        <v>6.6903921161625515E-13</v>
      </c>
      <c r="EP421" s="223">
        <f t="shared" ca="1" si="736"/>
        <v>-4.4179720677090871E-15</v>
      </c>
      <c r="EQ421" s="223">
        <f t="shared" ca="1" si="737"/>
        <v>-6.6990528559251881E-13</v>
      </c>
      <c r="ER421" s="223">
        <f t="shared" ca="1" si="738"/>
        <v>-1.2690642870316559E-13</v>
      </c>
      <c r="ES421" s="223">
        <f t="shared" ca="1" si="739"/>
        <v>6.450272751306734E-13</v>
      </c>
      <c r="ET421" s="223">
        <f t="shared" ca="1" si="740"/>
        <v>2.533538865889227E-13</v>
      </c>
      <c r="EU421" s="223">
        <f t="shared" ca="1" si="741"/>
        <v>-5.9536122822101889E-13</v>
      </c>
      <c r="EV421" s="223">
        <f t="shared" ca="1" si="742"/>
        <v>-3.7006509669556366E-13</v>
      </c>
      <c r="EW421" s="223">
        <f t="shared" ca="1" si="743"/>
        <v>5.2281578319325322E-13</v>
      </c>
      <c r="EX421" s="223">
        <f t="shared" ca="1" si="744"/>
        <v>4.7255491267109083E-13</v>
      </c>
      <c r="EY421" s="223">
        <f t="shared" ca="1" si="745"/>
        <v>-4.3017882081583937E-13</v>
      </c>
      <c r="EZ421" s="223">
        <f t="shared" ca="1" si="746"/>
        <v>-5.5688470836451562E-13</v>
      </c>
      <c r="FA421" s="223">
        <f t="shared" ca="1" si="747"/>
        <v>3.2101032760155113E-13</v>
      </c>
      <c r="FB421" s="223">
        <f t="shared" ca="1" si="748"/>
        <v>6.198137370200339E-13</v>
      </c>
      <c r="FC421" s="223">
        <f t="shared" ca="1" si="749"/>
        <v>-1.9950558752218595E-13</v>
      </c>
      <c r="FD421" s="223">
        <f t="shared" ca="1" si="750"/>
        <v>-6.5892367135741978E-13</v>
      </c>
      <c r="FE421" s="223">
        <f t="shared" ca="1" si="751"/>
        <v>7.0333959598365375E-14</v>
      </c>
      <c r="FF421" s="223">
        <f t="shared" ca="1" si="752"/>
        <v>6.7271153853319134E-13</v>
      </c>
      <c r="FG421" s="223">
        <f t="shared" ca="1" si="753"/>
        <v>6.1540562949081504E-14</v>
      </c>
      <c r="FH421" s="223">
        <f t="shared" ca="1" si="754"/>
        <v>-6.6064747854410872E-13</v>
      </c>
      <c r="FI421" s="223">
        <f t="shared" ca="1" si="755"/>
        <v>-1.910501161747404E-13</v>
      </c>
      <c r="FJ421" s="223">
        <f t="shared" ca="1" si="756"/>
        <v>6.2319510644995679E-13</v>
      </c>
      <c r="FK421" s="223">
        <f t="shared" ca="1" si="757"/>
        <v>3.1321772057794329E-13</v>
      </c>
      <c r="FL421" s="223">
        <f t="shared" ca="1" si="758"/>
        <v>-5.6179369590677084E-13</v>
      </c>
      <c r="FM421" s="223">
        <f t="shared" ca="1" si="759"/>
        <v>-4.2334854363385683E-13</v>
      </c>
      <c r="FN421" s="223">
        <f t="shared" ca="1" si="760"/>
        <v>4.7880286868742122E-13</v>
      </c>
      <c r="FO421" s="223">
        <f t="shared" ca="1" si="761"/>
        <v>5.1721031957451929E-13</v>
      </c>
      <c r="FP421" s="223">
        <f t="shared" ca="1" si="762"/>
        <v>-3.7741191574015582E-13</v>
      </c>
      <c r="FQ421" s="223">
        <f t="shared" ca="1" si="763"/>
        <v>-5.9119599298882112E-13</v>
      </c>
      <c r="FR421" s="223">
        <f t="shared" ca="1" si="764"/>
        <v>2.615172345260366E-13</v>
      </c>
      <c r="FS421" s="223">
        <f t="shared" ca="1" si="765"/>
        <v>6.4246233593909444E-13</v>
      </c>
      <c r="FT421" s="223">
        <f t="shared" ca="1" si="766"/>
        <v>-1.3557259264963618E-13</v>
      </c>
      <c r="FU421" s="223">
        <f t="shared" ca="1" si="767"/>
        <v>-6.6903921161625455E-13</v>
      </c>
      <c r="FV421" s="223">
        <f t="shared" ca="1" si="768"/>
        <v>4.41797206769591E-15</v>
      </c>
      <c r="FW421" s="223">
        <f t="shared" ca="1" si="769"/>
        <v>6.6990528559251931E-13</v>
      </c>
      <c r="FX421" s="223">
        <f t="shared" ca="1" si="770"/>
        <v>1.2690642870315981E-13</v>
      </c>
      <c r="FY421" s="223">
        <f t="shared" ca="1" si="771"/>
        <v>-6.4502727513067502E-13</v>
      </c>
      <c r="FZ421" s="223">
        <f t="shared" ca="1" si="772"/>
        <v>-2.5335388658893492E-13</v>
      </c>
      <c r="GA421" s="223">
        <f t="shared" ca="1" si="773"/>
        <v>5.9536122822101273E-13</v>
      </c>
      <c r="GB421" s="223">
        <f t="shared" ca="1" si="774"/>
        <v>3.7006509669555871E-13</v>
      </c>
      <c r="GC421" s="223">
        <f t="shared" ca="1" si="775"/>
        <v>-5.2281578319325696E-13</v>
      </c>
      <c r="GD421" s="223">
        <f t="shared" ca="1" si="776"/>
        <v>-4.7255491267110022E-13</v>
      </c>
      <c r="GE421" s="223">
        <f t="shared" ca="1" si="777"/>
        <v>4.3017882081582922E-13</v>
      </c>
      <c r="GF421" s="223">
        <f t="shared" ca="1" si="778"/>
        <v>5.5688470836451228E-13</v>
      </c>
      <c r="GG421" s="223">
        <f t="shared" ca="1" si="779"/>
        <v>-3.2101032760153952E-13</v>
      </c>
      <c r="GH421" s="223">
        <f t="shared" ca="1" si="780"/>
        <v>-6.1981373702003895E-13</v>
      </c>
      <c r="GI421" s="223">
        <f t="shared" ca="1" si="781"/>
        <v>1.9950558752219158E-13</v>
      </c>
      <c r="GJ421" s="223">
        <f t="shared" ca="1" si="782"/>
        <v>6.5892367135741857E-13</v>
      </c>
      <c r="GK421" s="223">
        <f t="shared" ca="1" si="783"/>
        <v>-7.0333959598352273E-14</v>
      </c>
      <c r="GL421" s="223">
        <f t="shared" ca="1" si="784"/>
        <v>-6.7271153853319145E-13</v>
      </c>
      <c r="GM421" s="223">
        <f t="shared" ca="1" si="785"/>
        <v>-6.1540562949075572E-14</v>
      </c>
      <c r="GN421" s="223">
        <f t="shared" ca="1" si="786"/>
        <v>6.6064747854410983E-13</v>
      </c>
      <c r="GO421" s="223">
        <f t="shared" ca="1" si="787"/>
        <v>1.9105011617475299E-13</v>
      </c>
      <c r="GP421" s="223">
        <f t="shared" ca="1" si="788"/>
        <v>-6.2319510644994467E-13</v>
      </c>
      <c r="GQ421" s="223">
        <f t="shared" ca="1" si="789"/>
        <v>-3.1321772057793804E-13</v>
      </c>
      <c r="GR421" s="223">
        <f t="shared" ca="1" si="790"/>
        <v>5.6179369590676357E-13</v>
      </c>
      <c r="GS421" s="223">
        <f t="shared" ca="1" si="791"/>
        <v>4.2334854363386713E-13</v>
      </c>
      <c r="GT421" s="223">
        <f t="shared" ca="1" si="792"/>
        <v>-4.7880286868742546E-13</v>
      </c>
      <c r="GU421" s="223">
        <f t="shared" ca="1" si="793"/>
        <v>-5.1721031957451546E-13</v>
      </c>
      <c r="GV421" s="223">
        <f t="shared" ca="1" si="794"/>
        <v>3.7741191574014491E-13</v>
      </c>
      <c r="GW421" s="223">
        <f t="shared" ca="1" si="795"/>
        <v>5.9119599298882739E-13</v>
      </c>
      <c r="GX421" s="223">
        <f t="shared" ca="1" si="796"/>
        <v>-2.6151723452604205E-13</v>
      </c>
      <c r="GY421" s="223">
        <f t="shared" ca="1" si="797"/>
        <v>-6.4246233593909262E-13</v>
      </c>
      <c r="GZ421" s="223">
        <f t="shared" ca="1" si="798"/>
        <v>1.3557259264962323E-13</v>
      </c>
      <c r="HA421" s="223">
        <f t="shared" ca="1" si="799"/>
        <v>6.6903921161625394E-13</v>
      </c>
      <c r="HB421" s="223">
        <f t="shared" ca="1" si="800"/>
        <v>-4.4179720677018674E-15</v>
      </c>
      <c r="HC421" s="223">
        <f t="shared" ca="1" si="801"/>
        <v>-6.699052855925181E-13</v>
      </c>
      <c r="HD421" s="223">
        <f t="shared" ca="1" si="802"/>
        <v>-1.2690642870319154E-13</v>
      </c>
      <c r="HE421" s="223">
        <f t="shared" ca="1" si="803"/>
        <v>6.4502727513067674E-13</v>
      </c>
      <c r="HF421" s="223">
        <f t="shared" ca="1" si="804"/>
        <v>2.5335388658892942E-13</v>
      </c>
      <c r="HG421" s="223">
        <f t="shared" ca="1" si="805"/>
        <v>-5.9536122822101546E-13</v>
      </c>
      <c r="HH421" s="223">
        <f t="shared" ca="1" si="806"/>
        <v>-3.7006509669558567E-13</v>
      </c>
      <c r="HI421" s="223">
        <f t="shared" ca="1" si="807"/>
        <v>5.2281578319326069E-13</v>
      </c>
      <c r="HJ421" s="223">
        <f t="shared" ca="1" si="808"/>
        <v>4.7255491267109598E-13</v>
      </c>
      <c r="HK421" s="223">
        <f t="shared" ca="1" si="809"/>
        <v>-4.3017882081583371E-13</v>
      </c>
      <c r="HL421" s="223">
        <f t="shared" ca="1" si="810"/>
        <v>-5.5688470836450895E-13</v>
      </c>
      <c r="HM421" s="223">
        <f t="shared" ca="1" si="811"/>
        <v>3.2101032760154467E-13</v>
      </c>
      <c r="HN421" s="223">
        <f t="shared" ca="1" si="812"/>
        <v>6.1981373702003663E-13</v>
      </c>
      <c r="HO421" s="223">
        <f t="shared" ca="1" si="813"/>
        <v>-1.9950558752216076E-13</v>
      </c>
      <c r="HP421" s="223">
        <f t="shared" ca="1" si="814"/>
        <v>-6.5892367135741736E-13</v>
      </c>
      <c r="HQ421" s="223">
        <f t="shared" ca="1" si="815"/>
        <v>7.033395959835818E-14</v>
      </c>
      <c r="HR421" s="223">
        <f t="shared" ca="1" si="816"/>
        <v>6.7271153853319145E-13</v>
      </c>
      <c r="HS421" s="223">
        <f t="shared" ca="1" si="817"/>
        <v>6.1540562949107757E-14</v>
      </c>
      <c r="HT421" s="223">
        <f t="shared" ca="1" si="818"/>
        <v>-6.6064747854411094E-13</v>
      </c>
      <c r="HU421" s="223">
        <f t="shared" ca="1" si="819"/>
        <v>-1.9105011617474734E-13</v>
      </c>
      <c r="HV421" s="223">
        <f t="shared" ca="1" si="820"/>
        <v>6.2319510644994689E-13</v>
      </c>
      <c r="HW421" s="223">
        <f t="shared" ca="1" si="821"/>
        <v>3.1321772057793279E-13</v>
      </c>
      <c r="HX421" s="223">
        <f t="shared" ca="1" si="822"/>
        <v>-5.617936959067668E-13</v>
      </c>
      <c r="HY421" s="223">
        <f t="shared" ca="1" si="823"/>
        <v>-4.2334854363386248E-13</v>
      </c>
      <c r="HZ421" s="223">
        <f t="shared" ca="1" si="824"/>
        <v>4.7880286868740274E-13</v>
      </c>
      <c r="IA421" s="223">
        <f t="shared" ca="1" si="825"/>
        <v>5.1721031957451162E-13</v>
      </c>
      <c r="IB421" s="223">
        <f t="shared" ca="1" si="826"/>
        <v>-3.7741191574014981E-13</v>
      </c>
      <c r="IC421" s="223">
        <f t="shared" ca="1" si="827"/>
        <v>-5.9119599298882466E-13</v>
      </c>
      <c r="ID421" s="223">
        <f t="shared" ca="1" si="828"/>
        <v>2.6151723452601226E-13</v>
      </c>
      <c r="IE421" s="223">
        <f t="shared" ca="1" si="829"/>
        <v>2.2960241339400572E-13</v>
      </c>
      <c r="IF421" s="223">
        <f t="shared" ca="1" si="830"/>
        <v>-1.3557259264962906E-13</v>
      </c>
      <c r="IG421" s="223">
        <f t="shared" ca="1" si="831"/>
        <v>-6.6903921161625727E-13</v>
      </c>
      <c r="IH421" s="223">
        <f t="shared" ca="1" si="832"/>
        <v>4.4179720677078249E-15</v>
      </c>
      <c r="II421" s="223">
        <f t="shared" ca="1" si="833"/>
        <v>6.6990528559251861E-13</v>
      </c>
      <c r="IJ421" s="223">
        <f t="shared" ca="1" si="834"/>
        <v>1.2690642870318569E-13</v>
      </c>
      <c r="IK421" s="223">
        <f t="shared" ca="1" si="835"/>
        <v>-6.4502727513066755E-13</v>
      </c>
      <c r="IL421" s="223">
        <f t="shared" ca="1" si="836"/>
        <v>-2.5335388658892391E-13</v>
      </c>
      <c r="IM421" s="223">
        <f t="shared" ca="1" si="837"/>
        <v>5.9536122822101828E-13</v>
      </c>
      <c r="IN421" s="223">
        <f t="shared" ca="1" si="838"/>
        <v>3.7006509669558072E-13</v>
      </c>
      <c r="IO421" s="223">
        <f t="shared" ca="1" si="839"/>
        <v>-5.228157831932404E-13</v>
      </c>
      <c r="IP421" s="223">
        <f t="shared" ca="1" si="840"/>
        <v>-4.7255491267109184E-13</v>
      </c>
      <c r="IQ421" s="223">
        <f t="shared" ca="1" si="841"/>
        <v>4.3017882081583831E-13</v>
      </c>
      <c r="IR421" s="223">
        <f t="shared" ca="1" si="842"/>
        <v>5.5688470836452713E-13</v>
      </c>
      <c r="IS421" s="223">
        <f t="shared" ca="1" si="843"/>
        <v>-3.2101032760154992E-13</v>
      </c>
      <c r="IT421" s="223">
        <f t="shared" ca="1" si="844"/>
        <v>-6.1981373702003441E-13</v>
      </c>
      <c r="IU421" s="223">
        <f t="shared" ca="1" si="845"/>
        <v>1.9950558752216639E-13</v>
      </c>
      <c r="IV421" s="223">
        <f t="shared" ca="1" si="846"/>
        <v>6.5892367135742382E-13</v>
      </c>
      <c r="IW421" s="223">
        <f t="shared" ca="1" si="847"/>
        <v>-7.0333959598364062E-14</v>
      </c>
      <c r="IX421" s="223">
        <f t="shared" ca="1" si="848"/>
        <v>-6.7271153853319134E-13</v>
      </c>
      <c r="IY421" s="223">
        <f t="shared" ca="1" si="849"/>
        <v>-6.154056294910185E-14</v>
      </c>
      <c r="IZ421" s="223">
        <f t="shared" ca="1" si="850"/>
        <v>6.6064747854410489E-13</v>
      </c>
      <c r="JA421" s="223">
        <f t="shared" ca="1" si="851"/>
        <v>1.9105011617474166E-13</v>
      </c>
      <c r="JB421" s="223">
        <f t="shared" ca="1" si="852"/>
        <v>-6.2319510644994912E-13</v>
      </c>
    </row>
    <row r="422" spans="2:262">
      <c r="B422" s="230">
        <v>61</v>
      </c>
      <c r="C422" s="229">
        <f t="shared" si="853"/>
        <v>1.1914062500000006E-3</v>
      </c>
      <c r="D422" s="226">
        <f t="shared" ca="1" si="597"/>
        <v>18.000000000047486</v>
      </c>
      <c r="E422" s="225">
        <f ca="1">BO361</f>
        <v>4.7486496755565773E-11</v>
      </c>
      <c r="F422" s="224">
        <v>61</v>
      </c>
      <c r="G422" s="223">
        <f t="shared" ca="1" si="854"/>
        <v>1.7853413536707171E-13</v>
      </c>
      <c r="H422" s="223">
        <f t="shared" ca="1" si="598"/>
        <v>-4.4948386317756086E-13</v>
      </c>
      <c r="I422" s="223">
        <f t="shared" ca="1" si="599"/>
        <v>-2.4466630384657159E-13</v>
      </c>
      <c r="J422" s="223">
        <f t="shared" ca="1" si="600"/>
        <v>4.1348632343752745E-13</v>
      </c>
      <c r="K422" s="223">
        <f t="shared" ca="1" si="601"/>
        <v>3.0550218572279671E-13</v>
      </c>
      <c r="L422" s="223">
        <f t="shared" ca="1" si="602"/>
        <v>-3.685380534946431E-13</v>
      </c>
      <c r="M422" s="223">
        <f t="shared" ca="1" si="603"/>
        <v>-3.5972486787320525E-13</v>
      </c>
      <c r="N422" s="223">
        <f t="shared" ca="1" si="604"/>
        <v>3.1561204765256247E-13</v>
      </c>
      <c r="O422" s="223">
        <f t="shared" ca="1" si="605"/>
        <v>4.0616059297792211E-13</v>
      </c>
      <c r="P422" s="223">
        <f t="shared" ca="1" si="606"/>
        <v>-2.5585399410495671E-13</v>
      </c>
      <c r="Q422" s="223">
        <f t="shared" ca="1" si="607"/>
        <v>-4.4380416782104757E-13</v>
      </c>
      <c r="R422" s="223">
        <f t="shared" ca="1" si="608"/>
        <v>1.9055747424601811E-13</v>
      </c>
      <c r="S422" s="223">
        <f t="shared" ca="1" si="609"/>
        <v>4.7184072268817433E-13</v>
      </c>
      <c r="T422" s="223">
        <f t="shared" ca="1" si="610"/>
        <v>-1.2113596053980474E-13</v>
      </c>
      <c r="U422" s="223">
        <f t="shared" ca="1" si="611"/>
        <v>-4.8966335083484887E-13</v>
      </c>
      <c r="V422" s="223">
        <f t="shared" ca="1" si="612"/>
        <v>4.9092219109971028E-14</v>
      </c>
      <c r="W422" s="223">
        <f t="shared" ca="1" si="613"/>
        <v>4.9688624618477732E-13</v>
      </c>
      <c r="X422" s="223">
        <f t="shared" ca="1" si="614"/>
        <v>2.4014220608549782E-14</v>
      </c>
      <c r="Y422" s="223">
        <f t="shared" ca="1" si="615"/>
        <v>-4.9335305486626917E-13</v>
      </c>
      <c r="Z422" s="223">
        <f t="shared" ca="1" si="616"/>
        <v>-9.6600824972148473E-14</v>
      </c>
      <c r="AA422" s="223">
        <f t="shared" ca="1" si="617"/>
        <v>4.7914025980138097E-13</v>
      </c>
      <c r="AB422" s="223">
        <f t="shared" ca="1" si="618"/>
        <v>1.6709631320278723E-13</v>
      </c>
      <c r="AC422" s="223">
        <f t="shared" ca="1" si="619"/>
        <v>-4.5455552508162762E-13</v>
      </c>
      <c r="AD422" s="223">
        <f t="shared" ca="1" si="620"/>
        <v>-2.3397467087168483E-13</v>
      </c>
      <c r="AE422" s="223">
        <f t="shared" ca="1" si="621"/>
        <v>4.2013103596952557E-13</v>
      </c>
      <c r="AF422" s="223">
        <f t="shared" ca="1" si="622"/>
        <v>2.9578818350323257E-13</v>
      </c>
      <c r="AG422" s="223">
        <f t="shared" ca="1" si="623"/>
        <v>-3.7661197869481887E-13</v>
      </c>
      <c r="AH422" s="223">
        <f t="shared" ca="1" si="624"/>
        <v>-3.5119877522141496E-13</v>
      </c>
      <c r="AI422" s="223">
        <f t="shared" ca="1" si="625"/>
        <v>3.2494040942301481E-13</v>
      </c>
      <c r="AJ422" s="223">
        <f t="shared" ca="1" si="626"/>
        <v>3.9900697405161946E-13</v>
      </c>
      <c r="AK422" s="223">
        <f t="shared" ca="1" si="627"/>
        <v>-2.6623486158435327E-13</v>
      </c>
      <c r="AL422" s="223">
        <f t="shared" ca="1" si="628"/>
        <v>-4.3817787686656051E-13</v>
      </c>
      <c r="AM422" s="223">
        <f t="shared" ca="1" si="629"/>
        <v>2.0176613300291951E-13</v>
      </c>
      <c r="AN422" s="223">
        <f t="shared" ca="1" si="630"/>
        <v>4.6786355191366449E-13</v>
      </c>
      <c r="AO422" s="223">
        <f t="shared" ca="1" si="631"/>
        <v>-1.3292977696148236E-13</v>
      </c>
      <c r="AP422" s="223">
        <f t="shared" ca="1" si="632"/>
        <v>-4.8742139397681011E-13</v>
      </c>
      <c r="AQ422" s="223">
        <f t="shared" ca="1" si="633"/>
        <v>6.1215892687388854E-14</v>
      </c>
      <c r="AR422" s="223">
        <f t="shared" ca="1" si="634"/>
        <v>4.9642803483863364E-13</v>
      </c>
      <c r="AS422" s="223">
        <f t="shared" ca="1" si="635"/>
        <v>1.1823130795699255E-14</v>
      </c>
      <c r="AT422" s="223">
        <f t="shared" ca="1" si="636"/>
        <v>-4.9468850792389875E-13</v>
      </c>
      <c r="AU422" s="223">
        <f t="shared" ca="1" si="637"/>
        <v>-8.460621920208266E-14</v>
      </c>
      <c r="AV422" s="223">
        <f t="shared" ca="1" si="638"/>
        <v>4.822404687370601E-13</v>
      </c>
      <c r="AW422" s="223">
        <f t="shared" ca="1" si="639"/>
        <v>1.5555783846756353E-13</v>
      </c>
      <c r="AX422" s="223">
        <f t="shared" ca="1" si="640"/>
        <v>-4.5935337973431359E-13</v>
      </c>
      <c r="AY422" s="223">
        <f t="shared" ca="1" si="641"/>
        <v>-2.2314210030394303E-13</v>
      </c>
      <c r="AZ422" s="223">
        <f t="shared" ca="1" si="642"/>
        <v>4.2652267727516574E-13</v>
      </c>
      <c r="BA422" s="223">
        <f t="shared" ca="1" si="643"/>
        <v>2.858960095421608E-13</v>
      </c>
      <c r="BB422" s="223">
        <f t="shared" ca="1" si="644"/>
        <v>-3.8445904692145562E-13</v>
      </c>
      <c r="BC422" s="223">
        <f t="shared" ca="1" si="645"/>
        <v>-3.4246113355960185E-13</v>
      </c>
      <c r="BD422" s="223">
        <f t="shared" ca="1" si="646"/>
        <v>3.3407303924113723E-13</v>
      </c>
      <c r="BE422" s="223">
        <f t="shared" ca="1" si="647"/>
        <v>3.9161300824397885E-13</v>
      </c>
      <c r="BF422" s="223">
        <f t="shared" ca="1" si="648"/>
        <v>-2.764553591382956E-13</v>
      </c>
      <c r="BG422" s="223">
        <f t="shared" ca="1" si="649"/>
        <v>-4.3228764394357427E-13</v>
      </c>
      <c r="BH422" s="223">
        <f t="shared" ca="1" si="650"/>
        <v>2.1285325538582154E-13</v>
      </c>
      <c r="BI422" s="223">
        <f t="shared" ca="1" si="651"/>
        <v>4.6360455763002682E-13</v>
      </c>
      <c r="BJ422" s="223">
        <f t="shared" ca="1" si="652"/>
        <v>-1.4464352145608294E-13</v>
      </c>
      <c r="BK422" s="223">
        <f t="shared" ca="1" si="653"/>
        <v>-4.8488583269689831E-13</v>
      </c>
      <c r="BL422" s="223">
        <f t="shared" ca="1" si="654"/>
        <v>7.3302692100059719E-14</v>
      </c>
      <c r="BM422" s="223">
        <f t="shared" ca="1" si="655"/>
        <v>4.9567079380694309E-13</v>
      </c>
      <c r="BN422" s="223">
        <f t="shared" ca="1" si="656"/>
        <v>-3.7508082904373455E-16</v>
      </c>
      <c r="BO422" s="223">
        <f t="shared" ca="1" si="657"/>
        <v>-4.9572597912194949E-13</v>
      </c>
      <c r="BP422" s="223">
        <f t="shared" ca="1" si="658"/>
        <v>-7.2560649809203304E-14</v>
      </c>
      <c r="BQ422" s="223">
        <f t="shared" ca="1" si="659"/>
        <v>4.8505019404650502E-13</v>
      </c>
      <c r="BR422" s="223">
        <f t="shared" ca="1" si="660"/>
        <v>1.4392566150713254E-13</v>
      </c>
      <c r="BS422" s="223">
        <f t="shared" ca="1" si="661"/>
        <v>-4.6387453708737391E-13</v>
      </c>
      <c r="BT422" s="223">
        <f t="shared" ca="1" si="662"/>
        <v>-2.1217511727879235E-13</v>
      </c>
      <c r="BU422" s="223">
        <f t="shared" ca="1" si="663"/>
        <v>4.3265739726872925E-13</v>
      </c>
      <c r="BV422" s="223">
        <f t="shared" ca="1" si="664"/>
        <v>2.7583162251527543E-13</v>
      </c>
      <c r="BW422" s="223">
        <f t="shared" ca="1" si="665"/>
        <v>-3.9207453139408094E-13</v>
      </c>
      <c r="BX422" s="223">
        <f t="shared" ca="1" si="666"/>
        <v>-3.3351720611637396E-13</v>
      </c>
      <c r="BY422" s="223">
        <f t="shared" ca="1" si="667"/>
        <v>3.430044359522138E-13</v>
      </c>
      <c r="BZ422" s="223">
        <f t="shared" ca="1" si="668"/>
        <v>3.839831494035278E-13</v>
      </c>
      <c r="CA422" s="223">
        <f t="shared" ca="1" si="669"/>
        <v>-2.8650933032122185E-13</v>
      </c>
      <c r="CB422" s="223">
        <f t="shared" ca="1" si="670"/>
        <v>-4.2613701710815446E-13</v>
      </c>
      <c r="CC422" s="223">
        <f t="shared" ca="1" si="671"/>
        <v>2.238121629267719E-13</v>
      </c>
      <c r="CD422" s="223">
        <f t="shared" ca="1" si="672"/>
        <v>4.590663052961653E-13</v>
      </c>
      <c r="CE422" s="223">
        <f t="shared" ca="1" si="673"/>
        <v>-1.5627013810192473E-13</v>
      </c>
      <c r="CF422" s="223">
        <f t="shared" ca="1" si="674"/>
        <v>-4.8205819432242053E-13</v>
      </c>
      <c r="CG422" s="223">
        <f t="shared" ca="1" si="675"/>
        <v>8.5345336711980633E-14</v>
      </c>
      <c r="CH422" s="223">
        <f t="shared" ca="1" si="676"/>
        <v>4.946149792233875E-13</v>
      </c>
      <c r="CI422" s="223">
        <f t="shared" ca="1" si="677"/>
        <v>-1.2573066519127583E-14</v>
      </c>
      <c r="CJ422" s="223">
        <f t="shared" ca="1" si="678"/>
        <v>-4.9646484352656597E-13</v>
      </c>
      <c r="CK422" s="223">
        <f t="shared" ca="1" si="679"/>
        <v>-6.0471372594089355E-14</v>
      </c>
      <c r="CL422" s="223">
        <f t="shared" ca="1" si="680"/>
        <v>4.8756774325625054E-13</v>
      </c>
      <c r="CM422" s="223">
        <f t="shared" ca="1" si="681"/>
        <v>1.3220678910993683E-13</v>
      </c>
      <c r="CN422" s="223">
        <f t="shared" ca="1" si="682"/>
        <v>-4.6811627376468169E-13</v>
      </c>
      <c r="CO422" s="223">
        <f t="shared" ca="1" si="683"/>
        <v>-2.010803278967315E-13</v>
      </c>
      <c r="CP422" s="223">
        <f t="shared" ca="1" si="684"/>
        <v>4.3853150062427994E-13</v>
      </c>
      <c r="CQ422" s="223">
        <f t="shared" ca="1" si="685"/>
        <v>2.6560108483299544E-13</v>
      </c>
      <c r="CR422" s="223">
        <f t="shared" ca="1" si="686"/>
        <v>-3.9945384482959699E-13</v>
      </c>
      <c r="CS422" s="223">
        <f t="shared" ca="1" si="687"/>
        <v>-3.2437238037920366E-13</v>
      </c>
      <c r="CT422" s="223">
        <f t="shared" ca="1" si="688"/>
        <v>3.5172921961683481E-13</v>
      </c>
      <c r="CU422" s="223">
        <f t="shared" ca="1" si="689"/>
        <v>3.7612199347193096E-13</v>
      </c>
      <c r="CV422" s="223">
        <f t="shared" ca="1" si="690"/>
        <v>-2.9639071899683644E-13</v>
      </c>
      <c r="CW422" s="223">
        <f t="shared" ca="1" si="691"/>
        <v>-4.1972970126791818E-13</v>
      </c>
      <c r="CX422" s="223">
        <f t="shared" ca="1" si="692"/>
        <v>2.3463625438965107E-13</v>
      </c>
      <c r="CY422" s="223">
        <f t="shared" ca="1" si="693"/>
        <v>4.5425152858558817E-13</v>
      </c>
      <c r="CZ422" s="223">
        <f t="shared" ca="1" si="694"/>
        <v>-1.6780262345989075E-13</v>
      </c>
      <c r="DA422" s="223">
        <f t="shared" ca="1" si="695"/>
        <v>-4.7894018211700007E-13</v>
      </c>
      <c r="DB422" s="223">
        <f t="shared" ca="1" si="696"/>
        <v>9.7336572484327051E-14</v>
      </c>
      <c r="DC422" s="223">
        <f t="shared" ca="1" si="697"/>
        <v>4.9326122707119377E-13</v>
      </c>
      <c r="DD422" s="223">
        <f t="shared" ca="1" si="698"/>
        <v>-2.4763478664070436E-14</v>
      </c>
      <c r="DE422" s="223">
        <f t="shared" ca="1" si="699"/>
        <v>-4.9690465607345762E-13</v>
      </c>
      <c r="DF422" s="223">
        <f t="shared" ca="1" si="700"/>
        <v>-4.8345669685301979E-14</v>
      </c>
      <c r="DG422" s="223">
        <f t="shared" ca="1" si="701"/>
        <v>4.8979159988879206E-13</v>
      </c>
      <c r="DH422" s="223">
        <f t="shared" ca="1" si="702"/>
        <v>1.2040828028650473E-13</v>
      </c>
      <c r="DI422" s="223">
        <f t="shared" ca="1" si="703"/>
        <v>-4.7207603470266589E-13</v>
      </c>
      <c r="DJ422" s="223">
        <f t="shared" ca="1" si="704"/>
        <v>-1.8986441524402985E-13</v>
      </c>
      <c r="DK422" s="223">
        <f t="shared" ca="1" si="705"/>
        <v>4.4414144900160011E-13</v>
      </c>
      <c r="DL422" s="223">
        <f t="shared" ca="1" si="706"/>
        <v>2.5521055898868222E-13</v>
      </c>
      <c r="DM422" s="223">
        <f t="shared" ca="1" si="707"/>
        <v>-4.065925422055415E-13</v>
      </c>
      <c r="DN422" s="223">
        <f t="shared" ca="1" si="708"/>
        <v>-3.150321648491414E-13</v>
      </c>
      <c r="DO422" s="223">
        <f t="shared" ca="1" si="709"/>
        <v>3.602421347515711E-13</v>
      </c>
      <c r="DP422" s="223">
        <f t="shared" ca="1" si="710"/>
        <v>3.6803427571556444E-13</v>
      </c>
      <c r="DQ422" s="223">
        <f t="shared" ca="1" si="711"/>
        <v>-3.0609357298610148E-13</v>
      </c>
      <c r="DR422" s="223">
        <f t="shared" ca="1" si="712"/>
        <v>-4.1306955595034264E-13</v>
      </c>
      <c r="DS422" s="223">
        <f t="shared" ca="1" si="713"/>
        <v>2.4531900974650052E-13</v>
      </c>
      <c r="DT422" s="223">
        <f t="shared" ca="1" si="714"/>
        <v>4.4916312773974988E-13</v>
      </c>
      <c r="DU422" s="223">
        <f t="shared" ca="1" si="715"/>
        <v>-1.7923403079202875E-13</v>
      </c>
      <c r="DV422" s="223">
        <f t="shared" ca="1" si="716"/>
        <v>-4.7553367425459939E-13</v>
      </c>
      <c r="DW422" s="223">
        <f t="shared" ca="1" si="717"/>
        <v>1.0926917634505778E-13</v>
      </c>
      <c r="DX422" s="223">
        <f t="shared" ca="1" si="718"/>
        <v>4.9161035280003764E-13</v>
      </c>
      <c r="DY422" s="223">
        <f t="shared" ca="1" si="719"/>
        <v>-3.6938974215432196E-14</v>
      </c>
      <c r="DZ422" s="223">
        <f t="shared" ca="1" si="720"/>
        <v>-4.9704515183599292E-13</v>
      </c>
      <c r="EA422" s="223">
        <f t="shared" ca="1" si="721"/>
        <v>-3.6190845152857225E-14</v>
      </c>
      <c r="EB422" s="223">
        <f t="shared" ca="1" si="722"/>
        <v>4.9172042437604681E-13</v>
      </c>
      <c r="EC422" s="223">
        <f t="shared" ca="1" si="723"/>
        <v>1.0853724201739047E-13</v>
      </c>
      <c r="ED422" s="223">
        <f t="shared" ca="1" si="724"/>
        <v>-4.7575143468940536E-13</v>
      </c>
      <c r="EE422" s="223">
        <f t="shared" ca="1" si="725"/>
        <v>-1.7853413536707303E-13</v>
      </c>
      <c r="EF422" s="223">
        <f t="shared" ca="1" si="726"/>
        <v>4.4948386317756041E-13</v>
      </c>
      <c r="EG422" s="223">
        <f t="shared" ca="1" si="727"/>
        <v>2.4466630384657174E-13</v>
      </c>
      <c r="EH422" s="223">
        <f t="shared" ca="1" si="728"/>
        <v>-4.134863234375276E-13</v>
      </c>
      <c r="EI422" s="223">
        <f t="shared" ca="1" si="729"/>
        <v>-3.0550218572279615E-13</v>
      </c>
      <c r="EJ422" s="223">
        <f t="shared" ca="1" si="730"/>
        <v>3.6853805349464417E-13</v>
      </c>
      <c r="EK422" s="223">
        <f t="shared" ca="1" si="731"/>
        <v>3.5972486787320414E-13</v>
      </c>
      <c r="EL422" s="223">
        <f t="shared" ca="1" si="732"/>
        <v>-3.1561204765256439E-13</v>
      </c>
      <c r="EM422" s="223">
        <f t="shared" ca="1" si="733"/>
        <v>-4.0616059297792015E-13</v>
      </c>
      <c r="EN422" s="223">
        <f t="shared" ca="1" si="734"/>
        <v>2.5585399410495949E-13</v>
      </c>
      <c r="EO422" s="223">
        <f t="shared" ca="1" si="735"/>
        <v>4.4380416782104605E-13</v>
      </c>
      <c r="EP422" s="223">
        <f t="shared" ca="1" si="736"/>
        <v>-1.9055747424602291E-13</v>
      </c>
      <c r="EQ422" s="223">
        <f t="shared" ca="1" si="737"/>
        <v>-4.7184072268817716E-13</v>
      </c>
      <c r="ER422" s="223">
        <f t="shared" ca="1" si="738"/>
        <v>1.2113596053979593E-13</v>
      </c>
      <c r="ES422" s="223">
        <f t="shared" ca="1" si="739"/>
        <v>4.8966335083485008E-13</v>
      </c>
      <c r="ET422" s="223">
        <f t="shared" ca="1" si="740"/>
        <v>-4.9092219109963809E-14</v>
      </c>
      <c r="EU422" s="223">
        <f t="shared" ca="1" si="741"/>
        <v>-4.9688624618477742E-13</v>
      </c>
      <c r="EV422" s="223">
        <f t="shared" ca="1" si="742"/>
        <v>-2.4014220608555235E-14</v>
      </c>
      <c r="EW422" s="223">
        <f t="shared" ca="1" si="743"/>
        <v>4.9335305486626846E-13</v>
      </c>
      <c r="EX422" s="223">
        <f t="shared" ca="1" si="744"/>
        <v>9.660082497215385E-14</v>
      </c>
      <c r="EY422" s="223">
        <f t="shared" ca="1" si="745"/>
        <v>-4.7914025980138007E-13</v>
      </c>
      <c r="EZ422" s="223">
        <f t="shared" ca="1" si="746"/>
        <v>-1.670963132027924E-13</v>
      </c>
      <c r="FA422" s="223">
        <f t="shared" ca="1" si="747"/>
        <v>4.5455552508162686E-13</v>
      </c>
      <c r="FB422" s="223">
        <f t="shared" ca="1" si="748"/>
        <v>2.3397467087168655E-13</v>
      </c>
      <c r="FC422" s="223">
        <f t="shared" ca="1" si="749"/>
        <v>-4.2013103596952446E-13</v>
      </c>
      <c r="FD422" s="223">
        <f t="shared" ca="1" si="750"/>
        <v>-2.9578818350323414E-13</v>
      </c>
      <c r="FE422" s="223">
        <f t="shared" ca="1" si="751"/>
        <v>3.7661197869481756E-13</v>
      </c>
      <c r="FF422" s="223">
        <f t="shared" ca="1" si="752"/>
        <v>3.5119877522141638E-13</v>
      </c>
      <c r="FG422" s="223">
        <f t="shared" ca="1" si="753"/>
        <v>-3.2494040942301602E-13</v>
      </c>
      <c r="FH422" s="223">
        <f t="shared" ca="1" si="754"/>
        <v>-3.9900697405161855E-13</v>
      </c>
      <c r="FI422" s="223">
        <f t="shared" ca="1" si="755"/>
        <v>2.6623486158435453E-13</v>
      </c>
      <c r="FJ422" s="223">
        <f t="shared" ca="1" si="756"/>
        <v>4.3817787686655975E-13</v>
      </c>
      <c r="FK422" s="223">
        <f t="shared" ca="1" si="757"/>
        <v>-2.0176613300292095E-13</v>
      </c>
      <c r="FL422" s="223">
        <f t="shared" ca="1" si="758"/>
        <v>-4.6786355191366399E-13</v>
      </c>
      <c r="FM422" s="223">
        <f t="shared" ca="1" si="759"/>
        <v>1.3292977696148393E-13</v>
      </c>
      <c r="FN422" s="223">
        <f t="shared" ca="1" si="760"/>
        <v>4.874213939768091E-13</v>
      </c>
      <c r="FO422" s="223">
        <f t="shared" ca="1" si="761"/>
        <v>-6.1215892687393903E-14</v>
      </c>
      <c r="FP422" s="223">
        <f t="shared" ca="1" si="762"/>
        <v>-4.9642803483863333E-13</v>
      </c>
      <c r="FQ422" s="223">
        <f t="shared" ca="1" si="763"/>
        <v>-1.1823130795708267E-14</v>
      </c>
      <c r="FR422" s="223">
        <f t="shared" ca="1" si="764"/>
        <v>4.9468850792389795E-13</v>
      </c>
      <c r="FS422" s="223">
        <f t="shared" ca="1" si="765"/>
        <v>8.4606219202091521E-14</v>
      </c>
      <c r="FT422" s="223">
        <f t="shared" ca="1" si="766"/>
        <v>-4.8224046873705878E-13</v>
      </c>
      <c r="FU422" s="223">
        <f t="shared" ca="1" si="767"/>
        <v>-1.5555783846755866E-13</v>
      </c>
      <c r="FV422" s="223">
        <f t="shared" ca="1" si="768"/>
        <v>4.5935337973431551E-13</v>
      </c>
      <c r="FW422" s="223">
        <f t="shared" ca="1" si="769"/>
        <v>2.2314210030393215E-13</v>
      </c>
      <c r="FX422" s="223">
        <f t="shared" ca="1" si="770"/>
        <v>-4.26522677275172E-13</v>
      </c>
      <c r="FY422" s="223">
        <f t="shared" ca="1" si="771"/>
        <v>-2.8589600954215091E-13</v>
      </c>
      <c r="FZ422" s="223">
        <f t="shared" ca="1" si="772"/>
        <v>3.8445904692146329E-13</v>
      </c>
      <c r="GA422" s="223">
        <f t="shared" ca="1" si="773"/>
        <v>3.4246113355959306E-13</v>
      </c>
      <c r="GB422" s="223">
        <f t="shared" ca="1" si="774"/>
        <v>-3.3407303924114627E-13</v>
      </c>
      <c r="GC422" s="223">
        <f t="shared" ca="1" si="775"/>
        <v>-3.9161300824397133E-13</v>
      </c>
      <c r="GD422" s="223">
        <f t="shared" ca="1" si="776"/>
        <v>2.7645535913828222E-13</v>
      </c>
      <c r="GE422" s="223">
        <f t="shared" ca="1" si="777"/>
        <v>4.322876439435822E-13</v>
      </c>
      <c r="GF422" s="223">
        <f t="shared" ca="1" si="778"/>
        <v>-2.12853255385807E-13</v>
      </c>
      <c r="GG422" s="223">
        <f t="shared" ca="1" si="779"/>
        <v>-4.6360455763003268E-13</v>
      </c>
      <c r="GH422" s="223">
        <f t="shared" ca="1" si="780"/>
        <v>1.4464352145606759E-13</v>
      </c>
      <c r="GI422" s="223">
        <f t="shared" ca="1" si="781"/>
        <v>4.8488583269690185E-13</v>
      </c>
      <c r="GJ422" s="223">
        <f t="shared" ca="1" si="782"/>
        <v>-7.3302692100050782E-14</v>
      </c>
      <c r="GK422" s="223">
        <f t="shared" ca="1" si="783"/>
        <v>-4.9567079380694369E-13</v>
      </c>
      <c r="GL422" s="223">
        <f t="shared" ca="1" si="784"/>
        <v>3.7508082903474785E-16</v>
      </c>
      <c r="GM422" s="223">
        <f t="shared" ca="1" si="785"/>
        <v>4.9572597912194888E-13</v>
      </c>
      <c r="GN422" s="223">
        <f t="shared" ca="1" si="786"/>
        <v>7.2560649809212215E-14</v>
      </c>
      <c r="GO422" s="223">
        <f t="shared" ca="1" si="787"/>
        <v>-4.85050194046503E-13</v>
      </c>
      <c r="GP422" s="223">
        <f t="shared" ca="1" si="788"/>
        <v>-1.4392566150714117E-13</v>
      </c>
      <c r="GQ422" s="223">
        <f t="shared" ca="1" si="789"/>
        <v>4.6387453708737078E-13</v>
      </c>
      <c r="GR422" s="223">
        <f t="shared" ca="1" si="790"/>
        <v>2.1217511727880048E-13</v>
      </c>
      <c r="GS422" s="223">
        <f t="shared" ca="1" si="791"/>
        <v>-4.3265739726872475E-13</v>
      </c>
      <c r="GT422" s="223">
        <f t="shared" ca="1" si="792"/>
        <v>-2.7583162251528295E-13</v>
      </c>
      <c r="GU422" s="223">
        <f t="shared" ca="1" si="793"/>
        <v>3.9207453139407539E-13</v>
      </c>
      <c r="GV422" s="223">
        <f t="shared" ca="1" si="794"/>
        <v>3.3351720611638062E-13</v>
      </c>
      <c r="GW422" s="223">
        <f t="shared" ca="1" si="795"/>
        <v>-3.4300443595221238E-13</v>
      </c>
      <c r="GX422" s="223">
        <f t="shared" ca="1" si="796"/>
        <v>-3.8398314940352901E-13</v>
      </c>
      <c r="GY422" s="223">
        <f t="shared" ca="1" si="797"/>
        <v>2.8650933032122024E-13</v>
      </c>
      <c r="GZ422" s="223">
        <f t="shared" ca="1" si="798"/>
        <v>4.2613701710815552E-13</v>
      </c>
      <c r="HA422" s="223">
        <f t="shared" ca="1" si="799"/>
        <v>-2.2381216292677016E-13</v>
      </c>
      <c r="HB422" s="223">
        <f t="shared" ca="1" si="800"/>
        <v>-4.5906630529616601E-13</v>
      </c>
      <c r="HC422" s="223">
        <f t="shared" ca="1" si="801"/>
        <v>1.5627013810192284E-13</v>
      </c>
      <c r="HD422" s="223">
        <f t="shared" ca="1" si="802"/>
        <v>4.8205819432242114E-13</v>
      </c>
      <c r="HE422" s="223">
        <f t="shared" ca="1" si="803"/>
        <v>-8.534533671197874E-14</v>
      </c>
      <c r="HF422" s="223">
        <f t="shared" ca="1" si="804"/>
        <v>-4.9461497922338771E-13</v>
      </c>
      <c r="HG422" s="223">
        <f t="shared" ca="1" si="805"/>
        <v>1.257306651912564E-14</v>
      </c>
      <c r="HH422" s="223">
        <f t="shared" ca="1" si="806"/>
        <v>4.9646484352656587E-13</v>
      </c>
      <c r="HI422" s="223">
        <f t="shared" ca="1" si="807"/>
        <v>6.0471372594091286E-14</v>
      </c>
      <c r="HJ422" s="223">
        <f t="shared" ca="1" si="808"/>
        <v>-4.8756774325625145E-13</v>
      </c>
      <c r="HK422" s="223">
        <f t="shared" ca="1" si="809"/>
        <v>-1.3220678910993188E-13</v>
      </c>
      <c r="HL422" s="223">
        <f t="shared" ca="1" si="810"/>
        <v>4.6811627376468098E-13</v>
      </c>
      <c r="HM422" s="223">
        <f t="shared" ca="1" si="811"/>
        <v>2.0108032789673332E-13</v>
      </c>
      <c r="HN422" s="223">
        <f t="shared" ca="1" si="812"/>
        <v>-4.3853150062427898E-13</v>
      </c>
      <c r="HO422" s="223">
        <f t="shared" ca="1" si="813"/>
        <v>-2.6560108483299706E-13</v>
      </c>
      <c r="HP422" s="223">
        <f t="shared" ca="1" si="814"/>
        <v>3.9945384482960421E-13</v>
      </c>
      <c r="HQ422" s="223">
        <f t="shared" ca="1" si="815"/>
        <v>3.2437238037919442E-13</v>
      </c>
      <c r="HR422" s="223">
        <f t="shared" ca="1" si="816"/>
        <v>-3.5172921961684339E-13</v>
      </c>
      <c r="HS422" s="223">
        <f t="shared" ca="1" si="817"/>
        <v>-3.7612199347192298E-13</v>
      </c>
      <c r="HT422" s="223">
        <f t="shared" ca="1" si="818"/>
        <v>2.9639071899684624E-13</v>
      </c>
      <c r="HU422" s="223">
        <f t="shared" ca="1" si="819"/>
        <v>4.1972970126791167E-13</v>
      </c>
      <c r="HV422" s="223">
        <f t="shared" ca="1" si="820"/>
        <v>-2.3463625438966177E-13</v>
      </c>
      <c r="HW422" s="223">
        <f t="shared" ca="1" si="821"/>
        <v>-4.5425152858558317E-13</v>
      </c>
      <c r="HX422" s="223">
        <f t="shared" ca="1" si="822"/>
        <v>1.6780262345990219E-13</v>
      </c>
      <c r="HY422" s="223">
        <f t="shared" ca="1" si="823"/>
        <v>4.7894018211699684E-13</v>
      </c>
      <c r="HZ422" s="223">
        <f t="shared" ca="1" si="824"/>
        <v>-9.7336572484338991E-14</v>
      </c>
      <c r="IA422" s="223">
        <f t="shared" ca="1" si="825"/>
        <v>-4.9326122707119226E-13</v>
      </c>
      <c r="IB422" s="223">
        <f t="shared" ca="1" si="826"/>
        <v>2.4763478664082628E-14</v>
      </c>
      <c r="IC422" s="223">
        <f t="shared" ca="1" si="827"/>
        <v>4.9690465607345732E-13</v>
      </c>
      <c r="ID422" s="223">
        <f t="shared" ca="1" si="828"/>
        <v>4.8345669685317983E-14</v>
      </c>
      <c r="IE422" s="223">
        <f t="shared" ca="1" si="829"/>
        <v>-3.6319177835271292E-13</v>
      </c>
      <c r="IF422" s="223">
        <f t="shared" ca="1" si="830"/>
        <v>-1.2040828028652033E-13</v>
      </c>
      <c r="IG422" s="223">
        <f t="shared" ca="1" si="831"/>
        <v>4.7207603470266094E-13</v>
      </c>
      <c r="IH422" s="223">
        <f t="shared" ca="1" si="832"/>
        <v>1.8986441524404472E-13</v>
      </c>
      <c r="II422" s="223">
        <f t="shared" ca="1" si="833"/>
        <v>-4.4414144900159289E-13</v>
      </c>
      <c r="IJ422" s="223">
        <f t="shared" ca="1" si="834"/>
        <v>-2.55210558988696E-13</v>
      </c>
      <c r="IK422" s="223">
        <f t="shared" ca="1" si="835"/>
        <v>4.0659254220553227E-13</v>
      </c>
      <c r="IL422" s="223">
        <f t="shared" ca="1" si="836"/>
        <v>3.1503216484915382E-13</v>
      </c>
      <c r="IM422" s="223">
        <f t="shared" ca="1" si="837"/>
        <v>-3.6024213475156E-13</v>
      </c>
      <c r="IN422" s="223">
        <f t="shared" ca="1" si="838"/>
        <v>-3.6803427571557529E-13</v>
      </c>
      <c r="IO422" s="223">
        <f t="shared" ca="1" si="839"/>
        <v>3.060935729860888E-13</v>
      </c>
      <c r="IP422" s="223">
        <f t="shared" ca="1" si="840"/>
        <v>4.1306955595034375E-13</v>
      </c>
      <c r="IQ422" s="223">
        <f t="shared" ca="1" si="841"/>
        <v>-2.4531900974649885E-13</v>
      </c>
      <c r="IR422" s="223">
        <f t="shared" ca="1" si="842"/>
        <v>-4.4916312773975069E-13</v>
      </c>
      <c r="IS422" s="223">
        <f t="shared" ca="1" si="843"/>
        <v>1.7923403079202698E-13</v>
      </c>
      <c r="IT422" s="223">
        <f t="shared" ca="1" si="844"/>
        <v>4.755336742545999E-13</v>
      </c>
      <c r="IU422" s="223">
        <f t="shared" ca="1" si="845"/>
        <v>-1.0926917634505591E-13</v>
      </c>
      <c r="IV422" s="223">
        <f t="shared" ca="1" si="846"/>
        <v>-4.9161035280003794E-13</v>
      </c>
      <c r="IW422" s="223">
        <f t="shared" ca="1" si="847"/>
        <v>3.6938974215430277E-14</v>
      </c>
      <c r="IX422" s="223">
        <f t="shared" ca="1" si="848"/>
        <v>4.9704515183599292E-13</v>
      </c>
      <c r="IY422" s="223">
        <f t="shared" ca="1" si="849"/>
        <v>3.6190845152859181E-14</v>
      </c>
      <c r="IZ422" s="223">
        <f t="shared" ca="1" si="850"/>
        <v>-4.9172042437604661E-13</v>
      </c>
      <c r="JA422" s="223">
        <f t="shared" ca="1" si="851"/>
        <v>-1.0853724201739237E-13</v>
      </c>
      <c r="JB422" s="223">
        <f t="shared" ca="1" si="852"/>
        <v>4.7575143468940486E-13</v>
      </c>
    </row>
    <row r="423" spans="2:262">
      <c r="B423" s="230">
        <v>62</v>
      </c>
      <c r="C423" s="229">
        <f t="shared" si="853"/>
        <v>1.2109375000000006E-3</v>
      </c>
      <c r="D423" s="226">
        <f t="shared" ca="1" si="597"/>
        <v>18.000000000026073</v>
      </c>
      <c r="E423" s="225">
        <f ca="1">BP361</f>
        <v>2.6073058843123383E-11</v>
      </c>
      <c r="F423" s="224">
        <v>62</v>
      </c>
      <c r="G423" s="223">
        <f t="shared" ca="1" si="854"/>
        <v>-2.043606466315299E-14</v>
      </c>
      <c r="H423" s="223">
        <f t="shared" ca="1" si="598"/>
        <v>4.4746792432251103E-14</v>
      </c>
      <c r="I423" s="223">
        <f t="shared" ca="1" si="599"/>
        <v>2.482730673967755E-14</v>
      </c>
      <c r="J423" s="223">
        <f t="shared" ca="1" si="600"/>
        <v>-4.2310356029192281E-14</v>
      </c>
      <c r="K423" s="223">
        <f t="shared" ca="1" si="601"/>
        <v>-2.897944828031257E-14</v>
      </c>
      <c r="L423" s="223">
        <f t="shared" ca="1" si="602"/>
        <v>3.9466447768379E-14</v>
      </c>
      <c r="M423" s="223">
        <f t="shared" ca="1" si="603"/>
        <v>3.2852501892230346E-14</v>
      </c>
      <c r="N423" s="223">
        <f t="shared" ca="1" si="604"/>
        <v>-3.6242456041001322E-14</v>
      </c>
      <c r="O423" s="223">
        <f t="shared" ca="1" si="605"/>
        <v>-3.640916795192157E-14</v>
      </c>
      <c r="P423" s="223">
        <f t="shared" ca="1" si="606"/>
        <v>3.2669429649807027E-14</v>
      </c>
      <c r="Q423" s="223">
        <f t="shared" ca="1" si="607"/>
        <v>3.9615193820960072E-14</v>
      </c>
      <c r="R423" s="223">
        <f t="shared" ca="1" si="608"/>
        <v>-2.8781778792158142E-14</v>
      </c>
      <c r="S423" s="223">
        <f t="shared" ca="1" si="609"/>
        <v>-4.2439703717634872E-14</v>
      </c>
      <c r="T423" s="223">
        <f t="shared" ca="1" si="610"/>
        <v>2.4616943671020114E-14</v>
      </c>
      <c r="U423" s="223">
        <f t="shared" ca="1" si="611"/>
        <v>4.4855496067606882E-14</v>
      </c>
      <c r="V423" s="223">
        <f t="shared" ca="1" si="612"/>
        <v>-2.0215033925339893E-14</v>
      </c>
      <c r="W423" s="223">
        <f t="shared" ca="1" si="613"/>
        <v>-4.6839305469939447E-14</v>
      </c>
      <c r="X423" s="223">
        <f t="shared" ca="1" si="614"/>
        <v>1.5618442352297029E-14</v>
      </c>
      <c r="Y423" s="223">
        <f t="shared" ca="1" si="615"/>
        <v>4.8372026755627572E-14</v>
      </c>
      <c r="Z423" s="223">
        <f t="shared" ca="1" si="616"/>
        <v>-1.087143664149247E-14</v>
      </c>
      <c r="AA423" s="223">
        <f t="shared" ca="1" si="617"/>
        <v>-4.9438898980819388E-14</v>
      </c>
      <c r="AB423" s="223">
        <f t="shared" ca="1" si="618"/>
        <v>6.0197330528983743E-15</v>
      </c>
      <c r="AC423" s="223">
        <f t="shared" ca="1" si="619"/>
        <v>5.0029647582774625E-14</v>
      </c>
      <c r="AD423" s="223">
        <f t="shared" ca="1" si="620"/>
        <v>-1.110056144284222E-15</v>
      </c>
      <c r="AE423" s="223">
        <f t="shared" ca="1" si="621"/>
        <v>-5.0138583329520413E-14</v>
      </c>
      <c r="AF423" s="223">
        <f t="shared" ca="1" si="622"/>
        <v>-3.8103112118178045E-15</v>
      </c>
      <c r="AG423" s="223">
        <f t="shared" ca="1" si="623"/>
        <v>4.9764657110265269E-14</v>
      </c>
      <c r="AH423" s="223">
        <f t="shared" ca="1" si="624"/>
        <v>8.693983188022035E-15</v>
      </c>
      <c r="AI423" s="223">
        <f t="shared" ca="1" si="625"/>
        <v>-4.8911470038909457E-14</v>
      </c>
      <c r="AJ423" s="223">
        <f t="shared" ca="1" si="626"/>
        <v>-1.349392735351097E-14</v>
      </c>
      <c r="AK423" s="223">
        <f t="shared" ca="1" si="627"/>
        <v>4.7587238773349654E-14</v>
      </c>
      <c r="AL423" s="223">
        <f t="shared" ca="1" si="628"/>
        <v>1.816391762205455E-14</v>
      </c>
      <c r="AM423" s="223">
        <f t="shared" ca="1" si="629"/>
        <v>-4.5804716384571484E-14</v>
      </c>
      <c r="AN423" s="223">
        <f t="shared" ca="1" si="630"/>
        <v>-2.2658979434490355E-14</v>
      </c>
      <c r="AO423" s="223">
        <f t="shared" ca="1" si="631"/>
        <v>4.3581069537605008E-14</v>
      </c>
      <c r="AP423" s="223">
        <f t="shared" ca="1" si="632"/>
        <v>2.6935822888313872E-14</v>
      </c>
      <c r="AQ423" s="223">
        <f t="shared" ca="1" si="633"/>
        <v>-4.0937713167155399E-14</v>
      </c>
      <c r="AR423" s="223">
        <f t="shared" ca="1" si="634"/>
        <v>-3.0953259643104341E-14</v>
      </c>
      <c r="AS423" s="223">
        <f t="shared" ca="1" si="635"/>
        <v>3.7900104240075682E-14</v>
      </c>
      <c r="AT423" s="223">
        <f t="shared" ca="1" si="636"/>
        <v>3.4672599586758804E-14</v>
      </c>
      <c r="AU423" s="223">
        <f t="shared" ca="1" si="637"/>
        <v>-3.4497496590859583E-14</v>
      </c>
      <c r="AV423" s="223">
        <f t="shared" ca="1" si="638"/>
        <v>-3.8058023442421828E-14</v>
      </c>
      <c r="AW423" s="223">
        <f t="shared" ca="1" si="639"/>
        <v>3.0762659191223866E-14</v>
      </c>
      <c r="AX423" s="223">
        <f t="shared" ca="1" si="640"/>
        <v>4.1076927727702669E-14</v>
      </c>
      <c r="AY423" s="223">
        <f t="shared" ca="1" si="641"/>
        <v>-2.6731560566996003E-14</v>
      </c>
      <c r="AZ423" s="223">
        <f t="shared" ca="1" si="642"/>
        <v>-4.3700238744032484E-14</v>
      </c>
      <c r="BA423" s="223">
        <f t="shared" ca="1" si="643"/>
        <v>2.2443022401551123E-14</v>
      </c>
      <c r="BB423" s="223">
        <f t="shared" ca="1" si="644"/>
        <v>4.5902692572277124E-14</v>
      </c>
      <c r="BC423" s="223">
        <f t="shared" ca="1" si="645"/>
        <v>-1.7938345661774655E-14</v>
      </c>
      <c r="BD423" s="223">
        <f t="shared" ca="1" si="646"/>
        <v>-4.7663078378086217E-14</v>
      </c>
      <c r="BE423" s="223">
        <f t="shared" ca="1" si="647"/>
        <v>1.3260912847178046E-14</v>
      </c>
      <c r="BF423" s="223">
        <f t="shared" ca="1" si="648"/>
        <v>4.8964442683825548E-14</v>
      </c>
      <c r="BG423" s="223">
        <f t="shared" ca="1" si="649"/>
        <v>-8.4557701927114464E-15</v>
      </c>
      <c r="BH423" s="223">
        <f t="shared" ca="1" si="650"/>
        <v>-4.9794252639832389E-14</v>
      </c>
      <c r="BI423" s="223">
        <f t="shared" ca="1" si="651"/>
        <v>3.5691938488941582E-15</v>
      </c>
      <c r="BJ423" s="223">
        <f t="shared" ca="1" si="652"/>
        <v>5.0144516722610375E-14</v>
      </c>
      <c r="BK423" s="223">
        <f t="shared" ca="1" si="653"/>
        <v>1.3517557828070997E-15</v>
      </c>
      <c r="BL423" s="223">
        <f t="shared" ca="1" si="654"/>
        <v>-5.001186169756843E-14</v>
      </c>
      <c r="BM423" s="223">
        <f t="shared" ca="1" si="655"/>
        <v>-6.2596872673757574E-15</v>
      </c>
      <c r="BN423" s="223">
        <f t="shared" ca="1" si="656"/>
        <v>4.9397565105114257E-14</v>
      </c>
      <c r="BO423" s="223">
        <f t="shared" ca="1" si="657"/>
        <v>1.1107334541665746E-14</v>
      </c>
      <c r="BP423" s="223">
        <f t="shared" ca="1" si="658"/>
        <v>-4.8307542957242065E-14</v>
      </c>
      <c r="BQ423" s="223">
        <f t="shared" ca="1" si="659"/>
        <v>-1.5848012112433487E-14</v>
      </c>
      <c r="BR423" s="223">
        <f t="shared" ca="1" si="660"/>
        <v>4.6752292763102268E-14</v>
      </c>
      <c r="BS423" s="223">
        <f t="shared" ca="1" si="661"/>
        <v>2.0436064663153154E-14</v>
      </c>
      <c r="BT423" s="223">
        <f t="shared" ca="1" si="662"/>
        <v>-4.4746792432250788E-14</v>
      </c>
      <c r="BU423" s="223">
        <f t="shared" ca="1" si="663"/>
        <v>-2.4827306739677989E-14</v>
      </c>
      <c r="BV423" s="223">
        <f t="shared" ca="1" si="664"/>
        <v>4.2310356029192111E-14</v>
      </c>
      <c r="BW423" s="223">
        <f t="shared" ca="1" si="665"/>
        <v>2.897944828031269E-14</v>
      </c>
      <c r="BX423" s="223">
        <f t="shared" ca="1" si="666"/>
        <v>-3.9466447768378609E-14</v>
      </c>
      <c r="BY423" s="223">
        <f t="shared" ca="1" si="667"/>
        <v>-3.2852501892230693E-14</v>
      </c>
      <c r="BZ423" s="223">
        <f t="shared" ca="1" si="668"/>
        <v>3.6242456041001126E-14</v>
      </c>
      <c r="CA423" s="223">
        <f t="shared" ca="1" si="669"/>
        <v>3.6409167951921639E-14</v>
      </c>
      <c r="CB423" s="223">
        <f t="shared" ca="1" si="670"/>
        <v>-3.2669429649806535E-14</v>
      </c>
      <c r="CC423" s="223">
        <f t="shared" ca="1" si="671"/>
        <v>-3.9615193820960299E-14</v>
      </c>
      <c r="CD423" s="223">
        <f t="shared" ca="1" si="672"/>
        <v>2.8781778792157984E-14</v>
      </c>
      <c r="CE423" s="223">
        <f t="shared" ca="1" si="673"/>
        <v>4.2439703717634872E-14</v>
      </c>
      <c r="CF423" s="223">
        <f t="shared" ca="1" si="674"/>
        <v>-2.461694367101964E-14</v>
      </c>
      <c r="CG423" s="223">
        <f t="shared" ca="1" si="675"/>
        <v>-4.4855496067607046E-14</v>
      </c>
      <c r="CH423" s="223">
        <f t="shared" ca="1" si="676"/>
        <v>2.021503392533972E-14</v>
      </c>
      <c r="CI423" s="223">
        <f t="shared" ca="1" si="677"/>
        <v>4.6839305469939705E-14</v>
      </c>
      <c r="CJ423" s="223">
        <f t="shared" ca="1" si="678"/>
        <v>-1.5618442352296512E-14</v>
      </c>
      <c r="CK423" s="223">
        <f t="shared" ca="1" si="679"/>
        <v>-4.8372026755627661E-14</v>
      </c>
      <c r="CL423" s="223">
        <f t="shared" ca="1" si="680"/>
        <v>1.0871436641492284E-14</v>
      </c>
      <c r="CM423" s="223">
        <f t="shared" ca="1" si="681"/>
        <v>4.9438898980819514E-14</v>
      </c>
      <c r="CN423" s="223">
        <f t="shared" ca="1" si="682"/>
        <v>-6.0197330528987182E-15</v>
      </c>
      <c r="CO423" s="223">
        <f t="shared" ca="1" si="683"/>
        <v>-5.0029647582774651E-14</v>
      </c>
      <c r="CP423" s="223">
        <f t="shared" ca="1" si="684"/>
        <v>1.1100561442834994E-15</v>
      </c>
      <c r="CQ423" s="223">
        <f t="shared" ca="1" si="685"/>
        <v>5.0138583329520419E-14</v>
      </c>
      <c r="CR423" s="223">
        <f t="shared" ca="1" si="686"/>
        <v>3.8103112118181721E-15</v>
      </c>
      <c r="CS423" s="223">
        <f t="shared" ca="1" si="687"/>
        <v>-4.9764657110265136E-14</v>
      </c>
      <c r="CT423" s="223">
        <f t="shared" ca="1" si="688"/>
        <v>-8.6939831880220492E-15</v>
      </c>
      <c r="CU423" s="223">
        <f t="shared" ca="1" si="689"/>
        <v>4.8911470038909299E-14</v>
      </c>
      <c r="CV423" s="223">
        <f t="shared" ca="1" si="690"/>
        <v>1.3493927353510637E-14</v>
      </c>
      <c r="CW423" s="223">
        <f t="shared" ca="1" si="691"/>
        <v>-4.7587238773349534E-14</v>
      </c>
      <c r="CX423" s="223">
        <f t="shared" ca="1" si="692"/>
        <v>-1.8163917622055229E-14</v>
      </c>
      <c r="CY423" s="223">
        <f t="shared" ca="1" si="693"/>
        <v>4.5804716384571623E-14</v>
      </c>
      <c r="CZ423" s="223">
        <f t="shared" ca="1" si="694"/>
        <v>2.265897943449068E-14</v>
      </c>
      <c r="DA423" s="223">
        <f t="shared" ca="1" si="695"/>
        <v>-4.3581069537604642E-14</v>
      </c>
      <c r="DB423" s="223">
        <f t="shared" ca="1" si="696"/>
        <v>-2.6935822888313885E-14</v>
      </c>
      <c r="DC423" s="223">
        <f t="shared" ca="1" si="697"/>
        <v>4.0937713167155185E-14</v>
      </c>
      <c r="DD423" s="223">
        <f t="shared" ca="1" si="698"/>
        <v>3.0953259643105193E-14</v>
      </c>
      <c r="DE423" s="223">
        <f t="shared" ca="1" si="699"/>
        <v>-3.7900104240075669E-14</v>
      </c>
      <c r="DF423" s="223">
        <f t="shared" ca="1" si="700"/>
        <v>-3.4672599586759321E-14</v>
      </c>
      <c r="DG423" s="223">
        <f t="shared" ca="1" si="701"/>
        <v>3.4497496590859823E-14</v>
      </c>
      <c r="DH423" s="223">
        <f t="shared" ca="1" si="702"/>
        <v>3.8058023442422068E-14</v>
      </c>
      <c r="DI423" s="223">
        <f t="shared" ca="1" si="703"/>
        <v>-3.0762659191223014E-14</v>
      </c>
      <c r="DJ423" s="223">
        <f t="shared" ca="1" si="704"/>
        <v>-4.1076927727702467E-14</v>
      </c>
      <c r="DK423" s="223">
        <f t="shared" ca="1" si="705"/>
        <v>2.6731560566995694E-14</v>
      </c>
      <c r="DL423" s="223">
        <f t="shared" ca="1" si="706"/>
        <v>4.3700238744033014E-14</v>
      </c>
      <c r="DM423" s="223">
        <f t="shared" ca="1" si="707"/>
        <v>-2.2443022401550789E-14</v>
      </c>
      <c r="DN423" s="223">
        <f t="shared" ca="1" si="708"/>
        <v>-4.5902692572277269E-14</v>
      </c>
      <c r="DO423" s="223">
        <f t="shared" ca="1" si="709"/>
        <v>1.7938345661773642E-14</v>
      </c>
      <c r="DP423" s="223">
        <f t="shared" ca="1" si="710"/>
        <v>4.7663078378086325E-14</v>
      </c>
      <c r="DQ423" s="223">
        <f t="shared" ca="1" si="711"/>
        <v>-1.3260912847177692E-14</v>
      </c>
      <c r="DR423" s="223">
        <f t="shared" ca="1" si="712"/>
        <v>-4.8964442683825473E-14</v>
      </c>
      <c r="DS423" s="223">
        <f t="shared" ca="1" si="713"/>
        <v>8.4557701927110803E-15</v>
      </c>
      <c r="DT423" s="223">
        <f t="shared" ca="1" si="714"/>
        <v>4.9794252639832528E-14</v>
      </c>
      <c r="DU423" s="223">
        <f t="shared" ca="1" si="715"/>
        <v>-3.5691938488945022E-15</v>
      </c>
      <c r="DV423" s="223">
        <f t="shared" ca="1" si="716"/>
        <v>-5.0144516722610394E-14</v>
      </c>
      <c r="DW423" s="223">
        <f t="shared" ca="1" si="717"/>
        <v>-1.3517557828081788E-15</v>
      </c>
      <c r="DX423" s="223">
        <f t="shared" ca="1" si="718"/>
        <v>5.0011861697568398E-14</v>
      </c>
      <c r="DY423" s="223">
        <f t="shared" ca="1" si="719"/>
        <v>6.2596872673761219E-15</v>
      </c>
      <c r="DZ423" s="223">
        <f t="shared" ca="1" si="720"/>
        <v>-4.9397565105114314E-14</v>
      </c>
      <c r="EA423" s="223">
        <f t="shared" ca="1" si="721"/>
        <v>-1.1107334541666106E-14</v>
      </c>
      <c r="EB423" s="223">
        <f t="shared" ca="1" si="722"/>
        <v>4.8307542957241775E-14</v>
      </c>
      <c r="EC423" s="223">
        <f t="shared" ca="1" si="723"/>
        <v>1.5848012112433162E-14</v>
      </c>
      <c r="ED423" s="223">
        <f t="shared" ca="1" si="724"/>
        <v>-4.6752292763102136E-14</v>
      </c>
      <c r="EE423" s="223">
        <f t="shared" ca="1" si="725"/>
        <v>-2.0436064663154141E-14</v>
      </c>
      <c r="EF423" s="223">
        <f t="shared" ca="1" si="726"/>
        <v>4.4746792432250945E-14</v>
      </c>
      <c r="EG423" s="223">
        <f t="shared" ca="1" si="727"/>
        <v>2.4827306739678308E-14</v>
      </c>
      <c r="EH423" s="223">
        <f t="shared" ca="1" si="728"/>
        <v>-4.231035602919153E-14</v>
      </c>
      <c r="EI423" s="223">
        <f t="shared" ca="1" si="729"/>
        <v>-2.8979448280312993E-14</v>
      </c>
      <c r="EJ423" s="223">
        <f t="shared" ca="1" si="730"/>
        <v>3.9466447768378381E-14</v>
      </c>
      <c r="EK423" s="223">
        <f t="shared" ca="1" si="731"/>
        <v>3.2852501892230428E-14</v>
      </c>
      <c r="EL423" s="223">
        <f t="shared" ca="1" si="732"/>
        <v>-3.6242456041000867E-14</v>
      </c>
      <c r="EM423" s="223">
        <f t="shared" ca="1" si="733"/>
        <v>-3.6409167951922378E-14</v>
      </c>
      <c r="EN423" s="223">
        <f t="shared" ca="1" si="734"/>
        <v>3.26694296498068E-14</v>
      </c>
      <c r="EO423" s="223">
        <f t="shared" ca="1" si="735"/>
        <v>3.961519382096052E-14</v>
      </c>
      <c r="EP423" s="223">
        <f t="shared" ca="1" si="736"/>
        <v>-2.8781778792157094E-14</v>
      </c>
      <c r="EQ423" s="223">
        <f t="shared" ca="1" si="737"/>
        <v>-4.2439703717635067E-14</v>
      </c>
      <c r="ER423" s="223">
        <f t="shared" ca="1" si="738"/>
        <v>2.4616943671019315E-14</v>
      </c>
      <c r="ES423" s="223">
        <f t="shared" ca="1" si="739"/>
        <v>4.4855496067606895E-14</v>
      </c>
      <c r="ET423" s="223">
        <f t="shared" ca="1" si="740"/>
        <v>-2.0215033925339385E-14</v>
      </c>
      <c r="EU423" s="223">
        <f t="shared" ca="1" si="741"/>
        <v>-4.6839305469939831E-14</v>
      </c>
      <c r="EV423" s="223">
        <f t="shared" ca="1" si="742"/>
        <v>1.5618442352296833E-14</v>
      </c>
      <c r="EW423" s="223">
        <f t="shared" ca="1" si="743"/>
        <v>4.8372026755627762E-14</v>
      </c>
      <c r="EX423" s="223">
        <f t="shared" ca="1" si="744"/>
        <v>-1.087143664149123E-14</v>
      </c>
      <c r="EY423" s="223">
        <f t="shared" ca="1" si="745"/>
        <v>-4.9438898980819451E-14</v>
      </c>
      <c r="EZ423" s="223">
        <f t="shared" ca="1" si="746"/>
        <v>6.0197330528976454E-15</v>
      </c>
      <c r="FA423" s="223">
        <f t="shared" ca="1" si="747"/>
        <v>5.0029647582774726E-14</v>
      </c>
      <c r="FB423" s="223">
        <f t="shared" ca="1" si="748"/>
        <v>-1.1100561442838402E-15</v>
      </c>
      <c r="FC423" s="223">
        <f t="shared" ca="1" si="749"/>
        <v>-5.0138583329520388E-14</v>
      </c>
      <c r="FD423" s="223">
        <f t="shared" ca="1" si="750"/>
        <v>-3.810311211817825E-15</v>
      </c>
      <c r="FE423" s="223">
        <f t="shared" ca="1" si="751"/>
        <v>4.9764657110265174E-14</v>
      </c>
      <c r="FF423" s="223">
        <f t="shared" ca="1" si="752"/>
        <v>8.6939831880231141E-15</v>
      </c>
      <c r="FG423" s="223">
        <f t="shared" ca="1" si="753"/>
        <v>-4.8911470038909375E-14</v>
      </c>
      <c r="FH423" s="223">
        <f t="shared" ca="1" si="754"/>
        <v>-1.3493927353511678E-14</v>
      </c>
      <c r="FI423" s="223">
        <f t="shared" ca="1" si="755"/>
        <v>4.7587238773349193E-14</v>
      </c>
      <c r="FJ423" s="223">
        <f t="shared" ca="1" si="756"/>
        <v>1.8163917622054907E-14</v>
      </c>
      <c r="FK423" s="223">
        <f t="shared" ca="1" si="757"/>
        <v>-4.5804716384571182E-14</v>
      </c>
      <c r="FL423" s="223">
        <f t="shared" ca="1" si="758"/>
        <v>-2.2658979434491645E-14</v>
      </c>
      <c r="FM423" s="223">
        <f t="shared" ca="1" si="759"/>
        <v>4.3581069537604812E-14</v>
      </c>
      <c r="FN423" s="223">
        <f t="shared" ca="1" si="760"/>
        <v>2.6935822888314794E-14</v>
      </c>
      <c r="FO423" s="223">
        <f t="shared" ca="1" si="761"/>
        <v>-4.093771316715538E-14</v>
      </c>
      <c r="FP423" s="223">
        <f t="shared" ca="1" si="762"/>
        <v>-3.0953259643104922E-14</v>
      </c>
      <c r="FQ423" s="223">
        <f t="shared" ca="1" si="763"/>
        <v>3.7900104240074969E-14</v>
      </c>
      <c r="FR423" s="223">
        <f t="shared" ca="1" si="764"/>
        <v>3.4672599586759075E-14</v>
      </c>
      <c r="FS423" s="223">
        <f t="shared" ca="1" si="765"/>
        <v>-3.4497496590860075E-14</v>
      </c>
      <c r="FT423" s="223">
        <f t="shared" ca="1" si="766"/>
        <v>-3.8058023442422769E-14</v>
      </c>
      <c r="FU423" s="223">
        <f t="shared" ca="1" si="767"/>
        <v>3.0762659191223286E-14</v>
      </c>
      <c r="FV423" s="223">
        <f t="shared" ca="1" si="768"/>
        <v>4.1076927727702265E-14</v>
      </c>
      <c r="FW423" s="223">
        <f t="shared" ca="1" si="769"/>
        <v>-2.6731560566994779E-14</v>
      </c>
      <c r="FX423" s="223">
        <f t="shared" ca="1" si="770"/>
        <v>-4.3700238744032844E-14</v>
      </c>
      <c r="FY423" s="223">
        <f t="shared" ca="1" si="771"/>
        <v>2.2443022401551098E-14</v>
      </c>
      <c r="FZ423" s="223">
        <f t="shared" ca="1" si="772"/>
        <v>4.5902692572277705E-14</v>
      </c>
      <c r="GA423" s="223">
        <f t="shared" ca="1" si="773"/>
        <v>-1.7938345661773961E-14</v>
      </c>
      <c r="GB423" s="223">
        <f t="shared" ca="1" si="774"/>
        <v>-4.7663078378086217E-14</v>
      </c>
      <c r="GC423" s="223">
        <f t="shared" ca="1" si="775"/>
        <v>1.3260912847176648E-14</v>
      </c>
      <c r="GD423" s="223">
        <f t="shared" ca="1" si="776"/>
        <v>4.8964442683825712E-14</v>
      </c>
      <c r="GE423" s="223">
        <f t="shared" ca="1" si="777"/>
        <v>-8.4557701927114243E-15</v>
      </c>
      <c r="GF423" s="223">
        <f t="shared" ca="1" si="778"/>
        <v>-4.979425263983266E-14</v>
      </c>
      <c r="GG423" s="223">
        <f t="shared" ca="1" si="779"/>
        <v>3.569193848893423E-15</v>
      </c>
      <c r="GH423" s="223">
        <f t="shared" ca="1" si="780"/>
        <v>5.0144516722610381E-14</v>
      </c>
      <c r="GI423" s="223">
        <f t="shared" ca="1" si="781"/>
        <v>1.3517557828092612E-15</v>
      </c>
      <c r="GJ423" s="223">
        <f t="shared" ca="1" si="782"/>
        <v>-5.001186169756831E-14</v>
      </c>
      <c r="GK423" s="223">
        <f t="shared" ca="1" si="783"/>
        <v>-6.2596872673757795E-15</v>
      </c>
      <c r="GL423" s="223">
        <f t="shared" ca="1" si="784"/>
        <v>4.9397565105114383E-14</v>
      </c>
      <c r="GM423" s="223">
        <f t="shared" ca="1" si="785"/>
        <v>1.1107334541667158E-14</v>
      </c>
      <c r="GN423" s="223">
        <f t="shared" ca="1" si="786"/>
        <v>-4.830754295724187E-14</v>
      </c>
      <c r="GO423" s="223">
        <f t="shared" ca="1" si="787"/>
        <v>-1.5848012112432834E-14</v>
      </c>
      <c r="GP423" s="223">
        <f t="shared" ca="1" si="788"/>
        <v>4.6752292763101744E-14</v>
      </c>
      <c r="GQ423" s="223">
        <f t="shared" ca="1" si="789"/>
        <v>2.0436064663153829E-14</v>
      </c>
      <c r="GR423" s="223">
        <f t="shared" ca="1" si="790"/>
        <v>-4.4746792432251097E-14</v>
      </c>
      <c r="GS423" s="223">
        <f t="shared" ca="1" si="791"/>
        <v>-2.4827306739679245E-14</v>
      </c>
      <c r="GT423" s="223">
        <f t="shared" ca="1" si="792"/>
        <v>4.2310356029191713E-14</v>
      </c>
      <c r="GU423" s="223">
        <f t="shared" ca="1" si="793"/>
        <v>2.8979448280312709E-14</v>
      </c>
      <c r="GV423" s="223">
        <f t="shared" ca="1" si="794"/>
        <v>-3.9466447768377712E-14</v>
      </c>
      <c r="GW423" s="223">
        <f t="shared" ca="1" si="795"/>
        <v>-3.2852501892231248E-14</v>
      </c>
      <c r="GX423" s="223">
        <f t="shared" ca="1" si="796"/>
        <v>3.6242456041001113E-14</v>
      </c>
      <c r="GY423" s="223">
        <f t="shared" ca="1" si="797"/>
        <v>3.6409167951923129E-14</v>
      </c>
      <c r="GZ423" s="223">
        <f t="shared" ca="1" si="798"/>
        <v>-3.2669429649805979E-14</v>
      </c>
      <c r="HA423" s="223">
        <f t="shared" ca="1" si="799"/>
        <v>-3.9615193820960312E-14</v>
      </c>
      <c r="HB423" s="223">
        <f t="shared" ca="1" si="800"/>
        <v>2.8781778792156217E-14</v>
      </c>
      <c r="HC423" s="223">
        <f t="shared" ca="1" si="801"/>
        <v>4.2439703717635642E-14</v>
      </c>
      <c r="HD423" s="223">
        <f t="shared" ca="1" si="802"/>
        <v>-2.4616943671019612E-14</v>
      </c>
      <c r="HE423" s="223">
        <f t="shared" ca="1" si="803"/>
        <v>-4.4855496067606737E-14</v>
      </c>
      <c r="HF423" s="223">
        <f t="shared" ca="1" si="804"/>
        <v>2.0215033925338391E-14</v>
      </c>
      <c r="HG423" s="223">
        <f t="shared" ca="1" si="805"/>
        <v>4.6839305469939712E-14</v>
      </c>
      <c r="HH423" s="223">
        <f t="shared" ca="1" si="806"/>
        <v>-1.5618442352297162E-14</v>
      </c>
      <c r="HI423" s="223">
        <f t="shared" ca="1" si="807"/>
        <v>-4.8372026755628046E-14</v>
      </c>
      <c r="HJ423" s="223">
        <f t="shared" ca="1" si="808"/>
        <v>1.0871436641491564E-14</v>
      </c>
      <c r="HK423" s="223">
        <f t="shared" ca="1" si="809"/>
        <v>4.9438898980819394E-14</v>
      </c>
      <c r="HL423" s="223">
        <f t="shared" ca="1" si="810"/>
        <v>-6.0197330528965694E-15</v>
      </c>
      <c r="HM423" s="223">
        <f t="shared" ca="1" si="811"/>
        <v>-5.0029647582774707E-14</v>
      </c>
      <c r="HN423" s="223">
        <f t="shared" ca="1" si="812"/>
        <v>1.1100561442841841E-15</v>
      </c>
      <c r="HO423" s="223">
        <f t="shared" ca="1" si="813"/>
        <v>5.0138583329520362E-14</v>
      </c>
      <c r="HP423" s="223">
        <f t="shared" ca="1" si="814"/>
        <v>3.8103112118189042E-15</v>
      </c>
      <c r="HQ423" s="223">
        <f t="shared" ca="1" si="815"/>
        <v>-4.9764657110265218E-14</v>
      </c>
      <c r="HR423" s="223">
        <f t="shared" ca="1" si="816"/>
        <v>-8.6939831880241791E-15</v>
      </c>
      <c r="HS423" s="223">
        <f t="shared" ca="1" si="817"/>
        <v>4.8911470038909135E-14</v>
      </c>
      <c r="HT423" s="223">
        <f t="shared" ca="1" si="818"/>
        <v>1.3493927353511345E-14</v>
      </c>
      <c r="HU423" s="223">
        <f t="shared" ca="1" si="819"/>
        <v>-4.7587238773348846E-14</v>
      </c>
      <c r="HV423" s="223">
        <f t="shared" ca="1" si="820"/>
        <v>-1.8163917622055913E-14</v>
      </c>
      <c r="HW423" s="223">
        <f t="shared" ca="1" si="821"/>
        <v>4.580471638457132E-14</v>
      </c>
      <c r="HX423" s="223">
        <f t="shared" ca="1" si="822"/>
        <v>2.2658979434492611E-14</v>
      </c>
      <c r="HY423" s="223">
        <f t="shared" ca="1" si="823"/>
        <v>-4.3581069537604282E-14</v>
      </c>
      <c r="HZ423" s="223">
        <f t="shared" ca="1" si="824"/>
        <v>-2.6935822888314503E-14</v>
      </c>
      <c r="IA423" s="223">
        <f t="shared" ca="1" si="825"/>
        <v>4.0937713167155582E-14</v>
      </c>
      <c r="IB423" s="223">
        <f t="shared" ca="1" si="826"/>
        <v>3.0953259643105774E-14</v>
      </c>
      <c r="IC423" s="223">
        <f t="shared" ca="1" si="827"/>
        <v>-3.7900104240075189E-14</v>
      </c>
      <c r="ID423" s="223">
        <f t="shared" ca="1" si="828"/>
        <v>-3.4672599586758829E-14</v>
      </c>
      <c r="IE423" s="223">
        <f t="shared" ca="1" si="829"/>
        <v>4.1372310892428275E-14</v>
      </c>
      <c r="IF423" s="223">
        <f t="shared" ca="1" si="830"/>
        <v>3.8058023442422548E-14</v>
      </c>
      <c r="IG423" s="223">
        <f t="shared" ca="1" si="831"/>
        <v>-3.0762659191223557E-14</v>
      </c>
      <c r="IH423" s="223">
        <f t="shared" ca="1" si="832"/>
        <v>-4.1076927727703704E-14</v>
      </c>
      <c r="II423" s="223">
        <f t="shared" ca="1" si="833"/>
        <v>2.6731560566995066E-14</v>
      </c>
      <c r="IJ423" s="223">
        <f t="shared" ca="1" si="834"/>
        <v>4.370023874403268E-14</v>
      </c>
      <c r="IK423" s="223">
        <f t="shared" ca="1" si="835"/>
        <v>-2.2443022401548858E-14</v>
      </c>
      <c r="IL423" s="223">
        <f t="shared" ca="1" si="836"/>
        <v>-4.5902692572277572E-14</v>
      </c>
      <c r="IM423" s="223">
        <f t="shared" ca="1" si="837"/>
        <v>1.7938345661774282E-14</v>
      </c>
      <c r="IN423" s="223">
        <f t="shared" ca="1" si="838"/>
        <v>4.7663078378087006E-14</v>
      </c>
      <c r="IO423" s="223">
        <f t="shared" ca="1" si="839"/>
        <v>-1.3260912847176976E-14</v>
      </c>
      <c r="IP423" s="223">
        <f t="shared" ca="1" si="840"/>
        <v>-4.896444268382563E-14</v>
      </c>
      <c r="IQ423" s="223">
        <f t="shared" ca="1" si="841"/>
        <v>8.4557701927089536E-15</v>
      </c>
      <c r="IR423" s="223">
        <f t="shared" ca="1" si="842"/>
        <v>4.979425263983261E-14</v>
      </c>
      <c r="IS423" s="223">
        <f t="shared" ca="1" si="843"/>
        <v>-3.569193848893767E-15</v>
      </c>
      <c r="IT423" s="223">
        <f t="shared" ca="1" si="844"/>
        <v>-5.0144516722610368E-14</v>
      </c>
      <c r="IU423" s="223">
        <f t="shared" ca="1" si="845"/>
        <v>-1.3517557828089172E-15</v>
      </c>
      <c r="IV423" s="223">
        <f t="shared" ca="1" si="846"/>
        <v>5.0011861697568335E-14</v>
      </c>
      <c r="IW423" s="223">
        <f t="shared" ca="1" si="847"/>
        <v>6.2596872673754403E-15</v>
      </c>
      <c r="IX423" s="223">
        <f t="shared" ca="1" si="848"/>
        <v>-4.9397565105113948E-14</v>
      </c>
      <c r="IY423" s="223">
        <f t="shared" ca="1" si="849"/>
        <v>-1.1107334541666825E-14</v>
      </c>
      <c r="IZ423" s="223">
        <f t="shared" ca="1" si="850"/>
        <v>4.8307542957241964E-14</v>
      </c>
      <c r="JA423" s="223">
        <f t="shared" ca="1" si="851"/>
        <v>1.5848012112435213E-14</v>
      </c>
      <c r="JB423" s="223">
        <f t="shared" ca="1" si="852"/>
        <v>-4.6752292763101864E-14</v>
      </c>
    </row>
    <row r="424" spans="2:262">
      <c r="B424" s="230">
        <v>63</v>
      </c>
      <c r="C424" s="229">
        <f t="shared" si="853"/>
        <v>1.2304687500000007E-3</v>
      </c>
      <c r="D424" s="226">
        <f t="shared" ca="1" si="597"/>
        <v>18.00000000004874</v>
      </c>
      <c r="E424" s="225">
        <f ca="1">BQ361</f>
        <v>4.8738168940616013E-11</v>
      </c>
      <c r="F424" s="224">
        <v>63</v>
      </c>
      <c r="G424" s="223">
        <f t="shared" ca="1" si="854"/>
        <v>-5.7547281067105919E-14</v>
      </c>
      <c r="H424" s="223">
        <f t="shared" ca="1" si="598"/>
        <v>1.4865943711696216E-13</v>
      </c>
      <c r="I424" s="223">
        <f t="shared" ca="1" si="599"/>
        <v>6.4843851503855658E-14</v>
      </c>
      <c r="J424" s="223">
        <f t="shared" ca="1" si="600"/>
        <v>-1.4547674156083835E-13</v>
      </c>
      <c r="K424" s="223">
        <f t="shared" ca="1" si="601"/>
        <v>-7.1984207422682029E-14</v>
      </c>
      <c r="L424" s="223">
        <f t="shared" ca="1" si="602"/>
        <v>1.4194357979203684E-13</v>
      </c>
      <c r="M424" s="223">
        <f t="shared" ca="1" si="603"/>
        <v>7.8951147080755119E-14</v>
      </c>
      <c r="N424" s="223">
        <f t="shared" ca="1" si="604"/>
        <v>-1.3806846350672708E-13</v>
      </c>
      <c r="O424" s="223">
        <f t="shared" ca="1" si="605"/>
        <v>-8.5727886510207282E-14</v>
      </c>
      <c r="P424" s="223">
        <f t="shared" ca="1" si="606"/>
        <v>1.3386072819946053E-13</v>
      </c>
      <c r="Q424" s="223">
        <f t="shared" ca="1" si="607"/>
        <v>9.2298099952179867E-14</v>
      </c>
      <c r="R424" s="223">
        <f t="shared" ca="1" si="608"/>
        <v>-1.2933051067314643E-13</v>
      </c>
      <c r="S424" s="223">
        <f t="shared" ca="1" si="609"/>
        <v>-9.8645959187009351E-14</v>
      </c>
      <c r="T424" s="223">
        <f t="shared" ca="1" si="610"/>
        <v>1.2448872461860608E-13</v>
      </c>
      <c r="U424" s="223">
        <f t="shared" ca="1" si="611"/>
        <v>1.0475617166579134E-13</v>
      </c>
      <c r="V424" s="223">
        <f t="shared" ca="1" si="612"/>
        <v>-1.1934703432253466E-13</v>
      </c>
      <c r="W424" s="223">
        <f t="shared" ca="1" si="613"/>
        <v>-1.1061401735147391E-13</v>
      </c>
      <c r="X424" s="223">
        <f t="shared" ca="1" si="614"/>
        <v>1.1391782656721468E-13</v>
      </c>
      <c r="Y424" s="223">
        <f t="shared" ca="1" si="615"/>
        <v>1.162053841807127E-13</v>
      </c>
      <c r="Z424" s="223">
        <f t="shared" ca="1" si="616"/>
        <v>-1.0821418078967148E-13</v>
      </c>
      <c r="AA424" s="223">
        <f t="shared" ca="1" si="617"/>
        <v>-1.2151680206107069E-13</v>
      </c>
      <c r="AB424" s="223">
        <f t="shared" ca="1" si="618"/>
        <v>1.0224983757216323E-13</v>
      </c>
      <c r="AC424" s="223">
        <f t="shared" ca="1" si="619"/>
        <v>1.2653547532164908E-13</v>
      </c>
      <c r="AD424" s="223">
        <f t="shared" ca="1" si="620"/>
        <v>-9.603916553991519E-14</v>
      </c>
      <c r="AE424" s="223">
        <f t="shared" ca="1" si="621"/>
        <v>-1.3124931353897896E-13</v>
      </c>
      <c r="AF424" s="223">
        <f t="shared" ca="1" si="622"/>
        <v>8.9597126745844059E-14</v>
      </c>
      <c r="AG424" s="223">
        <f t="shared" ca="1" si="623"/>
        <v>1.3564696066391132E-13</v>
      </c>
      <c r="AH424" s="223">
        <f t="shared" ca="1" si="624"/>
        <v>-8.2939240625661723E-14</v>
      </c>
      <c r="AI424" s="223">
        <f t="shared" ca="1" si="625"/>
        <v>-1.3971782237933321E-13</v>
      </c>
      <c r="AJ424" s="223">
        <f t="shared" ca="1" si="626"/>
        <v>7.6081546610191712E-14</v>
      </c>
      <c r="AK424" s="223">
        <f t="shared" ca="1" si="627"/>
        <v>1.4345209162280797E-13</v>
      </c>
      <c r="AL424" s="223">
        <f t="shared" ca="1" si="628"/>
        <v>-6.9040565484981291E-14</v>
      </c>
      <c r="AM424" s="223">
        <f t="shared" ca="1" si="629"/>
        <v>-1.4684077221264413E-13</v>
      </c>
      <c r="AN424" s="223">
        <f t="shared" ca="1" si="630"/>
        <v>6.1833259590278223E-14</v>
      </c>
      <c r="AO424" s="223">
        <f t="shared" ca="1" si="631"/>
        <v>1.498757005204874E-13</v>
      </c>
      <c r="AP424" s="223">
        <f t="shared" ca="1" si="632"/>
        <v>-5.4476991957268279E-14</v>
      </c>
      <c r="AQ424" s="223">
        <f t="shared" ca="1" si="633"/>
        <v>-1.5254956513821546E-13</v>
      </c>
      <c r="AR424" s="223">
        <f t="shared" ca="1" si="634"/>
        <v>4.6989484479013402E-14</v>
      </c>
      <c r="AS424" s="223">
        <f t="shared" ca="1" si="635"/>
        <v>1.5485592449176217E-13</v>
      </c>
      <c r="AT424" s="223">
        <f t="shared" ca="1" si="636"/>
        <v>-3.9388775216854767E-14</v>
      </c>
      <c r="AU424" s="223">
        <f t="shared" ca="1" si="637"/>
        <v>-1.5678922235943116E-13</v>
      </c>
      <c r="AV424" s="223">
        <f t="shared" ca="1" si="638"/>
        <v>3.16931749451506E-14</v>
      </c>
      <c r="AW424" s="223">
        <f t="shared" ca="1" si="639"/>
        <v>1.5834480125732231E-13</v>
      </c>
      <c r="AX424" s="223">
        <f t="shared" ca="1" si="640"/>
        <v>-2.3921223039008189E-14</v>
      </c>
      <c r="AY424" s="223">
        <f t="shared" ca="1" si="641"/>
        <v>-1.59518913659618E-13</v>
      </c>
      <c r="AZ424" s="223">
        <f t="shared" ca="1" si="642"/>
        <v>1.6091642811313109E-14</v>
      </c>
      <c r="BA424" s="223">
        <f t="shared" ca="1" si="643"/>
        <v>1.6030873102670099E-13</v>
      </c>
      <c r="BB424" s="223">
        <f t="shared" ca="1" si="644"/>
        <v>-8.2232964066241423E-15</v>
      </c>
      <c r="BC424" s="223">
        <f t="shared" ca="1" si="645"/>
        <v>-1.6071235061935411E-13</v>
      </c>
      <c r="BD424" s="223">
        <f t="shared" ca="1" si="646"/>
        <v>3.3513936061591052E-16</v>
      </c>
      <c r="BE424" s="223">
        <f t="shared" ca="1" si="647"/>
        <v>1.6072880008262595E-13</v>
      </c>
      <c r="BF424" s="223">
        <f t="shared" ca="1" si="648"/>
        <v>7.5538250654667801E-15</v>
      </c>
      <c r="BG424" s="223">
        <f t="shared" ca="1" si="649"/>
        <v>-1.6035803978831856E-13</v>
      </c>
      <c r="BH424" s="223">
        <f t="shared" ca="1" si="650"/>
        <v>-1.5424591665329818E-14</v>
      </c>
      <c r="BI424" s="223">
        <f t="shared" ca="1" si="651"/>
        <v>1.5960096293045567E-13</v>
      </c>
      <c r="BJ424" s="223">
        <f t="shared" ca="1" si="652"/>
        <v>2.325819907283416E-14</v>
      </c>
      <c r="BK424" s="223">
        <f t="shared" ca="1" si="653"/>
        <v>-1.5845939337349996E-13</v>
      </c>
      <c r="BL424" s="223">
        <f t="shared" ca="1" si="654"/>
        <v>-3.103577544159667E-14</v>
      </c>
      <c r="BM424" s="223">
        <f t="shared" ca="1" si="655"/>
        <v>1.5693608125850379E-13</v>
      </c>
      <c r="BN424" s="223">
        <f t="shared" ca="1" si="656"/>
        <v>3.8738583908907502E-14</v>
      </c>
      <c r="BO424" s="223">
        <f t="shared" ca="1" si="657"/>
        <v>-1.5503469637777866E-13</v>
      </c>
      <c r="BP424" s="223">
        <f t="shared" ca="1" si="658"/>
        <v>-4.6348067734482559E-14</v>
      </c>
      <c r="BQ424" s="223">
        <f t="shared" ca="1" si="659"/>
        <v>1.5275981933404383E-13</v>
      </c>
      <c r="BR424" s="223">
        <f t="shared" ca="1" si="660"/>
        <v>5.3845895005273977E-14</v>
      </c>
      <c r="BS424" s="223">
        <f t="shared" ca="1" si="661"/>
        <v>-1.5011693050535415E-13</v>
      </c>
      <c r="BT424" s="223">
        <f t="shared" ca="1" si="662"/>
        <v>-6.1214002798654289E-14</v>
      </c>
      <c r="BU424" s="223">
        <f t="shared" ca="1" si="663"/>
        <v>1.4711239684238615E-13</v>
      </c>
      <c r="BV424" s="223">
        <f t="shared" ca="1" si="664"/>
        <v>6.8434640697579237E-14</v>
      </c>
      <c r="BW424" s="223">
        <f t="shared" ca="1" si="665"/>
        <v>-1.4375345652990072E-13</v>
      </c>
      <c r="BX424" s="223">
        <f t="shared" ca="1" si="666"/>
        <v>-7.5490413552897131E-14</v>
      </c>
      <c r="BY424" s="223">
        <f t="shared" ca="1" si="667"/>
        <v>1.4004820154931905E-13</v>
      </c>
      <c r="BZ424" s="223">
        <f t="shared" ca="1" si="668"/>
        <v>8.2364323389786775E-14</v>
      </c>
      <c r="CA424" s="223">
        <f t="shared" ca="1" si="669"/>
        <v>-1.3600555818443131E-13</v>
      </c>
      <c r="CB424" s="223">
        <f t="shared" ca="1" si="670"/>
        <v>-8.903981035736583E-14</v>
      </c>
      <c r="CC424" s="223">
        <f t="shared" ca="1" si="671"/>
        <v>1.3163526551719735E-13</v>
      </c>
      <c r="CD424" s="223">
        <f t="shared" ca="1" si="672"/>
        <v>9.5500792622829621E-14</v>
      </c>
      <c r="CE424" s="223">
        <f t="shared" ca="1" si="673"/>
        <v>-1.269478519654449E-13</v>
      </c>
      <c r="CF424" s="223">
        <f t="shared" ca="1" si="674"/>
        <v>-1.0173170511398354E-13</v>
      </c>
      <c r="CG424" s="223">
        <f t="shared" ca="1" si="675"/>
        <v>1.2195460991898908E-13</v>
      </c>
      <c r="CH424" s="223">
        <f t="shared" ca="1" si="676"/>
        <v>1.0771753701687287E-13</v>
      </c>
      <c r="CI424" s="223">
        <f t="shared" ca="1" si="677"/>
        <v>-1.1666756853527775E-13</v>
      </c>
      <c r="CJ424" s="223">
        <f t="shared" ca="1" si="678"/>
        <v>-1.1344386793814658E-13</v>
      </c>
      <c r="CK424" s="223">
        <f t="shared" ca="1" si="679"/>
        <v>1.1109946476009132E-13</v>
      </c>
      <c r="CL424" s="223">
        <f t="shared" ca="1" si="680"/>
        <v>1.1889690264504648E-13</v>
      </c>
      <c r="CM424" s="223">
        <f t="shared" ca="1" si="681"/>
        <v>-1.0526371264313228E-13</v>
      </c>
      <c r="CN424" s="223">
        <f t="shared" ca="1" si="682"/>
        <v>-1.2406350429933882E-13</v>
      </c>
      <c r="CO424" s="223">
        <f t="shared" ca="1" si="683"/>
        <v>9.9174371022407068E-14</v>
      </c>
      <c r="CP424" s="223">
        <f t="shared" ca="1" si="684"/>
        <v>1.2893122610509153E-13</v>
      </c>
      <c r="CQ424" s="223">
        <f t="shared" ca="1" si="685"/>
        <v>-9.2846109655240026E-14</v>
      </c>
      <c r="CR424" s="223">
        <f t="shared" ca="1" si="686"/>
        <v>-1.3348834129411815E-13</v>
      </c>
      <c r="CS424" s="223">
        <f t="shared" ca="1" si="687"/>
        <v>8.6294173877551013E-14</v>
      </c>
      <c r="CT424" s="223">
        <f t="shared" ca="1" si="688"/>
        <v>1.3772387137676689E-13</v>
      </c>
      <c r="CU424" s="223">
        <f t="shared" ca="1" si="689"/>
        <v>-7.9534347876517901E-14</v>
      </c>
      <c r="CV424" s="223">
        <f t="shared" ca="1" si="690"/>
        <v>-1.4162761259008492E-13</v>
      </c>
      <c r="CW424" s="223">
        <f t="shared" ca="1" si="691"/>
        <v>7.2582916665060164E-14</v>
      </c>
      <c r="CX424" s="223">
        <f t="shared" ca="1" si="692"/>
        <v>1.4519016047955751E-13</v>
      </c>
      <c r="CY424" s="223">
        <f t="shared" ca="1" si="693"/>
        <v>-6.5456626849847724E-14</v>
      </c>
      <c r="CZ424" s="223">
        <f t="shared" ca="1" si="694"/>
        <v>-1.4840293255527892E-13</v>
      </c>
      <c r="DA424" s="223">
        <f t="shared" ca="1" si="695"/>
        <v>5.8172646287226436E-14</v>
      </c>
      <c r="DB424" s="223">
        <f t="shared" ca="1" si="696"/>
        <v>1.5125818896791469E-13</v>
      </c>
      <c r="DC424" s="223">
        <f t="shared" ca="1" si="697"/>
        <v>-5.0748522724381453E-14</v>
      </c>
      <c r="DD424" s="223">
        <f t="shared" ca="1" si="698"/>
        <v>-1.5374905115467255E-13</v>
      </c>
      <c r="DE424" s="223">
        <f t="shared" ca="1" si="699"/>
        <v>4.3202141525243452E-14</v>
      </c>
      <c r="DF424" s="223">
        <f t="shared" ca="1" si="700"/>
        <v>1.5586951841037374E-13</v>
      </c>
      <c r="DG424" s="223">
        <f t="shared" ca="1" si="701"/>
        <v>-3.5551682583114872E-14</v>
      </c>
      <c r="DH424" s="223">
        <f t="shared" ca="1" si="702"/>
        <v>-1.5761448234366581E-13</v>
      </c>
      <c r="DI424" s="223">
        <f t="shared" ca="1" si="703"/>
        <v>2.7815576523683983E-14</v>
      </c>
      <c r="DJ424" s="223">
        <f t="shared" ca="1" si="704"/>
        <v>1.5897973918359471E-13</v>
      </c>
      <c r="DK424" s="223">
        <f t="shared" ca="1" si="705"/>
        <v>-2.0012460304046279E-14</v>
      </c>
      <c r="DL424" s="223">
        <f t="shared" ca="1" si="706"/>
        <v>-1.5996199990684908E-13</v>
      </c>
      <c r="DM424" s="223">
        <f t="shared" ca="1" si="707"/>
        <v>1.2161132314656162E-14</v>
      </c>
      <c r="DN424" s="223">
        <f t="shared" ca="1" si="708"/>
        <v>1.6055889816131164E-13</v>
      </c>
      <c r="DO424" s="223">
        <f t="shared" ca="1" si="709"/>
        <v>-4.2805070923260956E-15</v>
      </c>
      <c r="DP424" s="223">
        <f t="shared" ca="1" si="710"/>
        <v>-1.6076899596680525E-13</v>
      </c>
      <c r="DQ424" s="223">
        <f t="shared" ca="1" si="711"/>
        <v>-3.6104302465129632E-15</v>
      </c>
      <c r="DR424" s="223">
        <f t="shared" ca="1" si="712"/>
        <v>1.605917871793139E-13</v>
      </c>
      <c r="DS424" s="223">
        <f t="shared" ca="1" si="713"/>
        <v>1.149266974265639E-14</v>
      </c>
      <c r="DT424" s="223">
        <f t="shared" ca="1" si="714"/>
        <v>-1.6002769871032805E-13</v>
      </c>
      <c r="DU424" s="223">
        <f t="shared" ca="1" si="715"/>
        <v>-1.9347222390746229E-14</v>
      </c>
      <c r="DV424" s="223">
        <f t="shared" ca="1" si="716"/>
        <v>1.5907808949837846E-13</v>
      </c>
      <c r="DW424" s="223">
        <f t="shared" ca="1" si="717"/>
        <v>2.7155165885480236E-14</v>
      </c>
      <c r="DX424" s="223">
        <f t="shared" ca="1" si="718"/>
        <v>-1.5774524723523162E-13</v>
      </c>
      <c r="DY424" s="223">
        <f t="shared" ca="1" si="719"/>
        <v>-3.4897690207089008E-14</v>
      </c>
      <c r="DZ424" s="223">
        <f t="shared" ca="1" si="720"/>
        <v>1.5603238285464408E-13</v>
      </c>
      <c r="EA424" s="223">
        <f t="shared" ca="1" si="721"/>
        <v>4.2556142936307785E-14</v>
      </c>
      <c r="EB424" s="223">
        <f t="shared" ca="1" si="722"/>
        <v>-1.53943622796936E-13</v>
      </c>
      <c r="EC424" s="223">
        <f t="shared" ca="1" si="723"/>
        <v>-5.0112074189719495E-14</v>
      </c>
      <c r="ED424" s="223">
        <f t="shared" ca="1" si="724"/>
        <v>1.5148399906804254E-13</v>
      </c>
      <c r="EE424" s="223">
        <f t="shared" ca="1" si="725"/>
        <v>5.7547281067104543E-14</v>
      </c>
      <c r="EF424" s="223">
        <f t="shared" ca="1" si="726"/>
        <v>-1.4865943711696312E-13</v>
      </c>
      <c r="EG424" s="223">
        <f t="shared" ca="1" si="727"/>
        <v>-6.4843851503856667E-14</v>
      </c>
      <c r="EH424" s="223">
        <f t="shared" ca="1" si="728"/>
        <v>1.4547674156083833E-13</v>
      </c>
      <c r="EI424" s="223">
        <f t="shared" ca="1" si="729"/>
        <v>7.1984207422681234E-14</v>
      </c>
      <c r="EJ424" s="223">
        <f t="shared" ca="1" si="730"/>
        <v>-1.4194357979203772E-13</v>
      </c>
      <c r="EK424" s="223">
        <f t="shared" ca="1" si="731"/>
        <v>-7.8951147080756697E-14</v>
      </c>
      <c r="EL424" s="223">
        <f t="shared" ca="1" si="732"/>
        <v>1.3806846350672675E-13</v>
      </c>
      <c r="EM424" s="223">
        <f t="shared" ca="1" si="733"/>
        <v>8.5727886510206891E-14</v>
      </c>
      <c r="EN424" s="223">
        <f t="shared" ca="1" si="734"/>
        <v>-1.3386072819946126E-13</v>
      </c>
      <c r="EO424" s="223">
        <f t="shared" ca="1" si="735"/>
        <v>-9.2298099952178075E-14</v>
      </c>
      <c r="EP424" s="223">
        <f t="shared" ca="1" si="736"/>
        <v>1.293305106731457E-13</v>
      </c>
      <c r="EQ424" s="223">
        <f t="shared" ca="1" si="737"/>
        <v>9.8645959187009439E-14</v>
      </c>
      <c r="ER424" s="223">
        <f t="shared" ca="1" si="738"/>
        <v>-1.2448872461860638E-13</v>
      </c>
      <c r="ES424" s="223">
        <f t="shared" ca="1" si="739"/>
        <v>-1.0475617166579011E-13</v>
      </c>
      <c r="ET424" s="223">
        <f t="shared" ca="1" si="740"/>
        <v>1.1934703432253345E-13</v>
      </c>
      <c r="EU424" s="223">
        <f t="shared" ca="1" si="741"/>
        <v>1.1061401735147439E-13</v>
      </c>
      <c r="EV424" s="223">
        <f t="shared" ca="1" si="742"/>
        <v>-1.1391782656721498E-13</v>
      </c>
      <c r="EW424" s="223">
        <f t="shared" ca="1" si="743"/>
        <v>-1.1620538418071199E-13</v>
      </c>
      <c r="EX424" s="223">
        <f t="shared" ca="1" si="744"/>
        <v>1.0821418078967312E-13</v>
      </c>
      <c r="EY424" s="223">
        <f t="shared" ca="1" si="745"/>
        <v>1.2151680206107187E-13</v>
      </c>
      <c r="EZ424" s="223">
        <f t="shared" ca="1" si="746"/>
        <v>-1.0224983757216271E-13</v>
      </c>
      <c r="FA424" s="223">
        <f t="shared" ca="1" si="747"/>
        <v>-1.265354753216488E-13</v>
      </c>
      <c r="FB424" s="223">
        <f t="shared" ca="1" si="748"/>
        <v>9.6039165539916478E-14</v>
      </c>
      <c r="FC424" s="223">
        <f t="shared" ca="1" si="749"/>
        <v>1.312493135389774E-13</v>
      </c>
      <c r="FD424" s="223">
        <f t="shared" ca="1" si="750"/>
        <v>-8.9597126745843491E-14</v>
      </c>
      <c r="FE424" s="223">
        <f t="shared" ca="1" si="751"/>
        <v>-1.3564696066391107E-13</v>
      </c>
      <c r="FF424" s="223">
        <f t="shared" ca="1" si="752"/>
        <v>8.2939240625662127E-14</v>
      </c>
      <c r="FG424" s="223">
        <f t="shared" ca="1" si="753"/>
        <v>1.3971782237933242E-13</v>
      </c>
      <c r="FH424" s="223">
        <f t="shared" ca="1" si="754"/>
        <v>-7.6081546610190122E-14</v>
      </c>
      <c r="FI424" s="223">
        <f t="shared" ca="1" si="755"/>
        <v>-1.4345209162280828E-13</v>
      </c>
      <c r="FJ424" s="223">
        <f t="shared" ca="1" si="756"/>
        <v>6.9040565484981721E-14</v>
      </c>
      <c r="FK424" s="223">
        <f t="shared" ca="1" si="757"/>
        <v>1.4684077221264347E-13</v>
      </c>
      <c r="FL424" s="223">
        <f t="shared" ca="1" si="758"/>
        <v>-6.183325959028076E-14</v>
      </c>
      <c r="FM424" s="223">
        <f t="shared" ca="1" si="759"/>
        <v>-1.4987570052048763E-13</v>
      </c>
      <c r="FN424" s="223">
        <f t="shared" ca="1" si="760"/>
        <v>5.4476991957268734E-14</v>
      </c>
      <c r="FO424" s="223">
        <f t="shared" ca="1" si="761"/>
        <v>1.5254956513821533E-13</v>
      </c>
      <c r="FP424" s="223">
        <f t="shared" ca="1" si="762"/>
        <v>-4.6989484479014954E-14</v>
      </c>
      <c r="FQ424" s="223">
        <f t="shared" ca="1" si="763"/>
        <v>-1.5485592449176265E-13</v>
      </c>
      <c r="FR424" s="223">
        <f t="shared" ca="1" si="764"/>
        <v>3.9388775216858547E-14</v>
      </c>
      <c r="FS424" s="223">
        <f t="shared" ca="1" si="765"/>
        <v>1.5678922235943104E-13</v>
      </c>
      <c r="FT424" s="223">
        <f t="shared" ca="1" si="766"/>
        <v>-3.169317494514658E-14</v>
      </c>
      <c r="FU424" s="223">
        <f t="shared" ca="1" si="767"/>
        <v>-1.5834480125732183E-13</v>
      </c>
      <c r="FV424" s="223">
        <f t="shared" ca="1" si="768"/>
        <v>2.3921223039006396E-14</v>
      </c>
      <c r="FW424" s="223">
        <f t="shared" ca="1" si="769"/>
        <v>1.5951891365961739E-13</v>
      </c>
      <c r="FX424" s="223">
        <f t="shared" ca="1" si="770"/>
        <v>-1.6091642811313576E-14</v>
      </c>
      <c r="FY424" s="223">
        <f t="shared" ca="1" si="771"/>
        <v>-1.6030873102670114E-13</v>
      </c>
      <c r="FZ424" s="223">
        <f t="shared" ca="1" si="772"/>
        <v>8.2232964066269065E-15</v>
      </c>
      <c r="GA424" s="223">
        <f t="shared" ca="1" si="773"/>
        <v>1.6071235061935416E-13</v>
      </c>
      <c r="GB424" s="223">
        <f t="shared" ca="1" si="774"/>
        <v>-3.3513936062095923E-16</v>
      </c>
      <c r="GC424" s="223">
        <f t="shared" ca="1" si="775"/>
        <v>-1.6072880008262597E-13</v>
      </c>
      <c r="GD424" s="223">
        <f t="shared" ca="1" si="776"/>
        <v>-7.5538250654685787E-15</v>
      </c>
      <c r="GE424" s="223">
        <f t="shared" ca="1" si="777"/>
        <v>1.6035803978831877E-13</v>
      </c>
      <c r="GF424" s="223">
        <f t="shared" ca="1" si="778"/>
        <v>1.5424591665329351E-14</v>
      </c>
      <c r="GG424" s="223">
        <f t="shared" ca="1" si="779"/>
        <v>-1.5960096293045516E-13</v>
      </c>
      <c r="GH424" s="223">
        <f t="shared" ca="1" si="780"/>
        <v>-2.3258199072833693E-14</v>
      </c>
      <c r="GI424" s="223">
        <f t="shared" ca="1" si="781"/>
        <v>1.5845939337349963E-13</v>
      </c>
      <c r="GJ424" s="223">
        <f t="shared" ca="1" si="782"/>
        <v>3.1035775441593969E-14</v>
      </c>
      <c r="GK424" s="223">
        <f t="shared" ca="1" si="783"/>
        <v>-1.5693608125850392E-13</v>
      </c>
      <c r="GL424" s="223">
        <f t="shared" ca="1" si="784"/>
        <v>-3.8738583908911484E-14</v>
      </c>
      <c r="GM424" s="223">
        <f t="shared" ca="1" si="785"/>
        <v>1.5503469637777939E-13</v>
      </c>
      <c r="GN424" s="223">
        <f t="shared" ca="1" si="786"/>
        <v>4.6348067734484294E-14</v>
      </c>
      <c r="GO424" s="223">
        <f t="shared" ca="1" si="787"/>
        <v>-1.527598193340454E-13</v>
      </c>
      <c r="GP424" s="223">
        <f t="shared" ca="1" si="788"/>
        <v>-5.3845895005273529E-14</v>
      </c>
      <c r="GQ424" s="223">
        <f t="shared" ca="1" si="789"/>
        <v>1.5011693050535268E-13</v>
      </c>
      <c r="GR424" s="223">
        <f t="shared" ca="1" si="790"/>
        <v>6.121400279865174E-14</v>
      </c>
      <c r="GS424" s="223">
        <f t="shared" ca="1" si="791"/>
        <v>-1.4711239684238542E-13</v>
      </c>
      <c r="GT424" s="223">
        <f t="shared" ca="1" si="792"/>
        <v>-6.8434640697574681E-14</v>
      </c>
      <c r="GU424" s="223">
        <f t="shared" ca="1" si="793"/>
        <v>1.4375345652990092E-13</v>
      </c>
      <c r="GV424" s="223">
        <f t="shared" ca="1" si="794"/>
        <v>7.5490413552898734E-14</v>
      </c>
      <c r="GW424" s="223">
        <f t="shared" ca="1" si="795"/>
        <v>-1.4004820154932038E-13</v>
      </c>
      <c r="GX424" s="223">
        <f t="shared" ca="1" si="796"/>
        <v>-8.2364323389786372E-14</v>
      </c>
      <c r="GY424" s="223">
        <f t="shared" ca="1" si="797"/>
        <v>1.3600555818443401E-13</v>
      </c>
      <c r="GZ424" s="223">
        <f t="shared" ca="1" si="798"/>
        <v>8.9039810357365427E-14</v>
      </c>
      <c r="HA424" s="223">
        <f t="shared" ca="1" si="799"/>
        <v>-1.3163526551719631E-13</v>
      </c>
      <c r="HB424" s="223">
        <f t="shared" ca="1" si="800"/>
        <v>-9.5500792622827425E-14</v>
      </c>
      <c r="HC424" s="223">
        <f t="shared" ca="1" si="801"/>
        <v>1.269478519654452E-13</v>
      </c>
      <c r="HD424" s="223">
        <f t="shared" ca="1" si="802"/>
        <v>1.0173170511398672E-13</v>
      </c>
      <c r="HE424" s="223">
        <f t="shared" ca="1" si="803"/>
        <v>-1.2195460991899089E-13</v>
      </c>
      <c r="HF424" s="223">
        <f t="shared" ca="1" si="804"/>
        <v>-1.077175370168742E-13</v>
      </c>
      <c r="HG424" s="223">
        <f t="shared" ca="1" si="805"/>
        <v>1.1666756853527964E-13</v>
      </c>
      <c r="HH424" s="223">
        <f t="shared" ca="1" si="806"/>
        <v>1.1344386793814627E-13</v>
      </c>
      <c r="HI424" s="223">
        <f t="shared" ca="1" si="807"/>
        <v>-1.1109946476008836E-13</v>
      </c>
      <c r="HJ424" s="223">
        <f t="shared" ca="1" si="808"/>
        <v>-1.1889690264504618E-13</v>
      </c>
      <c r="HK424" s="223">
        <f t="shared" ca="1" si="809"/>
        <v>1.0526371264313263E-13</v>
      </c>
      <c r="HL424" s="223">
        <f t="shared" ca="1" si="810"/>
        <v>1.2406350429933558E-13</v>
      </c>
      <c r="HM424" s="223">
        <f t="shared" ca="1" si="811"/>
        <v>-9.9174371022407434E-14</v>
      </c>
      <c r="HN424" s="223">
        <f t="shared" ca="1" si="812"/>
        <v>-1.2893122610509397E-13</v>
      </c>
      <c r="HO424" s="223">
        <f t="shared" ca="1" si="813"/>
        <v>9.2846109655240405E-14</v>
      </c>
      <c r="HP424" s="223">
        <f t="shared" ca="1" si="814"/>
        <v>1.334883412941179E-13</v>
      </c>
      <c r="HQ424" s="223">
        <f t="shared" ca="1" si="815"/>
        <v>-8.6294173877555279E-14</v>
      </c>
      <c r="HR424" s="223">
        <f t="shared" ca="1" si="816"/>
        <v>-1.3772387137676667E-13</v>
      </c>
      <c r="HS424" s="223">
        <f t="shared" ca="1" si="817"/>
        <v>7.9534347876514342E-14</v>
      </c>
      <c r="HT424" s="223">
        <f t="shared" ca="1" si="818"/>
        <v>1.4162761259008252E-13</v>
      </c>
      <c r="HU424" s="223">
        <f t="shared" ca="1" si="819"/>
        <v>-7.2582916665060593E-14</v>
      </c>
      <c r="HV424" s="223">
        <f t="shared" ca="1" si="820"/>
        <v>-1.4519016047955534E-13</v>
      </c>
      <c r="HW424" s="223">
        <f t="shared" ca="1" si="821"/>
        <v>6.5456626849848153E-14</v>
      </c>
      <c r="HX424" s="223">
        <f t="shared" ca="1" si="822"/>
        <v>1.4840293255528048E-13</v>
      </c>
      <c r="HY424" s="223">
        <f t="shared" ca="1" si="823"/>
        <v>-5.8172646287231144E-14</v>
      </c>
      <c r="HZ424" s="223">
        <f t="shared" ca="1" si="824"/>
        <v>-1.5125818896791451E-13</v>
      </c>
      <c r="IA424" s="223">
        <f t="shared" ca="1" si="825"/>
        <v>5.0748522724377552E-14</v>
      </c>
      <c r="IB424" s="223">
        <f t="shared" ca="1" si="826"/>
        <v>1.5374905115467243E-13</v>
      </c>
      <c r="IC424" s="223">
        <f t="shared" ca="1" si="827"/>
        <v>-4.3202141525243925E-14</v>
      </c>
      <c r="ID424" s="223">
        <f t="shared" ca="1" si="828"/>
        <v>-1.5586951841037251E-13</v>
      </c>
      <c r="IE424" s="223">
        <f t="shared" ca="1" si="829"/>
        <v>1.1817250672617421E-13</v>
      </c>
      <c r="IF424" s="223">
        <f t="shared" ca="1" si="830"/>
        <v>1.5761448234366665E-13</v>
      </c>
      <c r="IG424" s="223">
        <f t="shared" ca="1" si="831"/>
        <v>-2.781557652368445E-14</v>
      </c>
      <c r="IH424" s="223">
        <f t="shared" ca="1" si="832"/>
        <v>-1.5897973918359466E-13</v>
      </c>
      <c r="II424" s="223">
        <f t="shared" ca="1" si="833"/>
        <v>2.001246030405129E-14</v>
      </c>
      <c r="IJ424" s="223">
        <f t="shared" ca="1" si="834"/>
        <v>1.5996199990684906E-13</v>
      </c>
      <c r="IK424" s="223">
        <f t="shared" ca="1" si="835"/>
        <v>-1.2161132314652085E-14</v>
      </c>
      <c r="IL424" s="223">
        <f t="shared" ca="1" si="836"/>
        <v>-1.6055889816131161E-13</v>
      </c>
      <c r="IM424" s="223">
        <f t="shared" ca="1" si="837"/>
        <v>4.2805070923265752E-15</v>
      </c>
      <c r="IN424" s="223">
        <f t="shared" ca="1" si="838"/>
        <v>1.6076899596680525E-13</v>
      </c>
      <c r="IO424" s="223">
        <f t="shared" ca="1" si="839"/>
        <v>3.6104302465124835E-15</v>
      </c>
      <c r="IP424" s="223">
        <f t="shared" ca="1" si="840"/>
        <v>-1.605917871793137E-13</v>
      </c>
      <c r="IQ424" s="223">
        <f t="shared" ca="1" si="841"/>
        <v>-1.1492669742651361E-14</v>
      </c>
      <c r="IR424" s="223">
        <f t="shared" ca="1" si="842"/>
        <v>1.6002769871032807E-13</v>
      </c>
      <c r="IS424" s="223">
        <f t="shared" ca="1" si="843"/>
        <v>1.9347222390750293E-14</v>
      </c>
      <c r="IT424" s="223">
        <f t="shared" ca="1" si="844"/>
        <v>-1.5907808949837854E-13</v>
      </c>
      <c r="IU424" s="223">
        <f t="shared" ca="1" si="845"/>
        <v>-2.7155165885484282E-14</v>
      </c>
      <c r="IV424" s="223">
        <f t="shared" ca="1" si="846"/>
        <v>1.5774524723523258E-13</v>
      </c>
      <c r="IW424" s="223">
        <f t="shared" ca="1" si="847"/>
        <v>3.4897690207088547E-14</v>
      </c>
      <c r="IX424" s="223">
        <f t="shared" ca="1" si="848"/>
        <v>-1.560323828546431E-13</v>
      </c>
      <c r="IY424" s="223">
        <f t="shared" ca="1" si="849"/>
        <v>-4.2556142936307324E-14</v>
      </c>
      <c r="IZ424" s="223">
        <f t="shared" ca="1" si="850"/>
        <v>1.5394362279693616E-13</v>
      </c>
      <c r="JA424" s="223">
        <f t="shared" ca="1" si="851"/>
        <v>5.0112074189714717E-14</v>
      </c>
      <c r="JB424" s="223">
        <f t="shared" ca="1" si="852"/>
        <v>-1.5148399906804272E-13</v>
      </c>
    </row>
    <row r="425" spans="2:262">
      <c r="B425" s="230">
        <v>64</v>
      </c>
      <c r="C425" s="229">
        <f t="shared" si="853"/>
        <v>1.2500000000000007E-3</v>
      </c>
      <c r="D425" s="226">
        <f t="shared" ca="1" si="597"/>
        <v>18.000000000029178</v>
      </c>
      <c r="E425" s="225">
        <f ca="1">BR361</f>
        <v>2.9178757903108286E-11</v>
      </c>
      <c r="F425" s="224">
        <v>64</v>
      </c>
      <c r="G425" s="223">
        <f t="shared" ca="1" si="854"/>
        <v>-2.3752460495018004E-14</v>
      </c>
      <c r="H425" s="223">
        <f t="shared" ca="1" si="598"/>
        <v>6.2325338506327599E-14</v>
      </c>
      <c r="I425" s="223">
        <f t="shared" ca="1" si="599"/>
        <v>2.3752460495018014E-14</v>
      </c>
      <c r="J425" s="223">
        <f t="shared" ca="1" si="600"/>
        <v>-6.2325338506327599E-14</v>
      </c>
      <c r="K425" s="223">
        <f t="shared" ca="1" si="601"/>
        <v>-2.375246049501802E-14</v>
      </c>
      <c r="L425" s="223">
        <f t="shared" ca="1" si="602"/>
        <v>6.2325338506327587E-14</v>
      </c>
      <c r="M425" s="223">
        <f t="shared" ca="1" si="603"/>
        <v>2.3752460495018026E-14</v>
      </c>
      <c r="N425" s="223">
        <f t="shared" ca="1" si="604"/>
        <v>-6.2325338506327587E-14</v>
      </c>
      <c r="O425" s="223">
        <f t="shared" ca="1" si="605"/>
        <v>-2.3752460495018036E-14</v>
      </c>
      <c r="P425" s="223">
        <f t="shared" ca="1" si="606"/>
        <v>6.2325338506327587E-14</v>
      </c>
      <c r="Q425" s="223">
        <f t="shared" ca="1" si="607"/>
        <v>2.3752460495018153E-14</v>
      </c>
      <c r="R425" s="223">
        <f t="shared" ca="1" si="608"/>
        <v>-6.2325338506327587E-14</v>
      </c>
      <c r="S425" s="223">
        <f t="shared" ca="1" si="609"/>
        <v>-2.3752460495017941E-14</v>
      </c>
      <c r="T425" s="223">
        <f t="shared" ca="1" si="610"/>
        <v>6.2325338506327574E-14</v>
      </c>
      <c r="U425" s="223">
        <f t="shared" ca="1" si="611"/>
        <v>2.3752460495018168E-14</v>
      </c>
      <c r="V425" s="223">
        <f t="shared" ca="1" si="612"/>
        <v>-6.2325338506327574E-14</v>
      </c>
      <c r="W425" s="223">
        <f t="shared" ca="1" si="613"/>
        <v>-2.3752460495017954E-14</v>
      </c>
      <c r="X425" s="223">
        <f t="shared" ca="1" si="614"/>
        <v>6.2325338506327574E-14</v>
      </c>
      <c r="Y425" s="223">
        <f t="shared" ca="1" si="615"/>
        <v>2.3752460495018184E-14</v>
      </c>
      <c r="Z425" s="223">
        <f t="shared" ca="1" si="616"/>
        <v>-6.2325338506327574E-14</v>
      </c>
      <c r="AA425" s="223">
        <f t="shared" ca="1" si="617"/>
        <v>-2.375246049501797E-14</v>
      </c>
      <c r="AB425" s="223">
        <f t="shared" ca="1" si="618"/>
        <v>6.2325338506327486E-14</v>
      </c>
      <c r="AC425" s="223">
        <f t="shared" ca="1" si="619"/>
        <v>2.37524604950182E-14</v>
      </c>
      <c r="AD425" s="223">
        <f t="shared" ca="1" si="620"/>
        <v>-6.2325338506327562E-14</v>
      </c>
      <c r="AE425" s="223">
        <f t="shared" ca="1" si="621"/>
        <v>-2.3752460495017985E-14</v>
      </c>
      <c r="AF425" s="223">
        <f t="shared" ca="1" si="622"/>
        <v>6.232533850632765E-14</v>
      </c>
      <c r="AG425" s="223">
        <f t="shared" ca="1" si="623"/>
        <v>2.3752460495018216E-14</v>
      </c>
      <c r="AH425" s="223">
        <f t="shared" ca="1" si="624"/>
        <v>-6.2325338506327562E-14</v>
      </c>
      <c r="AI425" s="223">
        <f t="shared" ca="1" si="625"/>
        <v>-2.3752460495018001E-14</v>
      </c>
      <c r="AJ425" s="223">
        <f t="shared" ca="1" si="626"/>
        <v>6.2325338506327473E-14</v>
      </c>
      <c r="AK425" s="223">
        <f t="shared" ca="1" si="627"/>
        <v>2.3752460495018231E-14</v>
      </c>
      <c r="AL425" s="223">
        <f t="shared" ca="1" si="628"/>
        <v>-6.2325338506327549E-14</v>
      </c>
      <c r="AM425" s="223">
        <f t="shared" ca="1" si="629"/>
        <v>-2.3752460495018017E-14</v>
      </c>
      <c r="AN425" s="223">
        <f t="shared" ca="1" si="630"/>
        <v>6.2325338506327637E-14</v>
      </c>
      <c r="AO425" s="223">
        <f t="shared" ca="1" si="631"/>
        <v>2.3752460495018244E-14</v>
      </c>
      <c r="AP425" s="223">
        <f t="shared" ca="1" si="632"/>
        <v>-6.2325338506327549E-14</v>
      </c>
      <c r="AQ425" s="223">
        <f t="shared" ca="1" si="633"/>
        <v>-2.3752460495018033E-14</v>
      </c>
      <c r="AR425" s="223">
        <f t="shared" ca="1" si="634"/>
        <v>6.2325338506327461E-14</v>
      </c>
      <c r="AS425" s="223">
        <f t="shared" ca="1" si="635"/>
        <v>2.375246049501826E-14</v>
      </c>
      <c r="AT425" s="223">
        <f t="shared" ca="1" si="636"/>
        <v>-6.2325338506327536E-14</v>
      </c>
      <c r="AU425" s="223">
        <f t="shared" ca="1" si="637"/>
        <v>-2.375246049501849E-14</v>
      </c>
      <c r="AV425" s="223">
        <f t="shared" ca="1" si="638"/>
        <v>6.2325338506327625E-14</v>
      </c>
      <c r="AW425" s="223">
        <f t="shared" ca="1" si="639"/>
        <v>2.3752460495018276E-14</v>
      </c>
      <c r="AX425" s="223">
        <f t="shared" ca="1" si="640"/>
        <v>-6.2325338506327372E-14</v>
      </c>
      <c r="AY425" s="223">
        <f t="shared" ca="1" si="641"/>
        <v>-2.3752460495018061E-14</v>
      </c>
      <c r="AZ425" s="223">
        <f t="shared" ca="1" si="642"/>
        <v>6.2325338506327448E-14</v>
      </c>
      <c r="BA425" s="223">
        <f t="shared" ca="1" si="643"/>
        <v>2.375246049501785E-14</v>
      </c>
      <c r="BB425" s="223">
        <f t="shared" ca="1" si="644"/>
        <v>-6.2325338506327524E-14</v>
      </c>
      <c r="BC425" s="223">
        <f t="shared" ca="1" si="645"/>
        <v>-2.3752460495018522E-14</v>
      </c>
      <c r="BD425" s="223">
        <f t="shared" ca="1" si="646"/>
        <v>6.2325338506327612E-14</v>
      </c>
      <c r="BE425" s="223">
        <f t="shared" ca="1" si="647"/>
        <v>2.3752460495018307E-14</v>
      </c>
      <c r="BF425" s="223">
        <f t="shared" ca="1" si="648"/>
        <v>-6.2325338506327688E-14</v>
      </c>
      <c r="BG425" s="223">
        <f t="shared" ca="1" si="649"/>
        <v>-2.3752460495018093E-14</v>
      </c>
      <c r="BH425" s="223">
        <f t="shared" ca="1" si="650"/>
        <v>6.2325338506327435E-14</v>
      </c>
      <c r="BI425" s="223">
        <f t="shared" ca="1" si="651"/>
        <v>2.3752460495017878E-14</v>
      </c>
      <c r="BJ425" s="223">
        <f t="shared" ca="1" si="652"/>
        <v>-6.2325338506327524E-14</v>
      </c>
      <c r="BK425" s="223">
        <f t="shared" ca="1" si="653"/>
        <v>-2.375246049501855E-14</v>
      </c>
      <c r="BL425" s="223">
        <f t="shared" ca="1" si="654"/>
        <v>6.2325338506327599E-14</v>
      </c>
      <c r="BM425" s="223">
        <f t="shared" ca="1" si="655"/>
        <v>2.3752460495018336E-14</v>
      </c>
      <c r="BN425" s="223">
        <f t="shared" ca="1" si="656"/>
        <v>-6.2325338506327347E-14</v>
      </c>
      <c r="BO425" s="223">
        <f t="shared" ca="1" si="657"/>
        <v>-2.3752460495018124E-14</v>
      </c>
      <c r="BP425" s="223">
        <f t="shared" ca="1" si="658"/>
        <v>6.2325338506327423E-14</v>
      </c>
      <c r="BQ425" s="223">
        <f t="shared" ca="1" si="659"/>
        <v>2.375246049501791E-14</v>
      </c>
      <c r="BR425" s="223">
        <f t="shared" ca="1" si="660"/>
        <v>-6.2325338506327511E-14</v>
      </c>
      <c r="BS425" s="223">
        <f t="shared" ca="1" si="661"/>
        <v>-2.3752460495018582E-14</v>
      </c>
      <c r="BT425" s="223">
        <f t="shared" ca="1" si="662"/>
        <v>6.2325338506327587E-14</v>
      </c>
      <c r="BU425" s="223">
        <f t="shared" ca="1" si="663"/>
        <v>2.3752460495018367E-14</v>
      </c>
      <c r="BV425" s="223">
        <f t="shared" ca="1" si="664"/>
        <v>-6.2325338506327675E-14</v>
      </c>
      <c r="BW425" s="223">
        <f t="shared" ca="1" si="665"/>
        <v>-2.3752460495018153E-14</v>
      </c>
      <c r="BX425" s="223">
        <f t="shared" ca="1" si="666"/>
        <v>6.232533850632741E-14</v>
      </c>
      <c r="BY425" s="223">
        <f t="shared" ca="1" si="667"/>
        <v>2.3752460495017941E-14</v>
      </c>
      <c r="BZ425" s="223">
        <f t="shared" ca="1" si="668"/>
        <v>-6.2325338506327499E-14</v>
      </c>
      <c r="CA425" s="223">
        <f t="shared" ca="1" si="669"/>
        <v>-2.3752460495018613E-14</v>
      </c>
      <c r="CB425" s="223">
        <f t="shared" ca="1" si="670"/>
        <v>6.2325338506327574E-14</v>
      </c>
      <c r="CC425" s="223">
        <f t="shared" ca="1" si="671"/>
        <v>2.3752460495018399E-14</v>
      </c>
      <c r="CD425" s="223">
        <f t="shared" ca="1" si="672"/>
        <v>-6.2325338506327322E-14</v>
      </c>
      <c r="CE425" s="223">
        <f t="shared" ca="1" si="673"/>
        <v>-2.3752460495018184E-14</v>
      </c>
      <c r="CF425" s="223">
        <f t="shared" ca="1" si="674"/>
        <v>6.2325338506327398E-14</v>
      </c>
      <c r="CG425" s="223">
        <f t="shared" ca="1" si="675"/>
        <v>2.375246049501797E-14</v>
      </c>
      <c r="CH425" s="223">
        <f t="shared" ca="1" si="676"/>
        <v>-6.2325338506327486E-14</v>
      </c>
      <c r="CI425" s="223">
        <f t="shared" ca="1" si="677"/>
        <v>-2.3752460495018642E-14</v>
      </c>
      <c r="CJ425" s="223">
        <f t="shared" ca="1" si="678"/>
        <v>6.2325338506327221E-14</v>
      </c>
      <c r="CK425" s="223">
        <f t="shared" ca="1" si="679"/>
        <v>2.3752460495017544E-14</v>
      </c>
      <c r="CL425" s="223">
        <f t="shared" ca="1" si="680"/>
        <v>-6.232533850632765E-14</v>
      </c>
      <c r="CM425" s="223">
        <f t="shared" ca="1" si="681"/>
        <v>-2.3752460495018216E-14</v>
      </c>
      <c r="CN425" s="223">
        <f t="shared" ca="1" si="682"/>
        <v>6.2325338506327385E-14</v>
      </c>
      <c r="CO425" s="223">
        <f t="shared" ca="1" si="683"/>
        <v>2.3752460495018888E-14</v>
      </c>
      <c r="CP425" s="223">
        <f t="shared" ca="1" si="684"/>
        <v>-6.2325338506327132E-14</v>
      </c>
      <c r="CQ425" s="223">
        <f t="shared" ca="1" si="685"/>
        <v>-2.3752460495017787E-14</v>
      </c>
      <c r="CR425" s="223">
        <f t="shared" ca="1" si="686"/>
        <v>6.2325338506327549E-14</v>
      </c>
      <c r="CS425" s="223">
        <f t="shared" ca="1" si="687"/>
        <v>2.3752460495018459E-14</v>
      </c>
      <c r="CT425" s="223">
        <f t="shared" ca="1" si="688"/>
        <v>-6.2325338506327297E-14</v>
      </c>
      <c r="CU425" s="223">
        <f t="shared" ca="1" si="689"/>
        <v>-2.3752460495019131E-14</v>
      </c>
      <c r="CV425" s="223">
        <f t="shared" ca="1" si="690"/>
        <v>6.2325338506327713E-14</v>
      </c>
      <c r="CW425" s="223">
        <f t="shared" ca="1" si="691"/>
        <v>2.3752460495018033E-14</v>
      </c>
      <c r="CX425" s="223">
        <f t="shared" ca="1" si="692"/>
        <v>-6.2325338506327461E-14</v>
      </c>
      <c r="CY425" s="223">
        <f t="shared" ca="1" si="693"/>
        <v>-2.3752460495018705E-14</v>
      </c>
      <c r="CZ425" s="223">
        <f t="shared" ca="1" si="694"/>
        <v>6.2325338506327208E-14</v>
      </c>
      <c r="DA425" s="223">
        <f t="shared" ca="1" si="695"/>
        <v>2.3752460495017604E-14</v>
      </c>
      <c r="DB425" s="223">
        <f t="shared" ca="1" si="696"/>
        <v>-6.2325338506327625E-14</v>
      </c>
      <c r="DC425" s="223">
        <f t="shared" ca="1" si="697"/>
        <v>-2.3752460495018276E-14</v>
      </c>
      <c r="DD425" s="223">
        <f t="shared" ca="1" si="698"/>
        <v>6.2325338506327372E-14</v>
      </c>
      <c r="DE425" s="223">
        <f t="shared" ca="1" si="699"/>
        <v>2.3752460495018948E-14</v>
      </c>
      <c r="DF425" s="223">
        <f t="shared" ca="1" si="700"/>
        <v>-6.2325338506327789E-14</v>
      </c>
      <c r="DG425" s="223">
        <f t="shared" ca="1" si="701"/>
        <v>-2.375246049501785E-14</v>
      </c>
      <c r="DH425" s="223">
        <f t="shared" ca="1" si="702"/>
        <v>6.2325338506327524E-14</v>
      </c>
      <c r="DI425" s="223">
        <f t="shared" ca="1" si="703"/>
        <v>2.3752460495018522E-14</v>
      </c>
      <c r="DJ425" s="223">
        <f t="shared" ca="1" si="704"/>
        <v>-6.2325338506327271E-14</v>
      </c>
      <c r="DK425" s="223">
        <f t="shared" ca="1" si="705"/>
        <v>-2.3752460495019191E-14</v>
      </c>
      <c r="DL425" s="223">
        <f t="shared" ca="1" si="706"/>
        <v>6.2325338506327688E-14</v>
      </c>
      <c r="DM425" s="223">
        <f t="shared" ca="1" si="707"/>
        <v>2.3752460495018093E-14</v>
      </c>
      <c r="DN425" s="223">
        <f t="shared" ca="1" si="708"/>
        <v>-6.2325338506327435E-14</v>
      </c>
      <c r="DO425" s="223">
        <f t="shared" ca="1" si="709"/>
        <v>-2.3752460495018765E-14</v>
      </c>
      <c r="DP425" s="223">
        <f t="shared" ca="1" si="710"/>
        <v>6.2325338506327183E-14</v>
      </c>
      <c r="DQ425" s="223">
        <f t="shared" ca="1" si="711"/>
        <v>2.3752460495017667E-14</v>
      </c>
      <c r="DR425" s="223">
        <f t="shared" ca="1" si="712"/>
        <v>-6.2325338506327599E-14</v>
      </c>
      <c r="DS425" s="223">
        <f t="shared" ca="1" si="713"/>
        <v>-2.3752460495018336E-14</v>
      </c>
      <c r="DT425" s="223">
        <f t="shared" ca="1" si="714"/>
        <v>6.2325338506327347E-14</v>
      </c>
      <c r="DU425" s="223">
        <f t="shared" ca="1" si="715"/>
        <v>2.3752460495019008E-14</v>
      </c>
      <c r="DV425" s="223">
        <f t="shared" ca="1" si="716"/>
        <v>-6.2325338506327082E-14</v>
      </c>
      <c r="DW425" s="223">
        <f t="shared" ca="1" si="717"/>
        <v>-2.375246049501791E-14</v>
      </c>
      <c r="DX425" s="223">
        <f t="shared" ca="1" si="718"/>
        <v>6.2325338506327511E-14</v>
      </c>
      <c r="DY425" s="223">
        <f t="shared" ca="1" si="719"/>
        <v>2.3752460495018582E-14</v>
      </c>
      <c r="DZ425" s="223">
        <f t="shared" ca="1" si="720"/>
        <v>-6.2325338506327246E-14</v>
      </c>
      <c r="EA425" s="223">
        <f t="shared" ca="1" si="721"/>
        <v>-2.3752460495019254E-14</v>
      </c>
      <c r="EB425" s="223">
        <f t="shared" ca="1" si="722"/>
        <v>6.2325338506327675E-14</v>
      </c>
      <c r="EC425" s="223">
        <f t="shared" ca="1" si="723"/>
        <v>2.3752460495018153E-14</v>
      </c>
      <c r="ED425" s="223">
        <f t="shared" ca="1" si="724"/>
        <v>-6.232533850632741E-14</v>
      </c>
      <c r="EE425" s="223">
        <f t="shared" ca="1" si="725"/>
        <v>-2.3752460495018825E-14</v>
      </c>
      <c r="EF425" s="223">
        <f t="shared" ca="1" si="726"/>
        <v>6.2325338506327158E-14</v>
      </c>
      <c r="EG425" s="223">
        <f t="shared" ca="1" si="727"/>
        <v>2.3752460495017727E-14</v>
      </c>
      <c r="EH425" s="223">
        <f t="shared" ca="1" si="728"/>
        <v>-6.2325338506327574E-14</v>
      </c>
      <c r="EI425" s="223">
        <f t="shared" ca="1" si="729"/>
        <v>-2.3752460495018399E-14</v>
      </c>
      <c r="EJ425" s="223">
        <f t="shared" ca="1" si="730"/>
        <v>6.2325338506327322E-14</v>
      </c>
      <c r="EK425" s="223">
        <f t="shared" ca="1" si="731"/>
        <v>2.3752460495019071E-14</v>
      </c>
      <c r="EL425" s="223">
        <f t="shared" ca="1" si="732"/>
        <v>-6.2325338506327738E-14</v>
      </c>
      <c r="EM425" s="223">
        <f t="shared" ca="1" si="733"/>
        <v>-2.375246049501797E-14</v>
      </c>
      <c r="EN425" s="223">
        <f t="shared" ca="1" si="734"/>
        <v>6.2325338506327486E-14</v>
      </c>
      <c r="EO425" s="223">
        <f t="shared" ca="1" si="735"/>
        <v>2.3752460495018642E-14</v>
      </c>
      <c r="EP425" s="223">
        <f t="shared" ca="1" si="736"/>
        <v>-6.2325338506327221E-14</v>
      </c>
      <c r="EQ425" s="223">
        <f t="shared" ca="1" si="737"/>
        <v>-2.3752460495019314E-14</v>
      </c>
      <c r="ER425" s="223">
        <f t="shared" ca="1" si="738"/>
        <v>6.232533850632765E-14</v>
      </c>
      <c r="ES425" s="223">
        <f t="shared" ca="1" si="739"/>
        <v>2.3752460495018216E-14</v>
      </c>
      <c r="ET425" s="223">
        <f t="shared" ca="1" si="740"/>
        <v>-6.2325338506327385E-14</v>
      </c>
      <c r="EU425" s="223">
        <f t="shared" ca="1" si="741"/>
        <v>-2.3752460495018888E-14</v>
      </c>
      <c r="EV425" s="223">
        <f t="shared" ca="1" si="742"/>
        <v>6.2325338506327132E-14</v>
      </c>
      <c r="EW425" s="223">
        <f t="shared" ca="1" si="743"/>
        <v>2.3752460495017787E-14</v>
      </c>
      <c r="EX425" s="223">
        <f t="shared" ca="1" si="744"/>
        <v>-6.2325338506327549E-14</v>
      </c>
      <c r="EY425" s="223">
        <f t="shared" ca="1" si="745"/>
        <v>-2.3752460495018459E-14</v>
      </c>
      <c r="EZ425" s="223">
        <f t="shared" ca="1" si="746"/>
        <v>6.2325338506327297E-14</v>
      </c>
      <c r="FA425" s="223">
        <f t="shared" ca="1" si="747"/>
        <v>2.3752460495019131E-14</v>
      </c>
      <c r="FB425" s="223">
        <f t="shared" ca="1" si="748"/>
        <v>-6.2325338506327044E-14</v>
      </c>
      <c r="FC425" s="223">
        <f t="shared" ca="1" si="749"/>
        <v>-2.3752460495018033E-14</v>
      </c>
      <c r="FD425" s="223">
        <f t="shared" ca="1" si="750"/>
        <v>6.2325338506327461E-14</v>
      </c>
      <c r="FE425" s="223">
        <f t="shared" ca="1" si="751"/>
        <v>2.3752460495018705E-14</v>
      </c>
      <c r="FF425" s="223">
        <f t="shared" ca="1" si="752"/>
        <v>-6.2325338506327208E-14</v>
      </c>
      <c r="FG425" s="223">
        <f t="shared" ca="1" si="753"/>
        <v>-2.3752460495019377E-14</v>
      </c>
      <c r="FH425" s="223">
        <f t="shared" ca="1" si="754"/>
        <v>6.2325338506327625E-14</v>
      </c>
      <c r="FI425" s="223">
        <f t="shared" ca="1" si="755"/>
        <v>2.3752460495018276E-14</v>
      </c>
      <c r="FJ425" s="223">
        <f t="shared" ca="1" si="756"/>
        <v>-6.2325338506327372E-14</v>
      </c>
      <c r="FK425" s="223">
        <f t="shared" ca="1" si="757"/>
        <v>-2.3752460495018948E-14</v>
      </c>
      <c r="FL425" s="223">
        <f t="shared" ca="1" si="758"/>
        <v>6.2325338506327107E-14</v>
      </c>
      <c r="FM425" s="223">
        <f t="shared" ca="1" si="759"/>
        <v>2.375246049501962E-14</v>
      </c>
      <c r="FN425" s="223">
        <f t="shared" ca="1" si="760"/>
        <v>-6.2325338506326855E-14</v>
      </c>
      <c r="FO425" s="223">
        <f t="shared" ca="1" si="761"/>
        <v>-2.3752460495020292E-14</v>
      </c>
      <c r="FP425" s="223">
        <f t="shared" ca="1" si="762"/>
        <v>6.2325338506327953E-14</v>
      </c>
      <c r="FQ425" s="223">
        <f t="shared" ca="1" si="763"/>
        <v>2.3752460495017421E-14</v>
      </c>
      <c r="FR425" s="223">
        <f t="shared" ca="1" si="764"/>
        <v>-6.2325338506327688E-14</v>
      </c>
      <c r="FS425" s="223">
        <f t="shared" ca="1" si="765"/>
        <v>-2.3752460495018093E-14</v>
      </c>
      <c r="FT425" s="223">
        <f t="shared" ca="1" si="766"/>
        <v>6.2325338506327435E-14</v>
      </c>
      <c r="FU425" s="223">
        <f t="shared" ca="1" si="767"/>
        <v>2.3752460495018765E-14</v>
      </c>
      <c r="FV425" s="223">
        <f t="shared" ca="1" si="768"/>
        <v>-6.2325338506327183E-14</v>
      </c>
      <c r="FW425" s="223">
        <f t="shared" ca="1" si="769"/>
        <v>-2.3752460495019437E-14</v>
      </c>
      <c r="FX425" s="223">
        <f t="shared" ca="1" si="770"/>
        <v>6.2325338506326931E-14</v>
      </c>
      <c r="FY425" s="223">
        <f t="shared" ca="1" si="771"/>
        <v>2.3752460495020109E-14</v>
      </c>
      <c r="FZ425" s="223">
        <f t="shared" ca="1" si="772"/>
        <v>-6.2325338506326665E-14</v>
      </c>
      <c r="GA425" s="223">
        <f t="shared" ca="1" si="773"/>
        <v>-2.3752460495017238E-14</v>
      </c>
      <c r="GB425" s="223">
        <f t="shared" ca="1" si="774"/>
        <v>6.2325338506327764E-14</v>
      </c>
      <c r="GC425" s="223">
        <f t="shared" ca="1" si="775"/>
        <v>2.375246049501791E-14</v>
      </c>
      <c r="GD425" s="223">
        <f t="shared" ca="1" si="776"/>
        <v>-6.2325338506327511E-14</v>
      </c>
      <c r="GE425" s="223">
        <f t="shared" ca="1" si="777"/>
        <v>-2.3752460495018582E-14</v>
      </c>
      <c r="GF425" s="223">
        <f t="shared" ca="1" si="778"/>
        <v>6.2325338506327246E-14</v>
      </c>
      <c r="GG425" s="223">
        <f t="shared" ca="1" si="779"/>
        <v>2.3752460495019254E-14</v>
      </c>
      <c r="GH425" s="223">
        <f t="shared" ca="1" si="780"/>
        <v>-6.2325338506326994E-14</v>
      </c>
      <c r="GI425" s="223">
        <f t="shared" ca="1" si="781"/>
        <v>-2.3752460495019926E-14</v>
      </c>
      <c r="GJ425" s="223">
        <f t="shared" ca="1" si="782"/>
        <v>6.2325338506326741E-14</v>
      </c>
      <c r="GK425" s="223">
        <f t="shared" ca="1" si="783"/>
        <v>2.3752460495017055E-14</v>
      </c>
      <c r="GL425" s="223">
        <f t="shared" ca="1" si="784"/>
        <v>-6.2325338506327827E-14</v>
      </c>
      <c r="GM425" s="223">
        <f t="shared" ca="1" si="785"/>
        <v>-2.3752460495017727E-14</v>
      </c>
      <c r="GN425" s="223">
        <f t="shared" ca="1" si="786"/>
        <v>6.2325338506327574E-14</v>
      </c>
      <c r="GO425" s="223">
        <f t="shared" ca="1" si="787"/>
        <v>2.3752460495018399E-14</v>
      </c>
      <c r="GP425" s="223">
        <f t="shared" ca="1" si="788"/>
        <v>-6.2325338506327322E-14</v>
      </c>
      <c r="GQ425" s="223">
        <f t="shared" ca="1" si="789"/>
        <v>-2.3752460495019071E-14</v>
      </c>
      <c r="GR425" s="223">
        <f t="shared" ca="1" si="790"/>
        <v>6.2325338506327069E-14</v>
      </c>
      <c r="GS425" s="223">
        <f t="shared" ca="1" si="791"/>
        <v>2.3752460495019743E-14</v>
      </c>
      <c r="GT425" s="223">
        <f t="shared" ca="1" si="792"/>
        <v>-6.2325338506326804E-14</v>
      </c>
      <c r="GU425" s="223">
        <f t="shared" ca="1" si="793"/>
        <v>-2.3752460495020415E-14</v>
      </c>
      <c r="GV425" s="223">
        <f t="shared" ca="1" si="794"/>
        <v>6.2325338506327902E-14</v>
      </c>
      <c r="GW425" s="223">
        <f t="shared" ca="1" si="795"/>
        <v>2.3752460495017544E-14</v>
      </c>
      <c r="GX425" s="223">
        <f t="shared" ca="1" si="796"/>
        <v>-6.232533850632765E-14</v>
      </c>
      <c r="GY425" s="223">
        <f t="shared" ca="1" si="797"/>
        <v>-2.3752460495018216E-14</v>
      </c>
      <c r="GZ425" s="223">
        <f t="shared" ca="1" si="798"/>
        <v>6.2325338506327385E-14</v>
      </c>
      <c r="HA425" s="223">
        <f t="shared" ca="1" si="799"/>
        <v>2.3752460495018888E-14</v>
      </c>
      <c r="HB425" s="223">
        <f t="shared" ca="1" si="800"/>
        <v>-6.2325338506327132E-14</v>
      </c>
      <c r="HC425" s="223">
        <f t="shared" ca="1" si="801"/>
        <v>-2.375246049501956E-14</v>
      </c>
      <c r="HD425" s="223">
        <f t="shared" ca="1" si="802"/>
        <v>6.232533850632688E-14</v>
      </c>
      <c r="HE425" s="223">
        <f t="shared" ca="1" si="803"/>
        <v>2.3752460495020232E-14</v>
      </c>
      <c r="HF425" s="223">
        <f t="shared" ca="1" si="804"/>
        <v>-6.2325338506327978E-14</v>
      </c>
      <c r="HG425" s="223">
        <f t="shared" ca="1" si="805"/>
        <v>-2.3752460495017361E-14</v>
      </c>
      <c r="HH425" s="223">
        <f t="shared" ca="1" si="806"/>
        <v>6.2325338506327713E-14</v>
      </c>
      <c r="HI425" s="223">
        <f t="shared" ca="1" si="807"/>
        <v>2.3752460495018033E-14</v>
      </c>
      <c r="HJ425" s="223">
        <f t="shared" ca="1" si="808"/>
        <v>-6.2325338506327461E-14</v>
      </c>
      <c r="HK425" s="223">
        <f t="shared" ca="1" si="809"/>
        <v>-2.3752460495018705E-14</v>
      </c>
      <c r="HL425" s="223">
        <f t="shared" ca="1" si="810"/>
        <v>6.2325338506327208E-14</v>
      </c>
      <c r="HM425" s="223">
        <f t="shared" ca="1" si="811"/>
        <v>2.3752460495019377E-14</v>
      </c>
      <c r="HN425" s="223">
        <f t="shared" ca="1" si="812"/>
        <v>-6.2325338506326943E-14</v>
      </c>
      <c r="HO425" s="223">
        <f t="shared" ca="1" si="813"/>
        <v>-2.3752460495020049E-14</v>
      </c>
      <c r="HP425" s="223">
        <f t="shared" ca="1" si="814"/>
        <v>6.2325338506326691E-14</v>
      </c>
      <c r="HQ425" s="223">
        <f t="shared" ca="1" si="815"/>
        <v>2.3752460495017178E-14</v>
      </c>
      <c r="HR425" s="223">
        <f t="shared" ca="1" si="816"/>
        <v>-6.2325338506327789E-14</v>
      </c>
      <c r="HS425" s="223">
        <f t="shared" ca="1" si="817"/>
        <v>-2.375246049501785E-14</v>
      </c>
      <c r="HT425" s="223">
        <f t="shared" ca="1" si="818"/>
        <v>6.2325338506327524E-14</v>
      </c>
      <c r="HU425" s="223">
        <f t="shared" ca="1" si="819"/>
        <v>2.3752460495018522E-14</v>
      </c>
      <c r="HV425" s="223">
        <f t="shared" ca="1" si="820"/>
        <v>-6.2325338506327271E-14</v>
      </c>
      <c r="HW425" s="223">
        <f t="shared" ca="1" si="821"/>
        <v>-2.3752460495019191E-14</v>
      </c>
      <c r="HX425" s="223">
        <f t="shared" ca="1" si="822"/>
        <v>6.2325338506327019E-14</v>
      </c>
      <c r="HY425" s="223">
        <f t="shared" ca="1" si="823"/>
        <v>2.3752460495019863E-14</v>
      </c>
      <c r="HZ425" s="223">
        <f t="shared" ca="1" si="824"/>
        <v>-6.2325338506326766E-14</v>
      </c>
      <c r="IA425" s="223">
        <f t="shared" ca="1" si="825"/>
        <v>-2.3752460495020535E-14</v>
      </c>
      <c r="IB425" s="223">
        <f t="shared" ca="1" si="826"/>
        <v>6.2325338506327852E-14</v>
      </c>
      <c r="IC425" s="223">
        <f t="shared" ca="1" si="827"/>
        <v>2.3752460495017667E-14</v>
      </c>
      <c r="ID425" s="223">
        <f t="shared" ca="1" si="828"/>
        <v>-6.2325338506327599E-14</v>
      </c>
      <c r="IE425" s="223">
        <f t="shared" ca="1" si="829"/>
        <v>2.3752460495017667E-14</v>
      </c>
      <c r="IF425" s="223">
        <f t="shared" ca="1" si="830"/>
        <v>6.2325338506327347E-14</v>
      </c>
      <c r="IG425" s="223">
        <f t="shared" ca="1" si="831"/>
        <v>2.3752460495019008E-14</v>
      </c>
      <c r="IH425" s="223">
        <f t="shared" ca="1" si="832"/>
        <v>-6.2325338506327082E-14</v>
      </c>
      <c r="II425" s="223">
        <f t="shared" ca="1" si="833"/>
        <v>-2.375246049501968E-14</v>
      </c>
      <c r="IJ425" s="223">
        <f t="shared" ca="1" si="834"/>
        <v>6.232533850632683E-14</v>
      </c>
      <c r="IK425" s="223">
        <f t="shared" ca="1" si="835"/>
        <v>2.3752460495020352E-14</v>
      </c>
      <c r="IL425" s="223">
        <f t="shared" ca="1" si="836"/>
        <v>-6.2325338506326577E-14</v>
      </c>
      <c r="IM425" s="223">
        <f t="shared" ca="1" si="837"/>
        <v>-2.375246049501748E-14</v>
      </c>
      <c r="IN425" s="223">
        <f t="shared" ca="1" si="838"/>
        <v>6.2325338506327675E-14</v>
      </c>
      <c r="IO425" s="223">
        <f t="shared" ca="1" si="839"/>
        <v>2.3752460495018153E-14</v>
      </c>
      <c r="IP425" s="223">
        <f t="shared" ca="1" si="840"/>
        <v>-6.232533850632741E-14</v>
      </c>
      <c r="IQ425" s="223">
        <f t="shared" ca="1" si="841"/>
        <v>-2.3752460495018825E-14</v>
      </c>
      <c r="IR425" s="223">
        <f t="shared" ca="1" si="842"/>
        <v>6.2325338506327158E-14</v>
      </c>
      <c r="IS425" s="223">
        <f t="shared" ca="1" si="843"/>
        <v>2.3752460495019497E-14</v>
      </c>
      <c r="IT425" s="223">
        <f t="shared" ca="1" si="844"/>
        <v>-6.2325338506326905E-14</v>
      </c>
      <c r="IU425" s="223">
        <f t="shared" ca="1" si="845"/>
        <v>-2.3752460495020169E-14</v>
      </c>
      <c r="IV425" s="223">
        <f t="shared" ca="1" si="846"/>
        <v>6.232533850632664E-14</v>
      </c>
      <c r="IW425" s="223">
        <f t="shared" ca="1" si="847"/>
        <v>2.3752460495017297E-14</v>
      </c>
      <c r="IX425" s="223">
        <f t="shared" ca="1" si="848"/>
        <v>-6.2325338506327738E-14</v>
      </c>
      <c r="IY425" s="223">
        <f t="shared" ca="1" si="849"/>
        <v>-2.375246049501797E-14</v>
      </c>
      <c r="IZ425" s="223">
        <f t="shared" ca="1" si="850"/>
        <v>6.2325338506327486E-14</v>
      </c>
      <c r="JA425" s="223">
        <f t="shared" ca="1" si="851"/>
        <v>2.3752460495018642E-14</v>
      </c>
      <c r="JB425" s="223">
        <f t="shared" ca="1" si="852"/>
        <v>-6.2325338506327221E-14</v>
      </c>
    </row>
    <row r="426" spans="2:262">
      <c r="B426" s="230">
        <v>65</v>
      </c>
      <c r="C426" s="229">
        <f t="shared" si="853"/>
        <v>1.2695312500000007E-3</v>
      </c>
      <c r="D426" s="226">
        <f t="shared" ref="D426:D489" ca="1" si="855">Vo_set2+E426</f>
        <v>18.000000000023313</v>
      </c>
      <c r="E426" s="225">
        <f ca="1">BS361</f>
        <v>2.3314086060462671E-11</v>
      </c>
      <c r="F426" s="224">
        <v>65</v>
      </c>
      <c r="G426" s="223">
        <f t="shared" ref="G426:G489" ca="1" si="856">2*IMREAL(K165)*COS(2*PI()*B165*1/Nt_load2)-2*IMAGINARY(K165)*SIN(2*PI()*B165*1/Nt_load2)</f>
        <v>8.6255251409863298E-15</v>
      </c>
      <c r="H426" s="223">
        <f t="shared" ref="H426:H489" ca="1" si="857">2*IMREAL(K165)*COS(2*PI()*B165*2/Nt_load2)-2*IMAGINARY(K165)*SIN(2*PI()*B165*2/Nt_load2)</f>
        <v>-3.794515364724594E-14</v>
      </c>
      <c r="I426" s="223">
        <f t="shared" ref="I426:I489" ca="1" si="858">2*IMREAL(K165)*COS(2*PI()*B165*3/Nt_load2)-2*IMAGINARY(K165)*SIN(2*PI()*B165*3/Nt_load2)</f>
        <v>-6.7630837669981756E-15</v>
      </c>
      <c r="J426" s="223">
        <f t="shared" ref="J426:J489" ca="1" si="859">2*IMREAL(K165)*COS(2*PI()*B165*4/Nt_load2)-2*IMAGINARY(K165)*SIN(2*PI()*B165*4/Nt_load2)</f>
        <v>3.8277102415736942E-14</v>
      </c>
      <c r="K426" s="223">
        <f t="shared" ref="K426:K489" ca="1" si="860">2*IMREAL(K165)*COS(2*PI()*B165*5/Nt_load2)-2*IMAGINARY(K165)*SIN(2*PI()*B165*5/Nt_load2)</f>
        <v>4.8843495318391518E-15</v>
      </c>
      <c r="L426" s="223">
        <f t="shared" ref="L426:L489" ca="1" si="861">2*IMREAL(K165)*COS(2*PI()*B165*6/Nt_load2)-2*IMAGINARY(K165)*SIN(2*PI()*B165*6/Nt_load2)</f>
        <v>-3.8516838291830229E-14</v>
      </c>
      <c r="M426" s="223">
        <f t="shared" ref="M426:M489" ca="1" si="862">2*IMREAL(K165)*COS(2*PI()*B165*7/Nt_load2)-2*IMAGINARY(K165)*SIN(2*PI()*B165*7/Nt_load2)</f>
        <v>-2.9938484708394677E-15</v>
      </c>
      <c r="N426" s="223">
        <f t="shared" ref="N426:N489" ca="1" si="863">2*IMREAL(K165)*COS(2*PI()*B165*8/Nt_load2)-2*IMAGINARY(K165)*SIN(2*PI()*B165*8/Nt_load2)</f>
        <v>3.8663783730801907E-14</v>
      </c>
      <c r="O426" s="223">
        <f t="shared" ref="O426:O489" ca="1" si="864">2*IMREAL(K165)*COS(2*PI()*B165*9/Nt_load2)-2*IMAGINARY(K165)*SIN(2*PI()*B165*9/Nt_load2)</f>
        <v>1.0961349666432768E-15</v>
      </c>
      <c r="P426" s="223">
        <f t="shared" ref="P426:P489" ca="1" si="865">2*IMREAL(K165)*COS(2*PI()*B165*10/Nt_load2)-2*IMAGINARY(K165)*SIN(2*PI()*B165*10/Nt_load2)</f>
        <v>-3.8717584728218603E-14</v>
      </c>
      <c r="Q426" s="223">
        <f t="shared" ref="Q426:Q489" ca="1" si="866">2*IMREAL(K165)*COS(2*PI()*B165*11/Nt_load2)-2*IMAGINARY(K165)*SIN(2*PI()*B165*11/Nt_load2)</f>
        <v>8.0421922269750792E-16</v>
      </c>
      <c r="R426" s="223">
        <f t="shared" ref="R426:R489" ca="1" si="867">2*IMREAL(K165)*COS(2*PI()*B165*12/Nt_load2)-2*IMAGINARY(K165)*SIN(2*PI()*B165*12/Nt_load2)</f>
        <v>3.8678111672765134E-14</v>
      </c>
      <c r="S426" s="223">
        <f t="shared" ref="S426:S489" ca="1" si="868">2*IMREAL(K165)*COS(2*PI()*B165*13/Nt_load2)-2*IMAGINARY(K165)*SIN(2*PI()*B165*13/Nt_load2)</f>
        <v>-2.7026359774896655E-15</v>
      </c>
      <c r="T426" s="223">
        <f t="shared" ref="T426:T489" ca="1" si="869">2*IMREAL(K165)*COS(2*PI()*B165*14/Nt_load2)-2*IMAGINARY(K165)*SIN(2*PI()*B165*14/Nt_load2)</f>
        <v>-3.8545459658489499E-14</v>
      </c>
      <c r="U426" s="223">
        <f t="shared" ref="U426:U489" ca="1" si="870">2*IMREAL(K165)*COS(2*PI()*B165*15/Nt_load2)-2*IMAGINARY(K165)*SIN(2*PI()*B165*15/Nt_load2)</f>
        <v>4.5945418454889608E-15</v>
      </c>
      <c r="V426" s="223">
        <f t="shared" ref="V426:V489" ca="1" si="871">2*IMREAL(K165)*COS(2*PI()*B165*16/Nt_load2)-2*IMAGINARY(K165)*SIN(2*PI()*B165*16/Nt_load2)</f>
        <v>3.831994825571304E-14</v>
      </c>
      <c r="W426" s="223">
        <f t="shared" ref="W426:W489" ca="1" si="872">2*IMREAL(K165)*COS(2*PI()*B165*17/Nt_load2)-2*IMAGINARY(K165)*SIN(2*PI()*B165*17/Nt_load2)</f>
        <v>-6.4753790597482762E-15</v>
      </c>
      <c r="X426" s="223">
        <f t="shared" ref="X426:X489" ca="1" si="873">2*IMREAL(K165)*COS(2*PI()*B165*18/Nt_load2)-2*IMAGINARY(K165)*SIN(2*PI()*B165*18/Nt_load2)</f>
        <v>-3.8002120741157501E-14</v>
      </c>
      <c r="Y426" s="223">
        <f t="shared" ref="Y426:Y489" ca="1" si="874">2*IMREAL(K165)*COS(2*PI()*B165*19/Nt_load2)-2*IMAGINARY(K165)*SIN(2*PI()*B165*19/Nt_load2)</f>
        <v>8.3406165186762962E-15</v>
      </c>
      <c r="Z426" s="223">
        <f t="shared" ref="Z426:Z489" ca="1" si="875">2*IMREAL(K165)*COS(2*PI()*B165*20/Nt_load2)-2*IMAGINARY(K165)*SIN(2*PI()*B165*20/Nt_load2)</f>
        <v>3.7592742789143891E-14</v>
      </c>
      <c r="AA426" s="223">
        <f t="shared" ref="AA426:AA489" ca="1" si="876">2*IMREAL(K165)*COS(2*PI()*B165*21/Nt_load2)-2*IMAGINARY(K165)*SIN(2*PI()*B165*21/Nt_load2)</f>
        <v>-1.0185760701859241E-14</v>
      </c>
      <c r="AB426" s="223">
        <f t="shared" ref="AB426:AB489" ca="1" si="877">2*IMREAL(K165)*COS(2*PI()*B165*22/Nt_load2)-2*IMAGINARY(K165)*SIN(2*PI()*B165*22/Nt_load2)</f>
        <v>-3.7092800627015864E-14</v>
      </c>
      <c r="AC426" s="223">
        <f t="shared" ref="AC426:AC489" ca="1" si="878">2*IMREAL(K165)*COS(2*PI()*B165*23/Nt_load2)-2*IMAGINARY(K165)*SIN(2*PI()*B165*23/Nt_load2)</f>
        <v>1.2006366495344135E-14</v>
      </c>
      <c r="AD426" s="223">
        <f t="shared" ref="AD426:AD489" ca="1" si="879">2*IMREAL(K165)*COS(2*PI()*B165*24/Nt_load2)-2*IMAGINARY(K165)*SIN(2*PI()*B165*24/Nt_load2)</f>
        <v>3.6503498659231694E-14</v>
      </c>
      <c r="AE426" s="223">
        <f t="shared" ref="AE426:AE489" ca="1" si="880">2*IMREAL(K165)*COS(2*PI()*B165*25/Nt_load2)-2*IMAGINARY(K165)*SIN(2*PI()*B165*25/Nt_load2)</f>
        <v>-1.3798047900307982E-14</v>
      </c>
      <c r="AF426" s="223">
        <f t="shared" ref="AF426:AF489" ca="1" si="881">2*IMREAL(K165)*COS(2*PI()*B165*26/Nt_load2)-2*IMAGINARY(K165)*SIN(2*PI()*B165*26/Nt_load2)</f>
        <v>-3.5826256565848573E-14</v>
      </c>
      <c r="AG426" s="223">
        <f t="shared" ref="AG426:AG489" ca="1" si="882">2*IMREAL(K165)*COS(2*PI()*B165*27/Nt_load2)-2*IMAGINARY(K165)*SIN(2*PI()*B165*27/Nt_load2)</f>
        <v>1.5556488599313994E-14</v>
      </c>
      <c r="AH426" s="223">
        <f t="shared" ref="AH426:AH489" ca="1" si="883">2*IMREAL(K165)*COS(2*PI()*B165*28/Nt_load2)-2*IMAGINARY(K165)*SIN(2*PI()*B165*28/Nt_load2)</f>
        <v>3.5062705882388964E-14</v>
      </c>
      <c r="AI426" s="223">
        <f t="shared" ref="AI426:AI489" ca="1" si="884">2*IMREAL(K165)*COS(2*PI()*B165*29/Nt_load2)-2*IMAGINARY(K165)*SIN(2*PI()*B165*29/Nt_load2)</f>
        <v>-1.727745235469678E-14</v>
      </c>
      <c r="AJ426" s="223">
        <f t="shared" ref="AJ426:AJ489" ca="1" si="885">2*IMREAL(K165)*COS(2*PI()*B165*30/Nt_load2)-2*IMAGINARY(K165)*SIN(2*PI()*B165*30/Nt_load2)</f>
        <v>-3.4214686069328267E-14</v>
      </c>
      <c r="AK426" s="223">
        <f t="shared" ref="AK426:AK489" ca="1" si="886">2*IMREAL(K165)*COS(2*PI()*B165*31/Nt_load2)-2*IMAGINARY(K165)*SIN(2*PI()*B165*31/Nt_load2)</f>
        <v>1.8956793214031007E-14</v>
      </c>
      <c r="AL426" s="223">
        <f t="shared" ref="AL426:AL489" ca="1" si="887">2*IMREAL(K165)*COS(2*PI()*B165*32/Nt_load2)-2*IMAGINARY(K165)*SIN(2*PI()*B165*32/Nt_load2)</f>
        <v>3.3284240080673988E-14</v>
      </c>
      <c r="AM426" s="223">
        <f t="shared" ref="AM426:AM489" ca="1" si="888">2*IMREAL(K165)*COS(2*PI()*B165*33/Nt_load2)-2*IMAGINARY(K165)*SIN(2*PI()*B165*33/Nt_load2)</f>
        <v>-2.0590465498093413E-14</v>
      </c>
      <c r="AN426" s="223">
        <f t="shared" ref="AN426:AN489" ca="1" si="889">2*IMREAL(K165)*COS(2*PI()*B165*34/Nt_load2)-2*IMAGINARY(K165)*SIN(2*PI()*B165*34/Nt_load2)</f>
        <v>-3.227360944231025E-14</v>
      </c>
      <c r="AO426" s="223">
        <f t="shared" ref="AO426:AO489" ca="1" si="890">2*IMREAL(K165)*COS(2*PI()*B165*35/Nt_load2)-2*IMAGINARY(K165)*SIN(2*PI()*B165*35/Nt_load2)</f>
        <v>2.2174533547259375E-14</v>
      </c>
      <c r="AP426" s="223">
        <f t="shared" ref="AP426:AP489" ca="1" si="891">2*IMREAL(K165)*COS(2*PI()*B165*36/Nt_load2)-2*IMAGINARY(K165)*SIN(2*PI()*B165*36/Nt_load2)</f>
        <v>3.1185228851965655E-14</v>
      </c>
      <c r="AQ426" s="223">
        <f t="shared" ref="AQ426:AQ489" ca="1" si="892">2*IMREAL(K165)*COS(2*PI()*B165*37/Nt_load2)-2*IMAGINARY(K165)*SIN(2*PI()*B165*37/Nt_load2)</f>
        <v>-2.370518120285024E-14</v>
      </c>
      <c r="AR426" s="223">
        <f t="shared" ref="AR426:AR489" ca="1" si="893">2*IMREAL(K165)*COS(2*PI()*B165*38/Nt_load2)-2*IMAGINARY(K165)*SIN(2*PI()*B165*38/Nt_load2)</f>
        <v>-3.0021720313813406E-14</v>
      </c>
      <c r="AS426" s="223">
        <f t="shared" ref="AS426:AS489" ca="1" si="894">2*IMREAL(K165)*COS(2*PI()*B165*39/Nt_load2)-2*IMAGINARY(K165)*SIN(2*PI()*B165*39/Nt_load2)</f>
        <v>2.5178721000594785E-14</v>
      </c>
      <c r="AT426" s="223">
        <f t="shared" ref="AT426:AT489" ca="1" si="895">2*IMREAL(K165)*COS(2*PI()*B165*40/Nt_load2)-2*IMAGINARY(K165)*SIN(2*PI()*B165*40/Nt_load2)</f>
        <v>2.8785886821832873E-14</v>
      </c>
      <c r="AU426" s="223">
        <f t="shared" ref="AU426:AU489" ca="1" si="896">2*IMREAL(K165)*COS(2*PI()*B165*41/Nt_load2)-2*IMAGINARY(K165)*SIN(2*PI()*B165*41/Nt_load2)</f>
        <v>-2.6591603054053398E-14</v>
      </c>
      <c r="AV426" s="223">
        <f t="shared" ref="AV426:AV489" ca="1" si="897">2*IMREAL(K165)*COS(2*PI()*B165*42/Nt_load2)-2*IMAGINARY(K165)*SIN(2*PI()*B165*42/Nt_load2)</f>
        <v>-2.7480705607152645E-14</v>
      </c>
      <c r="AW426" s="223">
        <f t="shared" ref="AW426:AW489" ca="1" si="898">2*IMREAL(K165)*COS(2*PI()*B165*43/Nt_load2)-2*IMAGINARY(K165)*SIN(2*PI()*B165*43/Nt_load2)</f>
        <v>2.7940423606605266E-14</v>
      </c>
      <c r="AX426" s="223">
        <f t="shared" ref="AX426:AX489" ca="1" si="899">2*IMREAL(K165)*COS(2*PI()*B165*44/Nt_load2)-2*IMAGINARY(K165)*SIN(2*PI()*B165*44/Nt_load2)</f>
        <v>2.6109320965639457E-14</v>
      </c>
      <c r="AY426" s="223">
        <f t="shared" ref="AY426:AY489" ca="1" si="900">2*IMREAL(K165)*COS(2*PI()*B165*45/Nt_load2)-2*IMAGINARY(K165)*SIN(2*PI()*B165*45/Nt_load2)</f>
        <v>-2.9221933231396765E-14</v>
      </c>
      <c r="AZ426" s="223">
        <f t="shared" ref="AZ426:AZ489" ca="1" si="901">2*IMREAL(K165)*COS(2*PI()*B165*46/Nt_load2)-2*IMAGINARY(K165)*SIN(2*PI()*B165*46/Nt_load2)</f>
        <v>-2.4675036683013214E-14</v>
      </c>
      <c r="BA426" s="223">
        <f t="shared" ref="BA426:BA489" ca="1" si="902">2*IMREAL(K165)*COS(2*PI()*B165*47/Nt_load2)-2*IMAGINARY(K165)*SIN(2*PI()*B165*47/Nt_load2)</f>
        <v>3.0433044659495129E-14</v>
      </c>
      <c r="BB426" s="223">
        <f t="shared" ref="BB426:BB489" ca="1" si="903">2*IMREAL(K165)*COS(2*PI()*B165*48/Nt_load2)-2*IMAGINARY(K165)*SIN(2*PI()*B165*48/Nt_load2)</f>
        <v>2.3181308075740053E-14</v>
      </c>
      <c r="BC426" s="223">
        <f t="shared" ref="BC426:BC489" ca="1" si="904">2*IMREAL(K165)*COS(2*PI()*B165*49/Nt_load2)-2*IMAGINARY(K165)*SIN(2*PI()*B165*49/Nt_load2)</f>
        <v>-3.1570840217388538E-14</v>
      </c>
      <c r="BD426" s="223">
        <f t="shared" ref="BD426:BD489" ca="1" si="905">2*IMREAL(K165)*COS(2*PI()*B165*50/Nt_load2)-2*IMAGINARY(K165)*SIN(2*PI()*B165*50/Nt_load2)</f>
        <v>-2.1631733666869671E-14</v>
      </c>
      <c r="BE426" s="223">
        <f t="shared" ref="BE426:BE489" ca="1" si="906">2*IMREAL(K165)*COS(2*PI()*B165*51/Nt_load2)-2*IMAGINARY(K165)*SIN(2*PI()*B165*51/Nt_load2)</f>
        <v>3.2632578855919559E-14</v>
      </c>
      <c r="BF426" s="223">
        <f t="shared" ref="BF426:BF489" ca="1" si="907">2*IMREAL(K165)*COS(2*PI()*B165*52/Nt_load2)-2*IMAGINARY(K165)*SIN(2*PI()*B165*52/Nt_load2)</f>
        <v>2.003004651687924E-14</v>
      </c>
      <c r="BG426" s="223">
        <f t="shared" ref="BG426:BG489" ca="1" si="908">2*IMREAL(K165)*COS(2*PI()*B165*53/Nt_load2)-2*IMAGINARY(K165)*SIN(2*PI()*B165*53/Nt_load2)</f>
        <v>-3.3615702753710043E-14</v>
      </c>
      <c r="BH426" s="223">
        <f t="shared" ref="BH426:BH489" ca="1" si="909">2*IMREAL(K165)*COS(2*PI()*B165*54/Nt_load2)-2*IMAGINARY(K165)*SIN(2*PI()*B165*54/Nt_load2)</f>
        <v>-1.8380105230405249E-14</v>
      </c>
      <c r="BI426" s="223">
        <f t="shared" ref="BI426:BI489" ca="1" si="910">2*IMREAL(K165)*COS(2*PI()*B165*55/Nt_load2)-2*IMAGINARY(K165)*SIN(2*PI()*B165*55/Nt_load2)</f>
        <v>3.451784347917904E-14</v>
      </c>
      <c r="BJ426" s="223">
        <f t="shared" ref="BJ426:BJ489" ca="1" si="911">2*IMREAL(K165)*COS(2*PI()*B165*56/Nt_load2)-2*IMAGINARY(K165)*SIN(2*PI()*B165*56/Nt_load2)</f>
        <v>1.668588466052414E-14</v>
      </c>
      <c r="BK426" s="223">
        <f t="shared" ref="BK426:BK489" ca="1" si="912">2*IMREAL(K165)*COS(2*PI()*B165*57/Nt_load2)-2*IMAGINARY(K165)*SIN(2*PI()*B165*57/Nt_load2)</f>
        <v>-3.5336827696300934E-14</v>
      </c>
      <c r="BL426" s="223">
        <f t="shared" ref="BL426:BL489" ca="1" si="913">2*IMREAL(K165)*COS(2*PI()*B165*58/Nt_load2)-2*IMAGINARY(K165)*SIN(2*PI()*B165*58/Nt_load2)</f>
        <v>-1.4951466332984448E-14</v>
      </c>
      <c r="BM426" s="223">
        <f t="shared" ref="BM426:BM489" ca="1" si="914">2*IMREAL(K165)*COS(2*PI()*B165*59/Nt_load2)-2*IMAGINARY(K165)*SIN(2*PI()*B165*59/Nt_load2)</f>
        <v>3.6070682400361647E-14</v>
      </c>
      <c r="BN426" s="223">
        <f t="shared" ref="BN426:BN489" ca="1" si="915">2*IMREAL(K165)*COS(2*PI()*B165*60/Nt_load2)-2*IMAGINARY(K165)*SIN(2*PI()*B165*60/Nt_load2)</f>
        <v>1.3181028613455319E-14</v>
      </c>
      <c r="BO426" s="223">
        <f t="shared" ref="BO426:BO489" ca="1" si="916">2*IMREAL(K165)*COS(2*PI()*B165*61/Nt_load2)-2*IMAGINARY(K165)*SIN(2*PI()*B165*61/Nt_load2)</f>
        <v>-3.6717639671101279E-14</v>
      </c>
      <c r="BP426" s="223">
        <f t="shared" ref="BP426:BP489" ca="1" si="917">2*IMREAL(K165)*COS(2*PI()*B165*62/Nt_load2)-2*IMAGINARY(K165)*SIN(2*PI()*B165*62/Nt_load2)</f>
        <v>-1.1378836641474106E-14</v>
      </c>
      <c r="BQ426" s="223">
        <f t="shared" ref="BQ426:BQ489" ca="1" si="918">2*IMREAL(K165)*COS(2*PI()*B165*63/Nt_load2)-2*IMAGINARY(K165)*SIN(2*PI()*B165*63/Nt_load2)</f>
        <v>3.7276140931787993E-14</v>
      </c>
      <c r="BR426" s="223">
        <f t="shared" ref="BR426:BR489" ca="1" si="919">2*IMREAL(K165)*COS(2*PI()*B165*64/Nt_load2)-2*IMAGINARY(K165)*SIN(2*PI()*B165*64/Nt_load2)</f>
        <v>9.5492320553557285E-15</v>
      </c>
      <c r="BS426" s="223">
        <f t="shared" ref="BS426:BS489" ca="1" si="920">2*IMREAL(K165)*COS(2*PI()*B165*65/Nt_load2)-2*IMAGINARY(K165)*SIN(2*PI()*B165*65/Nt_load2)</f>
        <v>-3.7744840703965555E-14</v>
      </c>
      <c r="BT426" s="223">
        <f t="shared" ref="BT426:BT489" ca="1" si="921">2*IMREAL(K165)*COS(2*PI()*B165*66/Nt_load2)-2*IMAGINARY(K165)*SIN(2*PI()*B165*66/Nt_load2)</f>
        <v>-7.6966225328020611E-15</v>
      </c>
      <c r="BU426" s="223">
        <f t="shared" ref="BU426:BU489" ca="1" si="922">2*IMREAL(K165)*COS(2*PI()*B165*67/Nt_load2)-2*IMAGINARY(K165)*SIN(2*PI()*B165*67/Nt_load2)</f>
        <v>3.8122609848829786E-14</v>
      </c>
      <c r="BV426" s="223">
        <f t="shared" ref="BV426:BV489" ca="1" si="923">2*IMREAL(K165)*COS(2*PI()*B165*68/Nt_load2)-2*IMAGINARY(K165)*SIN(2*PI()*B165*68/Nt_load2)</f>
        <v>5.8254711724218181E-15</v>
      </c>
      <c r="BW426" s="223">
        <f t="shared" ref="BW426:BW489" ca="1" si="924">2*IMREAL(K165)*COS(2*PI()*B165*69/Nt_load2)-2*IMAGINARY(K165)*SIN(2*PI()*B165*69/Nt_load2)</f>
        <v>-3.8408538287421839E-14</v>
      </c>
      <c r="BX426" s="223">
        <f t="shared" ref="BX426:BX489" ca="1" si="925">2*IMREAL(K165)*COS(2*PI()*B165*70/Nt_load2)-2*IMAGINARY(K165)*SIN(2*PI()*B165*70/Nt_load2)</f>
        <v>-3.9402857417367427E-15</v>
      </c>
      <c r="BY426" s="223">
        <f t="shared" ref="BY426:BY489" ca="1" si="926">2*IMREAL(K165)*COS(2*PI()*B165*71/Nt_load2)-2*IMAGINARY(K165)*SIN(2*PI()*B165*71/Nt_load2)</f>
        <v>3.860193719308889E-14</v>
      </c>
      <c r="BZ426" s="223">
        <f t="shared" ref="BZ426:BZ489" ca="1" si="927">2*IMREAL(K165)*COS(2*PI()*B165*72/Nt_load2)-2*IMAGINARY(K165)*SIN(2*PI()*B165*72/Nt_load2)</f>
        <v>2.0456078175710075E-15</v>
      </c>
      <c r="CA426" s="223">
        <f t="shared" ref="CA426:CA489" ca="1" si="928">2*IMREAL(K165)*COS(2*PI()*B165*73/Nt_load2)-2*IMAGINARY(K165)*SIN(2*PI()*B165*73/Nt_load2)</f>
        <v>-3.870234065092745E-14</v>
      </c>
      <c r="CB426" s="223">
        <f t="shared" ref="CB426:CB489" ca="1" si="929">2*IMREAL(K165)*COS(2*PI()*B165*74/Nt_load2)-2*IMAGINARY(K165)*SIN(2*PI()*B165*74/Nt_load2)</f>
        <v>-1.4600184499920884E-16</v>
      </c>
      <c r="CC426" s="223">
        <f t="shared" ref="CC426:CC489" ca="1" si="930">2*IMREAL(K165)*COS(2*PI()*B165*75/Nt_load2)-2*IMAGINARY(K165)*SIN(2*PI()*B165*75/Nt_load2)</f>
        <v>3.8709506780213229E-14</v>
      </c>
      <c r="CD426" s="223">
        <f t="shared" ref="CD426:CD489" ca="1" si="931">2*IMREAL(K165)*COS(2*PI()*B165*76/Nt_load2)-2*IMAGINARY(K165)*SIN(2*PI()*B165*76/Nt_load2)</f>
        <v>-1.7539558588054451E-15</v>
      </c>
      <c r="CE426" s="223">
        <f t="shared" ref="CE426:CE489" ca="1" si="932">2*IMREAL(K165)*COS(2*PI()*B165*77/Nt_load2)-2*IMAGINARY(K165)*SIN(2*PI()*B165*77/Nt_load2)</f>
        <v>-3.8623418317113154E-14</v>
      </c>
      <c r="CF426" s="223">
        <f t="shared" ref="CF426:CF489" ca="1" si="933">2*IMREAL(K165)*COS(2*PI()*B165*78/Nt_load2)-2*IMAGINARY(K165)*SIN(2*PI()*B165*78/Nt_load2)</f>
        <v>3.6496881293183972E-15</v>
      </c>
      <c r="CG426" s="223">
        <f t="shared" ref="CG426:CG489" ca="1" si="934">2*IMREAL(K165)*COS(2*PI()*B165*79/Nt_load2)-2*IMAGINARY(K165)*SIN(2*PI()*B165*79/Nt_load2)</f>
        <v>3.8444282656275207E-14</v>
      </c>
      <c r="CH426" s="223">
        <f t="shared" ref="CH426:CH489" ca="1" si="935">2*IMREAL(K165)*COS(2*PI()*B165*80/Nt_load2)-2*IMAGINARY(K165)*SIN(2*PI()*B165*80/Nt_load2)</f>
        <v>-5.5366279814523471E-15</v>
      </c>
      <c r="CI426" s="223">
        <f t="shared" ref="CI426:CI489" ca="1" si="936">2*IMREAL(K165)*COS(2*PI()*B165*81/Nt_load2)-2*IMAGINARY(K165)*SIN(2*PI()*B165*81/Nt_load2)</f>
        <v>-3.8172531351196894E-14</v>
      </c>
      <c r="CJ426" s="223">
        <f t="shared" ref="CJ426:CJ489" ca="1" si="937">2*IMREAL(K165)*COS(2*PI()*B165*82/Nt_load2)-2*IMAGINARY(K165)*SIN(2*PI()*B165*82/Nt_load2)</f>
        <v>7.4102296118281865E-15</v>
      </c>
      <c r="CK426" s="223">
        <f t="shared" ref="CK426:CK489" ca="1" si="938">2*IMREAL(K165)*COS(2*PI()*B165*83/Nt_load2)-2*IMAGINARY(K165)*SIN(2*PI()*B165*83/Nt_load2)</f>
        <v>3.7808819074574704E-14</v>
      </c>
      <c r="CL426" s="223">
        <f t="shared" ref="CL426:CL489" ca="1" si="939">2*IMREAL(K165)*COS(2*PI()*B165*84/Nt_load2)-2*IMAGINARY(K165)*SIN(2*PI()*B165*84/Nt_load2)</f>
        <v>-9.2659793500091327E-15</v>
      </c>
      <c r="CM426" s="223">
        <f t="shared" ref="CM426:CM489" ca="1" si="940">2*IMREAL(K165)*COS(2*PI()*B165*85/Nt_load2)-2*IMAGINARY(K165)*SIN(2*PI()*B165*85/Nt_load2)</f>
        <v>-3.7354022041140467E-14</v>
      </c>
      <c r="CN426" s="223">
        <f t="shared" ref="CN426:CN489" ca="1" si="941">2*IMREAL(K165)*COS(2*PI()*B165*86/Nt_load2)-2*IMAGINARY(K165)*SIN(2*PI()*B165*86/Nt_load2)</f>
        <v>1.1099406532331976E-14</v>
      </c>
      <c r="CO426" s="223">
        <f t="shared" ref="CO426:CO489" ca="1" si="942">2*IMREAL(K165)*COS(2*PI()*B165*87/Nt_load2)-2*IMAGINARY(K165)*SIN(2*PI()*B165*87/Nt_load2)</f>
        <v>3.6809235896782885E-14</v>
      </c>
      <c r="CP426" s="223">
        <f t="shared" ref="CP426:CP489" ca="1" si="943">2*IMREAL(K165)*COS(2*PI()*B165*88/Nt_load2)-2*IMAGINARY(K165)*SIN(2*PI()*B165*88/Nt_load2)</f>
        <v>-1.2906094272125246E-14</v>
      </c>
      <c r="CQ426" s="223">
        <f t="shared" ref="CQ426:CQ489" ca="1" si="944">2*IMREAL(K165)*COS(2*PI()*B165*89/Nt_load2)-2*IMAGINARY(K165)*SIN(2*PI()*B165*89/Nt_load2)</f>
        <v>-3.6175773079041983E-14</v>
      </c>
      <c r="CR426" s="223">
        <f t="shared" ref="CR426:CR489" ca="1" si="945">2*IMREAL(K165)*COS(2*PI()*B165*90/Nt_load2)-2*IMAGINARY(K165)*SIN(2*PI()*B165*90/Nt_load2)</f>
        <v>1.468169010037663E-14</v>
      </c>
      <c r="CS426" s="223">
        <f t="shared" ref="CS426:CS489" ca="1" si="946">2*IMREAL(K165)*COS(2*PI()*B165*91/Nt_load2)-2*IMAGINARY(K165)*SIN(2*PI()*B165*91/Nt_load2)</f>
        <v>3.5455159655330194E-14</v>
      </c>
      <c r="CT426" s="223">
        <f t="shared" ref="CT426:CT489" ca="1" si="947">2*IMREAL(K165)*COS(2*PI()*B165*92/Nt_load2)-2*IMAGINARY(K165)*SIN(2*PI()*B165*92/Nt_load2)</f>
        <v>-1.6421916451213036E-14</v>
      </c>
      <c r="CU426" s="223">
        <f t="shared" ref="CU426:CU489" ca="1" si="948">2*IMREAL(K165)*COS(2*PI()*B165*93/Nt_load2)-2*IMAGINARY(K165)*SIN(2*PI()*B165*93/Nt_load2)</f>
        <v>-3.4649131646503522E-14</v>
      </c>
      <c r="CV426" s="223">
        <f t="shared" ref="CV426:CV489" ca="1" si="949">2*IMREAL(K165)*COS(2*PI()*B165*94/Nt_load2)-2*IMAGINARY(K165)*SIN(2*PI()*B165*94/Nt_load2)</f>
        <v>1.812258096692746E-14</v>
      </c>
      <c r="CW426" s="223">
        <f t="shared" ref="CW426:CW489" ca="1" si="950">2*IMREAL(K165)*COS(2*PI()*B165*95/Nt_load2)-2*IMAGINARY(K165)*SIN(2*PI()*B165*95/Nt_load2)</f>
        <v>3.3759630844634958E-14</v>
      </c>
      <c r="CX426" s="223">
        <f t="shared" ref="CX426:CX489" ca="1" si="951">2*IMREAL(K165)*COS(2*PI()*B165*96/Nt_load2)-2*IMAGINARY(K165)*SIN(2*PI()*B165*96/Nt_load2)</f>
        <v>-1.9779586597741949E-14</v>
      </c>
      <c r="CY426" s="223">
        <f t="shared" ref="CY426:CY489" ca="1" si="952">2*IMREAL(K165)*COS(2*PI()*B165*97/Nt_load2)-2*IMAGINARY(K165)*SIN(2*PI()*B165*97/Nt_load2)</f>
        <v>-3.2788800135066669E-14</v>
      </c>
      <c r="CZ426" s="223">
        <f t="shared" ref="CZ426:CZ489" ca="1" si="953">2*IMREAL(K165)*COS(2*PI()*B165*98/Nt_load2)-2*IMAGINARY(K165)*SIN(2*PI()*B165*98/Nt_load2)</f>
        <v>2.1388941471955312E-14</v>
      </c>
      <c r="DA426" s="223">
        <f t="shared" ref="DA426:DA489" ca="1" si="954">2*IMREAL(K165)*COS(2*PI()*B165*99/Nt_load2)-2*IMAGINARY(K165)*SIN(2*PI()*B165*99/Nt_load2)</f>
        <v>3.1738978334013868E-14</v>
      </c>
      <c r="DB426" s="223">
        <f t="shared" ref="DB426:DB489" ca="1" si="955">2*IMREAL(K165)*COS(2*PI()*B165*100/Nt_load2)-2*IMAGINARY(K165)*SIN(2*PI()*B165*100/Nt_load2)</f>
        <v>-2.2946768512712743E-14</v>
      </c>
      <c r="DC426" s="223">
        <f t="shared" ref="DC426:DC489" ca="1" si="956">2*IMREAL(K165)*COS(2*PI()*B165*101/Nt_load2)-2*IMAGINARY(K165)*SIN(2*PI()*B165*101/Nt_load2)</f>
        <v>-3.061269455414827E-14</v>
      </c>
      <c r="DD426" s="223">
        <f t="shared" ref="DD426:DD489" ca="1" si="957">2*IMREAL(K165)*COS(2*PI()*B165*102/Nt_load2)-2*IMAGINARY(K165)*SIN(2*PI()*B165*102/Nt_load2)</f>
        <v>2.4449314778224375E-14</v>
      </c>
      <c r="DE426" s="223">
        <f t="shared" ref="DE426:DE489" ca="1" si="958">2*IMREAL(K165)*COS(2*PI()*B165*103/Nt_load2)-2*IMAGINARY(K165)*SIN(2*PI()*B165*103/Nt_load2)</f>
        <v>2.9412662111746386E-14</v>
      </c>
      <c r="DF426" s="223">
        <f t="shared" ref="DF426:DF489" ca="1" si="959">2*IMREAL(K165)*COS(2*PI()*B165*104/Nt_load2)-2*IMAGINARY(K165)*SIN(2*PI()*B165*104/Nt_load2)</f>
        <v>-2.5892960502927334E-14</v>
      </c>
      <c r="DG426" s="223">
        <f t="shared" ref="DG426:DG489" ca="1" si="960">2*IMREAL(K165)*COS(2*PI()*B165*105/Nt_load2)-2*IMAGINARY(K165)*SIN(2*PI()*B165*105/Nt_load2)</f>
        <v>-2.8141771990072384E-14</v>
      </c>
      <c r="DH426" s="223">
        <f t="shared" ref="DH426:DH489" ca="1" si="961">2*IMREAL(K165)*COS(2*PI()*B165*106/Nt_load2)-2*IMAGINARY(K165)*SIN(2*PI()*B165*106/Nt_load2)</f>
        <v>2.7274227817823273E-14</v>
      </c>
      <c r="DI426" s="223">
        <f t="shared" ref="DI426:DI489" ca="1" si="962">2*IMREAL(K165)*COS(2*PI()*B165*107/Nt_load2)-2*IMAGINARY(K165)*SIN(2*PI()*B165*107/Nt_load2)</f>
        <v>2.6803085874745423E-14</v>
      </c>
      <c r="DJ426" s="223">
        <f t="shared" ref="DJ426:DJ489" ca="1" si="963">2*IMREAL(K165)*COS(2*PI()*B165*108/Nt_load2)-2*IMAGINARY(K165)*SIN(2*PI()*B165*108/Nt_load2)</f>
        <v>-2.8589789128965885E-14</v>
      </c>
      <c r="DK426" s="223">
        <f t="shared" ref="DK426:DK489" ca="1" si="964">2*IMREAL(K165)*COS(2*PI()*B165*109/Nt_load2)-2*IMAGINARY(K165)*SIN(2*PI()*B165*109/Nt_load2)</f>
        <v>-2.5399828777873913E-14</v>
      </c>
      <c r="DL426" s="223">
        <f t="shared" ref="DL426:DL489" ca="1" si="965">2*IMREAL(K165)*COS(2*PI()*B165*110/Nt_load2)-2*IMAGINARY(K165)*SIN(2*PI()*B165*110/Nt_load2)</f>
        <v>2.9836475133927048E-14</v>
      </c>
      <c r="DM426" s="223">
        <f t="shared" ref="DM426:DM489" ca="1" si="966">2*IMREAL(K165)*COS(2*PI()*B165*111/Nt_load2)-2*IMAGINARY(K165)*SIN(2*PI()*B165*111/Nt_load2)</f>
        <v>2.3935381268714274E-14</v>
      </c>
      <c r="DN426" s="223">
        <f t="shared" ref="DN426:DN489" ca="1" si="967">2*IMREAL(K165)*COS(2*PI()*B165*112/Nt_load2)-2*IMAGINARY(K165)*SIN(2*PI()*B165*112/Nt_load2)</f>
        <v>-3.101128245692404E-14</v>
      </c>
      <c r="DO426" s="223">
        <f t="shared" ref="DO426:DO489" ca="1" si="968">2*IMREAL(K165)*COS(2*PI()*B165*113/Nt_load2)-2*IMAGINARY(K165)*SIN(2*PI()*B165*113/Nt_load2)</f>
        <v>-2.2413271329586528E-14</v>
      </c>
      <c r="DP426" s="223">
        <f t="shared" ref="DP426:DP489" ca="1" si="969">2*IMREAL(K165)*COS(2*PI()*B165*114/Nt_load2)-2*IMAGINARY(K165)*SIN(2*PI()*B165*114/Nt_load2)</f>
        <v>3.2111380884215394E-14</v>
      </c>
      <c r="DQ426" s="223">
        <f t="shared" ref="DQ426:DQ489" ca="1" si="970">2*IMREAL(K165)*COS(2*PI()*B165*115/Nt_load2)-2*IMAGINARY(K165)*SIN(2*PI()*B165*115/Nt_load2)</f>
        <v>2.0837165856655108E-14</v>
      </c>
      <c r="DR426" s="223">
        <f t="shared" ref="DR426:DR489" ca="1" si="971">2*IMREAL(K165)*COS(2*PI()*B165*116/Nt_load2)-2*IMAGINARY(K165)*SIN(2*PI()*B165*116/Nt_load2)</f>
        <v>-3.313412018233126E-14</v>
      </c>
      <c r="DS426" s="223">
        <f t="shared" ref="DS426:DS489" ca="1" si="972">2*IMREAL(K165)*COS(2*PI()*B165*117/Nt_load2)-2*IMAGINARY(K165)*SIN(2*PI()*B165*117/Nt_load2)</f>
        <v>-1.9210861826054842E-14</v>
      </c>
      <c r="DT426" s="223">
        <f t="shared" ref="DT426:DT489" ca="1" si="973">2*IMREAL(K165)*COS(2*PI()*B165*118/Nt_load2)-2*IMAGINARY(K165)*SIN(2*PI()*B165*118/Nt_load2)</f>
        <v>3.407703648272173E-14</v>
      </c>
      <c r="DU426" s="223">
        <f t="shared" ref="DU426:DU489" ca="1" si="974">2*IMREAL(K165)*COS(2*PI()*B165*119/Nt_load2)-2*IMAGINARY(K165)*SIN(2*PI()*B165*119/Nt_load2)</f>
        <v>1.7538277146641882E-14</v>
      </c>
      <c r="DV426" s="223">
        <f t="shared" ref="DV426:DV489" ca="1" si="975">2*IMREAL(K165)*COS(2*PI()*B165*120/Nt_load2)-2*IMAGINARY(K165)*SIN(2*PI()*B165*120/Nt_load2)</f>
        <v>-3.4937858217429473E-14</v>
      </c>
      <c r="DW426" s="223">
        <f t="shared" ref="DW426:DW489" ca="1" si="976">2*IMREAL(K165)*COS(2*PI()*B165*121/Nt_load2)-2*IMAGINARY(K165)*SIN(2*PI()*B165*121/Nt_load2)</f>
        <v>-1.5823441221411977E-14</v>
      </c>
      <c r="DX426" s="223">
        <f t="shared" ref="DX426:DX489" ca="1" si="977">2*IMREAL(K165)*COS(2*PI()*B165*122/Nt_load2)-2*IMAGINARY(K165)*SIN(2*PI()*B165*122/Nt_load2)</f>
        <v>3.5714511591496492E-14</v>
      </c>
      <c r="DY426" s="223">
        <f t="shared" ref="DY426:DY489" ca="1" si="978">2*IMREAL(K165)*COS(2*PI()*B165*123/Nt_load2)-2*IMAGINARY(K165)*SIN(2*PI()*B165*123/Nt_load2)</f>
        <v>1.4070485240309935E-14</v>
      </c>
      <c r="DZ426" s="223">
        <f t="shared" ref="DZ426:DZ489" ca="1" si="979">2*IMREAL(K165)*COS(2*PI()*B165*124/Nt_load2)-2*IMAGINARY(K165)*SIN(2*PI()*B165*124/Nt_load2)</f>
        <v>-3.6405125578918229E-14</v>
      </c>
      <c r="EA426" s="223">
        <f t="shared" ref="EA426:EA489" ca="1" si="980">2*IMREAL(K165)*COS(2*PI()*B165*125/Nt_load2)-2*IMAGINARY(K165)*SIN(2*PI()*B165*125/Nt_load2)</f>
        <v>-1.2283632227835045E-14</v>
      </c>
      <c r="EB426" s="223">
        <f t="shared" ref="EB426:EB489" ca="1" si="981">2*IMREAL(K165)*COS(2*PI()*B165*126/Nt_load2)-2*IMAGINARY(K165)*SIN(2*PI()*B165*126/Nt_load2)</f>
        <v>3.7008036430107556E-14</v>
      </c>
      <c r="EC426" s="223">
        <f t="shared" ref="EC426:EC489" ca="1" si="982">2*IMREAL(K165)*COS(2*PI()*B165*127/Nt_load2)-2*IMAGINARY(K165)*SIN(2*PI()*B165*127/Nt_load2)</f>
        <v>1.0467186869404196E-14</v>
      </c>
      <c r="ED426" s="223">
        <f t="shared" ref="ED426:ED489" ca="1" si="983">2*IMREAL(K165)*COS(2*PI()*B165*128/Nt_load2)-2*IMAGINARY(K165)*SIN(2*PI()*B165*128/Nt_load2)</f>
        <v>-3.7521791680015626E-14</v>
      </c>
      <c r="EE426" s="223">
        <f t="shared" ref="EE426:EE489" ca="1" si="984">2*IMREAL(K165)*COS(2*PI()*B165*129/Nt_load2)-2*IMAGINARY(K165)*SIN(2*PI()*B165*129/Nt_load2)</f>
        <v>-8.6255251409865949E-15</v>
      </c>
      <c r="EF426" s="223">
        <f t="shared" ref="EF426:EF489" ca="1" si="985">2*IMREAL(K165)*COS(2*PI()*B165*130/Nt_load2)-2*IMAGINARY(K165)*SIN(2*PI()*B165*130/Nt_load2)</f>
        <v>3.7945153647245763E-14</v>
      </c>
      <c r="EG426" s="223">
        <f t="shared" ref="EG426:EG489" ca="1" si="986">2*IMREAL(K165)*COS(2*PI()*B165*131/Nt_load2)-2*IMAGINARY(K165)*SIN(2*PI()*B165*131/Nt_load2)</f>
        <v>6.7630837669986489E-15</v>
      </c>
      <c r="EH426" s="223">
        <f t="shared" ref="EH426:EH489" ca="1" si="987">2*IMREAL(K165)*COS(2*PI()*B165*132/Nt_load2)-2*IMAGINARY(K165)*SIN(2*PI()*B165*132/Nt_load2)</f>
        <v>-3.8277102415736771E-14</v>
      </c>
      <c r="EI426" s="223">
        <f t="shared" ref="EI426:EI489" ca="1" si="988">2*IMREAL(K165)*COS(2*PI()*B165*133/Nt_load2)-2*IMAGINARY(K165)*SIN(2*PI()*B165*133/Nt_load2)</f>
        <v>-4.8843495318398325E-15</v>
      </c>
      <c r="EJ426" s="223">
        <f t="shared" ref="EJ426:EJ489" ca="1" si="989">2*IMREAL(K165)*COS(2*PI()*B165*134/Nt_load2)-2*IMAGINARY(K165)*SIN(2*PI()*B165*134/Nt_load2)</f>
        <v>3.8516838291830204E-14</v>
      </c>
      <c r="EK426" s="223">
        <f t="shared" ref="EK426:EK489" ca="1" si="990">2*IMREAL(K165)*COS(2*PI()*B165*135/Nt_load2)-2*IMAGINARY(K165)*SIN(2*PI()*B165*135/Nt_load2)</f>
        <v>2.9938484708403244E-15</v>
      </c>
      <c r="EL426" s="223">
        <f t="shared" ref="EL426:EL489" ca="1" si="991">2*IMREAL(K165)*COS(2*PI()*B165*136/Nt_load2)-2*IMAGINARY(K165)*SIN(2*PI()*B165*136/Nt_load2)</f>
        <v>-3.8663783730801882E-14</v>
      </c>
      <c r="EM426" s="223">
        <f t="shared" ref="EM426:EM489" ca="1" si="992">2*IMREAL(K165)*COS(2*PI()*B165*137/Nt_load2)-2*IMAGINARY(K165)*SIN(2*PI()*B165*137/Nt_load2)</f>
        <v>-1.096134966644408E-15</v>
      </c>
      <c r="EN426" s="223">
        <f t="shared" ref="EN426:EN489" ca="1" si="993">2*IMREAL(K165)*COS(2*PI()*B165*138/Nt_load2)-2*IMAGINARY(K165)*SIN(2*PI()*B165*138/Nt_load2)</f>
        <v>3.8717584728218603E-14</v>
      </c>
      <c r="EO426" s="223">
        <f t="shared" ref="EO426:EO489" ca="1" si="994">2*IMREAL(K165)*COS(2*PI()*B165*139/Nt_load2)-2*IMAGINARY(K165)*SIN(2*PI()*B165*139/Nt_load2)</f>
        <v>-8.042192226973391E-16</v>
      </c>
      <c r="EP426" s="223">
        <f t="shared" ref="EP426:EP489" ca="1" si="995">2*IMREAL(K165)*COS(2*PI()*B165*140/Nt_load2)-2*IMAGINARY(K165)*SIN(2*PI()*B165*140/Nt_load2)</f>
        <v>-3.8678111672765172E-14</v>
      </c>
      <c r="EQ426" s="223">
        <f t="shared" ref="EQ426:EQ489" ca="1" si="996">2*IMREAL(K165)*COS(2*PI()*B165*141/Nt_load2)-2*IMAGINARY(K165)*SIN(2*PI()*B165*141/Nt_load2)</f>
        <v>2.7026359774892206E-15</v>
      </c>
      <c r="ER426" s="223">
        <f t="shared" ref="ER426:ER489" ca="1" si="997">2*IMREAL(K165)*COS(2*PI()*B165*142/Nt_load2)-2*IMAGINARY(K165)*SIN(2*PI()*B165*142/Nt_load2)</f>
        <v>3.8545459658489594E-14</v>
      </c>
      <c r="ES426" s="223">
        <f t="shared" ref="ES426:ES489" ca="1" si="998">2*IMREAL(K165)*COS(2*PI()*B165*143/Nt_load2)-2*IMAGINARY(K165)*SIN(2*PI()*B165*143/Nt_load2)</f>
        <v>-4.5945418454883818E-15</v>
      </c>
      <c r="ET426" s="223">
        <f t="shared" ref="ET426:ET489" ca="1" si="999">2*IMREAL(K165)*COS(2*PI()*B165*144/Nt_load2)-2*IMAGINARY(K165)*SIN(2*PI()*B165*144/Nt_load2)</f>
        <v>-3.8319948255713066E-14</v>
      </c>
      <c r="EU426" s="223">
        <f t="shared" ref="EU426:EU489" ca="1" si="1000">2*IMREAL(K165)*COS(2*PI()*B165*145/Nt_load2)-2*IMAGINARY(K165)*SIN(2*PI()*B165*145/Nt_load2)</f>
        <v>6.4753790597474289E-15</v>
      </c>
      <c r="EV426" s="223">
        <f t="shared" ref="EV426:EV489" ca="1" si="1001">2*IMREAL(K165)*COS(2*PI()*B165*146/Nt_load2)-2*IMAGINARY(K165)*SIN(2*PI()*B165*146/Nt_load2)</f>
        <v>3.8002120741157589E-14</v>
      </c>
      <c r="EW426" s="223">
        <f t="shared" ref="EW426:EW489" ca="1" si="1002">2*IMREAL(K165)*COS(2*PI()*B165*147/Nt_load2)-2*IMAGINARY(K165)*SIN(2*PI()*B165*147/Nt_load2)</f>
        <v>-8.3406165186753243E-15</v>
      </c>
      <c r="EX426" s="223">
        <f t="shared" ref="EX426:EX489" ca="1" si="1003">2*IMREAL(K165)*COS(2*PI()*B165*148/Nt_load2)-2*IMAGINARY(K165)*SIN(2*PI()*B165*148/Nt_load2)</f>
        <v>-3.759274278914403E-14</v>
      </c>
      <c r="EY426" s="223">
        <f t="shared" ref="EY426:EY489" ca="1" si="1004">2*IMREAL(K165)*COS(2*PI()*B165*149/Nt_load2)-2*IMAGINARY(K165)*SIN(2*PI()*B165*149/Nt_load2)</f>
        <v>1.0185760701858014E-14</v>
      </c>
      <c r="EZ426" s="223">
        <f t="shared" ref="EZ426:EZ489" ca="1" si="1005">2*IMREAL(K165)*COS(2*PI()*B165*150/Nt_load2)-2*IMAGINARY(K165)*SIN(2*PI()*B165*150/Nt_load2)</f>
        <v>3.7092800627016072E-14</v>
      </c>
      <c r="FA426" s="223">
        <f t="shared" ref="FA426:FA489" ca="1" si="1006">2*IMREAL(K165)*COS(2*PI()*B165*151/Nt_load2)-2*IMAGINARY(K165)*SIN(2*PI()*B165*151/Nt_load2)</f>
        <v>-1.2006366495343714E-14</v>
      </c>
      <c r="FB426" s="223">
        <f t="shared" ref="FB426:FB489" ca="1" si="1007">2*IMREAL(K165)*COS(2*PI()*B165*152/Nt_load2)-2*IMAGINARY(K165)*SIN(2*PI()*B165*152/Nt_load2)</f>
        <v>-3.6503498659232028E-14</v>
      </c>
      <c r="FC426" s="223">
        <f t="shared" ref="FC426:FC489" ca="1" si="1008">2*IMREAL(K165)*COS(2*PI()*B165*153/Nt_load2)-2*IMAGINARY(K165)*SIN(2*PI()*B165*153/Nt_load2)</f>
        <v>1.3798047900307566E-14</v>
      </c>
      <c r="FD426" s="223">
        <f t="shared" ref="FD426:FD489" ca="1" si="1009">2*IMREAL(K165)*COS(2*PI()*B165*154/Nt_load2)-2*IMAGINARY(K165)*SIN(2*PI()*B165*154/Nt_load2)</f>
        <v>3.5826256565849059E-14</v>
      </c>
      <c r="FE426" s="223">
        <f t="shared" ref="FE426:FE489" ca="1" si="1010">2*IMREAL(K165)*COS(2*PI()*B165*155/Nt_load2)-2*IMAGINARY(K165)*SIN(2*PI()*B165*155/Nt_load2)</f>
        <v>-1.5556488599313331E-14</v>
      </c>
      <c r="FF426" s="223">
        <f t="shared" ref="FF426:FF489" ca="1" si="1011">2*IMREAL(K165)*COS(2*PI()*B165*156/Nt_load2)-2*IMAGINARY(K165)*SIN(2*PI()*B165*156/Nt_load2)</f>
        <v>-3.506270588238904E-14</v>
      </c>
      <c r="FG426" s="223">
        <f t="shared" ref="FG426:FG489" ca="1" si="1012">2*IMREAL(K165)*COS(2*PI()*B165*157/Nt_load2)-2*IMAGINARY(K165)*SIN(2*PI()*B165*157/Nt_load2)</f>
        <v>1.727745235469589E-14</v>
      </c>
      <c r="FH426" s="223">
        <f t="shared" ref="FH426:FH489" ca="1" si="1013">2*IMREAL(K165)*COS(2*PI()*B165*158/Nt_load2)-2*IMAGINARY(K165)*SIN(2*PI()*B165*158/Nt_load2)</f>
        <v>3.4214686069328475E-14</v>
      </c>
      <c r="FI426" s="223">
        <f t="shared" ref="FI426:FI489" ca="1" si="1014">2*IMREAL(K165)*COS(2*PI()*B165*159/Nt_load2)-2*IMAGINARY(K165)*SIN(2*PI()*B165*159/Nt_load2)</f>
        <v>-1.8956793214029896E-14</v>
      </c>
      <c r="FJ426" s="223">
        <f t="shared" ref="FJ426:FJ489" ca="1" si="1015">2*IMREAL(K165)*COS(2*PI()*B165*160/Nt_load2)-2*IMAGINARY(K165)*SIN(2*PI()*B165*160/Nt_load2)</f>
        <v>-3.3284240080674354E-14</v>
      </c>
      <c r="FK426" s="223">
        <f t="shared" ref="FK426:FK489" ca="1" si="1016">2*IMREAL(K165)*COS(2*PI()*B165*161/Nt_load2)-2*IMAGINARY(K165)*SIN(2*PI()*B165*161/Nt_load2)</f>
        <v>2.0590465498092334E-14</v>
      </c>
      <c r="FL426" s="223">
        <f t="shared" ref="FL426:FL489" ca="1" si="1017">2*IMREAL(K165)*COS(2*PI()*B165*162/Nt_load2)-2*IMAGINARY(K165)*SIN(2*PI()*B165*162/Nt_load2)</f>
        <v>3.2273609442310799E-14</v>
      </c>
      <c r="FM426" s="223">
        <f t="shared" ref="FM426:FM489" ca="1" si="1018">2*IMREAL(K165)*COS(2*PI()*B165*163/Nt_load2)-2*IMAGINARY(K165)*SIN(2*PI()*B165*163/Nt_load2)</f>
        <v>-2.2174533547259009E-14</v>
      </c>
      <c r="FN426" s="223">
        <f t="shared" ref="FN426:FN489" ca="1" si="1019">2*IMREAL(K165)*COS(2*PI()*B165*164/Nt_load2)-2*IMAGINARY(K165)*SIN(2*PI()*B165*164/Nt_load2)</f>
        <v>-3.1185228851965756E-14</v>
      </c>
      <c r="FO426" s="223">
        <f t="shared" ref="FO426:FO489" ca="1" si="1020">2*IMREAL(K165)*COS(2*PI()*B165*165/Nt_load2)-2*IMAGINARY(K165)*SIN(2*PI()*B165*165/Nt_load2)</f>
        <v>2.3705181202848801E-14</v>
      </c>
      <c r="FP426" s="223">
        <f t="shared" ref="FP426:FP489" ca="1" si="1021">2*IMREAL(K165)*COS(2*PI()*B165*166/Nt_load2)-2*IMAGINARY(K165)*SIN(2*PI()*B165*166/Nt_load2)</f>
        <v>3.0021720313814208E-14</v>
      </c>
      <c r="FQ426" s="223">
        <f t="shared" ref="FQ426:FQ489" ca="1" si="1022">2*IMREAL(K165)*COS(2*PI()*B165*167/Nt_load2)-2*IMAGINARY(K165)*SIN(2*PI()*B165*167/Nt_load2)</f>
        <v>-2.5178721000594028E-14</v>
      </c>
      <c r="FR426" s="223">
        <f t="shared" ref="FR426:FR489" ca="1" si="1023">2*IMREAL(K165)*COS(2*PI()*B165*168/Nt_load2)-2*IMAGINARY(K165)*SIN(2*PI()*B165*168/Nt_load2)</f>
        <v>-2.8785886821833176E-14</v>
      </c>
      <c r="FS426" s="223">
        <f t="shared" ref="FS426:FS489" ca="1" si="1024">2*IMREAL(K165)*COS(2*PI()*B165*169/Nt_load2)-2*IMAGINARY(K165)*SIN(2*PI()*B165*169/Nt_load2)</f>
        <v>2.6591603054053275E-14</v>
      </c>
      <c r="FT426" s="223">
        <f t="shared" ref="FT426:FT489" ca="1" si="1025">2*IMREAL(K165)*COS(2*PI()*B165*170/Nt_load2)-2*IMAGINARY(K165)*SIN(2*PI()*B165*170/Nt_load2)</f>
        <v>2.7480705607153933E-14</v>
      </c>
      <c r="FU426" s="223">
        <f t="shared" ref="FU426:FU489" ca="1" si="1026">2*IMREAL(K165)*COS(2*PI()*B165*171/Nt_load2)-2*IMAGINARY(K165)*SIN(2*PI()*B165*171/Nt_load2)</f>
        <v>-2.7940423606604389E-14</v>
      </c>
      <c r="FV426" s="223">
        <f t="shared" ref="FV426:FV489" ca="1" si="1027">2*IMREAL(K165)*COS(2*PI()*B165*172/Nt_load2)-2*IMAGINARY(K165)*SIN(2*PI()*B165*172/Nt_load2)</f>
        <v>-2.6109320965639994E-14</v>
      </c>
      <c r="FW426" s="223">
        <f t="shared" ref="FW426:FW489" ca="1" si="1028">2*IMREAL(K165)*COS(2*PI()*B165*173/Nt_load2)-2*IMAGINARY(K165)*SIN(2*PI()*B165*173/Nt_load2)</f>
        <v>2.9221933231396651E-14</v>
      </c>
      <c r="FX426" s="223">
        <f t="shared" ref="FX426:FX489" ca="1" si="1029">2*IMREAL(K165)*COS(2*PI()*B165*174/Nt_load2)-2*IMAGINARY(K165)*SIN(2*PI()*B165*174/Nt_load2)</f>
        <v>2.4675036683013347E-14</v>
      </c>
      <c r="FY426" s="223">
        <f t="shared" ref="FY426:FY489" ca="1" si="1030">2*IMREAL(K165)*COS(2*PI()*B165*175/Nt_load2)-2*IMAGINARY(K165)*SIN(2*PI()*B165*175/Nt_load2)</f>
        <v>-3.0433044659494006E-14</v>
      </c>
      <c r="FZ426" s="223">
        <f t="shared" ref="FZ426:FZ489" ca="1" si="1031">2*IMREAL(K165)*COS(2*PI()*B165*176/Nt_load2)-2*IMAGINARY(K165)*SIN(2*PI()*B165*176/Nt_load2)</f>
        <v>-2.3181308075741072E-14</v>
      </c>
      <c r="GA426" s="223">
        <f t="shared" ref="GA426:GA489" ca="1" si="1032">2*IMREAL(K165)*COS(2*PI()*B165*177/Nt_load2)-2*IMAGINARY(K165)*SIN(2*PI()*B165*177/Nt_load2)</f>
        <v>3.1570840217388121E-14</v>
      </c>
      <c r="GB426" s="223">
        <f t="shared" ref="GB426:GB489" ca="1" si="1033">2*IMREAL(K165)*COS(2*PI()*B165*178/Nt_load2)-2*IMAGINARY(K165)*SIN(2*PI()*B165*178/Nt_load2)</f>
        <v>2.163173366686981E-14</v>
      </c>
      <c r="GC426" s="223">
        <f t="shared" ref="GC426:GC489" ca="1" si="1034">2*IMREAL(K165)*COS(2*PI()*B165*179/Nt_load2)-2*IMAGINARY(K165)*SIN(2*PI()*B165*179/Nt_load2)</f>
        <v>-3.263257885591947E-14</v>
      </c>
      <c r="GD426" s="223">
        <f t="shared" ref="GD426:GD489" ca="1" si="1035">2*IMREAL(K165)*COS(2*PI()*B165*180/Nt_load2)-2*IMAGINARY(K165)*SIN(2*PI()*B165*180/Nt_load2)</f>
        <v>-2.0030046516880802E-14</v>
      </c>
      <c r="GE426" s="223">
        <f t="shared" ref="GE426:GE489" ca="1" si="1036">2*IMREAL(K165)*COS(2*PI()*B165*181/Nt_load2)-2*IMAGINARY(K165)*SIN(2*PI()*B165*181/Nt_load2)</f>
        <v>3.3615702753709406E-14</v>
      </c>
      <c r="GF426" s="223">
        <f t="shared" ref="GF426:GF489" ca="1" si="1037">2*IMREAL(K165)*COS(2*PI()*B165*182/Nt_load2)-2*IMAGINARY(K165)*SIN(2*PI()*B165*182/Nt_load2)</f>
        <v>1.8380105230405883E-14</v>
      </c>
      <c r="GG426" s="223">
        <f t="shared" ref="GG426:GG489" ca="1" si="1038">2*IMREAL(K165)*COS(2*PI()*B165*183/Nt_load2)-2*IMAGINARY(K165)*SIN(2*PI()*B165*183/Nt_load2)</f>
        <v>-3.451784347917897E-14</v>
      </c>
      <c r="GH426" s="223">
        <f t="shared" ref="GH426:GH489" ca="1" si="1039">2*IMREAL(K165)*COS(2*PI()*B165*184/Nt_load2)-2*IMAGINARY(K165)*SIN(2*PI()*B165*184/Nt_load2)</f>
        <v>-1.6685884660523799E-14</v>
      </c>
      <c r="GI426" s="223">
        <f t="shared" ref="GI426:GI489" ca="1" si="1040">2*IMREAL(K165)*COS(2*PI()*B165*185/Nt_load2)-2*IMAGINARY(K165)*SIN(2*PI()*B165*185/Nt_load2)</f>
        <v>3.5336827696300183E-14</v>
      </c>
      <c r="GJ426" s="223">
        <f t="shared" ref="GJ426:GJ489" ca="1" si="1041">2*IMREAL(K165)*COS(2*PI()*B165*186/Nt_load2)-2*IMAGINARY(K165)*SIN(2*PI()*B165*186/Nt_load2)</f>
        <v>1.4951466332985622E-14</v>
      </c>
      <c r="GK426" s="223">
        <f t="shared" ref="GK426:GK489" ca="1" si="1042">2*IMREAL(K165)*COS(2*PI()*B165*187/Nt_load2)-2*IMAGINARY(K165)*SIN(2*PI()*B165*187/Nt_load2)</f>
        <v>-3.6070682400361382E-14</v>
      </c>
      <c r="GL426" s="223">
        <f t="shared" ref="GL426:GL489" ca="1" si="1043">2*IMREAL(K165)*COS(2*PI()*B165*188/Nt_load2)-2*IMAGINARY(K165)*SIN(2*PI()*B165*188/Nt_load2)</f>
        <v>-1.3181028613455482E-14</v>
      </c>
      <c r="GM426" s="223">
        <f t="shared" ref="GM426:GM489" ca="1" si="1044">2*IMREAL(K165)*COS(2*PI()*B165*189/Nt_load2)-2*IMAGINARY(K165)*SIN(2*PI()*B165*189/Nt_load2)</f>
        <v>3.6717639671101405E-14</v>
      </c>
      <c r="GN426" s="223">
        <f t="shared" ref="GN426:GN489" ca="1" si="1045">2*IMREAL(K165)*COS(2*PI()*B165*190/Nt_load2)-2*IMAGINARY(K165)*SIN(2*PI()*B165*190/Nt_load2)</f>
        <v>1.1378836641475847E-14</v>
      </c>
      <c r="GO426" s="223">
        <f t="shared" ref="GO426:GO489" ca="1" si="1046">2*IMREAL(K165)*COS(2*PI()*B165*191/Nt_load2)-2*IMAGINARY(K165)*SIN(2*PI()*B165*191/Nt_load2)</f>
        <v>-3.7276140931787659E-14</v>
      </c>
      <c r="GP426" s="223">
        <f t="shared" ref="GP426:GP489" ca="1" si="1047">2*IMREAL(K165)*COS(2*PI()*B165*192/Nt_load2)-2*IMAGINARY(K165)*SIN(2*PI()*B165*192/Nt_load2)</f>
        <v>-9.5492320553564275E-15</v>
      </c>
      <c r="GQ426" s="223">
        <f t="shared" ref="GQ426:GQ489" ca="1" si="1048">2*IMREAL(K165)*COS(2*PI()*B165*193/Nt_load2)-2*IMAGINARY(K165)*SIN(2*PI()*B165*193/Nt_load2)</f>
        <v>3.7744840703965517E-14</v>
      </c>
      <c r="GR426" s="223">
        <f t="shared" ref="GR426:GR489" ca="1" si="1049">2*IMREAL(K165)*COS(2*PI()*B165*194/Nt_load2)-2*IMAGINARY(K165)*SIN(2*PI()*B165*194/Nt_load2)</f>
        <v>7.6966225328016888E-15</v>
      </c>
      <c r="GS426" s="223">
        <f t="shared" ref="GS426:GS489" ca="1" si="1050">2*IMREAL(K165)*COS(2*PI()*B165*195/Nt_load2)-2*IMAGINARY(K165)*SIN(2*PI()*B165*195/Nt_load2)</f>
        <v>-3.812260984882947E-14</v>
      </c>
      <c r="GT426" s="223">
        <f t="shared" ref="GT426:GT489" ca="1" si="1051">2*IMREAL(K165)*COS(2*PI()*B165*196/Nt_load2)-2*IMAGINARY(K165)*SIN(2*PI()*B165*196/Nt_load2)</f>
        <v>-5.8254711724230756E-15</v>
      </c>
      <c r="GU426" s="223">
        <f t="shared" ref="GU426:GU489" ca="1" si="1052">2*IMREAL(K165)*COS(2*PI()*B165*197/Nt_load2)-2*IMAGINARY(K165)*SIN(2*PI()*B165*197/Nt_load2)</f>
        <v>3.840853828742175E-14</v>
      </c>
      <c r="GV426" s="223">
        <f t="shared" ref="GV426:GV489" ca="1" si="1053">2*IMREAL(K165)*COS(2*PI()*B165*198/Nt_load2)-2*IMAGINARY(K165)*SIN(2*PI()*B165*198/Nt_load2)</f>
        <v>3.9402857417369123E-15</v>
      </c>
      <c r="GW426" s="223">
        <f t="shared" ref="GW426:GW489" ca="1" si="1054">2*IMREAL(K165)*COS(2*PI()*B165*199/Nt_load2)-2*IMAGINARY(K165)*SIN(2*PI()*B165*199/Nt_load2)</f>
        <v>-3.8601937193088915E-14</v>
      </c>
      <c r="GX426" s="223">
        <f t="shared" ref="GX426:GX489" ca="1" si="1055">2*IMREAL(K165)*COS(2*PI()*B165*200/Nt_load2)-2*IMAGINARY(K165)*SIN(2*PI()*B165*200/Nt_load2)</f>
        <v>-2.0456078175728266E-15</v>
      </c>
      <c r="GY426" s="223">
        <f t="shared" ref="GY426:GY489" ca="1" si="1056">2*IMREAL(K165)*COS(2*PI()*B165*201/Nt_load2)-2*IMAGINARY(K165)*SIN(2*PI()*B165*201/Nt_load2)</f>
        <v>3.8702340650927412E-14</v>
      </c>
      <c r="GZ426" s="223">
        <f t="shared" ref="GZ426:GZ489" ca="1" si="1057">2*IMREAL(K165)*COS(2*PI()*B165*202/Nt_load2)-2*IMAGINARY(K165)*SIN(2*PI()*B165*202/Nt_load2)</f>
        <v>1.4600184499992828E-16</v>
      </c>
      <c r="HA426" s="223">
        <f t="shared" ref="HA426:HA489" ca="1" si="1058">2*IMREAL(K165)*COS(2*PI()*B165*203/Nt_load2)-2*IMAGINARY(K165)*SIN(2*PI()*B165*203/Nt_load2)</f>
        <v>-3.8709506780213236E-14</v>
      </c>
      <c r="HB426" s="223">
        <f t="shared" ref="HB426:HB489" ca="1" si="1059">2*IMREAL(K165)*COS(2*PI()*B165*204/Nt_load2)-2*IMAGINARY(K165)*SIN(2*PI()*B165*204/Nt_load2)</f>
        <v>1.7539558588058237E-15</v>
      </c>
      <c r="HC426" s="223">
        <f t="shared" ref="HC426:HC489" ca="1" si="1060">2*IMREAL(K165)*COS(2*PI()*B165*205/Nt_load2)-2*IMAGINARY(K165)*SIN(2*PI()*B165*205/Nt_load2)</f>
        <v>3.8623418317113243E-14</v>
      </c>
      <c r="HD426" s="223">
        <f t="shared" ref="HD426:HD489" ca="1" si="1061">2*IMREAL(K165)*COS(2*PI()*B165*206/Nt_load2)-2*IMAGINARY(K165)*SIN(2*PI()*B165*206/Nt_load2)</f>
        <v>-3.6496881293171319E-15</v>
      </c>
      <c r="HE426" s="223">
        <f t="shared" ref="HE426:HE489" ca="1" si="1062">2*IMREAL(K165)*COS(2*PI()*B165*207/Nt_load2)-2*IMAGINARY(K165)*SIN(2*PI()*B165*207/Nt_load2)</f>
        <v>-3.8444282656275289E-14</v>
      </c>
      <c r="HF426" s="223">
        <f t="shared" ref="HF426:HF489" ca="1" si="1063">2*IMREAL(K165)*COS(2*PI()*B165*208/Nt_load2)-2*IMAGINARY(K165)*SIN(2*PI()*B165*208/Nt_load2)</f>
        <v>5.5366279814521799E-15</v>
      </c>
      <c r="HG426" s="223">
        <f t="shared" ref="HG426:HG489" ca="1" si="1064">2*IMREAL(K165)*COS(2*PI()*B165*209/Nt_load2)-2*IMAGINARY(K165)*SIN(2*PI()*B165*209/Nt_load2)</f>
        <v>3.8172531351196831E-14</v>
      </c>
      <c r="HH426" s="223">
        <f t="shared" ref="HH426:HH489" ca="1" si="1065">2*IMREAL(K165)*COS(2*PI()*B165*210/Nt_load2)-2*IMAGINARY(K165)*SIN(2*PI()*B165*210/Nt_load2)</f>
        <v>-7.4102296118263974E-15</v>
      </c>
      <c r="HI426" s="223">
        <f t="shared" ref="HI426:HI489" ca="1" si="1066">2*IMREAL(K165)*COS(2*PI()*B165*211/Nt_load2)-2*IMAGINARY(K165)*SIN(2*PI()*B165*211/Nt_load2)</f>
        <v>-3.7808819074574861E-14</v>
      </c>
      <c r="HJ426" s="223">
        <f t="shared" ref="HJ426:HJ489" ca="1" si="1067">2*IMREAL(K165)*COS(2*PI()*B165*212/Nt_load2)-2*IMAGINARY(K165)*SIN(2*PI()*B165*212/Nt_load2)</f>
        <v>9.2659793500084338E-15</v>
      </c>
      <c r="HK426" s="223">
        <f t="shared" ref="HK426:HK489" ca="1" si="1068">2*IMREAL(K165)*COS(2*PI()*B165*213/Nt_load2)-2*IMAGINARY(K165)*SIN(2*PI()*B165*213/Nt_load2)</f>
        <v>3.7354022041140366E-14</v>
      </c>
      <c r="HL426" s="223">
        <f t="shared" ref="HL426:HL489" ca="1" si="1069">2*IMREAL(K165)*COS(2*PI()*B165*214/Nt_load2)-2*IMAGINARY(K165)*SIN(2*PI()*B165*214/Nt_load2)</f>
        <v>-1.1099406532332341E-14</v>
      </c>
      <c r="HM426" s="223">
        <f t="shared" ref="HM426:HM489" ca="1" si="1070">2*IMREAL(K165)*COS(2*PI()*B165*215/Nt_load2)-2*IMAGINARY(K165)*SIN(2*PI()*B165*215/Nt_load2)</f>
        <v>-3.6809235896783447E-14</v>
      </c>
      <c r="HN426" s="223">
        <f t="shared" ref="HN426:HN489" ca="1" si="1071">2*IMREAL(K165)*COS(2*PI()*B165*216/Nt_load2)-2*IMAGINARY(K165)*SIN(2*PI()*B165*216/Nt_load2)</f>
        <v>1.2906094272124571E-14</v>
      </c>
      <c r="HO426" s="223">
        <f t="shared" ref="HO426:HO489" ca="1" si="1072">2*IMREAL(K165)*COS(2*PI()*B165*217/Nt_load2)-2*IMAGINARY(K165)*SIN(2*PI()*B165*217/Nt_load2)</f>
        <v>3.6175773079042242E-14</v>
      </c>
      <c r="HP426" s="223">
        <f t="shared" ref="HP426:HP489" ca="1" si="1073">2*IMREAL(K165)*COS(2*PI()*B165*218/Nt_load2)-2*IMAGINARY(K165)*SIN(2*PI()*B165*218/Nt_load2)</f>
        <v>-1.4681690100376983E-14</v>
      </c>
      <c r="HQ426" s="223">
        <f t="shared" ref="HQ426:HQ489" ca="1" si="1074">2*IMREAL(K165)*COS(2*PI()*B165*219/Nt_load2)-2*IMAGINARY(K165)*SIN(2*PI()*B165*219/Nt_load2)</f>
        <v>-3.5455159655330043E-14</v>
      </c>
      <c r="HR426" s="223">
        <f t="shared" ref="HR426:HR489" ca="1" si="1075">2*IMREAL(K165)*COS(2*PI()*B165*220/Nt_load2)-2*IMAGINARY(K165)*SIN(2*PI()*B165*220/Nt_load2)</f>
        <v>1.6421916451211389E-14</v>
      </c>
      <c r="HS426" s="223">
        <f t="shared" ref="HS426:HS489" ca="1" si="1076">2*IMREAL(K165)*COS(2*PI()*B165*221/Nt_load2)-2*IMAGINARY(K165)*SIN(2*PI()*B165*221/Nt_load2)</f>
        <v>3.464913164650385E-14</v>
      </c>
      <c r="HT426" s="223">
        <f t="shared" ref="HT426:HT489" ca="1" si="1077">2*IMREAL(K165)*COS(2*PI()*B165*222/Nt_load2)-2*IMAGINARY(K165)*SIN(2*PI()*B165*222/Nt_load2)</f>
        <v>-1.8122580966926822E-14</v>
      </c>
      <c r="HU426" s="223">
        <f t="shared" ref="HU426:HU489" ca="1" si="1078">2*IMREAL(K165)*COS(2*PI()*B165*223/Nt_load2)-2*IMAGINARY(K165)*SIN(2*PI()*B165*223/Nt_load2)</f>
        <v>-3.3759630844634769E-14</v>
      </c>
      <c r="HV426" s="223">
        <f t="shared" ref="HV426:HV489" ca="1" si="1079">2*IMREAL(K165)*COS(2*PI()*B165*224/Nt_load2)-2*IMAGINARY(K165)*SIN(2*PI()*B165*224/Nt_load2)</f>
        <v>1.9779586597740384E-14</v>
      </c>
      <c r="HW426" s="223">
        <f t="shared" ref="HW426:HW489" ca="1" si="1080">2*IMREAL(K165)*COS(2*PI()*B165*225/Nt_load2)-2*IMAGINARY(K165)*SIN(2*PI()*B165*225/Nt_load2)</f>
        <v>3.2788800135067634E-14</v>
      </c>
      <c r="HX426" s="223">
        <f t="shared" ref="HX426:HX489" ca="1" si="1081">2*IMREAL(K165)*COS(2*PI()*B165*226/Nt_load2)-2*IMAGINARY(K165)*SIN(2*PI()*B165*226/Nt_load2)</f>
        <v>-2.1388941471954713E-14</v>
      </c>
      <c r="HY426" s="223">
        <f t="shared" ref="HY426:HY489" ca="1" si="1082">2*IMREAL(K165)*COS(2*PI()*B165*227/Nt_load2)-2*IMAGINARY(K165)*SIN(2*PI()*B165*227/Nt_load2)</f>
        <v>-3.1738978334014278E-14</v>
      </c>
      <c r="HZ426" s="223">
        <f t="shared" ref="HZ426:HZ489" ca="1" si="1083">2*IMREAL(K165)*COS(2*PI()*B165*228/Nt_load2)-2*IMAGINARY(K165)*SIN(2*PI()*B165*228/Nt_load2)</f>
        <v>2.2946768512713053E-14</v>
      </c>
      <c r="IA426" s="223">
        <f t="shared" ref="IA426:IA489" ca="1" si="1084">2*IMREAL(K165)*COS(2*PI()*B165*229/Nt_load2)-2*IMAGINARY(K165)*SIN(2*PI()*B165*229/Nt_load2)</f>
        <v>3.0612694554149381E-14</v>
      </c>
      <c r="IB426" s="223">
        <f t="shared" ref="IB426:IB489" ca="1" si="1085">2*IMREAL(K165)*COS(2*PI()*B165*230/Nt_load2)-2*IMAGINARY(K165)*SIN(2*PI()*B165*230/Nt_load2)</f>
        <v>-2.4449314778222961E-14</v>
      </c>
      <c r="IC426" s="223">
        <f t="shared" ref="IC426:IC489" ca="1" si="1086">2*IMREAL(K165)*COS(2*PI()*B165*231/Nt_load2)-2*IMAGINARY(K165)*SIN(2*PI()*B165*231/Nt_load2)</f>
        <v>-2.9412662111746853E-14</v>
      </c>
      <c r="ID426" s="223">
        <f t="shared" ref="ID426:ID489" ca="1" si="1087">2*IMREAL(K165)*COS(2*PI()*B165*232/Nt_load2)-2*IMAGINARY(K165)*SIN(2*PI()*B165*232/Nt_load2)</f>
        <v>2.5892960502926795E-14</v>
      </c>
      <c r="IE426" s="223">
        <f t="shared" ref="IE426:IE489" ca="1" si="1088">2*IMREAL(K165)*COS(2*PI()*B165*233/Nt_load2)-2*IMAGINARY(K165)*SIN(2*PI()*B165*223/Nt_load2)</f>
        <v>1.3489486569438126E-14</v>
      </c>
      <c r="IF426" s="223">
        <f t="shared" ref="IF426:IF489" ca="1" si="1089">2*IMREAL(K165)*COS(2*PI()*B165*234/Nt_load2)-2*IMAGINARY(K165)*SIN(2*PI()*B165*234/Nt_load2)</f>
        <v>-2.727422781782198E-14</v>
      </c>
      <c r="IG426" s="223">
        <f t="shared" ref="IG426:IG489" ca="1" si="1090">2*IMREAL(K165)*COS(2*PI()*B165*235/Nt_load2)-2*IMAGINARY(K165)*SIN(2*PI()*B165*235/Nt_load2)</f>
        <v>-2.6803085874746738E-14</v>
      </c>
      <c r="IH426" s="223">
        <f t="shared" ref="IH426:IH489" ca="1" si="1091">2*IMREAL(K165)*COS(2*PI()*B165*236/Nt_load2)-2*IMAGINARY(K165)*SIN(2*PI()*B165*236/Nt_load2)</f>
        <v>2.8589789128965393E-14</v>
      </c>
      <c r="II426" s="223">
        <f t="shared" ref="II426:II489" ca="1" si="1092">2*IMREAL(K165)*COS(2*PI()*B165*237/Nt_load2)-2*IMAGINARY(K165)*SIN(2*PI()*B165*237/Nt_load2)</f>
        <v>2.5399828777874459E-14</v>
      </c>
      <c r="IJ426" s="223">
        <f t="shared" ref="IJ426:IJ489" ca="1" si="1093">2*IMREAL(K165)*COS(2*PI()*B165*238/Nt_load2)-2*IMAGINARY(K165)*SIN(2*PI()*B165*238/Nt_load2)</f>
        <v>-2.9836475133927301E-14</v>
      </c>
      <c r="IK426" s="223">
        <f t="shared" ref="IK426:IK489" ca="1" si="1094">2*IMREAL(K165)*COS(2*PI()*B165*239/Nt_load2)-2*IMAGINARY(K165)*SIN(2*PI()*B165*239/Nt_load2)</f>
        <v>-2.3935381268715709E-14</v>
      </c>
      <c r="IL426" s="223">
        <f t="shared" ref="IL426:IL489" ca="1" si="1095">2*IMREAL(K165)*COS(2*PI()*B165*240/Nt_load2)-2*IMAGINARY(K165)*SIN(2*PI()*B165*240/Nt_load2)</f>
        <v>3.1011282456923611E-14</v>
      </c>
      <c r="IM426" s="223">
        <f t="shared" ref="IM426:IM489" ca="1" si="1096">2*IMREAL(K165)*COS(2*PI()*B165*241/Nt_load2)-2*IMAGINARY(K165)*SIN(2*PI()*B165*241/Nt_load2)</f>
        <v>2.2413271329587115E-14</v>
      </c>
      <c r="IN426" s="223">
        <f t="shared" ref="IN426:IN489" ca="1" si="1097">2*IMREAL(K165)*COS(2*PI()*B165*242/Nt_load2)-2*IMAGINARY(K165)*SIN(2*PI()*B165*242/Nt_load2)</f>
        <v>-3.211138088421499E-14</v>
      </c>
      <c r="IO426" s="223">
        <f t="shared" ref="IO426:IO489" ca="1" si="1098">2*IMREAL(K165)*COS(2*PI()*B165*243/Nt_load2)-2*IMAGINARY(K165)*SIN(2*PI()*B165*243/Nt_load2)</f>
        <v>-2.083716585665479E-14</v>
      </c>
      <c r="IP426" s="223">
        <f t="shared" ref="IP426:IP489" ca="1" si="1099">2*IMREAL(K165)*COS(2*PI()*B165*244/Nt_load2)-2*IMAGINARY(K165)*SIN(2*PI()*B165*244/Nt_load2)</f>
        <v>3.3134120182330314E-14</v>
      </c>
      <c r="IQ426" s="223">
        <f t="shared" ref="IQ426:IQ489" ca="1" si="1100">2*IMREAL(K165)*COS(2*PI()*B165*245/Nt_load2)-2*IMAGINARY(K165)*SIN(2*PI()*B165*245/Nt_load2)</f>
        <v>1.9210861826055473E-14</v>
      </c>
      <c r="IR426" s="223">
        <f t="shared" ref="IR426:IR489" ca="1" si="1101">2*IMREAL(K165)*COS(2*PI()*B165*246/Nt_load2)-2*IMAGINARY(K165)*SIN(2*PI()*B165*246/Nt_load2)</f>
        <v>-3.4077036482721389E-14</v>
      </c>
      <c r="IS426" s="223">
        <f t="shared" ref="IS426:IS489" ca="1" si="1102">2*IMREAL(K165)*COS(2*PI()*B165*247/Nt_load2)-2*IMAGINARY(K165)*SIN(2*PI()*B165*247/Nt_load2)</f>
        <v>-1.7538277146642522E-14</v>
      </c>
      <c r="IT426" s="223">
        <f t="shared" ref="IT426:IT489" ca="1" si="1103">2*IMREAL(K165)*COS(2*PI()*B165*248/Nt_load2)-2*IMAGINARY(K165)*SIN(2*PI()*B165*248/Nt_load2)</f>
        <v>3.4937858217429637E-14</v>
      </c>
      <c r="IU426" s="223">
        <f t="shared" ref="IU426:IU489" ca="1" si="1104">2*IMREAL(K165)*COS(2*PI()*B165*249/Nt_load2)-2*IMAGINARY(K165)*SIN(2*PI()*B165*249/Nt_load2)</f>
        <v>1.5823441221413637E-14</v>
      </c>
      <c r="IV426" s="223">
        <f t="shared" ref="IV426:IV489" ca="1" si="1105">2*IMREAL(K165)*COS(2*PI()*B165*250/Nt_load2)-2*IMAGINARY(K165)*SIN(2*PI()*B165*250/Nt_load2)</f>
        <v>-3.5714511591496214E-14</v>
      </c>
      <c r="IW426" s="223">
        <f t="shared" ref="IW426:IW489" ca="1" si="1106">2*IMREAL(K165)*COS(2*PI()*B165*251/Nt_load2)-2*IMAGINARY(K165)*SIN(2*PI()*B165*251/Nt_load2)</f>
        <v>-1.4070485240310606E-14</v>
      </c>
      <c r="IX426" s="223">
        <f t="shared" ref="IX426:IX489" ca="1" si="1107">2*IMREAL(K165)*COS(2*PI()*B165*252/Nt_load2)-2*IMAGINARY(K165)*SIN(2*PI()*B165*252/Nt_load2)</f>
        <v>3.6405125578917989E-14</v>
      </c>
      <c r="IY426" s="223">
        <f t="shared" ref="IY426:IY489" ca="1" si="1108">2*IMREAL(K165)*COS(2*PI()*B165*253/Nt_load2)-2*IMAGINARY(K165)*SIN(2*PI()*B165*253/Nt_load2)</f>
        <v>1.2283632227834686E-14</v>
      </c>
      <c r="IZ426" s="223">
        <f t="shared" ref="IZ426:IZ489" ca="1" si="1109">2*IMREAL(K165)*COS(2*PI()*B165*254/Nt_load2)-2*IMAGINARY(K165)*SIN(2*PI()*B165*254/Nt_load2)</f>
        <v>-3.700803643010702E-14</v>
      </c>
      <c r="JA426" s="223">
        <f t="shared" ref="JA426:JA489" ca="1" si="1110">2*IMREAL(K165)*COS(2*PI()*B165*255/Nt_load2)-2*IMAGINARY(K165)*SIN(2*PI()*B165*255/Nt_load2)</f>
        <v>-1.0467186869404888E-14</v>
      </c>
      <c r="JB426" s="223">
        <f t="shared" ref="JB426:JB489" ca="1" si="1111">2*IMREAL(K165)*COS(2*PI()*B165*256/Nt_load2)-2*IMAGINARY(K165)*SIN(2*PI()*B165*256/Nt_load2)</f>
        <v>3.7521791680015449E-14</v>
      </c>
    </row>
    <row r="427" spans="2:262">
      <c r="B427" s="230">
        <v>66</v>
      </c>
      <c r="C427" s="229">
        <f t="shared" ref="C427:C490" si="1112">C426+Div_Nt_load2</f>
        <v>1.2890625000000007E-3</v>
      </c>
      <c r="D427" s="226">
        <f t="shared" ca="1" si="855"/>
        <v>18.000000000027327</v>
      </c>
      <c r="E427" s="225">
        <f ca="1">BT361</f>
        <v>2.7326950836279626E-11</v>
      </c>
      <c r="F427" s="224">
        <v>66</v>
      </c>
      <c r="G427" s="223">
        <f t="shared" ca="1" si="856"/>
        <v>-1.4748665991015197E-14</v>
      </c>
      <c r="H427" s="223">
        <f t="shared" ca="1" si="857"/>
        <v>4.8194180852676401E-14</v>
      </c>
      <c r="I427" s="223">
        <f t="shared" ca="1" si="858"/>
        <v>1.0019113249903568E-14</v>
      </c>
      <c r="J427" s="223">
        <f t="shared" ca="1" si="859"/>
        <v>-4.9177410024667969E-14</v>
      </c>
      <c r="K427" s="223">
        <f t="shared" ca="1" si="860"/>
        <v>-5.1930709711909248E-15</v>
      </c>
      <c r="L427" s="223">
        <f t="shared" ca="1" si="861"/>
        <v>4.9687033855015101E-14</v>
      </c>
      <c r="M427" s="223">
        <f t="shared" ca="1" si="862"/>
        <v>3.1701658020439977E-16</v>
      </c>
      <c r="N427" s="223">
        <f t="shared" ca="1" si="863"/>
        <v>-4.9718144387642823E-14</v>
      </c>
      <c r="O427" s="223">
        <f t="shared" ca="1" si="864"/>
        <v>4.5620908537483852E-15</v>
      </c>
      <c r="P427" s="223">
        <f t="shared" ca="1" si="865"/>
        <v>4.927044201111518E-14</v>
      </c>
      <c r="Q427" s="223">
        <f t="shared" ca="1" si="866"/>
        <v>-9.3972628588871195E-15</v>
      </c>
      <c r="R427" s="223">
        <f t="shared" ca="1" si="867"/>
        <v>-4.8348238344057151E-14</v>
      </c>
      <c r="S427" s="223">
        <f t="shared" ca="1" si="868"/>
        <v>1.4141934085628257E-14</v>
      </c>
      <c r="T427" s="223">
        <f t="shared" ca="1" si="869"/>
        <v>4.6960414711910323E-14</v>
      </c>
      <c r="U427" s="223">
        <f t="shared" ca="1" si="870"/>
        <v>-1.8750410756357246E-14</v>
      </c>
      <c r="V427" s="223">
        <f t="shared" ca="1" si="871"/>
        <v>-4.5120336614913823E-14</v>
      </c>
      <c r="W427" s="223">
        <f t="shared" ca="1" si="872"/>
        <v>2.3178310721485359E-14</v>
      </c>
      <c r="X427" s="223">
        <f t="shared" ca="1" si="873"/>
        <v>4.2845725011030744E-14</v>
      </c>
      <c r="Y427" s="223">
        <f t="shared" ca="1" si="874"/>
        <v>-2.738299088381207E-14</v>
      </c>
      <c r="Z427" s="223">
        <f t="shared" ca="1" si="875"/>
        <v>-4.0158485653435567E-14</v>
      </c>
      <c r="AA427" s="223">
        <f t="shared" ca="1" si="876"/>
        <v>3.1323957874862326E-14</v>
      </c>
      <c r="AB427" s="223">
        <f t="shared" ca="1" si="877"/>
        <v>3.7084498126136564E-14</v>
      </c>
      <c r="AC427" s="223">
        <f t="shared" ca="1" si="878"/>
        <v>-3.4963258028160337E-14</v>
      </c>
      <c r="AD427" s="223">
        <f t="shared" ca="1" si="879"/>
        <v>-3.365336660943407E-14</v>
      </c>
      <c r="AE427" s="223">
        <f t="shared" ca="1" si="880"/>
        <v>3.8265842893786147E-14</v>
      </c>
      <c r="AF427" s="223">
        <f t="shared" ca="1" si="881"/>
        <v>2.9898134775481205E-14</v>
      </c>
      <c r="AG427" s="223">
        <f t="shared" ca="1" si="882"/>
        <v>-4.1199906774107264E-14</v>
      </c>
      <c r="AH427" s="223">
        <f t="shared" ca="1" si="883"/>
        <v>-2.5854967559657464E-14</v>
      </c>
      <c r="AI427" s="223">
        <f t="shared" ca="1" si="884"/>
        <v>4.3737193030033713E-14</v>
      </c>
      <c r="AJ427" s="223">
        <f t="shared" ca="1" si="885"/>
        <v>2.1562802872471265E-14</v>
      </c>
      <c r="AK427" s="223">
        <f t="shared" ca="1" si="886"/>
        <v>-4.5853266207899174E-14</v>
      </c>
      <c r="AL427" s="223">
        <f t="shared" ca="1" si="887"/>
        <v>-1.7062976606196091E-14</v>
      </c>
      <c r="AM427" s="223">
        <f t="shared" ca="1" si="888"/>
        <v>4.7527747366237525E-14</v>
      </c>
      <c r="AN427" s="223">
        <f t="shared" ca="1" si="889"/>
        <v>1.2398824547631426E-14</v>
      </c>
      <c r="AO427" s="223">
        <f t="shared" ca="1" si="890"/>
        <v>-4.8744510336129471E-14</v>
      </c>
      <c r="AP427" s="223">
        <f t="shared" ca="1" si="891"/>
        <v>-7.6152650307861256E-15</v>
      </c>
      <c r="AQ427" s="223">
        <f t="shared" ca="1" si="892"/>
        <v>4.9491837025024646E-14</v>
      </c>
      <c r="AR427" s="223">
        <f t="shared" ca="1" si="893"/>
        <v>2.7583663487670323E-15</v>
      </c>
      <c r="AS427" s="223">
        <f t="shared" ca="1" si="894"/>
        <v>-4.9762530268378659E-14</v>
      </c>
      <c r="AT427" s="223">
        <f t="shared" ca="1" si="895"/>
        <v>2.1250969090674689E-15</v>
      </c>
      <c r="AU427" s="223">
        <f t="shared" ca="1" si="896"/>
        <v>4.9553983142282011E-14</v>
      </c>
      <c r="AV427" s="223">
        <f t="shared" ca="1" si="897"/>
        <v>-6.988094321971161E-15</v>
      </c>
      <c r="AW427" s="223">
        <f t="shared" ca="1" si="898"/>
        <v>-4.8868204069562492E-14</v>
      </c>
      <c r="AX427" s="223">
        <f t="shared" ca="1" si="899"/>
        <v>1.178379256647333E-14</v>
      </c>
      <c r="AY427" s="223">
        <f t="shared" ca="1" si="900"/>
        <v>4.771179747757538E-14</v>
      </c>
      <c r="AZ427" s="223">
        <f t="shared" ca="1" si="901"/>
        <v>-1.646600644688409E-14</v>
      </c>
      <c r="BA427" s="223">
        <f t="shared" ca="1" si="902"/>
        <v>-4.6095900193957635E-14</v>
      </c>
      <c r="BB427" s="223">
        <f t="shared" ca="1" si="903"/>
        <v>2.0989643683976631E-14</v>
      </c>
      <c r="BC427" s="223">
        <f t="shared" ca="1" si="904"/>
        <v>4.4036074192889827E-14</v>
      </c>
      <c r="BD427" s="223">
        <f t="shared" ca="1" si="905"/>
        <v>-2.5311139178286075E-14</v>
      </c>
      <c r="BE427" s="223">
        <f t="shared" ca="1" si="906"/>
        <v>-4.1552156724777651E-14</v>
      </c>
      <c r="BF427" s="223">
        <f t="shared" ca="1" si="907"/>
        <v>2.9388874565832505E-14</v>
      </c>
      <c r="BG427" s="223">
        <f t="shared" ca="1" si="908"/>
        <v>3.8668069272686447E-14</v>
      </c>
      <c r="BH427" s="223">
        <f t="shared" ca="1" si="909"/>
        <v>-3.3183579025716925E-14</v>
      </c>
      <c r="BI427" s="223">
        <f t="shared" ca="1" si="910"/>
        <v>-3.541158717538243E-14</v>
      </c>
      <c r="BJ427" s="223">
        <f t="shared" ca="1" si="911"/>
        <v>3.6658707479594182E-14</v>
      </c>
      <c r="BK427" s="223">
        <f t="shared" ca="1" si="912"/>
        <v>3.1814072135636824E-14</v>
      </c>
      <c r="BL427" s="223">
        <f t="shared" ca="1" si="913"/>
        <v>-3.9780792540754992E-14</v>
      </c>
      <c r="BM427" s="223">
        <f t="shared" ca="1" si="914"/>
        <v>-2.7910170189884155E-14</v>
      </c>
      <c r="BN427" s="223">
        <f t="shared" ca="1" si="915"/>
        <v>4.2519766823355075E-14</v>
      </c>
      <c r="BO427" s="223">
        <f t="shared" ca="1" si="916"/>
        <v>2.3737478047951896E-14</v>
      </c>
      <c r="BP427" s="223">
        <f t="shared" ca="1" si="917"/>
        <v>-4.484925250777734E-14</v>
      </c>
      <c r="BQ427" s="223">
        <f t="shared" ca="1" si="918"/>
        <v>-1.9336181016192407E-14</v>
      </c>
      <c r="BR427" s="223">
        <f t="shared" ca="1" si="919"/>
        <v>4.6746815373454391E-14</v>
      </c>
      <c r="BS427" s="223">
        <f t="shared" ca="1" si="920"/>
        <v>1.4748665991015231E-14</v>
      </c>
      <c r="BT427" s="223">
        <f t="shared" ca="1" si="921"/>
        <v>-4.8194180852676388E-14</v>
      </c>
      <c r="BU427" s="223">
        <f t="shared" ca="1" si="922"/>
        <v>-1.0019113249903634E-14</v>
      </c>
      <c r="BV427" s="223">
        <f t="shared" ca="1" si="923"/>
        <v>4.9177410024667962E-14</v>
      </c>
      <c r="BW427" s="223">
        <f t="shared" ca="1" si="924"/>
        <v>5.1930709711910384E-15</v>
      </c>
      <c r="BX427" s="223">
        <f t="shared" ca="1" si="925"/>
        <v>-4.9687033855015095E-14</v>
      </c>
      <c r="BY427" s="223">
        <f t="shared" ca="1" si="926"/>
        <v>-3.1701658020451653E-16</v>
      </c>
      <c r="BZ427" s="223">
        <f t="shared" ca="1" si="927"/>
        <v>4.971814438764283E-14</v>
      </c>
      <c r="CA427" s="223">
        <f t="shared" ca="1" si="928"/>
        <v>-4.5620908537482716E-15</v>
      </c>
      <c r="CB427" s="223">
        <f t="shared" ca="1" si="929"/>
        <v>-4.9270442011115211E-14</v>
      </c>
      <c r="CC427" s="223">
        <f t="shared" ca="1" si="930"/>
        <v>9.3972628588869207E-15</v>
      </c>
      <c r="CD427" s="223">
        <f t="shared" ca="1" si="931"/>
        <v>4.8348238344057202E-14</v>
      </c>
      <c r="CE427" s="223">
        <f t="shared" ca="1" si="932"/>
        <v>-1.4141934085628066E-14</v>
      </c>
      <c r="CF427" s="223">
        <f t="shared" ca="1" si="933"/>
        <v>-4.6960414711910387E-14</v>
      </c>
      <c r="CG427" s="223">
        <f t="shared" ca="1" si="934"/>
        <v>1.8750410756357057E-14</v>
      </c>
      <c r="CH427" s="223">
        <f t="shared" ca="1" si="935"/>
        <v>4.5120336614913621E-14</v>
      </c>
      <c r="CI427" s="223">
        <f t="shared" ca="1" si="936"/>
        <v>-2.3178310721485804E-14</v>
      </c>
      <c r="CJ427" s="223">
        <f t="shared" ca="1" si="937"/>
        <v>-4.2845725011030492E-14</v>
      </c>
      <c r="CK427" s="223">
        <f t="shared" ca="1" si="938"/>
        <v>2.7382990883812492E-14</v>
      </c>
      <c r="CL427" s="223">
        <f t="shared" ca="1" si="939"/>
        <v>4.0158485653435365E-14</v>
      </c>
      <c r="CM427" s="223">
        <f t="shared" ca="1" si="940"/>
        <v>-3.1323957874862584E-14</v>
      </c>
      <c r="CN427" s="223">
        <f t="shared" ca="1" si="941"/>
        <v>-3.7084498126136343E-14</v>
      </c>
      <c r="CO427" s="223">
        <f t="shared" ca="1" si="942"/>
        <v>3.4963258028160565E-14</v>
      </c>
      <c r="CP427" s="223">
        <f t="shared" ca="1" si="943"/>
        <v>3.3653366609433824E-14</v>
      </c>
      <c r="CQ427" s="223">
        <f t="shared" ca="1" si="944"/>
        <v>-3.8265842893786362E-14</v>
      </c>
      <c r="CR427" s="223">
        <f t="shared" ca="1" si="945"/>
        <v>-2.9898134775480946E-14</v>
      </c>
      <c r="CS427" s="223">
        <f t="shared" ca="1" si="946"/>
        <v>4.1199906774107447E-14</v>
      </c>
      <c r="CT427" s="223">
        <f t="shared" ca="1" si="947"/>
        <v>2.5854967559657186E-14</v>
      </c>
      <c r="CU427" s="223">
        <f t="shared" ca="1" si="948"/>
        <v>-4.3737193030033865E-14</v>
      </c>
      <c r="CV427" s="223">
        <f t="shared" ca="1" si="949"/>
        <v>-2.1562802872470968E-14</v>
      </c>
      <c r="CW427" s="223">
        <f t="shared" ca="1" si="950"/>
        <v>4.5853266207899294E-14</v>
      </c>
      <c r="CX427" s="223">
        <f t="shared" ca="1" si="951"/>
        <v>1.7062976606195782E-14</v>
      </c>
      <c r="CY427" s="223">
        <f t="shared" ca="1" si="952"/>
        <v>-4.752774736623762E-14</v>
      </c>
      <c r="CZ427" s="223">
        <f t="shared" ca="1" si="953"/>
        <v>-1.2398824547631109E-14</v>
      </c>
      <c r="DA427" s="223">
        <f t="shared" ca="1" si="954"/>
        <v>4.8744510336129534E-14</v>
      </c>
      <c r="DB427" s="223">
        <f t="shared" ca="1" si="955"/>
        <v>7.6152650307858006E-15</v>
      </c>
      <c r="DC427" s="223">
        <f t="shared" ca="1" si="956"/>
        <v>-4.9491837025024678E-14</v>
      </c>
      <c r="DD427" s="223">
        <f t="shared" ca="1" si="957"/>
        <v>-2.7583663487667025E-15</v>
      </c>
      <c r="DE427" s="223">
        <f t="shared" ca="1" si="958"/>
        <v>4.9762530268378659E-14</v>
      </c>
      <c r="DF427" s="223">
        <f t="shared" ca="1" si="959"/>
        <v>-2.1250969090674405E-15</v>
      </c>
      <c r="DG427" s="223">
        <f t="shared" ca="1" si="960"/>
        <v>-4.9553983142282017E-14</v>
      </c>
      <c r="DH427" s="223">
        <f t="shared" ca="1" si="961"/>
        <v>6.9880943219711326E-15</v>
      </c>
      <c r="DI427" s="223">
        <f t="shared" ca="1" si="962"/>
        <v>4.8868204069562505E-14</v>
      </c>
      <c r="DJ427" s="223">
        <f t="shared" ca="1" si="963"/>
        <v>-1.1783792566473303E-14</v>
      </c>
      <c r="DK427" s="223">
        <f t="shared" ca="1" si="964"/>
        <v>-4.7711797477575386E-14</v>
      </c>
      <c r="DL427" s="223">
        <f t="shared" ca="1" si="965"/>
        <v>1.6466006446884071E-14</v>
      </c>
      <c r="DM427" s="223">
        <f t="shared" ca="1" si="966"/>
        <v>4.6095900193957648E-14</v>
      </c>
      <c r="DN427" s="223">
        <f t="shared" ca="1" si="967"/>
        <v>-2.0989643683976605E-14</v>
      </c>
      <c r="DO427" s="223">
        <f t="shared" ca="1" si="968"/>
        <v>-4.4036074192889833E-14</v>
      </c>
      <c r="DP427" s="223">
        <f t="shared" ca="1" si="969"/>
        <v>2.5311139178286053E-14</v>
      </c>
      <c r="DQ427" s="223">
        <f t="shared" ca="1" si="970"/>
        <v>4.1552156724777664E-14</v>
      </c>
      <c r="DR427" s="223">
        <f t="shared" ca="1" si="971"/>
        <v>-2.9388874565832486E-14</v>
      </c>
      <c r="DS427" s="223">
        <f t="shared" ca="1" si="972"/>
        <v>-3.8668069272686466E-14</v>
      </c>
      <c r="DT427" s="223">
        <f t="shared" ca="1" si="973"/>
        <v>3.31835790257169E-14</v>
      </c>
      <c r="DU427" s="223">
        <f t="shared" ca="1" si="974"/>
        <v>3.5411587175382443E-14</v>
      </c>
      <c r="DV427" s="223">
        <f t="shared" ca="1" si="975"/>
        <v>-3.6658707479594164E-14</v>
      </c>
      <c r="DW427" s="223">
        <f t="shared" ca="1" si="976"/>
        <v>-3.1814072135636849E-14</v>
      </c>
      <c r="DX427" s="223">
        <f t="shared" ca="1" si="977"/>
        <v>3.9780792540754973E-14</v>
      </c>
      <c r="DY427" s="223">
        <f t="shared" ca="1" si="978"/>
        <v>2.7910170189884177E-14</v>
      </c>
      <c r="DZ427" s="223">
        <f t="shared" ca="1" si="979"/>
        <v>-4.2519766823355056E-14</v>
      </c>
      <c r="EA427" s="223">
        <f t="shared" ca="1" si="980"/>
        <v>-2.3737478047951915E-14</v>
      </c>
      <c r="EB427" s="223">
        <f t="shared" ca="1" si="981"/>
        <v>4.4849252507777328E-14</v>
      </c>
      <c r="EC427" s="223">
        <f t="shared" ca="1" si="982"/>
        <v>1.933618101619243E-14</v>
      </c>
      <c r="ED427" s="223">
        <f t="shared" ca="1" si="983"/>
        <v>-4.6746815373454378E-14</v>
      </c>
      <c r="EE427" s="223">
        <f t="shared" ca="1" si="984"/>
        <v>-1.4748665991015254E-14</v>
      </c>
      <c r="EF427" s="223">
        <f t="shared" ca="1" si="985"/>
        <v>4.8194180852676375E-14</v>
      </c>
      <c r="EG427" s="223">
        <f t="shared" ca="1" si="986"/>
        <v>1.0019113249903659E-14</v>
      </c>
      <c r="EH427" s="223">
        <f t="shared" ca="1" si="987"/>
        <v>-4.9177410024667962E-14</v>
      </c>
      <c r="EI427" s="223">
        <f t="shared" ca="1" si="988"/>
        <v>-5.1930709711910636E-15</v>
      </c>
      <c r="EJ427" s="223">
        <f t="shared" ca="1" si="989"/>
        <v>4.9687033855015101E-14</v>
      </c>
      <c r="EK427" s="223">
        <f t="shared" ca="1" si="990"/>
        <v>3.1701658020453861E-16</v>
      </c>
      <c r="EL427" s="223">
        <f t="shared" ca="1" si="991"/>
        <v>-4.9718144387642836E-14</v>
      </c>
      <c r="EM427" s="223">
        <f t="shared" ca="1" si="992"/>
        <v>4.5620908537482464E-15</v>
      </c>
      <c r="EN427" s="223">
        <f t="shared" ca="1" si="993"/>
        <v>4.9270442011115211E-14</v>
      </c>
      <c r="EO427" s="223">
        <f t="shared" ca="1" si="994"/>
        <v>-9.3972628588868923E-15</v>
      </c>
      <c r="EP427" s="223">
        <f t="shared" ca="1" si="995"/>
        <v>-4.8348238344057208E-14</v>
      </c>
      <c r="EQ427" s="223">
        <f t="shared" ca="1" si="996"/>
        <v>1.414193408562804E-14</v>
      </c>
      <c r="ER427" s="223">
        <f t="shared" ca="1" si="997"/>
        <v>4.6960414711910399E-14</v>
      </c>
      <c r="ES427" s="223">
        <f t="shared" ca="1" si="998"/>
        <v>-1.8750410756357032E-14</v>
      </c>
      <c r="ET427" s="223">
        <f t="shared" ca="1" si="999"/>
        <v>-4.5120336614913918E-14</v>
      </c>
      <c r="EU427" s="223">
        <f t="shared" ca="1" si="1000"/>
        <v>2.3178310721485157E-14</v>
      </c>
      <c r="EV427" s="223">
        <f t="shared" ca="1" si="1001"/>
        <v>4.2845725011030858E-14</v>
      </c>
      <c r="EW427" s="223">
        <f t="shared" ca="1" si="1002"/>
        <v>-2.738299088381188E-14</v>
      </c>
      <c r="EX427" s="223">
        <f t="shared" ca="1" si="1003"/>
        <v>-4.0158485653435801E-14</v>
      </c>
      <c r="EY427" s="223">
        <f t="shared" ca="1" si="1004"/>
        <v>3.1323957874862023E-14</v>
      </c>
      <c r="EZ427" s="223">
        <f t="shared" ca="1" si="1005"/>
        <v>3.7084498126136829E-14</v>
      </c>
      <c r="FA427" s="223">
        <f t="shared" ca="1" si="1006"/>
        <v>-3.4963258028160053E-14</v>
      </c>
      <c r="FB427" s="223">
        <f t="shared" ca="1" si="1007"/>
        <v>-3.3653366609434366E-14</v>
      </c>
      <c r="FC427" s="223">
        <f t="shared" ca="1" si="1008"/>
        <v>3.8265842893785895E-14</v>
      </c>
      <c r="FD427" s="223">
        <f t="shared" ca="1" si="1009"/>
        <v>2.9898134775481527E-14</v>
      </c>
      <c r="FE427" s="223">
        <f t="shared" ca="1" si="1010"/>
        <v>-4.1199906774107037E-14</v>
      </c>
      <c r="FF427" s="223">
        <f t="shared" ca="1" si="1011"/>
        <v>-2.5854967559657811E-14</v>
      </c>
      <c r="FG427" s="223">
        <f t="shared" ca="1" si="1012"/>
        <v>4.3737193030033524E-14</v>
      </c>
      <c r="FH427" s="223">
        <f t="shared" ca="1" si="1013"/>
        <v>2.1562802872471628E-14</v>
      </c>
      <c r="FI427" s="223">
        <f t="shared" ca="1" si="1014"/>
        <v>-4.585326620789901E-14</v>
      </c>
      <c r="FJ427" s="223">
        <f t="shared" ca="1" si="1015"/>
        <v>-1.7062976606195139E-14</v>
      </c>
      <c r="FK427" s="223">
        <f t="shared" ca="1" si="1016"/>
        <v>4.7527747366237405E-14</v>
      </c>
      <c r="FL427" s="223">
        <f t="shared" ca="1" si="1017"/>
        <v>1.2398824547630448E-14</v>
      </c>
      <c r="FM427" s="223">
        <f t="shared" ca="1" si="1018"/>
        <v>-4.8744510336129389E-14</v>
      </c>
      <c r="FN427" s="223">
        <f t="shared" ca="1" si="1019"/>
        <v>-7.6152650307851238E-15</v>
      </c>
      <c r="FO427" s="223">
        <f t="shared" ca="1" si="1020"/>
        <v>4.9491837025024602E-14</v>
      </c>
      <c r="FP427" s="223">
        <f t="shared" ca="1" si="1021"/>
        <v>2.7583663487660225E-15</v>
      </c>
      <c r="FQ427" s="223">
        <f t="shared" ca="1" si="1022"/>
        <v>-4.9762530268378659E-14</v>
      </c>
      <c r="FR427" s="223">
        <f t="shared" ca="1" si="1023"/>
        <v>2.1250969090681284E-15</v>
      </c>
      <c r="FS427" s="223">
        <f t="shared" ca="1" si="1024"/>
        <v>4.9553983142282086E-14</v>
      </c>
      <c r="FT427" s="223">
        <f t="shared" ca="1" si="1025"/>
        <v>-6.9880943219718142E-15</v>
      </c>
      <c r="FU427" s="223">
        <f t="shared" ca="1" si="1026"/>
        <v>-4.8868204069562644E-14</v>
      </c>
      <c r="FV427" s="223">
        <f t="shared" ca="1" si="1027"/>
        <v>1.1783792566473967E-14</v>
      </c>
      <c r="FW427" s="223">
        <f t="shared" ca="1" si="1028"/>
        <v>4.7711797477575588E-14</v>
      </c>
      <c r="FX427" s="223">
        <f t="shared" ca="1" si="1029"/>
        <v>-1.6466006446884718E-14</v>
      </c>
      <c r="FY427" s="223">
        <f t="shared" ca="1" si="1030"/>
        <v>-4.6095900193957919E-14</v>
      </c>
      <c r="FZ427" s="223">
        <f t="shared" ca="1" si="1031"/>
        <v>2.0989643683977224E-14</v>
      </c>
      <c r="GA427" s="223">
        <f t="shared" ca="1" si="1032"/>
        <v>4.4036074192890174E-14</v>
      </c>
      <c r="GB427" s="223">
        <f t="shared" ca="1" si="1033"/>
        <v>-2.5311139178286646E-14</v>
      </c>
      <c r="GC427" s="223">
        <f t="shared" ca="1" si="1034"/>
        <v>-4.1552156724778074E-14</v>
      </c>
      <c r="GD427" s="223">
        <f t="shared" ca="1" si="1035"/>
        <v>2.9388874565833042E-14</v>
      </c>
      <c r="GE427" s="223">
        <f t="shared" ca="1" si="1036"/>
        <v>3.8668069272686926E-14</v>
      </c>
      <c r="GF427" s="223">
        <f t="shared" ca="1" si="1037"/>
        <v>-3.3183579025717411E-14</v>
      </c>
      <c r="GG427" s="223">
        <f t="shared" ca="1" si="1038"/>
        <v>-3.541158717538296E-14</v>
      </c>
      <c r="GH427" s="223">
        <f t="shared" ca="1" si="1039"/>
        <v>3.6658707479594624E-14</v>
      </c>
      <c r="GI427" s="223">
        <f t="shared" ca="1" si="1040"/>
        <v>3.1814072135637405E-14</v>
      </c>
      <c r="GJ427" s="223">
        <f t="shared" ca="1" si="1041"/>
        <v>-3.9780792540755389E-14</v>
      </c>
      <c r="GK427" s="223">
        <f t="shared" ca="1" si="1042"/>
        <v>-2.7910170189884779E-14</v>
      </c>
      <c r="GL427" s="223">
        <f t="shared" ca="1" si="1043"/>
        <v>4.251976682335541E-14</v>
      </c>
      <c r="GM427" s="223">
        <f t="shared" ca="1" si="1044"/>
        <v>2.3737478047952559E-14</v>
      </c>
      <c r="GN427" s="223">
        <f t="shared" ca="1" si="1045"/>
        <v>-4.4849252507777618E-14</v>
      </c>
      <c r="GO427" s="223">
        <f t="shared" ca="1" si="1046"/>
        <v>-1.9336181016193102E-14</v>
      </c>
      <c r="GP427" s="223">
        <f t="shared" ca="1" si="1047"/>
        <v>4.6746815373454611E-14</v>
      </c>
      <c r="GQ427" s="223">
        <f t="shared" ca="1" si="1048"/>
        <v>1.4748665991015957E-14</v>
      </c>
      <c r="GR427" s="223">
        <f t="shared" ca="1" si="1049"/>
        <v>-4.8194180852676546E-14</v>
      </c>
      <c r="GS427" s="223">
        <f t="shared" ca="1" si="1050"/>
        <v>-1.0019113249904373E-14</v>
      </c>
      <c r="GT427" s="223">
        <f t="shared" ca="1" si="1051"/>
        <v>4.9177410024668057E-14</v>
      </c>
      <c r="GU427" s="223">
        <f t="shared" ca="1" si="1052"/>
        <v>5.193070971191791E-15</v>
      </c>
      <c r="GV427" s="223">
        <f t="shared" ca="1" si="1053"/>
        <v>-4.9687033855015133E-14</v>
      </c>
      <c r="GW427" s="223">
        <f t="shared" ca="1" si="1054"/>
        <v>-3.1701658020526752E-16</v>
      </c>
      <c r="GX427" s="223">
        <f t="shared" ca="1" si="1055"/>
        <v>4.9718144387642804E-14</v>
      </c>
      <c r="GY427" s="223">
        <f t="shared" ca="1" si="1056"/>
        <v>-4.5620908537475174E-15</v>
      </c>
      <c r="GZ427" s="223">
        <f t="shared" ca="1" si="1057"/>
        <v>-4.9270442011115117E-14</v>
      </c>
      <c r="HA427" s="223">
        <f t="shared" ca="1" si="1058"/>
        <v>9.3972628588861791E-15</v>
      </c>
      <c r="HB427" s="223">
        <f t="shared" ca="1" si="1059"/>
        <v>4.834823834405705E-14</v>
      </c>
      <c r="HC427" s="223">
        <f t="shared" ca="1" si="1060"/>
        <v>-1.414193408562734E-14</v>
      </c>
      <c r="HD427" s="223">
        <f t="shared" ca="1" si="1061"/>
        <v>-4.6960414711910172E-14</v>
      </c>
      <c r="HE427" s="223">
        <f t="shared" ca="1" si="1062"/>
        <v>1.8750410756356363E-14</v>
      </c>
      <c r="HF427" s="223">
        <f t="shared" ca="1" si="1063"/>
        <v>4.5120336614913634E-14</v>
      </c>
      <c r="HG427" s="223">
        <f t="shared" ca="1" si="1064"/>
        <v>-2.3178310721484513E-14</v>
      </c>
      <c r="HH427" s="223">
        <f t="shared" ca="1" si="1065"/>
        <v>-4.2845725011030511E-14</v>
      </c>
      <c r="HI427" s="223">
        <f t="shared" ca="1" si="1066"/>
        <v>2.7382990883811268E-14</v>
      </c>
      <c r="HJ427" s="223">
        <f t="shared" ca="1" si="1067"/>
        <v>4.0158485653435391E-14</v>
      </c>
      <c r="HK427" s="223">
        <f t="shared" ca="1" si="1068"/>
        <v>-3.1323957874861448E-14</v>
      </c>
      <c r="HL427" s="223">
        <f t="shared" ca="1" si="1069"/>
        <v>-3.7084498126136375E-14</v>
      </c>
      <c r="HM427" s="223">
        <f t="shared" ca="1" si="1070"/>
        <v>3.4963258028159523E-14</v>
      </c>
      <c r="HN427" s="223">
        <f t="shared" ca="1" si="1071"/>
        <v>3.3653366609433868E-14</v>
      </c>
      <c r="HO427" s="223">
        <f t="shared" ca="1" si="1072"/>
        <v>-3.8265842893785428E-14</v>
      </c>
      <c r="HP427" s="223">
        <f t="shared" ca="1" si="1073"/>
        <v>-2.9898134775480984E-14</v>
      </c>
      <c r="HQ427" s="223">
        <f t="shared" ca="1" si="1074"/>
        <v>4.1199906774106627E-14</v>
      </c>
      <c r="HR427" s="223">
        <f t="shared" ca="1" si="1075"/>
        <v>2.5854967559657227E-14</v>
      </c>
      <c r="HS427" s="223">
        <f t="shared" ca="1" si="1076"/>
        <v>-4.3737193030033171E-14</v>
      </c>
      <c r="HT427" s="223">
        <f t="shared" ca="1" si="1077"/>
        <v>-2.1562802872471009E-14</v>
      </c>
      <c r="HU427" s="223">
        <f t="shared" ca="1" si="1078"/>
        <v>4.5853266207898732E-14</v>
      </c>
      <c r="HV427" s="223">
        <f t="shared" ca="1" si="1079"/>
        <v>1.7062976606195826E-14</v>
      </c>
      <c r="HW427" s="223">
        <f t="shared" ca="1" si="1080"/>
        <v>-4.7527747366237191E-14</v>
      </c>
      <c r="HX427" s="223">
        <f t="shared" ca="1" si="1081"/>
        <v>-1.2398824547631155E-14</v>
      </c>
      <c r="HY427" s="223">
        <f t="shared" ca="1" si="1082"/>
        <v>4.8744510336129237E-14</v>
      </c>
      <c r="HZ427" s="223">
        <f t="shared" ca="1" si="1083"/>
        <v>7.6152650307858479E-15</v>
      </c>
      <c r="IA427" s="223">
        <f t="shared" ca="1" si="1084"/>
        <v>-4.9491837025024526E-14</v>
      </c>
      <c r="IB427" s="223">
        <f t="shared" ca="1" si="1085"/>
        <v>-2.758366348766753E-15</v>
      </c>
      <c r="IC427" s="223">
        <f t="shared" ca="1" si="1086"/>
        <v>4.9762530268378652E-14</v>
      </c>
      <c r="ID427" s="223">
        <f t="shared" ca="1" si="1087"/>
        <v>-2.1250969090673963E-15</v>
      </c>
      <c r="IE427" s="223">
        <f t="shared" ca="1" si="1088"/>
        <v>-4.309586116439123E-14</v>
      </c>
      <c r="IF427" s="223">
        <f t="shared" ca="1" si="1089"/>
        <v>6.9880943219710853E-15</v>
      </c>
      <c r="IG427" s="223">
        <f t="shared" ca="1" si="1090"/>
        <v>4.8868204069562783E-14</v>
      </c>
      <c r="IH427" s="223">
        <f t="shared" ca="1" si="1091"/>
        <v>-1.1783792566473255E-14</v>
      </c>
      <c r="II427" s="223">
        <f t="shared" ca="1" si="1092"/>
        <v>-4.7711797477575797E-14</v>
      </c>
      <c r="IJ427" s="223">
        <f t="shared" ca="1" si="1093"/>
        <v>1.6466006446884021E-14</v>
      </c>
      <c r="IK427" s="223">
        <f t="shared" ca="1" si="1094"/>
        <v>4.6095900193958197E-14</v>
      </c>
      <c r="IL427" s="223">
        <f t="shared" ca="1" si="1095"/>
        <v>-2.0989643683976561E-14</v>
      </c>
      <c r="IM427" s="223">
        <f t="shared" ca="1" si="1096"/>
        <v>-4.4036074192890509E-14</v>
      </c>
      <c r="IN427" s="223">
        <f t="shared" ca="1" si="1097"/>
        <v>2.5311139178286018E-14</v>
      </c>
      <c r="IO427" s="223">
        <f t="shared" ca="1" si="1098"/>
        <v>4.1552156724778471E-14</v>
      </c>
      <c r="IP427" s="223">
        <f t="shared" ca="1" si="1099"/>
        <v>-2.9388874565832448E-14</v>
      </c>
      <c r="IQ427" s="223">
        <f t="shared" ca="1" si="1100"/>
        <v>-3.8668069272687387E-14</v>
      </c>
      <c r="IR427" s="223">
        <f t="shared" ca="1" si="1101"/>
        <v>3.3183579025716868E-14</v>
      </c>
      <c r="IS427" s="223">
        <f t="shared" ca="1" si="1102"/>
        <v>3.5411587175383478E-14</v>
      </c>
      <c r="IT427" s="223">
        <f t="shared" ca="1" si="1103"/>
        <v>-3.6658707479594132E-14</v>
      </c>
      <c r="IU427" s="223">
        <f t="shared" ca="1" si="1104"/>
        <v>-3.1814072135637973E-14</v>
      </c>
      <c r="IV427" s="223">
        <f t="shared" ca="1" si="1105"/>
        <v>3.9780792540754941E-14</v>
      </c>
      <c r="IW427" s="223">
        <f t="shared" ca="1" si="1106"/>
        <v>2.7910170189885385E-14</v>
      </c>
      <c r="IX427" s="223">
        <f t="shared" ca="1" si="1107"/>
        <v>-4.2519766823355031E-14</v>
      </c>
      <c r="IY427" s="223">
        <f t="shared" ca="1" si="1108"/>
        <v>-2.3737478047953202E-14</v>
      </c>
      <c r="IZ427" s="223">
        <f t="shared" ca="1" si="1109"/>
        <v>4.4849252507777302E-14</v>
      </c>
      <c r="JA427" s="223">
        <f t="shared" ca="1" si="1110"/>
        <v>1.933618101619378E-14</v>
      </c>
      <c r="JB427" s="223">
        <f t="shared" ca="1" si="1111"/>
        <v>-4.6746815373454365E-14</v>
      </c>
    </row>
    <row r="428" spans="2:262">
      <c r="B428" s="230">
        <v>67</v>
      </c>
      <c r="C428" s="229">
        <f t="shared" si="1112"/>
        <v>1.3085937500000007E-3</v>
      </c>
      <c r="D428" s="226">
        <f t="shared" ca="1" si="855"/>
        <v>18.000000000023807</v>
      </c>
      <c r="E428" s="225">
        <f ca="1">BU361</f>
        <v>2.3807505004336023E-11</v>
      </c>
      <c r="F428" s="224">
        <v>67</v>
      </c>
      <c r="G428" s="223">
        <f t="shared" ca="1" si="856"/>
        <v>-3.641123309945459E-14</v>
      </c>
      <c r="H428" s="223">
        <f t="shared" ca="1" si="857"/>
        <v>1.4731876196729568E-13</v>
      </c>
      <c r="I428" s="223">
        <f t="shared" ca="1" si="858"/>
        <v>1.4736352231119808E-14</v>
      </c>
      <c r="J428" s="223">
        <f t="shared" ca="1" si="859"/>
        <v>-1.4948690860916231E-13</v>
      </c>
      <c r="K428" s="223">
        <f t="shared" ca="1" si="860"/>
        <v>7.2575261602728852E-15</v>
      </c>
      <c r="L428" s="223">
        <f t="shared" ca="1" si="861"/>
        <v>1.4841911511957498E-13</v>
      </c>
      <c r="M428" s="223">
        <f t="shared" ca="1" si="862"/>
        <v>-2.9094301027513469E-14</v>
      </c>
      <c r="N428" s="223">
        <f t="shared" ca="1" si="863"/>
        <v>-1.4413849600292224E-13</v>
      </c>
      <c r="O428" s="223">
        <f t="shared" ca="1" si="864"/>
        <v>5.0301272140248396E-14</v>
      </c>
      <c r="P428" s="223">
        <f t="shared" ca="1" si="865"/>
        <v>1.3673771373591131E-13</v>
      </c>
      <c r="Q428" s="223">
        <f t="shared" ca="1" si="866"/>
        <v>-7.0419372617445196E-14</v>
      </c>
      <c r="R428" s="223">
        <f t="shared" ca="1" si="867"/>
        <v>-1.2637697290478176E-13</v>
      </c>
      <c r="S428" s="223">
        <f t="shared" ca="1" si="868"/>
        <v>8.9013106339019903E-14</v>
      </c>
      <c r="T428" s="223">
        <f t="shared" ca="1" si="869"/>
        <v>1.1328055225982039E-13</v>
      </c>
      <c r="U428" s="223">
        <f t="shared" ca="1" si="870"/>
        <v>-1.05679975121666E-13</v>
      </c>
      <c r="V428" s="223">
        <f t="shared" ca="1" si="871"/>
        <v>-9.7731949757722154E-14</v>
      </c>
      <c r="W428" s="223">
        <f t="shared" ca="1" si="872"/>
        <v>1.2005919158900866E-13</v>
      </c>
      <c r="X428" s="223">
        <f t="shared" ca="1" si="873"/>
        <v>8.0067745686973425E-14</v>
      </c>
      <c r="Y428" s="223">
        <f t="shared" ca="1" si="874"/>
        <v>-1.3183948912875152E-13</v>
      </c>
      <c r="Z428" s="223">
        <f t="shared" ca="1" si="875"/>
        <v>-6.0670316721054336E-14</v>
      </c>
      <c r="AA428" s="223">
        <f t="shared" ca="1" si="876"/>
        <v>1.4076585987482749E-13</v>
      </c>
      <c r="AB428" s="223">
        <f t="shared" ca="1" si="877"/>
        <v>3.9959558618207457E-14</v>
      </c>
      <c r="AC428" s="223">
        <f t="shared" ca="1" si="878"/>
        <v>-1.4664507485759485E-13</v>
      </c>
      <c r="AD428" s="223">
        <f t="shared" ca="1" si="879"/>
        <v>-1.8383796746327716E-14</v>
      </c>
      <c r="AE428" s="223">
        <f t="shared" ca="1" si="880"/>
        <v>1.4934986682749204E-13</v>
      </c>
      <c r="AF428" s="223">
        <f t="shared" ca="1" si="881"/>
        <v>-3.5899188073377214E-15</v>
      </c>
      <c r="AG428" s="223">
        <f t="shared" ca="1" si="882"/>
        <v>-1.4882168520665193E-13</v>
      </c>
      <c r="AH428" s="223">
        <f t="shared" ca="1" si="883"/>
        <v>2.5485923460126236E-14</v>
      </c>
      <c r="AI428" s="223">
        <f t="shared" ca="1" si="884"/>
        <v>1.4507196353209449E-13</v>
      </c>
      <c r="AJ428" s="223">
        <f t="shared" ca="1" si="885"/>
        <v>-4.6830234835697701E-14</v>
      </c>
      <c r="AK428" s="223">
        <f t="shared" ca="1" si="886"/>
        <v>-1.3818187195417861E-13</v>
      </c>
      <c r="AL428" s="223">
        <f t="shared" ca="1" si="887"/>
        <v>6.71608130510859E-14</v>
      </c>
      <c r="AM428" s="223">
        <f t="shared" ca="1" si="888"/>
        <v>1.2830056014797432E-13</v>
      </c>
      <c r="AN428" s="223">
        <f t="shared" ca="1" si="889"/>
        <v>-8.6037562484842838E-14</v>
      </c>
      <c r="AO428" s="223">
        <f t="shared" ca="1" si="890"/>
        <v>-1.156419286732213E-13</v>
      </c>
      <c r="AP428" s="223">
        <f t="shared" ca="1" si="891"/>
        <v>1.0305185851818219E-13</v>
      </c>
      <c r="AQ428" s="223">
        <f t="shared" ca="1" si="892"/>
        <v>1.0047999867317212E-13</v>
      </c>
      <c r="AR428" s="223">
        <f t="shared" ca="1" si="893"/>
        <v>-1.1783539302395602E-13</v>
      </c>
      <c r="AS428" s="223">
        <f t="shared" ca="1" si="894"/>
        <v>-8.3142980144367206E-14</v>
      </c>
      <c r="AT428" s="223">
        <f t="shared" ca="1" si="895"/>
        <v>1.3006814712534814E-13</v>
      </c>
      <c r="AU428" s="223">
        <f t="shared" ca="1" si="896"/>
        <v>6.4006167181379455E-14</v>
      </c>
      <c r="AV428" s="223">
        <f t="shared" ca="1" si="897"/>
        <v>-1.394853186381195E-13</v>
      </c>
      <c r="AW428" s="223">
        <f t="shared" ca="1" si="898"/>
        <v>-4.3483813993031161E-14</v>
      </c>
      <c r="AX428" s="223">
        <f t="shared" ca="1" si="899"/>
        <v>1.4588305423821214E-13</v>
      </c>
      <c r="AY428" s="223">
        <f t="shared" ca="1" si="900"/>
        <v>2.2020167549791132E-14</v>
      </c>
      <c r="AZ428" s="223">
        <f t="shared" ca="1" si="901"/>
        <v>-1.491228622705961E-13</v>
      </c>
      <c r="BA428" s="223">
        <f t="shared" ca="1" si="902"/>
        <v>-7.9850978451014545E-17</v>
      </c>
      <c r="BB428" s="223">
        <f t="shared" ca="1" si="903"/>
        <v>1.4913461067536162E-13</v>
      </c>
      <c r="BC428" s="223">
        <f t="shared" ca="1" si="904"/>
        <v>-2.1862194125428256E-14</v>
      </c>
      <c r="BD428" s="223">
        <f t="shared" ca="1" si="905"/>
        <v>-1.4591804513502531E-13</v>
      </c>
      <c r="BE428" s="223">
        <f t="shared" ca="1" si="906"/>
        <v>4.3330988748776266E-14</v>
      </c>
      <c r="BF428" s="223">
        <f t="shared" ca="1" si="907"/>
        <v>1.3954279457973344E-13</v>
      </c>
      <c r="BG428" s="223">
        <f t="shared" ca="1" si="908"/>
        <v>-6.3861798322249159E-14</v>
      </c>
      <c r="BH428" s="223">
        <f t="shared" ca="1" si="909"/>
        <v>-1.3014686393120069E-13</v>
      </c>
      <c r="BI428" s="223">
        <f t="shared" ca="1" si="910"/>
        <v>8.3010192820177933E-14</v>
      </c>
      <c r="BJ428" s="223">
        <f t="shared" ca="1" si="911"/>
        <v>1.1793364671292035E-13</v>
      </c>
      <c r="BK428" s="223">
        <f t="shared" ca="1" si="912"/>
        <v>-1.0036166732848339E-13</v>
      </c>
      <c r="BL428" s="223">
        <f t="shared" ca="1" si="913"/>
        <v>-1.031675221946101E-13</v>
      </c>
      <c r="BM428" s="223">
        <f t="shared" ca="1" si="914"/>
        <v>1.1554061482429485E-13</v>
      </c>
      <c r="BN428" s="223">
        <f t="shared" ca="1" si="915"/>
        <v>8.6168132379436538E-14</v>
      </c>
      <c r="BO428" s="223">
        <f t="shared" ca="1" si="916"/>
        <v>-1.2821845693367851E-13</v>
      </c>
      <c r="BP428" s="223">
        <f t="shared" ca="1" si="917"/>
        <v>-6.7303462719940207E-14</v>
      </c>
      <c r="BQ428" s="223">
        <f t="shared" ca="1" si="918"/>
        <v>1.3812075666115549E-13</v>
      </c>
      <c r="BR428" s="223">
        <f t="shared" ca="1" si="919"/>
        <v>4.6981876344272034E-14</v>
      </c>
      <c r="BS428" s="223">
        <f t="shared" ca="1" si="920"/>
        <v>-1.4503315912187553E-13</v>
      </c>
      <c r="BT428" s="223">
        <f t="shared" ca="1" si="921"/>
        <v>-2.5643274227707555E-14</v>
      </c>
      <c r="BU428" s="223">
        <f t="shared" ca="1" si="922"/>
        <v>1.4880603167753129E-13</v>
      </c>
      <c r="BV428" s="223">
        <f t="shared" ca="1" si="923"/>
        <v>3.7495726649972076E-15</v>
      </c>
      <c r="BW428" s="223">
        <f t="shared" ca="1" si="924"/>
        <v>-1.493577030311028E-13</v>
      </c>
      <c r="BX428" s="223">
        <f t="shared" ca="1" si="925"/>
        <v>1.8225295822467102E-14</v>
      </c>
      <c r="BY428" s="223">
        <f t="shared" ca="1" si="926"/>
        <v>1.4667623116379346E-13</v>
      </c>
      <c r="BZ428" s="223">
        <f t="shared" ca="1" si="927"/>
        <v>-3.9805641694484602E-14</v>
      </c>
      <c r="CA428" s="223">
        <f t="shared" ca="1" si="928"/>
        <v>-1.40819661843675E-13</v>
      </c>
      <c r="CB428" s="223">
        <f t="shared" ca="1" si="929"/>
        <v>6.0524315634048596E-14</v>
      </c>
      <c r="CC428" s="223">
        <f t="shared" ca="1" si="930"/>
        <v>1.3191477211010011E-13</v>
      </c>
      <c r="CD428" s="223">
        <f t="shared" ca="1" si="931"/>
        <v>-7.993282091930739E-14</v>
      </c>
      <c r="CE428" s="223">
        <f t="shared" ca="1" si="932"/>
        <v>-1.2015432593366128E-13</v>
      </c>
      <c r="CF428" s="223">
        <f t="shared" ca="1" si="933"/>
        <v>9.7611022023150321E-14</v>
      </c>
      <c r="CG428" s="223">
        <f t="shared" ca="1" si="934"/>
        <v>1.0579290145835944E-13</v>
      </c>
      <c r="CH428" s="223">
        <f t="shared" ca="1" si="935"/>
        <v>-1.1317623927860472E-13</v>
      </c>
      <c r="CI428" s="223">
        <f t="shared" ca="1" si="936"/>
        <v>-8.9141380153594516E-14</v>
      </c>
      <c r="CJ428" s="223">
        <f t="shared" ca="1" si="937"/>
        <v>1.2629153273794788E-13</v>
      </c>
      <c r="CK428" s="223">
        <f t="shared" ca="1" si="938"/>
        <v>7.0560217169197017E-14</v>
      </c>
      <c r="CL428" s="223">
        <f t="shared" ca="1" si="939"/>
        <v>-1.366729959050474E-13</v>
      </c>
      <c r="CM428" s="223">
        <f t="shared" ca="1" si="940"/>
        <v>-5.0451638569968605E-14</v>
      </c>
      <c r="CN428" s="223">
        <f t="shared" ca="1" si="941"/>
        <v>1.440959014536231E-13</v>
      </c>
      <c r="CO428" s="223">
        <f t="shared" ca="1" si="942"/>
        <v>2.9250934356095079E-14</v>
      </c>
      <c r="CP428" s="223">
        <f t="shared" ca="1" si="943"/>
        <v>-1.4839956589519973E-13</v>
      </c>
      <c r="CQ428" s="223">
        <f t="shared" ca="1" si="944"/>
        <v>-7.4170357491734318E-15</v>
      </c>
      <c r="CR428" s="223">
        <f t="shared" ca="1" si="945"/>
        <v>1.4949082789138224E-13</v>
      </c>
      <c r="CS428" s="223">
        <f t="shared" ca="1" si="946"/>
        <v>-1.4577419282792306E-14</v>
      </c>
      <c r="CT428" s="223">
        <f t="shared" ca="1" si="947"/>
        <v>-1.4734606491548648E-13</v>
      </c>
      <c r="CU428" s="223">
        <f t="shared" ca="1" si="948"/>
        <v>3.6256317210065009E-14</v>
      </c>
      <c r="CV428" s="223">
        <f t="shared" ca="1" si="949"/>
        <v>1.4201170460890753E-13</v>
      </c>
      <c r="CW428" s="223">
        <f t="shared" ca="1" si="950"/>
        <v>-5.7150375361259978E-14</v>
      </c>
      <c r="CX428" s="223">
        <f t="shared" ca="1" si="951"/>
        <v>-1.3360321976289043E-13</v>
      </c>
      <c r="CY428" s="223">
        <f t="shared" ca="1" si="952"/>
        <v>7.6807300475995726E-14</v>
      </c>
      <c r="CZ428" s="223">
        <f t="shared" ca="1" si="953"/>
        <v>1.2230262868131947E-13</v>
      </c>
      <c r="DA428" s="223">
        <f t="shared" ca="1" si="954"/>
        <v>-9.4801579488063355E-14</v>
      </c>
      <c r="DB428" s="223">
        <f t="shared" ca="1" si="955"/>
        <v>-1.0835455503412462E-13</v>
      </c>
      <c r="DC428" s="223">
        <f t="shared" ca="1" si="956"/>
        <v>1.1074369059830668E-13</v>
      </c>
      <c r="DD428" s="223">
        <f t="shared" ca="1" si="957"/>
        <v>9.2060932493562245E-14</v>
      </c>
      <c r="DE428" s="223">
        <f t="shared" ca="1" si="958"/>
        <v>-1.2428853524524157E-13</v>
      </c>
      <c r="DF428" s="223">
        <f t="shared" ca="1" si="959"/>
        <v>-7.3774468782045678E-14</v>
      </c>
      <c r="DG428" s="223">
        <f t="shared" ca="1" si="960"/>
        <v>1.3514290844673678E-13</v>
      </c>
      <c r="DH428" s="223">
        <f t="shared" ca="1" si="961"/>
        <v>5.389101061509691E-14</v>
      </c>
      <c r="DI428" s="223">
        <f t="shared" ca="1" si="962"/>
        <v>-1.4307184580242662E-13</v>
      </c>
      <c r="DJ428" s="223">
        <f t="shared" ca="1" si="963"/>
        <v>-3.2840974815387297E-14</v>
      </c>
      <c r="DK428" s="223">
        <f t="shared" ca="1" si="964"/>
        <v>1.4790370976339035E-13</v>
      </c>
      <c r="DL428" s="223">
        <f t="shared" ca="1" si="965"/>
        <v>1.1080031088355194E-14</v>
      </c>
      <c r="DM428" s="223">
        <f t="shared" ca="1" si="966"/>
        <v>-1.4953390506676193E-13</v>
      </c>
      <c r="DN428" s="223">
        <f t="shared" ca="1" si="967"/>
        <v>1.0920761850822144E-14</v>
      </c>
      <c r="DO428" s="223">
        <f t="shared" ca="1" si="968"/>
        <v>1.4792714290729829E-13</v>
      </c>
      <c r="DP428" s="223">
        <f t="shared" ca="1" si="969"/>
        <v>-3.2685153275864954E-14</v>
      </c>
      <c r="DQ428" s="223">
        <f t="shared" ca="1" si="970"/>
        <v>-1.4311820483344333E-13</v>
      </c>
      <c r="DR428" s="223">
        <f t="shared" ca="1" si="971"/>
        <v>5.3742009839345862E-14</v>
      </c>
      <c r="DS428" s="223">
        <f t="shared" ca="1" si="972"/>
        <v>1.3521118983184359E-13</v>
      </c>
      <c r="DT428" s="223">
        <f t="shared" ca="1" si="973"/>
        <v>-7.363551418688909E-14</v>
      </c>
      <c r="DU428" s="223">
        <f t="shared" ca="1" si="974"/>
        <v>-1.243772608986523E-13</v>
      </c>
      <c r="DV428" s="223">
        <f t="shared" ca="1" si="975"/>
        <v>9.1935032026352166E-14</v>
      </c>
      <c r="DW428" s="223">
        <f t="shared" ca="1" si="976"/>
        <v>1.1085093987757202E-13</v>
      </c>
      <c r="DX428" s="223">
        <f t="shared" ca="1" si="977"/>
        <v>-1.0824443405976559E-13</v>
      </c>
      <c r="DY428" s="223">
        <f t="shared" ca="1" si="978"/>
        <v>-9.4925030770172454E-14</v>
      </c>
      <c r="DZ428" s="223">
        <f t="shared" ca="1" si="979"/>
        <v>1.2221067098634882E-13</v>
      </c>
      <c r="EA428" s="223">
        <f t="shared" ca="1" si="980"/>
        <v>7.6944281413505138E-14</v>
      </c>
      <c r="EB428" s="223">
        <f t="shared" ca="1" si="981"/>
        <v>-1.3353141595369847E-13</v>
      </c>
      <c r="EC428" s="223">
        <f t="shared" ca="1" si="982"/>
        <v>-5.7297920730545368E-14</v>
      </c>
      <c r="ED428" s="223">
        <f t="shared" ca="1" si="983"/>
        <v>1.4196160902112084E-13</v>
      </c>
      <c r="EE428" s="223">
        <f t="shared" ca="1" si="984"/>
        <v>3.6411233099457997E-14</v>
      </c>
      <c r="EF428" s="223">
        <f t="shared" ca="1" si="985"/>
        <v>-1.473187619672955E-13</v>
      </c>
      <c r="EG428" s="223">
        <f t="shared" ca="1" si="986"/>
        <v>-1.473635223112261E-14</v>
      </c>
      <c r="EH428" s="223">
        <f t="shared" ca="1" si="987"/>
        <v>1.4948690860916231E-13</v>
      </c>
      <c r="EI428" s="223">
        <f t="shared" ca="1" si="988"/>
        <v>-7.2575261602708721E-15</v>
      </c>
      <c r="EJ428" s="223">
        <f t="shared" ca="1" si="989"/>
        <v>-1.4841911511957546E-13</v>
      </c>
      <c r="EK428" s="223">
        <f t="shared" ca="1" si="990"/>
        <v>2.9094301027512263E-14</v>
      </c>
      <c r="EL428" s="223">
        <f t="shared" ca="1" si="991"/>
        <v>1.4413849600292305E-13</v>
      </c>
      <c r="EM428" s="223">
        <f t="shared" ca="1" si="992"/>
        <v>-5.0301272140247746E-14</v>
      </c>
      <c r="EN428" s="223">
        <f t="shared" ca="1" si="993"/>
        <v>-1.3673771373591224E-13</v>
      </c>
      <c r="EO428" s="223">
        <f t="shared" ca="1" si="994"/>
        <v>7.0419372617445524E-14</v>
      </c>
      <c r="EP428" s="223">
        <f t="shared" ca="1" si="995"/>
        <v>1.2637697290478269E-13</v>
      </c>
      <c r="EQ428" s="223">
        <f t="shared" ca="1" si="996"/>
        <v>-8.9013106339017202E-14</v>
      </c>
      <c r="ER428" s="223">
        <f t="shared" ca="1" si="997"/>
        <v>-1.1328055225982084E-13</v>
      </c>
      <c r="ES428" s="223">
        <f t="shared" ca="1" si="998"/>
        <v>1.0567997512166399E-13</v>
      </c>
      <c r="ET428" s="223">
        <f t="shared" ca="1" si="999"/>
        <v>9.7731949757722281E-14</v>
      </c>
      <c r="EU428" s="223">
        <f t="shared" ca="1" si="1000"/>
        <v>-1.2005919158900765E-13</v>
      </c>
      <c r="EV428" s="223">
        <f t="shared" ca="1" si="1001"/>
        <v>-8.0067745686976707E-14</v>
      </c>
      <c r="EW428" s="223">
        <f t="shared" ca="1" si="1002"/>
        <v>1.3183948912875092E-13</v>
      </c>
      <c r="EX428" s="223">
        <f t="shared" ca="1" si="1003"/>
        <v>6.0670316721056911E-14</v>
      </c>
      <c r="EY428" s="223">
        <f t="shared" ca="1" si="1004"/>
        <v>-1.4076585987482724E-13</v>
      </c>
      <c r="EZ428" s="223">
        <f t="shared" ca="1" si="1005"/>
        <v>-3.9959558618209148E-14</v>
      </c>
      <c r="FA428" s="223">
        <f t="shared" ca="1" si="1006"/>
        <v>1.466450748575949E-13</v>
      </c>
      <c r="FB428" s="223">
        <f t="shared" ca="1" si="1007"/>
        <v>1.838379674632947E-14</v>
      </c>
      <c r="FC428" s="223">
        <f t="shared" ca="1" si="1008"/>
        <v>-1.4934986682749189E-13</v>
      </c>
      <c r="FD428" s="223">
        <f t="shared" ca="1" si="1009"/>
        <v>3.5899188073370272E-15</v>
      </c>
      <c r="FE428" s="223">
        <f t="shared" ca="1" si="1010"/>
        <v>1.4882168520665221E-13</v>
      </c>
      <c r="FF428" s="223">
        <f t="shared" ca="1" si="1011"/>
        <v>-2.5485923460122405E-14</v>
      </c>
      <c r="FG428" s="223">
        <f t="shared" ca="1" si="1012"/>
        <v>-1.4507196353209389E-13</v>
      </c>
      <c r="FH428" s="223">
        <f t="shared" ca="1" si="1013"/>
        <v>4.6830234835698067E-14</v>
      </c>
      <c r="FI428" s="223">
        <f t="shared" ca="1" si="1014"/>
        <v>1.3818187195417886E-13</v>
      </c>
      <c r="FJ428" s="223">
        <f t="shared" ca="1" si="1015"/>
        <v>-6.7160813051083388E-14</v>
      </c>
      <c r="FK428" s="223">
        <f t="shared" ca="1" si="1016"/>
        <v>-1.2830056014797687E-13</v>
      </c>
      <c r="FL428" s="223">
        <f t="shared" ca="1" si="1017"/>
        <v>8.6037562484844883E-14</v>
      </c>
      <c r="FM428" s="223">
        <f t="shared" ca="1" si="1018"/>
        <v>1.1564192867322107E-13</v>
      </c>
      <c r="FN428" s="223">
        <f t="shared" ca="1" si="1019"/>
        <v>-1.0305185851818091E-13</v>
      </c>
      <c r="FO428" s="223">
        <f t="shared" ca="1" si="1020"/>
        <v>-1.0047999867317421E-13</v>
      </c>
      <c r="FP428" s="223">
        <f t="shared" ca="1" si="1021"/>
        <v>1.1783539302395297E-13</v>
      </c>
      <c r="FQ428" s="223">
        <f t="shared" ca="1" si="1022"/>
        <v>8.3142980144365136E-14</v>
      </c>
      <c r="FR428" s="223">
        <f t="shared" ca="1" si="1023"/>
        <v>-1.3006814712534829E-13</v>
      </c>
      <c r="FS428" s="223">
        <f t="shared" ca="1" si="1024"/>
        <v>-6.4006167181381045E-14</v>
      </c>
      <c r="FT428" s="223">
        <f t="shared" ca="1" si="1025"/>
        <v>1.3948531863811808E-13</v>
      </c>
      <c r="FU428" s="223">
        <f t="shared" ca="1" si="1026"/>
        <v>4.3483813993036917E-14</v>
      </c>
      <c r="FV428" s="223">
        <f t="shared" ca="1" si="1027"/>
        <v>-1.4588305423821267E-13</v>
      </c>
      <c r="FW428" s="223">
        <f t="shared" ca="1" si="1028"/>
        <v>-2.2020167549790779E-14</v>
      </c>
      <c r="FX428" s="223">
        <f t="shared" ca="1" si="1029"/>
        <v>1.4912286227059598E-13</v>
      </c>
      <c r="FY428" s="223">
        <f t="shared" ca="1" si="1030"/>
        <v>7.985097845488943E-17</v>
      </c>
      <c r="FZ428" s="223">
        <f t="shared" ca="1" si="1031"/>
        <v>-1.4913461067536208E-13</v>
      </c>
      <c r="GA428" s="223">
        <f t="shared" ca="1" si="1032"/>
        <v>2.1862194125428622E-14</v>
      </c>
      <c r="GB428" s="223">
        <f t="shared" ca="1" si="1033"/>
        <v>1.4591804513502523E-13</v>
      </c>
      <c r="GC428" s="223">
        <f t="shared" ca="1" si="1034"/>
        <v>-4.3330988748774568E-14</v>
      </c>
      <c r="GD428" s="223">
        <f t="shared" ca="1" si="1035"/>
        <v>-1.3954279457973483E-13</v>
      </c>
      <c r="GE428" s="223">
        <f t="shared" ca="1" si="1036"/>
        <v>6.3861798322243732E-14</v>
      </c>
      <c r="GF428" s="223">
        <f t="shared" ca="1" si="1037"/>
        <v>1.3014686393120051E-13</v>
      </c>
      <c r="GG428" s="223">
        <f t="shared" ca="1" si="1038"/>
        <v>-8.3010192820176469E-14</v>
      </c>
      <c r="GH428" s="223">
        <f t="shared" ca="1" si="1039"/>
        <v>-1.1793364671292144E-13</v>
      </c>
      <c r="GI428" s="223">
        <f t="shared" ca="1" si="1040"/>
        <v>1.0036166732848052E-13</v>
      </c>
      <c r="GJ428" s="223">
        <f t="shared" ca="1" si="1041"/>
        <v>1.0316752219460831E-13</v>
      </c>
      <c r="GK428" s="223">
        <f t="shared" ca="1" si="1042"/>
        <v>-1.1554061482429508E-13</v>
      </c>
      <c r="GL428" s="223">
        <f t="shared" ca="1" si="1043"/>
        <v>-8.6168132379437964E-14</v>
      </c>
      <c r="GM428" s="223">
        <f t="shared" ca="1" si="1044"/>
        <v>1.2821845693367651E-13</v>
      </c>
      <c r="GN428" s="223">
        <f t="shared" ca="1" si="1045"/>
        <v>6.7303462719943678E-14</v>
      </c>
      <c r="GO428" s="223">
        <f t="shared" ca="1" si="1046"/>
        <v>-1.3812075666115645E-13</v>
      </c>
      <c r="GP428" s="223">
        <f t="shared" ca="1" si="1047"/>
        <v>-4.6981876344271687E-14</v>
      </c>
      <c r="GQ428" s="223">
        <f t="shared" ca="1" si="1048"/>
        <v>1.450331591218751E-13</v>
      </c>
      <c r="GR428" s="223">
        <f t="shared" ca="1" si="1049"/>
        <v>2.5643274227711389E-14</v>
      </c>
      <c r="GS428" s="223">
        <f t="shared" ca="1" si="1050"/>
        <v>-1.4880603167753088E-13</v>
      </c>
      <c r="GT428" s="223">
        <f t="shared" ca="1" si="1051"/>
        <v>-3.7495726649947148E-15</v>
      </c>
      <c r="GU428" s="223">
        <f t="shared" ca="1" si="1052"/>
        <v>1.4935770303110278E-13</v>
      </c>
      <c r="GV428" s="223">
        <f t="shared" ca="1" si="1053"/>
        <v>-1.8225295822465348E-14</v>
      </c>
      <c r="GW428" s="223">
        <f t="shared" ca="1" si="1054"/>
        <v>-1.466762311637942E-13</v>
      </c>
      <c r="GX428" s="223">
        <f t="shared" ca="1" si="1055"/>
        <v>3.9805641694478802E-14</v>
      </c>
      <c r="GY428" s="223">
        <f t="shared" ca="1" si="1056"/>
        <v>1.4081966184367417E-13</v>
      </c>
      <c r="GZ428" s="223">
        <f t="shared" ca="1" si="1057"/>
        <v>-6.0524315634048925E-14</v>
      </c>
      <c r="HA428" s="223">
        <f t="shared" ca="1" si="1058"/>
        <v>-1.3191477211010094E-13</v>
      </c>
      <c r="HB428" s="223">
        <f t="shared" ca="1" si="1059"/>
        <v>7.9932820919304108E-14</v>
      </c>
      <c r="HC428" s="223">
        <f t="shared" ca="1" si="1060"/>
        <v>1.2015432593366486E-13</v>
      </c>
      <c r="HD428" s="223">
        <f t="shared" ca="1" si="1061"/>
        <v>-9.7611022023152227E-14</v>
      </c>
      <c r="HE428" s="223">
        <f t="shared" ca="1" si="1062"/>
        <v>-1.0579290145836067E-13</v>
      </c>
      <c r="HF428" s="223">
        <f t="shared" ca="1" si="1063"/>
        <v>1.1317623927860358E-13</v>
      </c>
      <c r="HG428" s="223">
        <f t="shared" ca="1" si="1064"/>
        <v>8.9141380153599337E-14</v>
      </c>
      <c r="HH428" s="223">
        <f t="shared" ca="1" si="1065"/>
        <v>-1.2629153273794465E-13</v>
      </c>
      <c r="HI428" s="223">
        <f t="shared" ca="1" si="1066"/>
        <v>-7.0560217169194821E-14</v>
      </c>
      <c r="HJ428" s="223">
        <f t="shared" ca="1" si="1067"/>
        <v>1.3667299590504667E-13</v>
      </c>
      <c r="HK428" s="223">
        <f t="shared" ca="1" si="1068"/>
        <v>5.0451638569970265E-14</v>
      </c>
      <c r="HL428" s="223">
        <f t="shared" ca="1" si="1069"/>
        <v>-1.4409590145362151E-13</v>
      </c>
      <c r="HM428" s="223">
        <f t="shared" ca="1" si="1070"/>
        <v>-2.9250934356092643E-14</v>
      </c>
      <c r="HN428" s="223">
        <f t="shared" ca="1" si="1071"/>
        <v>1.4839956589520004E-13</v>
      </c>
      <c r="HO428" s="223">
        <f t="shared" ca="1" si="1072"/>
        <v>7.4170357491751926E-15</v>
      </c>
      <c r="HP428" s="223">
        <f t="shared" ca="1" si="1073"/>
        <v>-1.4949082789138224E-13</v>
      </c>
      <c r="HQ428" s="223">
        <f t="shared" ca="1" si="1074"/>
        <v>1.457741928278633E-14</v>
      </c>
      <c r="HR428" s="223">
        <f t="shared" ca="1" si="1075"/>
        <v>1.4734606491548606E-13</v>
      </c>
      <c r="HS428" s="223">
        <f t="shared" ca="1" si="1076"/>
        <v>-3.6256317210063286E-14</v>
      </c>
      <c r="HT428" s="223">
        <f t="shared" ca="1" si="1077"/>
        <v>-1.4201170460890806E-13</v>
      </c>
      <c r="HU428" s="223">
        <f t="shared" ca="1" si="1078"/>
        <v>5.7150375361258337E-14</v>
      </c>
      <c r="HV428" s="223">
        <f t="shared" ca="1" si="1079"/>
        <v>1.3360321976289311E-13</v>
      </c>
      <c r="HW428" s="223">
        <f t="shared" ca="1" si="1080"/>
        <v>-7.6807300475997859E-14</v>
      </c>
      <c r="HX428" s="223">
        <f t="shared" ca="1" si="1081"/>
        <v>-1.2230262868132048E-13</v>
      </c>
      <c r="HY428" s="223">
        <f t="shared" ca="1" si="1082"/>
        <v>9.4801579488061991E-14</v>
      </c>
      <c r="HZ428" s="223">
        <f t="shared" ca="1" si="1083"/>
        <v>1.083545550341258E-13</v>
      </c>
      <c r="IA428" s="223">
        <f t="shared" ca="1" si="1084"/>
        <v>-1.1074369059830265E-13</v>
      </c>
      <c r="IB428" s="223">
        <f t="shared" ca="1" si="1085"/>
        <v>-9.2060932493560276E-14</v>
      </c>
      <c r="IC428" s="223">
        <f t="shared" ca="1" si="1086"/>
        <v>1.2428853524524058E-13</v>
      </c>
      <c r="ID428" s="223">
        <f t="shared" ca="1" si="1087"/>
        <v>7.3774468782047205E-14</v>
      </c>
      <c r="IE428" s="223">
        <f t="shared" ca="1" si="1088"/>
        <v>-1.764690840455228E-13</v>
      </c>
      <c r="IF428" s="223">
        <f t="shared" ca="1" si="1089"/>
        <v>-5.3891010615102514E-14</v>
      </c>
      <c r="IG428" s="223">
        <f t="shared" ca="1" si="1090"/>
        <v>1.4307184580242735E-13</v>
      </c>
      <c r="IH428" s="223">
        <f t="shared" ca="1" si="1091"/>
        <v>3.2840974815389013E-14</v>
      </c>
      <c r="II428" s="223">
        <f t="shared" ca="1" si="1092"/>
        <v>-1.479037097633901E-13</v>
      </c>
      <c r="IJ428" s="223">
        <f t="shared" ca="1" si="1093"/>
        <v>-1.1080031088361183E-14</v>
      </c>
      <c r="IK428" s="223">
        <f t="shared" ca="1" si="1094"/>
        <v>1.4953390506676191E-13</v>
      </c>
      <c r="IL428" s="223">
        <f t="shared" ca="1" si="1095"/>
        <v>-1.0920761850824624E-14</v>
      </c>
      <c r="IM428" s="223">
        <f t="shared" ca="1" si="1096"/>
        <v>-1.4792714290729857E-13</v>
      </c>
      <c r="IN428" s="223">
        <f t="shared" ca="1" si="1097"/>
        <v>3.2685153275863238E-14</v>
      </c>
      <c r="IO428" s="223">
        <f t="shared" ca="1" si="1098"/>
        <v>1.431182048334451E-13</v>
      </c>
      <c r="IP428" s="223">
        <f t="shared" ca="1" si="1099"/>
        <v>-5.3742009839348197E-14</v>
      </c>
      <c r="IQ428" s="223">
        <f t="shared" ca="1" si="1100"/>
        <v>-1.3521118983184253E-13</v>
      </c>
      <c r="IR428" s="223">
        <f t="shared" ca="1" si="1101"/>
        <v>7.3635514186887562E-14</v>
      </c>
      <c r="IS428" s="223">
        <f t="shared" ca="1" si="1102"/>
        <v>1.2437726089865326E-13</v>
      </c>
      <c r="IT428" s="223">
        <f t="shared" ca="1" si="1103"/>
        <v>-9.193503202634742E-14</v>
      </c>
      <c r="IU428" s="223">
        <f t="shared" ca="1" si="1104"/>
        <v>-1.1085093987757034E-13</v>
      </c>
      <c r="IV428" s="223">
        <f t="shared" ca="1" si="1105"/>
        <v>1.0824443405976438E-13</v>
      </c>
      <c r="IW428" s="223">
        <f t="shared" ca="1" si="1106"/>
        <v>9.4925030770173817E-14</v>
      </c>
      <c r="IX428" s="223">
        <f t="shared" ca="1" si="1107"/>
        <v>-1.2221067098634781E-13</v>
      </c>
      <c r="IY428" s="223">
        <f t="shared" ca="1" si="1108"/>
        <v>-7.6944281413510275E-14</v>
      </c>
      <c r="IZ428" s="223">
        <f t="shared" ca="1" si="1109"/>
        <v>1.3353141595369961E-13</v>
      </c>
      <c r="JA428" s="223">
        <f t="shared" ca="1" si="1110"/>
        <v>5.7297920730546996E-14</v>
      </c>
      <c r="JB428" s="223">
        <f t="shared" ca="1" si="1111"/>
        <v>-1.4196160902112028E-13</v>
      </c>
    </row>
    <row r="429" spans="2:262">
      <c r="B429" s="230">
        <v>68</v>
      </c>
      <c r="C429" s="229">
        <f t="shared" si="1112"/>
        <v>1.3281250000000007E-3</v>
      </c>
      <c r="D429" s="226">
        <f t="shared" ca="1" si="855"/>
        <v>18.000000000018769</v>
      </c>
      <c r="E429" s="225">
        <f ca="1">BV361</f>
        <v>1.8768120899617336E-11</v>
      </c>
      <c r="F429" s="224">
        <v>68</v>
      </c>
      <c r="G429" s="223">
        <f t="shared" ca="1" si="856"/>
        <v>-1.6137841849641078E-14</v>
      </c>
      <c r="H429" s="223">
        <f t="shared" ca="1" si="857"/>
        <v>6.5494066329341458E-14</v>
      </c>
      <c r="I429" s="223">
        <f t="shared" ca="1" si="858"/>
        <v>3.298759669327818E-15</v>
      </c>
      <c r="J429" s="223">
        <f t="shared" ca="1" si="859"/>
        <v>-6.6140736308185454E-14</v>
      </c>
      <c r="K429" s="223">
        <f t="shared" ca="1" si="860"/>
        <v>9.6670919951118813E-15</v>
      </c>
      <c r="L429" s="223">
        <f t="shared" ca="1" si="861"/>
        <v>6.4245654882858129E-14</v>
      </c>
      <c r="M429" s="223">
        <f t="shared" ca="1" si="862"/>
        <v>-2.2261442735547202E-14</v>
      </c>
      <c r="N429" s="223">
        <f t="shared" ca="1" si="863"/>
        <v>-5.9881648969760922E-14</v>
      </c>
      <c r="O429" s="223">
        <f t="shared" ca="1" si="864"/>
        <v>3.4000298716016249E-14</v>
      </c>
      <c r="P429" s="223">
        <f t="shared" ca="1" si="865"/>
        <v>5.3216424868771473E-14</v>
      </c>
      <c r="Q429" s="223">
        <f t="shared" ca="1" si="866"/>
        <v>-4.4432542284416071E-14</v>
      </c>
      <c r="R429" s="223">
        <f t="shared" ca="1" si="867"/>
        <v>-4.4506123404189863E-14</v>
      </c>
      <c r="S429" s="223">
        <f t="shared" ca="1" si="868"/>
        <v>5.3157268170882498E-14</v>
      </c>
      <c r="T429" s="223">
        <f t="shared" ca="1" si="869"/>
        <v>3.4085476576506943E-14</v>
      </c>
      <c r="U429" s="223">
        <f t="shared" ca="1" si="870"/>
        <v>-5.9839190052481346E-14</v>
      </c>
      <c r="V429" s="223">
        <f t="shared" ca="1" si="871"/>
        <v>-2.2354943999344353E-14</v>
      </c>
      <c r="W429" s="223">
        <f t="shared" ca="1" si="872"/>
        <v>6.4221525418567816E-14</v>
      </c>
      <c r="X429" s="223">
        <f t="shared" ca="1" si="873"/>
        <v>9.7653234610839975E-15</v>
      </c>
      <c r="Y429" s="223">
        <f t="shared" ca="1" si="874"/>
        <v>-6.6135863578665032E-14</v>
      </c>
      <c r="Z429" s="223">
        <f t="shared" ca="1" si="875"/>
        <v>3.1995729813293216E-15</v>
      </c>
      <c r="AA429" s="223">
        <f t="shared" ca="1" si="876"/>
        <v>6.5508637590853728E-14</v>
      </c>
      <c r="AB429" s="223">
        <f t="shared" ca="1" si="877"/>
        <v>-1.6041511628411579E-14</v>
      </c>
      <c r="AC429" s="223">
        <f t="shared" ca="1" si="878"/>
        <v>-6.2363951398093204E-14</v>
      </c>
      <c r="AD429" s="223">
        <f t="shared" ca="1" si="879"/>
        <v>2.8266983979797335E-14</v>
      </c>
      <c r="AE429" s="223">
        <f t="shared" ca="1" si="880"/>
        <v>5.6822653527210687E-14</v>
      </c>
      <c r="AF429" s="223">
        <f t="shared" ca="1" si="881"/>
        <v>-3.9406171989146316E-14</v>
      </c>
      <c r="AG429" s="223">
        <f t="shared" ca="1" si="882"/>
        <v>-4.909769294778895E-14</v>
      </c>
      <c r="AH429" s="223">
        <f t="shared" ca="1" si="883"/>
        <v>4.9031002908188628E-14</v>
      </c>
      <c r="AI429" s="223">
        <f t="shared" ca="1" si="884"/>
        <v>3.9485935562686807E-14</v>
      </c>
      <c r="AJ429" s="223">
        <f t="shared" ca="1" si="885"/>
        <v>-5.6771599882372177E-14</v>
      </c>
      <c r="AK429" s="223">
        <f t="shared" ca="1" si="886"/>
        <v>-2.8356755817878351E-14</v>
      </c>
      <c r="AL429" s="223">
        <f t="shared" ca="1" si="887"/>
        <v>6.2330496110956439E-14</v>
      </c>
      <c r="AM429" s="223">
        <f t="shared" ca="1" si="888"/>
        <v>1.6137841849641125E-14</v>
      </c>
      <c r="AN429" s="223">
        <f t="shared" ca="1" si="889"/>
        <v>-6.5494066329341496E-14</v>
      </c>
      <c r="AO429" s="223">
        <f t="shared" ca="1" si="890"/>
        <v>-3.2987596693277233E-15</v>
      </c>
      <c r="AP429" s="223">
        <f t="shared" ca="1" si="891"/>
        <v>6.6140736308185466E-14</v>
      </c>
      <c r="AQ429" s="223">
        <f t="shared" ca="1" si="892"/>
        <v>-9.6670919951122158E-15</v>
      </c>
      <c r="AR429" s="223">
        <f t="shared" ca="1" si="893"/>
        <v>-6.4245654882858104E-14</v>
      </c>
      <c r="AS429" s="223">
        <f t="shared" ca="1" si="894"/>
        <v>2.2261442735547628E-14</v>
      </c>
      <c r="AT429" s="223">
        <f t="shared" ca="1" si="895"/>
        <v>5.9881648969760998E-14</v>
      </c>
      <c r="AU429" s="223">
        <f t="shared" ca="1" si="896"/>
        <v>-3.4000298716016432E-14</v>
      </c>
      <c r="AV429" s="223">
        <f t="shared" ca="1" si="897"/>
        <v>-5.3216424868771132E-14</v>
      </c>
      <c r="AW429" s="223">
        <f t="shared" ca="1" si="898"/>
        <v>4.443254228441597E-14</v>
      </c>
      <c r="AX429" s="223">
        <f t="shared" ca="1" si="899"/>
        <v>4.4506123404189787E-14</v>
      </c>
      <c r="AY429" s="223">
        <f t="shared" ca="1" si="900"/>
        <v>-5.3157268170882832E-14</v>
      </c>
      <c r="AZ429" s="223">
        <f t="shared" ca="1" si="901"/>
        <v>-3.4085476576507057E-14</v>
      </c>
      <c r="BA429" s="223">
        <f t="shared" ca="1" si="902"/>
        <v>5.9839190052481485E-14</v>
      </c>
      <c r="BB429" s="223">
        <f t="shared" ca="1" si="903"/>
        <v>2.235494399934382E-14</v>
      </c>
      <c r="BC429" s="223">
        <f t="shared" ca="1" si="904"/>
        <v>-6.4221525418567779E-14</v>
      </c>
      <c r="BD429" s="223">
        <f t="shared" ca="1" si="905"/>
        <v>-9.7653234610836693E-15</v>
      </c>
      <c r="BE429" s="223">
        <f t="shared" ca="1" si="906"/>
        <v>6.613586357866502E-14</v>
      </c>
      <c r="BF429" s="223">
        <f t="shared" ca="1" si="907"/>
        <v>-3.1995729813294163E-15</v>
      </c>
      <c r="BG429" s="223">
        <f t="shared" ca="1" si="908"/>
        <v>-6.5508637590853715E-14</v>
      </c>
      <c r="BH429" s="223">
        <f t="shared" ca="1" si="909"/>
        <v>1.6041511628411213E-14</v>
      </c>
      <c r="BI429" s="223">
        <f t="shared" ca="1" si="910"/>
        <v>6.2363951398093166E-14</v>
      </c>
      <c r="BJ429" s="223">
        <f t="shared" ca="1" si="911"/>
        <v>-2.8266983979797426E-14</v>
      </c>
      <c r="BK429" s="223">
        <f t="shared" ca="1" si="912"/>
        <v>-5.6822653527210883E-14</v>
      </c>
      <c r="BL429" s="223">
        <f t="shared" ca="1" si="913"/>
        <v>3.9406171989146385E-14</v>
      </c>
      <c r="BM429" s="223">
        <f t="shared" ca="1" si="914"/>
        <v>4.9097692947788571E-14</v>
      </c>
      <c r="BN429" s="223">
        <f t="shared" ca="1" si="915"/>
        <v>-4.9031002908188376E-14</v>
      </c>
      <c r="BO429" s="223">
        <f t="shared" ca="1" si="916"/>
        <v>-3.9485935562686731E-14</v>
      </c>
      <c r="BP429" s="223">
        <f t="shared" ca="1" si="917"/>
        <v>5.677159988237248E-14</v>
      </c>
      <c r="BQ429" s="223">
        <f t="shared" ca="1" si="918"/>
        <v>2.8356755817878689E-14</v>
      </c>
      <c r="BR429" s="223">
        <f t="shared" ca="1" si="919"/>
        <v>-6.2330496110956464E-14</v>
      </c>
      <c r="BS429" s="223">
        <f t="shared" ca="1" si="920"/>
        <v>-1.6137841849640573E-14</v>
      </c>
      <c r="BT429" s="223">
        <f t="shared" ca="1" si="921"/>
        <v>6.5494066329341432E-14</v>
      </c>
      <c r="BU429" s="223">
        <f t="shared" ca="1" si="922"/>
        <v>3.2987596693276255E-15</v>
      </c>
      <c r="BV429" s="223">
        <f t="shared" ca="1" si="923"/>
        <v>-6.6140736308185428E-14</v>
      </c>
      <c r="BW429" s="223">
        <f t="shared" ca="1" si="924"/>
        <v>9.6670919951118466E-15</v>
      </c>
      <c r="BX429" s="223">
        <f t="shared" ca="1" si="925"/>
        <v>6.4245654882858078E-14</v>
      </c>
      <c r="BY429" s="223">
        <f t="shared" ca="1" si="926"/>
        <v>-2.2261442735547717E-14</v>
      </c>
      <c r="BZ429" s="223">
        <f t="shared" ca="1" si="927"/>
        <v>-5.9881648969760948E-14</v>
      </c>
      <c r="CA429" s="223">
        <f t="shared" ca="1" si="928"/>
        <v>3.4000298716016508E-14</v>
      </c>
      <c r="CB429" s="223">
        <f t="shared" ca="1" si="929"/>
        <v>5.3216424868771076E-14</v>
      </c>
      <c r="CC429" s="223">
        <f t="shared" ca="1" si="930"/>
        <v>-4.443254228441604E-14</v>
      </c>
      <c r="CD429" s="223">
        <f t="shared" ca="1" si="931"/>
        <v>-4.4506123404189711E-14</v>
      </c>
      <c r="CE429" s="223">
        <f t="shared" ca="1" si="932"/>
        <v>5.3157268170882889E-14</v>
      </c>
      <c r="CF429" s="223">
        <f t="shared" ca="1" si="933"/>
        <v>3.4085476576506167E-14</v>
      </c>
      <c r="CG429" s="223">
        <f t="shared" ca="1" si="934"/>
        <v>-5.9839190052481131E-14</v>
      </c>
      <c r="CH429" s="223">
        <f t="shared" ca="1" si="935"/>
        <v>-2.2354943999344615E-14</v>
      </c>
      <c r="CI429" s="223">
        <f t="shared" ca="1" si="936"/>
        <v>6.4221525418567804E-14</v>
      </c>
      <c r="CJ429" s="223">
        <f t="shared" ca="1" si="937"/>
        <v>9.7653234610835762E-15</v>
      </c>
      <c r="CK429" s="223">
        <f t="shared" ca="1" si="938"/>
        <v>-6.613586357866507E-14</v>
      </c>
      <c r="CL429" s="223">
        <f t="shared" ca="1" si="939"/>
        <v>3.1995729813304513E-15</v>
      </c>
      <c r="CM429" s="223">
        <f t="shared" ca="1" si="940"/>
        <v>6.5508637590853829E-14</v>
      </c>
      <c r="CN429" s="223">
        <f t="shared" ca="1" si="941"/>
        <v>-1.6041511628411311E-14</v>
      </c>
      <c r="CO429" s="223">
        <f t="shared" ca="1" si="942"/>
        <v>-6.2363951398093128E-14</v>
      </c>
      <c r="CP429" s="223">
        <f t="shared" ca="1" si="943"/>
        <v>2.8266983979797508E-14</v>
      </c>
      <c r="CQ429" s="223">
        <f t="shared" ca="1" si="944"/>
        <v>5.6822653527210353E-14</v>
      </c>
      <c r="CR429" s="223">
        <f t="shared" ca="1" si="945"/>
        <v>-3.9406171989147218E-14</v>
      </c>
      <c r="CS429" s="223">
        <f t="shared" ca="1" si="946"/>
        <v>-4.9097692947789139E-14</v>
      </c>
      <c r="CT429" s="223">
        <f t="shared" ca="1" si="947"/>
        <v>4.9031002908188439E-14</v>
      </c>
      <c r="CU429" s="223">
        <f t="shared" ca="1" si="948"/>
        <v>3.9485935562686656E-14</v>
      </c>
      <c r="CV429" s="223">
        <f t="shared" ca="1" si="949"/>
        <v>-5.6771599882372524E-14</v>
      </c>
      <c r="CW429" s="223">
        <f t="shared" ca="1" si="950"/>
        <v>-2.8356755817877748E-14</v>
      </c>
      <c r="CX429" s="223">
        <f t="shared" ca="1" si="951"/>
        <v>6.2330496110956817E-14</v>
      </c>
      <c r="CY429" s="223">
        <f t="shared" ca="1" si="952"/>
        <v>1.6137841849641393E-14</v>
      </c>
      <c r="CZ429" s="223">
        <f t="shared" ca="1" si="953"/>
        <v>-6.5494066329341458E-14</v>
      </c>
      <c r="DA429" s="223">
        <f t="shared" ca="1" si="954"/>
        <v>-3.2987596693275245E-15</v>
      </c>
      <c r="DB429" s="223">
        <f t="shared" ca="1" si="955"/>
        <v>6.6140736308185428E-14</v>
      </c>
      <c r="DC429" s="223">
        <f t="shared" ca="1" si="956"/>
        <v>-9.6670919951128689E-15</v>
      </c>
      <c r="DD429" s="223">
        <f t="shared" ca="1" si="957"/>
        <v>-6.4245654882858293E-14</v>
      </c>
      <c r="DE429" s="223">
        <f t="shared" ca="1" si="958"/>
        <v>2.2261442735546925E-14</v>
      </c>
      <c r="DF429" s="223">
        <f t="shared" ca="1" si="959"/>
        <v>5.988164896976091E-14</v>
      </c>
      <c r="DG429" s="223">
        <f t="shared" ca="1" si="960"/>
        <v>-3.4000298716016597E-14</v>
      </c>
      <c r="DH429" s="223">
        <f t="shared" ca="1" si="961"/>
        <v>-5.3216424868771012E-14</v>
      </c>
      <c r="DI429" s="223">
        <f t="shared" ca="1" si="962"/>
        <v>4.4432542284416816E-14</v>
      </c>
      <c r="DJ429" s="223">
        <f t="shared" ca="1" si="963"/>
        <v>4.4506123404190342E-14</v>
      </c>
      <c r="DK429" s="223">
        <f t="shared" ca="1" si="964"/>
        <v>-5.315726817088239E-14</v>
      </c>
      <c r="DL429" s="223">
        <f t="shared" ca="1" si="965"/>
        <v>-3.4085476576506892E-14</v>
      </c>
      <c r="DM429" s="223">
        <f t="shared" ca="1" si="966"/>
        <v>5.9839190052481573E-14</v>
      </c>
      <c r="DN429" s="223">
        <f t="shared" ca="1" si="967"/>
        <v>2.2354943999343637E-14</v>
      </c>
      <c r="DO429" s="223">
        <f t="shared" ca="1" si="968"/>
        <v>-6.4221525418568069E-14</v>
      </c>
      <c r="DP429" s="223">
        <f t="shared" ca="1" si="969"/>
        <v>-9.7653234610844077E-15</v>
      </c>
      <c r="DQ429" s="223">
        <f t="shared" ca="1" si="970"/>
        <v>6.6135863578665032E-14</v>
      </c>
      <c r="DR429" s="223">
        <f t="shared" ca="1" si="971"/>
        <v>-3.1995729813296119E-15</v>
      </c>
      <c r="DS429" s="223">
        <f t="shared" ca="1" si="972"/>
        <v>-6.550863759085369E-14</v>
      </c>
      <c r="DT429" s="223">
        <f t="shared" ca="1" si="973"/>
        <v>1.6041511628412324E-14</v>
      </c>
      <c r="DU429" s="223">
        <f t="shared" ca="1" si="974"/>
        <v>6.2363951398092787E-14</v>
      </c>
      <c r="DV429" s="223">
        <f t="shared" ca="1" si="975"/>
        <v>-2.8266983979796751E-14</v>
      </c>
      <c r="DW429" s="223">
        <f t="shared" ca="1" si="976"/>
        <v>-5.6822653527210782E-14</v>
      </c>
      <c r="DX429" s="223">
        <f t="shared" ca="1" si="977"/>
        <v>3.9406171989146549E-14</v>
      </c>
      <c r="DY429" s="223">
        <f t="shared" ca="1" si="978"/>
        <v>4.9097692947788445E-14</v>
      </c>
      <c r="DZ429" s="223">
        <f t="shared" ca="1" si="979"/>
        <v>-4.9031002908189146E-14</v>
      </c>
      <c r="EA429" s="223">
        <f t="shared" ca="1" si="980"/>
        <v>-3.9485935562685823E-14</v>
      </c>
      <c r="EB429" s="223">
        <f t="shared" ca="1" si="981"/>
        <v>5.6771599882372089E-14</v>
      </c>
      <c r="EC429" s="223">
        <f t="shared" ca="1" si="982"/>
        <v>2.8356755817878512E-14</v>
      </c>
      <c r="ED429" s="223">
        <f t="shared" ca="1" si="983"/>
        <v>-6.2330496110956527E-14</v>
      </c>
      <c r="EE429" s="223">
        <f t="shared" ca="1" si="984"/>
        <v>-1.6137841849640387E-14</v>
      </c>
      <c r="EF429" s="223">
        <f t="shared" ca="1" si="985"/>
        <v>6.5494066329341609E-14</v>
      </c>
      <c r="EG429" s="223">
        <f t="shared" ca="1" si="986"/>
        <v>3.2987596693283702E-15</v>
      </c>
      <c r="EH429" s="223">
        <f t="shared" ca="1" si="987"/>
        <v>-6.6140736308185466E-14</v>
      </c>
      <c r="EI429" s="223">
        <f t="shared" ca="1" si="988"/>
        <v>9.6670919951120391E-15</v>
      </c>
      <c r="EJ429" s="223">
        <f t="shared" ca="1" si="989"/>
        <v>6.424565488285804E-14</v>
      </c>
      <c r="EK429" s="223">
        <f t="shared" ca="1" si="990"/>
        <v>-2.2261442735547896E-14</v>
      </c>
      <c r="EL429" s="223">
        <f t="shared" ca="1" si="991"/>
        <v>-5.9881648969760468E-14</v>
      </c>
      <c r="EM429" s="223">
        <f t="shared" ca="1" si="992"/>
        <v>3.4000298716015871E-14</v>
      </c>
      <c r="EN429" s="223">
        <f t="shared" ca="1" si="993"/>
        <v>5.3216424868771524E-14</v>
      </c>
      <c r="EO429" s="223">
        <f t="shared" ca="1" si="994"/>
        <v>-4.4432542284416191E-14</v>
      </c>
      <c r="EP429" s="223">
        <f t="shared" ca="1" si="995"/>
        <v>-4.4506123404189572E-14</v>
      </c>
      <c r="EQ429" s="223">
        <f t="shared" ca="1" si="996"/>
        <v>5.3157268170883015E-14</v>
      </c>
      <c r="ER429" s="223">
        <f t="shared" ca="1" si="997"/>
        <v>3.4085476576506003E-14</v>
      </c>
      <c r="ES429" s="223">
        <f t="shared" ca="1" si="998"/>
        <v>-5.983919005248122E-14</v>
      </c>
      <c r="ET429" s="223">
        <f t="shared" ca="1" si="999"/>
        <v>-2.2354943999344432E-14</v>
      </c>
      <c r="EU429" s="223">
        <f t="shared" ca="1" si="1000"/>
        <v>6.4221525418567854E-14</v>
      </c>
      <c r="EV429" s="223">
        <f t="shared" ca="1" si="1001"/>
        <v>9.7653234610833838E-15</v>
      </c>
      <c r="EW429" s="223">
        <f t="shared" ca="1" si="1002"/>
        <v>-6.613586357866507E-14</v>
      </c>
      <c r="EX429" s="223">
        <f t="shared" ca="1" si="1003"/>
        <v>3.1995729813306469E-15</v>
      </c>
      <c r="EY429" s="223">
        <f t="shared" ca="1" si="1004"/>
        <v>6.5508637590853804E-14</v>
      </c>
      <c r="EZ429" s="223">
        <f t="shared" ca="1" si="1005"/>
        <v>-1.6041511628411497E-14</v>
      </c>
      <c r="FA429" s="223">
        <f t="shared" ca="1" si="1006"/>
        <v>-6.2363951398093078E-14</v>
      </c>
      <c r="FB429" s="223">
        <f t="shared" ca="1" si="1007"/>
        <v>2.8266983979797688E-14</v>
      </c>
      <c r="FC429" s="223">
        <f t="shared" ca="1" si="1008"/>
        <v>5.6822653527210245E-14</v>
      </c>
      <c r="FD429" s="223">
        <f t="shared" ca="1" si="1009"/>
        <v>-3.9406171989147376E-14</v>
      </c>
      <c r="FE429" s="223">
        <f t="shared" ca="1" si="1010"/>
        <v>-4.9097692947787751E-14</v>
      </c>
      <c r="FF429" s="223">
        <f t="shared" ca="1" si="1011"/>
        <v>4.9031002908189834E-14</v>
      </c>
      <c r="FG429" s="223">
        <f t="shared" ca="1" si="1012"/>
        <v>3.948593556268499E-14</v>
      </c>
      <c r="FH429" s="223">
        <f t="shared" ca="1" si="1013"/>
        <v>-5.677159988237166E-14</v>
      </c>
      <c r="FI429" s="223">
        <f t="shared" ca="1" si="1014"/>
        <v>-2.8356755817879276E-14</v>
      </c>
      <c r="FJ429" s="223">
        <f t="shared" ca="1" si="1015"/>
        <v>6.2330496110956249E-14</v>
      </c>
      <c r="FK429" s="223">
        <f t="shared" ca="1" si="1016"/>
        <v>1.6137841849641204E-14</v>
      </c>
      <c r="FL429" s="223">
        <f t="shared" ca="1" si="1017"/>
        <v>-6.5494066329341483E-14</v>
      </c>
      <c r="FM429" s="223">
        <f t="shared" ca="1" si="1018"/>
        <v>-3.2987596693273352E-15</v>
      </c>
      <c r="FN429" s="223">
        <f t="shared" ca="1" si="1019"/>
        <v>6.6140736308185416E-14</v>
      </c>
      <c r="FO429" s="223">
        <f t="shared" ca="1" si="1020"/>
        <v>-9.6670919951130646E-15</v>
      </c>
      <c r="FP429" s="223">
        <f t="shared" ca="1" si="1021"/>
        <v>-6.4245654882857775E-14</v>
      </c>
      <c r="FQ429" s="223">
        <f t="shared" ca="1" si="1022"/>
        <v>2.2261442735548881E-14</v>
      </c>
      <c r="FR429" s="223">
        <f t="shared" ca="1" si="1023"/>
        <v>5.9881648969760026E-14</v>
      </c>
      <c r="FS429" s="223">
        <f t="shared" ca="1" si="1024"/>
        <v>-3.4000298716015145E-14</v>
      </c>
      <c r="FT429" s="223">
        <f t="shared" ca="1" si="1025"/>
        <v>-5.3216424868772022E-14</v>
      </c>
      <c r="FU429" s="223">
        <f t="shared" ca="1" si="1026"/>
        <v>4.4432542284415566E-14</v>
      </c>
      <c r="FV429" s="223">
        <f t="shared" ca="1" si="1027"/>
        <v>4.4506123404190197E-14</v>
      </c>
      <c r="FW429" s="223">
        <f t="shared" ca="1" si="1028"/>
        <v>-5.3157268170882504E-14</v>
      </c>
      <c r="FX429" s="223">
        <f t="shared" ca="1" si="1029"/>
        <v>-3.4085476576506722E-14</v>
      </c>
      <c r="FY429" s="223">
        <f t="shared" ca="1" si="1030"/>
        <v>5.9839190052481661E-14</v>
      </c>
      <c r="FZ429" s="223">
        <f t="shared" ca="1" si="1031"/>
        <v>2.2354943999343454E-14</v>
      </c>
      <c r="GA429" s="223">
        <f t="shared" ca="1" si="1032"/>
        <v>-6.4221525418568119E-14</v>
      </c>
      <c r="GB429" s="223">
        <f t="shared" ca="1" si="1033"/>
        <v>-9.7653234610823567E-15</v>
      </c>
      <c r="GC429" s="223">
        <f t="shared" ca="1" si="1034"/>
        <v>6.6135863578665133E-14</v>
      </c>
      <c r="GD429" s="223">
        <f t="shared" ca="1" si="1035"/>
        <v>-3.1995729813316851E-15</v>
      </c>
      <c r="GE429" s="223">
        <f t="shared" ca="1" si="1036"/>
        <v>-6.550863759085393E-14</v>
      </c>
      <c r="GF429" s="223">
        <f t="shared" ca="1" si="1037"/>
        <v>1.6041511628410683E-14</v>
      </c>
      <c r="GG429" s="223">
        <f t="shared" ca="1" si="1038"/>
        <v>6.2363951398093355E-14</v>
      </c>
      <c r="GH429" s="223">
        <f t="shared" ca="1" si="1039"/>
        <v>-2.8266983979796921E-14</v>
      </c>
      <c r="GI429" s="223">
        <f t="shared" ca="1" si="1040"/>
        <v>-5.6822653527210681E-14</v>
      </c>
      <c r="GJ429" s="223">
        <f t="shared" ca="1" si="1041"/>
        <v>3.9406171989146701E-14</v>
      </c>
      <c r="GK429" s="223">
        <f t="shared" ca="1" si="1042"/>
        <v>4.9097692947788306E-14</v>
      </c>
      <c r="GL429" s="223">
        <f t="shared" ca="1" si="1043"/>
        <v>-4.9031002908189278E-14</v>
      </c>
      <c r="GM429" s="223">
        <f t="shared" ca="1" si="1044"/>
        <v>-3.9485935562685665E-14</v>
      </c>
      <c r="GN429" s="223">
        <f t="shared" ca="1" si="1045"/>
        <v>5.6771599882373155E-14</v>
      </c>
      <c r="GO429" s="223">
        <f t="shared" ca="1" si="1046"/>
        <v>2.8356755817876638E-14</v>
      </c>
      <c r="GP429" s="223">
        <f t="shared" ca="1" si="1047"/>
        <v>-6.2330496110957234E-14</v>
      </c>
      <c r="GQ429" s="223">
        <f t="shared" ca="1" si="1048"/>
        <v>-1.6137841849642024E-14</v>
      </c>
      <c r="GR429" s="223">
        <f t="shared" ca="1" si="1049"/>
        <v>6.5494066329341357E-14</v>
      </c>
      <c r="GS429" s="223">
        <f t="shared" ca="1" si="1050"/>
        <v>3.2987596693281745E-15</v>
      </c>
      <c r="GT429" s="223">
        <f t="shared" ca="1" si="1051"/>
        <v>-6.6140736308185454E-14</v>
      </c>
      <c r="GU429" s="223">
        <f t="shared" ca="1" si="1052"/>
        <v>9.6670919951122315E-15</v>
      </c>
      <c r="GV429" s="223">
        <f t="shared" ca="1" si="1053"/>
        <v>6.424565488285799E-14</v>
      </c>
      <c r="GW429" s="223">
        <f t="shared" ca="1" si="1054"/>
        <v>-2.2261442735548086E-14</v>
      </c>
      <c r="GX429" s="223">
        <f t="shared" ca="1" si="1055"/>
        <v>-5.988164896976038E-14</v>
      </c>
      <c r="GY429" s="223">
        <f t="shared" ca="1" si="1056"/>
        <v>3.400029871601765E-14</v>
      </c>
      <c r="GZ429" s="223">
        <f t="shared" ca="1" si="1057"/>
        <v>5.3216424868770293E-14</v>
      </c>
      <c r="HA429" s="223">
        <f t="shared" ca="1" si="1058"/>
        <v>-4.4432542284417731E-14</v>
      </c>
      <c r="HB429" s="223">
        <f t="shared" ca="1" si="1059"/>
        <v>-4.4506123404190822E-14</v>
      </c>
      <c r="HC429" s="223">
        <f t="shared" ca="1" si="1060"/>
        <v>5.3157268170881999E-14</v>
      </c>
      <c r="HD429" s="223">
        <f t="shared" ca="1" si="1061"/>
        <v>3.4085476576507448E-14</v>
      </c>
      <c r="HE429" s="223">
        <f t="shared" ca="1" si="1062"/>
        <v>-5.9839190052481295E-14</v>
      </c>
      <c r="HF429" s="223">
        <f t="shared" ca="1" si="1063"/>
        <v>-2.2354943999344249E-14</v>
      </c>
      <c r="HG429" s="223">
        <f t="shared" ca="1" si="1064"/>
        <v>6.4221525418567905E-14</v>
      </c>
      <c r="HH429" s="223">
        <f t="shared" ca="1" si="1065"/>
        <v>9.7653234610831913E-15</v>
      </c>
      <c r="HI429" s="223">
        <f t="shared" ca="1" si="1066"/>
        <v>-6.6135863578665083E-14</v>
      </c>
      <c r="HJ429" s="223">
        <f t="shared" ca="1" si="1067"/>
        <v>3.1995729813308426E-15</v>
      </c>
      <c r="HK429" s="223">
        <f t="shared" ca="1" si="1068"/>
        <v>6.5508637590853501E-14</v>
      </c>
      <c r="HL429" s="223">
        <f t="shared" ca="1" si="1069"/>
        <v>-1.6041511628413513E-14</v>
      </c>
      <c r="HM429" s="223">
        <f t="shared" ca="1" si="1070"/>
        <v>-6.2363951398092358E-14</v>
      </c>
      <c r="HN429" s="223">
        <f t="shared" ca="1" si="1071"/>
        <v>2.8266983979796155E-14</v>
      </c>
      <c r="HO429" s="223">
        <f t="shared" ca="1" si="1072"/>
        <v>5.6822653527211116E-14</v>
      </c>
      <c r="HP429" s="223">
        <f t="shared" ca="1" si="1073"/>
        <v>-3.9406171989146026E-14</v>
      </c>
      <c r="HQ429" s="223">
        <f t="shared" ca="1" si="1074"/>
        <v>-4.909769294778888E-14</v>
      </c>
      <c r="HR429" s="223">
        <f t="shared" ca="1" si="1075"/>
        <v>4.9031002908188717E-14</v>
      </c>
      <c r="HS429" s="223">
        <f t="shared" ca="1" si="1076"/>
        <v>3.948593556268634E-14</v>
      </c>
      <c r="HT429" s="223">
        <f t="shared" ca="1" si="1077"/>
        <v>-5.6771599882372726E-14</v>
      </c>
      <c r="HU429" s="223">
        <f t="shared" ca="1" si="1078"/>
        <v>-2.8356755817877398E-14</v>
      </c>
      <c r="HV429" s="223">
        <f t="shared" ca="1" si="1079"/>
        <v>6.2330496110956944E-14</v>
      </c>
      <c r="HW429" s="223">
        <f t="shared" ca="1" si="1080"/>
        <v>1.6137841849639191E-14</v>
      </c>
      <c r="HX429" s="223">
        <f t="shared" ca="1" si="1081"/>
        <v>-6.5494066329341798E-14</v>
      </c>
      <c r="HY429" s="223">
        <f t="shared" ca="1" si="1082"/>
        <v>-3.298759669329017E-15</v>
      </c>
      <c r="HZ429" s="223">
        <f t="shared" ca="1" si="1083"/>
        <v>6.6140736308185492E-14</v>
      </c>
      <c r="IA429" s="223">
        <f t="shared" ca="1" si="1084"/>
        <v>-9.6670919951113953E-15</v>
      </c>
      <c r="IB429" s="223">
        <f t="shared" ca="1" si="1085"/>
        <v>-6.4245654882858192E-14</v>
      </c>
      <c r="IC429" s="223">
        <f t="shared" ca="1" si="1086"/>
        <v>2.2261442735547291E-14</v>
      </c>
      <c r="ID429" s="223">
        <f t="shared" ca="1" si="1087"/>
        <v>5.9881648969760746E-14</v>
      </c>
      <c r="IE429" s="223">
        <f t="shared" ca="1" si="1088"/>
        <v>-7.0429423890815061E-14</v>
      </c>
      <c r="IF429" s="223">
        <f t="shared" ca="1" si="1089"/>
        <v>-5.3216424868770785E-14</v>
      </c>
      <c r="IG429" s="223">
        <f t="shared" ca="1" si="1090"/>
        <v>4.4432542284417106E-14</v>
      </c>
      <c r="IH429" s="223">
        <f t="shared" ca="1" si="1091"/>
        <v>4.4506123404188664E-14</v>
      </c>
      <c r="II429" s="223">
        <f t="shared" ca="1" si="1092"/>
        <v>-5.3157268170883741E-14</v>
      </c>
      <c r="IJ429" s="223">
        <f t="shared" ca="1" si="1093"/>
        <v>-3.4085476576504942E-14</v>
      </c>
      <c r="IK429" s="223">
        <f t="shared" ca="1" si="1094"/>
        <v>5.9839190052480942E-14</v>
      </c>
      <c r="IL429" s="223">
        <f t="shared" ca="1" si="1095"/>
        <v>2.2354943999345041E-14</v>
      </c>
      <c r="IM429" s="223">
        <f t="shared" ca="1" si="1096"/>
        <v>-6.4221525418567703E-14</v>
      </c>
      <c r="IN429" s="223">
        <f t="shared" ca="1" si="1097"/>
        <v>-9.7653234610840227E-15</v>
      </c>
      <c r="IO429" s="223">
        <f t="shared" ca="1" si="1098"/>
        <v>6.6135863578665045E-14</v>
      </c>
      <c r="IP429" s="223">
        <f t="shared" ca="1" si="1099"/>
        <v>-3.1995729813300001E-15</v>
      </c>
      <c r="IQ429" s="223">
        <f t="shared" ca="1" si="1100"/>
        <v>-6.5508637590853627E-14</v>
      </c>
      <c r="IR429" s="223">
        <f t="shared" ca="1" si="1101"/>
        <v>1.6041511628412699E-14</v>
      </c>
      <c r="IS429" s="223">
        <f t="shared" ca="1" si="1102"/>
        <v>6.2363951398092648E-14</v>
      </c>
      <c r="IT429" s="223">
        <f t="shared" ca="1" si="1103"/>
        <v>-2.8266983979798802E-14</v>
      </c>
      <c r="IU429" s="223">
        <f t="shared" ca="1" si="1104"/>
        <v>-5.6822653527209614E-14</v>
      </c>
      <c r="IV429" s="223">
        <f t="shared" ca="1" si="1105"/>
        <v>3.9406171989148367E-14</v>
      </c>
      <c r="IW429" s="223">
        <f t="shared" ca="1" si="1106"/>
        <v>4.9097692947789442E-14</v>
      </c>
      <c r="IX429" s="223">
        <f t="shared" ca="1" si="1107"/>
        <v>-4.9031002908188149E-14</v>
      </c>
      <c r="IY429" s="223">
        <f t="shared" ca="1" si="1108"/>
        <v>-3.9485935562687022E-14</v>
      </c>
      <c r="IZ429" s="223">
        <f t="shared" ca="1" si="1109"/>
        <v>5.6771599882372297E-14</v>
      </c>
      <c r="JA429" s="223">
        <f t="shared" ca="1" si="1110"/>
        <v>2.8356755817878159E-14</v>
      </c>
      <c r="JB429" s="223">
        <f t="shared" ca="1" si="1111"/>
        <v>-6.2330496110956666E-14</v>
      </c>
    </row>
    <row r="430" spans="2:262">
      <c r="B430" s="230">
        <v>69</v>
      </c>
      <c r="C430" s="229">
        <f t="shared" si="1112"/>
        <v>1.3476562500000008E-3</v>
      </c>
      <c r="D430" s="226">
        <f t="shared" ca="1" si="855"/>
        <v>18.00000000002067</v>
      </c>
      <c r="E430" s="225">
        <f ca="1">BW361</f>
        <v>2.0670676023011571E-11</v>
      </c>
      <c r="F430" s="224">
        <v>69</v>
      </c>
      <c r="G430" s="223">
        <f t="shared" ca="1" si="856"/>
        <v>2.0909364494611522E-15</v>
      </c>
      <c r="H430" s="223">
        <f t="shared" ca="1" si="857"/>
        <v>-2.8992954158027181E-14</v>
      </c>
      <c r="I430" s="223">
        <f t="shared" ca="1" si="858"/>
        <v>5.0071577395468936E-15</v>
      </c>
      <c r="J430" s="223">
        <f t="shared" ca="1" si="859"/>
        <v>2.7767095038573349E-14</v>
      </c>
      <c r="K430" s="223">
        <f t="shared" ca="1" si="860"/>
        <v>-1.1805135443532056E-14</v>
      </c>
      <c r="L430" s="223">
        <f t="shared" ca="1" si="861"/>
        <v>-2.4876945837651452E-14</v>
      </c>
      <c r="M430" s="223">
        <f t="shared" ca="1" si="862"/>
        <v>1.7895542917294522E-14</v>
      </c>
      <c r="N430" s="223">
        <f t="shared" ca="1" si="863"/>
        <v>2.0495734854526292E-14</v>
      </c>
      <c r="O430" s="223">
        <f t="shared" ca="1" si="864"/>
        <v>-2.291333640178788E-14</v>
      </c>
      <c r="P430" s="223">
        <f t="shared" ca="1" si="865"/>
        <v>-1.4886060894507003E-14</v>
      </c>
      <c r="Q430" s="223">
        <f t="shared" ca="1" si="866"/>
        <v>2.6557761932094394E-14</v>
      </c>
      <c r="R430" s="223">
        <f t="shared" ca="1" si="867"/>
        <v>8.3841537547316521E-15</v>
      </c>
      <c r="S430" s="223">
        <f t="shared" ca="1" si="868"/>
        <v>-2.8610381776275846E-14</v>
      </c>
      <c r="T430" s="223">
        <f t="shared" ca="1" si="869"/>
        <v>-1.3797214528490745E-15</v>
      </c>
      <c r="U430" s="223">
        <f t="shared" ca="1" si="870"/>
        <v>2.894816704553605E-14</v>
      </c>
      <c r="V430" s="223">
        <f t="shared" ca="1" si="871"/>
        <v>-5.7074078947984845E-15</v>
      </c>
      <c r="W430" s="223">
        <f t="shared" ca="1" si="872"/>
        <v>-2.7550871737456805E-14</v>
      </c>
      <c r="X430" s="223">
        <f t="shared" ca="1" si="873"/>
        <v>1.2452449518216686E-14</v>
      </c>
      <c r="Y430" s="223">
        <f t="shared" ca="1" si="874"/>
        <v>2.4502246230638678E-14</v>
      </c>
      <c r="Z430" s="223">
        <f t="shared" ca="1" si="875"/>
        <v>-1.8451122528196564E-14</v>
      </c>
      <c r="AA430" s="223">
        <f t="shared" ca="1" si="876"/>
        <v>-1.9985017496918639E-14</v>
      </c>
      <c r="AB430" s="223">
        <f t="shared" ca="1" si="877"/>
        <v>2.3343881499528504E-14</v>
      </c>
      <c r="AC430" s="223">
        <f t="shared" ca="1" si="878"/>
        <v>1.4269936904663071E-14</v>
      </c>
      <c r="AD430" s="223">
        <f t="shared" ca="1" si="879"/>
        <v>-2.6837466722628473E-14</v>
      </c>
      <c r="AE430" s="223">
        <f t="shared" ca="1" si="880"/>
        <v>-7.6995520603563331E-15</v>
      </c>
      <c r="AF430" s="223">
        <f t="shared" ca="1" si="881"/>
        <v>2.8722481455507949E-14</v>
      </c>
      <c r="AG430" s="223">
        <f t="shared" ca="1" si="882"/>
        <v>6.6767536362492066E-16</v>
      </c>
      <c r="AH430" s="223">
        <f t="shared" ca="1" si="883"/>
        <v>-2.8885942639658368E-14</v>
      </c>
      <c r="AI430" s="223">
        <f t="shared" ca="1" si="884"/>
        <v>6.4042201209479218E-15</v>
      </c>
      <c r="AJ430" s="223">
        <f t="shared" ca="1" si="885"/>
        <v>2.7318052821399084E-14</v>
      </c>
      <c r="AK430" s="223">
        <f t="shared" ca="1" si="886"/>
        <v>-1.3092262702938574E-14</v>
      </c>
      <c r="AL430" s="223">
        <f t="shared" ca="1" si="887"/>
        <v>-2.4112787386694618E-14</v>
      </c>
      <c r="AM430" s="223">
        <f t="shared" ca="1" si="888"/>
        <v>1.899558787281946E-14</v>
      </c>
      <c r="AN430" s="223">
        <f t="shared" ca="1" si="889"/>
        <v>1.9462261912058856E-14</v>
      </c>
      <c r="AO430" s="223">
        <f t="shared" ca="1" si="890"/>
        <v>-2.3760365115937702E-14</v>
      </c>
      <c r="AP430" s="223">
        <f t="shared" ca="1" si="891"/>
        <v>-1.3645217238415166E-14</v>
      </c>
      <c r="AQ430" s="223">
        <f t="shared" ca="1" si="892"/>
        <v>2.7101005626726479E-14</v>
      </c>
      <c r="AR430" s="223">
        <f t="shared" ca="1" si="893"/>
        <v>7.010312443724451E-15</v>
      </c>
      <c r="AS430" s="223">
        <f t="shared" ca="1" si="894"/>
        <v>-2.8817279785914019E-14</v>
      </c>
      <c r="AT430" s="223">
        <f t="shared" ca="1" si="895"/>
        <v>4.4772908272495202E-17</v>
      </c>
      <c r="AU430" s="223">
        <f t="shared" ca="1" si="896"/>
        <v>2.8806318422049526E-14</v>
      </c>
      <c r="AV430" s="223">
        <f t="shared" ca="1" si="897"/>
        <v>-7.0971746843659184E-15</v>
      </c>
      <c r="AW430" s="223">
        <f t="shared" ca="1" si="898"/>
        <v>-2.7068778531809539E-14</v>
      </c>
      <c r="AX430" s="223">
        <f t="shared" ca="1" si="899"/>
        <v>1.3724189598159629E-14</v>
      </c>
      <c r="AY430" s="223">
        <f t="shared" ca="1" si="900"/>
        <v>2.3708803901264012E-14</v>
      </c>
      <c r="AZ430" s="223">
        <f t="shared" ca="1" si="901"/>
        <v>-1.9528610985598701E-14</v>
      </c>
      <c r="BA430" s="223">
        <f t="shared" ca="1" si="902"/>
        <v>-1.8927782988364099E-14</v>
      </c>
      <c r="BB430" s="223">
        <f t="shared" ca="1" si="903"/>
        <v>2.4162536376858222E-14</v>
      </c>
      <c r="BC430" s="223">
        <f t="shared" ca="1" si="904"/>
        <v>1.3012278203530376E-14</v>
      </c>
      <c r="BD430" s="223">
        <f t="shared" ca="1" si="905"/>
        <v>-2.7348219898406675E-14</v>
      </c>
      <c r="BE430" s="223">
        <f t="shared" ca="1" si="906"/>
        <v>-6.3168500770091365E-15</v>
      </c>
      <c r="BF430" s="223">
        <f t="shared" ca="1" si="907"/>
        <v>2.8894719664524543E-14</v>
      </c>
      <c r="BG430" s="223">
        <f t="shared" ca="1" si="908"/>
        <v>-7.5719421064393061E-16</v>
      </c>
      <c r="BH430" s="223">
        <f t="shared" ca="1" si="909"/>
        <v>-2.870934235536087E-14</v>
      </c>
      <c r="BI430" s="223">
        <f t="shared" ca="1" si="910"/>
        <v>7.7858541751343053E-15</v>
      </c>
      <c r="BJ430" s="223">
        <f t="shared" ca="1" si="911"/>
        <v>2.6803199022199261E-14</v>
      </c>
      <c r="BK430" s="223">
        <f t="shared" ca="1" si="912"/>
        <v>-1.4347849554747072E-14</v>
      </c>
      <c r="BL430" s="223">
        <f t="shared" ca="1" si="913"/>
        <v>-2.3290539118892567E-14</v>
      </c>
      <c r="BM430" s="223">
        <f t="shared" ca="1" si="914"/>
        <v>2.0049870793341855E-14</v>
      </c>
      <c r="BN430" s="223">
        <f t="shared" ca="1" si="915"/>
        <v>1.8381902675952545E-14</v>
      </c>
      <c r="BO430" s="223">
        <f t="shared" ca="1" si="916"/>
        <v>-2.4550153029361095E-14</v>
      </c>
      <c r="BP430" s="223">
        <f t="shared" ca="1" si="917"/>
        <v>-1.2371501058816204E-14</v>
      </c>
      <c r="BQ430" s="223">
        <f t="shared" ca="1" si="918"/>
        <v>2.7578960625036077E-14</v>
      </c>
      <c r="BR430" s="223">
        <f t="shared" ca="1" si="919"/>
        <v>5.6195826760096694E-15</v>
      </c>
      <c r="BS430" s="223">
        <f t="shared" ca="1" si="920"/>
        <v>-2.8954754444452326E-14</v>
      </c>
      <c r="BT430" s="223">
        <f t="shared" ca="1" si="921"/>
        <v>1.4691594075361867E-15</v>
      </c>
      <c r="BU430" s="223">
        <f t="shared" ca="1" si="922"/>
        <v>2.8595072854348802E-14</v>
      </c>
      <c r="BV430" s="223">
        <f t="shared" ca="1" si="923"/>
        <v>-8.4698437584794332E-15</v>
      </c>
      <c r="BW430" s="223">
        <f t="shared" ca="1" si="924"/>
        <v>-2.6521474267734175E-14</v>
      </c>
      <c r="BX430" s="223">
        <f t="shared" ca="1" si="925"/>
        <v>1.4962866903263393E-14</v>
      </c>
      <c r="BY430" s="223">
        <f t="shared" ca="1" si="926"/>
        <v>2.2858244986645254E-14</v>
      </c>
      <c r="BZ430" s="223">
        <f t="shared" ca="1" si="927"/>
        <v>-2.0559053308632066E-14</v>
      </c>
      <c r="CA430" s="223">
        <f t="shared" ca="1" si="928"/>
        <v>-1.7824949792712612E-14</v>
      </c>
      <c r="CB430" s="223">
        <f t="shared" ca="1" si="929"/>
        <v>2.4922981587668204E-14</v>
      </c>
      <c r="CC430" s="223">
        <f t="shared" ca="1" si="930"/>
        <v>1.1723271784464423E-14</v>
      </c>
      <c r="CD430" s="223">
        <f t="shared" ca="1" si="931"/>
        <v>-2.7793088817028585E-14</v>
      </c>
      <c r="CE430" s="223">
        <f t="shared" ca="1" si="932"/>
        <v>-4.9189302485359061E-15</v>
      </c>
      <c r="CF430" s="223">
        <f t="shared" ca="1" si="933"/>
        <v>2.8997347962990774E-14</v>
      </c>
      <c r="CG430" s="223">
        <f t="shared" ca="1" si="934"/>
        <v>-2.1802396377371669E-15</v>
      </c>
      <c r="CH430" s="223">
        <f t="shared" ca="1" si="935"/>
        <v>-2.8463578750687843E-14</v>
      </c>
      <c r="CI430" s="223">
        <f t="shared" ca="1" si="936"/>
        <v>9.1487314246523092E-15</v>
      </c>
      <c r="CJ430" s="223">
        <f t="shared" ca="1" si="937"/>
        <v>2.6223773968872012E-14</v>
      </c>
      <c r="CK430" s="223">
        <f t="shared" ca="1" si="938"/>
        <v>-1.5568871180254466E-14</v>
      </c>
      <c r="CL430" s="223">
        <f t="shared" ca="1" si="939"/>
        <v>-2.2412181902342561E-14</v>
      </c>
      <c r="CM430" s="223">
        <f t="shared" ca="1" si="940"/>
        <v>2.1055851818961679E-14</v>
      </c>
      <c r="CN430" s="223">
        <f t="shared" ca="1" si="941"/>
        <v>1.7257259826235351E-14</v>
      </c>
      <c r="CO430" s="223">
        <f t="shared" ca="1" si="942"/>
        <v>-2.5280797473797003E-14</v>
      </c>
      <c r="CP430" s="223">
        <f t="shared" ca="1" si="943"/>
        <v>-1.1067980849550664E-14</v>
      </c>
      <c r="CQ430" s="223">
        <f t="shared" ca="1" si="944"/>
        <v>2.7990475491568243E-14</v>
      </c>
      <c r="CR430" s="223">
        <f t="shared" ca="1" si="945"/>
        <v>4.2153148414110743E-15</v>
      </c>
      <c r="CS430" s="223">
        <f t="shared" ca="1" si="946"/>
        <v>-2.9022474563397001E-14</v>
      </c>
      <c r="CT430" s="223">
        <f t="shared" ca="1" si="947"/>
        <v>2.89000657310437E-15</v>
      </c>
      <c r="CU430" s="223">
        <f t="shared" ca="1" si="948"/>
        <v>2.8314939251509306E-14</v>
      </c>
      <c r="CV430" s="223">
        <f t="shared" ca="1" si="949"/>
        <v>-9.8221082371080786E-15</v>
      </c>
      <c r="CW430" s="223">
        <f t="shared" ca="1" si="950"/>
        <v>-2.5910277449141065E-14</v>
      </c>
      <c r="CX430" s="223">
        <f t="shared" ca="1" si="951"/>
        <v>1.6165497351404504E-14</v>
      </c>
      <c r="CY430" s="223">
        <f t="shared" ca="1" si="952"/>
        <v>2.1952618557707607E-14</v>
      </c>
      <c r="CZ430" s="223">
        <f t="shared" ca="1" si="953"/>
        <v>-2.1539967071484558E-14</v>
      </c>
      <c r="DA430" s="223">
        <f t="shared" ca="1" si="954"/>
        <v>-1.6679174731729278E-14</v>
      </c>
      <c r="DB430" s="223">
        <f t="shared" ca="1" si="955"/>
        <v>2.5623385152837713E-14</v>
      </c>
      <c r="DC430" s="223">
        <f t="shared" ca="1" si="956"/>
        <v>1.0406022976831978E-14</v>
      </c>
      <c r="DD430" s="223">
        <f t="shared" ca="1" si="957"/>
        <v>-2.817100175030308E-14</v>
      </c>
      <c r="DE430" s="223">
        <f t="shared" ca="1" si="958"/>
        <v>-3.5091602862465497E-15</v>
      </c>
      <c r="DF430" s="223">
        <f t="shared" ca="1" si="959"/>
        <v>2.9030119110346464E-14</v>
      </c>
      <c r="DG430" s="223">
        <f t="shared" ca="1" si="960"/>
        <v>-3.598032676576242E-15</v>
      </c>
      <c r="DH430" s="223">
        <f t="shared" ca="1" si="961"/>
        <v>-2.8149243891689425E-14</v>
      </c>
      <c r="DI430" s="223">
        <f t="shared" ca="1" si="962"/>
        <v>1.0489568578834095E-14</v>
      </c>
      <c r="DJ430" s="223">
        <f t="shared" ca="1" si="963"/>
        <v>2.5581173547122436E-14</v>
      </c>
      <c r="DK430" s="223">
        <f t="shared" ca="1" si="964"/>
        <v>-1.6752386031417604E-14</v>
      </c>
      <c r="DL430" s="223">
        <f t="shared" ca="1" si="965"/>
        <v>-2.1479831776514777E-14</v>
      </c>
      <c r="DM430" s="223">
        <f t="shared" ca="1" si="966"/>
        <v>2.2011107453274827E-14</v>
      </c>
      <c r="DN430" s="223">
        <f t="shared" ca="1" si="967"/>
        <v>1.6091042726039326E-14</v>
      </c>
      <c r="DO430" s="223">
        <f t="shared" ca="1" si="968"/>
        <v>-2.5950538262782432E-14</v>
      </c>
      <c r="DP430" s="223">
        <f t="shared" ca="1" si="969"/>
        <v>-9.737796904978309E-15</v>
      </c>
      <c r="DQ430" s="223">
        <f t="shared" ca="1" si="970"/>
        <v>2.8334558850965139E-14</v>
      </c>
      <c r="DR430" s="223">
        <f t="shared" ca="1" si="971"/>
        <v>2.8008919441415455E-15</v>
      </c>
      <c r="DS430" s="223">
        <f t="shared" ca="1" si="972"/>
        <v>-2.9020276999049921E-14</v>
      </c>
      <c r="DT430" s="223">
        <f t="shared" ca="1" si="973"/>
        <v>4.303891459702853E-15</v>
      </c>
      <c r="DU430" s="223">
        <f t="shared" ca="1" si="974"/>
        <v>2.7966592479917227E-14</v>
      </c>
      <c r="DV430" s="223">
        <f t="shared" ca="1" si="975"/>
        <v>-1.115071039667846E-14</v>
      </c>
      <c r="DW430" s="223">
        <f t="shared" ca="1" si="976"/>
        <v>-2.5236660502700713E-14</v>
      </c>
      <c r="DX430" s="223">
        <f t="shared" ca="1" si="977"/>
        <v>1.7329183700496757E-14</v>
      </c>
      <c r="DY430" s="223">
        <f t="shared" ca="1" si="978"/>
        <v>2.0994106347842416E-14</v>
      </c>
      <c r="DZ430" s="223">
        <f t="shared" ca="1" si="979"/>
        <v>-2.2468989166983562E-14</v>
      </c>
      <c r="EA430" s="223">
        <f t="shared" ca="1" si="980"/>
        <v>-1.5493218077894051E-14</v>
      </c>
      <c r="EB430" s="223">
        <f t="shared" ca="1" si="981"/>
        <v>2.6262059738831137E-14</v>
      </c>
      <c r="EC430" s="223">
        <f t="shared" ca="1" si="982"/>
        <v>9.0637051483887626E-15</v>
      </c>
      <c r="ED430" s="223">
        <f t="shared" ca="1" si="983"/>
        <v>-2.8481048272872777E-14</v>
      </c>
      <c r="EE430" s="223">
        <f t="shared" ca="1" si="984"/>
        <v>-2.0909364494614863E-15</v>
      </c>
      <c r="EF430" s="223">
        <f t="shared" ca="1" si="985"/>
        <v>2.8992954158027213E-14</v>
      </c>
      <c r="EG430" s="223">
        <f t="shared" ca="1" si="986"/>
        <v>-5.007157739547008E-15</v>
      </c>
      <c r="EH430" s="223">
        <f t="shared" ca="1" si="987"/>
        <v>-2.7767095038573377E-14</v>
      </c>
      <c r="EI430" s="223">
        <f t="shared" ca="1" si="988"/>
        <v>1.1805135443531783E-14</v>
      </c>
      <c r="EJ430" s="223">
        <f t="shared" ca="1" si="989"/>
        <v>2.4876945837651685E-14</v>
      </c>
      <c r="EK430" s="223">
        <f t="shared" ca="1" si="990"/>
        <v>-1.7895542917294651E-14</v>
      </c>
      <c r="EL430" s="223">
        <f t="shared" ca="1" si="991"/>
        <v>-2.0495734854526317E-14</v>
      </c>
      <c r="EM430" s="223">
        <f t="shared" ca="1" si="992"/>
        <v>2.2913336401787728E-14</v>
      </c>
      <c r="EN430" s="223">
        <f t="shared" ca="1" si="993"/>
        <v>1.4886060894507394E-14</v>
      </c>
      <c r="EO430" s="223">
        <f t="shared" ca="1" si="994"/>
        <v>-2.655776193209446E-14</v>
      </c>
      <c r="EP430" s="223">
        <f t="shared" ca="1" si="995"/>
        <v>-8.3841537547315906E-15</v>
      </c>
      <c r="EQ430" s="223">
        <f t="shared" ca="1" si="996"/>
        <v>2.8610381776275827E-14</v>
      </c>
      <c r="ER430" s="223">
        <f t="shared" ca="1" si="997"/>
        <v>1.3797214528494224E-15</v>
      </c>
      <c r="ES430" s="223">
        <f t="shared" ca="1" si="998"/>
        <v>-2.8948167045536025E-14</v>
      </c>
      <c r="ET430" s="223">
        <f t="shared" ca="1" si="999"/>
        <v>5.707407894798546E-15</v>
      </c>
      <c r="EU430" s="223">
        <f t="shared" ca="1" si="1000"/>
        <v>2.7550871737456849E-14</v>
      </c>
      <c r="EV430" s="223">
        <f t="shared" ca="1" si="1001"/>
        <v>-1.245244951821637E-14</v>
      </c>
      <c r="EW430" s="223">
        <f t="shared" ca="1" si="1002"/>
        <v>-2.4502246230638975E-14</v>
      </c>
      <c r="EX430" s="223">
        <f t="shared" ca="1" si="1003"/>
        <v>1.8451122528196615E-14</v>
      </c>
      <c r="EY430" s="223">
        <f t="shared" ca="1" si="1004"/>
        <v>1.9985017496918744E-14</v>
      </c>
      <c r="EZ430" s="223">
        <f t="shared" ca="1" si="1005"/>
        <v>-2.3343881499528299E-14</v>
      </c>
      <c r="FA430" s="223">
        <f t="shared" ca="1" si="1006"/>
        <v>-1.4269936904663554E-14</v>
      </c>
      <c r="FB430" s="223">
        <f t="shared" ca="1" si="1007"/>
        <v>2.6837466722628577E-14</v>
      </c>
      <c r="FC430" s="223">
        <f t="shared" ca="1" si="1008"/>
        <v>7.6995520603570667E-15</v>
      </c>
      <c r="FD430" s="223">
        <f t="shared" ca="1" si="1009"/>
        <v>-2.872248145550793E-14</v>
      </c>
      <c r="FE430" s="223">
        <f t="shared" ca="1" si="1010"/>
        <v>-6.6767536362444498E-16</v>
      </c>
      <c r="FF430" s="223">
        <f t="shared" ca="1" si="1011"/>
        <v>2.8885942639658425E-14</v>
      </c>
      <c r="FG430" s="223">
        <f t="shared" ca="1" si="1012"/>
        <v>-6.4042201209479857E-15</v>
      </c>
      <c r="FH430" s="223">
        <f t="shared" ca="1" si="1013"/>
        <v>-2.731805282139885E-14</v>
      </c>
      <c r="FI430" s="223">
        <f t="shared" ca="1" si="1014"/>
        <v>1.3092262702938261E-14</v>
      </c>
      <c r="FJ430" s="223">
        <f t="shared" ca="1" si="1015"/>
        <v>2.411278738669447E-14</v>
      </c>
      <c r="FK430" s="223">
        <f t="shared" ca="1" si="1016"/>
        <v>-1.899558787281888E-14</v>
      </c>
      <c r="FL430" s="223">
        <f t="shared" ca="1" si="1017"/>
        <v>-1.9462261912058966E-14</v>
      </c>
      <c r="FM430" s="223">
        <f t="shared" ca="1" si="1018"/>
        <v>2.3760365115937977E-14</v>
      </c>
      <c r="FN430" s="223">
        <f t="shared" ca="1" si="1019"/>
        <v>1.3645217238415654E-14</v>
      </c>
      <c r="FO430" s="223">
        <f t="shared" ca="1" si="1020"/>
        <v>-2.7101005626726505E-14</v>
      </c>
      <c r="FP430" s="223">
        <f t="shared" ca="1" si="1021"/>
        <v>-7.0103124437253906E-15</v>
      </c>
      <c r="FQ430" s="223">
        <f t="shared" ca="1" si="1022"/>
        <v>2.8817279785914E-14</v>
      </c>
      <c r="FR430" s="223">
        <f t="shared" ca="1" si="1023"/>
        <v>-4.477290827276657E-17</v>
      </c>
      <c r="FS430" s="223">
        <f t="shared" ca="1" si="1024"/>
        <v>-2.8806318422049596E-14</v>
      </c>
      <c r="FT430" s="223">
        <f t="shared" ca="1" si="1025"/>
        <v>7.0971746843657803E-15</v>
      </c>
      <c r="FU430" s="223">
        <f t="shared" ca="1" si="1026"/>
        <v>2.7068778531809293E-14</v>
      </c>
      <c r="FV430" s="223">
        <f t="shared" ca="1" si="1027"/>
        <v>-1.372418959815914E-14</v>
      </c>
      <c r="FW430" s="223">
        <f t="shared" ca="1" si="1028"/>
        <v>-2.3708803901263858E-14</v>
      </c>
      <c r="FX430" s="223">
        <f t="shared" ca="1" si="1029"/>
        <v>1.9528610985597982E-14</v>
      </c>
      <c r="FY430" s="223">
        <f t="shared" ca="1" si="1030"/>
        <v>1.8927782988364207E-14</v>
      </c>
      <c r="FZ430" s="223">
        <f t="shared" ca="1" si="1031"/>
        <v>-2.4162536376858597E-14</v>
      </c>
      <c r="GA430" s="223">
        <f t="shared" ca="1" si="1032"/>
        <v>-1.3012278203530872E-14</v>
      </c>
      <c r="GB430" s="223">
        <f t="shared" ca="1" si="1033"/>
        <v>2.7348219898406763E-14</v>
      </c>
      <c r="GC430" s="223">
        <f t="shared" ca="1" si="1034"/>
        <v>6.3168500770100808E-15</v>
      </c>
      <c r="GD430" s="223">
        <f t="shared" ca="1" si="1035"/>
        <v>-2.889471966452453E-14</v>
      </c>
      <c r="GE430" s="223">
        <f t="shared" ca="1" si="1036"/>
        <v>7.571942106442004E-16</v>
      </c>
      <c r="GF430" s="223">
        <f t="shared" ca="1" si="1037"/>
        <v>2.8709342355360952E-14</v>
      </c>
      <c r="GG430" s="223">
        <f t="shared" ca="1" si="1038"/>
        <v>-7.785854175134168E-15</v>
      </c>
      <c r="GH430" s="223">
        <f t="shared" ca="1" si="1039"/>
        <v>-2.6803199022198999E-14</v>
      </c>
      <c r="GI430" s="223">
        <f t="shared" ca="1" si="1040"/>
        <v>1.4347849554746593E-14</v>
      </c>
      <c r="GJ430" s="223">
        <f t="shared" ca="1" si="1041"/>
        <v>2.3290539118892406E-14</v>
      </c>
      <c r="GK430" s="223">
        <f t="shared" ca="1" si="1042"/>
        <v>-2.004987079334116E-14</v>
      </c>
      <c r="GL430" s="223">
        <f t="shared" ca="1" si="1043"/>
        <v>-1.8381902675952656E-14</v>
      </c>
      <c r="GM430" s="223">
        <f t="shared" ca="1" si="1044"/>
        <v>2.4550153029361237E-14</v>
      </c>
      <c r="GN430" s="223">
        <f t="shared" ca="1" si="1045"/>
        <v>1.2371501058816705E-14</v>
      </c>
      <c r="GO430" s="223">
        <f t="shared" ca="1" si="1046"/>
        <v>-2.7578960625036036E-14</v>
      </c>
      <c r="GP430" s="223">
        <f t="shared" ca="1" si="1047"/>
        <v>-5.6195826760106192E-15</v>
      </c>
      <c r="GQ430" s="223">
        <f t="shared" ca="1" si="1048"/>
        <v>2.895475444445232E-14</v>
      </c>
      <c r="GR430" s="223">
        <f t="shared" ca="1" si="1049"/>
        <v>-1.4691594075364581E-15</v>
      </c>
      <c r="GS430" s="223">
        <f t="shared" ca="1" si="1050"/>
        <v>-2.8595072854348903E-14</v>
      </c>
      <c r="GT430" s="223">
        <f t="shared" ca="1" si="1051"/>
        <v>8.4698437584792976E-15</v>
      </c>
      <c r="GU430" s="223">
        <f t="shared" ca="1" si="1052"/>
        <v>2.6521474267733901E-14</v>
      </c>
      <c r="GV430" s="223">
        <f t="shared" ca="1" si="1053"/>
        <v>-1.4962866903262916E-14</v>
      </c>
      <c r="GW430" s="223">
        <f t="shared" ca="1" si="1054"/>
        <v>-2.2858244986645087E-14</v>
      </c>
      <c r="GX430" s="223">
        <f t="shared" ca="1" si="1055"/>
        <v>2.0559053308631384E-14</v>
      </c>
      <c r="GY430" s="223">
        <f t="shared" ca="1" si="1056"/>
        <v>1.7824949792712723E-14</v>
      </c>
      <c r="GZ430" s="223">
        <f t="shared" ca="1" si="1057"/>
        <v>-2.4922981587668342E-14</v>
      </c>
      <c r="HA430" s="223">
        <f t="shared" ca="1" si="1058"/>
        <v>-1.172327178446493E-14</v>
      </c>
      <c r="HB430" s="223">
        <f t="shared" ca="1" si="1059"/>
        <v>2.7793088817028544E-14</v>
      </c>
      <c r="HC430" s="223">
        <f t="shared" ca="1" si="1060"/>
        <v>4.9189302485352324E-15</v>
      </c>
      <c r="HD430" s="223">
        <f t="shared" ca="1" si="1061"/>
        <v>-2.8997347962990774E-14</v>
      </c>
      <c r="HE430" s="223">
        <f t="shared" ca="1" si="1062"/>
        <v>2.1802396377370249E-15</v>
      </c>
      <c r="HF430" s="223">
        <f t="shared" ca="1" si="1063"/>
        <v>2.8463578750688032E-14</v>
      </c>
      <c r="HG430" s="223">
        <f t="shared" ca="1" si="1064"/>
        <v>-9.1487314246521766E-15</v>
      </c>
      <c r="HH430" s="223">
        <f t="shared" ca="1" si="1065"/>
        <v>-2.6223773968871719E-14</v>
      </c>
      <c r="HI430" s="223">
        <f t="shared" ca="1" si="1066"/>
        <v>1.5568871180254346E-14</v>
      </c>
      <c r="HJ430" s="223">
        <f t="shared" ca="1" si="1067"/>
        <v>2.241218190234265E-14</v>
      </c>
      <c r="HK430" s="223">
        <f t="shared" ca="1" si="1068"/>
        <v>-2.1055851818961013E-14</v>
      </c>
      <c r="HL430" s="223">
        <f t="shared" ca="1" si="1069"/>
        <v>-1.7257259826235467E-14</v>
      </c>
      <c r="HM430" s="223">
        <f t="shared" ca="1" si="1070"/>
        <v>2.528079747379734E-14</v>
      </c>
      <c r="HN430" s="223">
        <f t="shared" ca="1" si="1071"/>
        <v>1.106798084955156E-14</v>
      </c>
      <c r="HO430" s="223">
        <f t="shared" ca="1" si="1072"/>
        <v>-2.7990475491568209E-14</v>
      </c>
      <c r="HP430" s="223">
        <f t="shared" ca="1" si="1073"/>
        <v>-4.2153148414103975E-15</v>
      </c>
      <c r="HQ430" s="223">
        <f t="shared" ca="1" si="1074"/>
        <v>2.9022474563397001E-14</v>
      </c>
      <c r="HR430" s="223">
        <f t="shared" ca="1" si="1075"/>
        <v>-2.8900065731042296E-15</v>
      </c>
      <c r="HS430" s="223">
        <f t="shared" ca="1" si="1076"/>
        <v>-2.8314939251509514E-14</v>
      </c>
      <c r="HT430" s="223">
        <f t="shared" ca="1" si="1077"/>
        <v>9.8221082371079445E-15</v>
      </c>
      <c r="HU430" s="223">
        <f t="shared" ca="1" si="1078"/>
        <v>2.5910277449140756E-14</v>
      </c>
      <c r="HV430" s="223">
        <f t="shared" ca="1" si="1079"/>
        <v>-1.6165497351404384E-14</v>
      </c>
      <c r="HW430" s="223">
        <f t="shared" ca="1" si="1080"/>
        <v>-2.1952618557707702E-14</v>
      </c>
      <c r="HX430" s="223">
        <f t="shared" ca="1" si="1081"/>
        <v>2.1539967071483911E-14</v>
      </c>
      <c r="HY430" s="223">
        <f t="shared" ca="1" si="1082"/>
        <v>1.6679174731729394E-14</v>
      </c>
      <c r="HZ430" s="223">
        <f t="shared" ca="1" si="1083"/>
        <v>-2.5623385152838031E-14</v>
      </c>
      <c r="IA430" s="223">
        <f t="shared" ca="1" si="1084"/>
        <v>-1.0406022976832879E-14</v>
      </c>
      <c r="IB430" s="223">
        <f t="shared" ca="1" si="1085"/>
        <v>2.8171001750303048E-14</v>
      </c>
      <c r="IC430" s="223">
        <f t="shared" ca="1" si="1086"/>
        <v>3.509160286245872E-15</v>
      </c>
      <c r="ID430" s="223">
        <f t="shared" ca="1" si="1087"/>
        <v>-2.9030119110346464E-14</v>
      </c>
      <c r="IE430" s="223">
        <f t="shared" ca="1" si="1088"/>
        <v>1.239132957878042E-14</v>
      </c>
      <c r="IF430" s="223">
        <f t="shared" ca="1" si="1089"/>
        <v>2.8149243891689665E-14</v>
      </c>
      <c r="IG430" s="223">
        <f t="shared" ca="1" si="1090"/>
        <v>-1.0489568578833964E-14</v>
      </c>
      <c r="IH430" s="223">
        <f t="shared" ca="1" si="1091"/>
        <v>-2.5581173547122117E-14</v>
      </c>
      <c r="II430" s="223">
        <f t="shared" ca="1" si="1092"/>
        <v>1.6752386031416812E-14</v>
      </c>
      <c r="IJ430" s="223">
        <f t="shared" ca="1" si="1093"/>
        <v>2.1479831776514872E-14</v>
      </c>
      <c r="IK430" s="223">
        <f t="shared" ca="1" si="1094"/>
        <v>-2.2011107453275269E-14</v>
      </c>
      <c r="IL430" s="223">
        <f t="shared" ca="1" si="1095"/>
        <v>-1.6091042726039443E-14</v>
      </c>
      <c r="IM430" s="223">
        <f t="shared" ca="1" si="1096"/>
        <v>2.5950538262782735E-14</v>
      </c>
      <c r="IN430" s="223">
        <f t="shared" ca="1" si="1097"/>
        <v>9.7377969049792194E-15</v>
      </c>
      <c r="IO430" s="223">
        <f t="shared" ca="1" si="1098"/>
        <v>-2.8334558850965107E-14</v>
      </c>
      <c r="IP430" s="223">
        <f t="shared" ca="1" si="1099"/>
        <v>-2.8008919441408659E-15</v>
      </c>
      <c r="IQ430" s="223">
        <f t="shared" ca="1" si="1100"/>
        <v>2.9020276999049927E-14</v>
      </c>
      <c r="IR430" s="223">
        <f t="shared" ca="1" si="1101"/>
        <v>-4.3038914597027134E-15</v>
      </c>
      <c r="IS430" s="223">
        <f t="shared" ca="1" si="1102"/>
        <v>-2.7966592479917486E-14</v>
      </c>
      <c r="IT430" s="223">
        <f t="shared" ca="1" si="1103"/>
        <v>1.1150710396678331E-14</v>
      </c>
      <c r="IU430" s="223">
        <f t="shared" ca="1" si="1104"/>
        <v>2.5236660502700378E-14</v>
      </c>
      <c r="IV430" s="223">
        <f t="shared" ca="1" si="1105"/>
        <v>-1.7329183700495981E-14</v>
      </c>
      <c r="IW430" s="223">
        <f t="shared" ca="1" si="1106"/>
        <v>-2.0994106347842511E-14</v>
      </c>
      <c r="IX430" s="223">
        <f t="shared" ca="1" si="1107"/>
        <v>2.2468989166983994E-14</v>
      </c>
      <c r="IY430" s="223">
        <f t="shared" ca="1" si="1108"/>
        <v>1.5493218077894171E-14</v>
      </c>
      <c r="IZ430" s="223">
        <f t="shared" ca="1" si="1109"/>
        <v>-2.6262059738831074E-14</v>
      </c>
      <c r="JA430" s="223">
        <f t="shared" ca="1" si="1110"/>
        <v>-9.0637051483896809E-15</v>
      </c>
      <c r="JB430" s="223">
        <f t="shared" ca="1" si="1111"/>
        <v>2.8481048272872745E-14</v>
      </c>
    </row>
    <row r="431" spans="2:262">
      <c r="B431" s="230">
        <v>70</v>
      </c>
      <c r="C431" s="229">
        <f t="shared" si="1112"/>
        <v>1.3671875000000008E-3</v>
      </c>
      <c r="D431" s="226">
        <f t="shared" ca="1" si="855"/>
        <v>18.000000000021206</v>
      </c>
      <c r="E431" s="225">
        <f ca="1">BX361</f>
        <v>2.1206465180966602E-11</v>
      </c>
      <c r="F431" s="224">
        <v>70</v>
      </c>
      <c r="G431" s="223">
        <f t="shared" ca="1" si="856"/>
        <v>-9.0560454295994623E-15</v>
      </c>
      <c r="H431" s="223">
        <f t="shared" ca="1" si="857"/>
        <v>4.9399546111516479E-14</v>
      </c>
      <c r="I431" s="223">
        <f t="shared" ca="1" si="858"/>
        <v>-5.4407922480452131E-15</v>
      </c>
      <c r="J431" s="223">
        <f t="shared" ca="1" si="859"/>
        <v>-4.7802886055579031E-14</v>
      </c>
      <c r="K431" s="223">
        <f t="shared" ca="1" si="860"/>
        <v>1.9469072550586581E-14</v>
      </c>
      <c r="L431" s="223">
        <f t="shared" ca="1" si="861"/>
        <v>4.2089473550472151E-14</v>
      </c>
      <c r="M431" s="223">
        <f t="shared" ca="1" si="862"/>
        <v>-3.1820689397860962E-14</v>
      </c>
      <c r="N431" s="223">
        <f t="shared" ca="1" si="863"/>
        <v>-3.2751343844782507E-14</v>
      </c>
      <c r="O431" s="223">
        <f t="shared" ca="1" si="864"/>
        <v>4.1431929840652186E-14</v>
      </c>
      <c r="P431" s="223">
        <f t="shared" ca="1" si="865"/>
        <v>2.0592690398542241E-14</v>
      </c>
      <c r="Q431" s="223">
        <f t="shared" ca="1" si="866"/>
        <v>-4.7475080305633113E-14</v>
      </c>
      <c r="R431" s="223">
        <f t="shared" ca="1" si="867"/>
        <v>-6.6606082824382281E-15</v>
      </c>
      <c r="S431" s="223">
        <f t="shared" ca="1" si="868"/>
        <v>4.9429708732520105E-14</v>
      </c>
      <c r="T431" s="223">
        <f t="shared" ca="1" si="869"/>
        <v>-7.8450809465877442E-15</v>
      </c>
      <c r="U431" s="223">
        <f t="shared" ca="1" si="870"/>
        <v>-4.7127483833653029E-14</v>
      </c>
      <c r="V431" s="223">
        <f t="shared" ca="1" si="871"/>
        <v>2.1675157072186292E-14</v>
      </c>
      <c r="W431" s="223">
        <f t="shared" ca="1" si="872"/>
        <v>4.076667167146029E-14</v>
      </c>
      <c r="X431" s="223">
        <f t="shared" ca="1" si="873"/>
        <v>-3.363858322482489E-14</v>
      </c>
      <c r="Y431" s="223">
        <f t="shared" ca="1" si="874"/>
        <v>-3.0895061118290727E-14</v>
      </c>
      <c r="Z431" s="223">
        <f t="shared" ca="1" si="875"/>
        <v>4.2705077177253295E-14</v>
      </c>
      <c r="AA431" s="223">
        <f t="shared" ca="1" si="876"/>
        <v>1.8362788646548322E-14</v>
      </c>
      <c r="AB431" s="223">
        <f t="shared" ca="1" si="877"/>
        <v>-4.8093838558116449E-14</v>
      </c>
      <c r="AC431" s="223">
        <f t="shared" ca="1" si="878"/>
        <v>-4.2491251465243662E-15</v>
      </c>
      <c r="AD431" s="223">
        <f t="shared" ca="1" si="879"/>
        <v>4.9340790855655933E-14</v>
      </c>
      <c r="AE431" s="223">
        <f t="shared" ca="1" si="880"/>
        <v>-1.0230470157981917E-14</v>
      </c>
      <c r="AF431" s="223">
        <f t="shared" ca="1" si="881"/>
        <v>-4.6338547375291681E-14</v>
      </c>
      <c r="AG431" s="223">
        <f t="shared" ca="1" si="882"/>
        <v>2.3829024241879499E-14</v>
      </c>
      <c r="AH431" s="223">
        <f t="shared" ca="1" si="883"/>
        <v>3.934565930965307E-14</v>
      </c>
      <c r="AI431" s="223">
        <f t="shared" ca="1" si="884"/>
        <v>-3.5375438758408322E-14</v>
      </c>
      <c r="AJ431" s="223">
        <f t="shared" ca="1" si="885"/>
        <v>-2.8964349483477384E-14</v>
      </c>
      <c r="AK431" s="223">
        <f t="shared" ca="1" si="886"/>
        <v>4.3875344242411425E-14</v>
      </c>
      <c r="AL431" s="223">
        <f t="shared" ca="1" si="887"/>
        <v>1.6088649328314702E-14</v>
      </c>
      <c r="AM431" s="223">
        <f t="shared" ca="1" si="888"/>
        <v>-4.8596734540990627E-14</v>
      </c>
      <c r="AN431" s="223">
        <f t="shared" ca="1" si="889"/>
        <v>-1.8274054959531233E-15</v>
      </c>
      <c r="AO431" s="223">
        <f t="shared" ca="1" si="890"/>
        <v>4.9133006691877654E-14</v>
      </c>
      <c r="AP431" s="223">
        <f t="shared" ca="1" si="891"/>
        <v>-1.2591213270682168E-14</v>
      </c>
      <c r="AQ431" s="223">
        <f t="shared" ca="1" si="892"/>
        <v>-4.5437977297525925E-14</v>
      </c>
      <c r="AR431" s="223">
        <f t="shared" ca="1" si="893"/>
        <v>2.5925485204998306E-14</v>
      </c>
      <c r="AS431" s="223">
        <f t="shared" ca="1" si="894"/>
        <v>3.7829859808296275E-14</v>
      </c>
      <c r="AT431" s="223">
        <f t="shared" ca="1" si="895"/>
        <v>-3.7027071761500266E-14</v>
      </c>
      <c r="AU431" s="223">
        <f t="shared" ca="1" si="896"/>
        <v>-2.6963860193780663E-14</v>
      </c>
      <c r="AV431" s="223">
        <f t="shared" ca="1" si="897"/>
        <v>4.4939911760263472E-14</v>
      </c>
      <c r="AW431" s="223">
        <f t="shared" ca="1" si="898"/>
        <v>1.3775751044649932E-14</v>
      </c>
      <c r="AX431" s="223">
        <f t="shared" ca="1" si="899"/>
        <v>-4.8982556733784218E-14</v>
      </c>
      <c r="AY431" s="223">
        <f t="shared" ca="1" si="900"/>
        <v>5.9871653452003832E-16</v>
      </c>
      <c r="AZ431" s="223">
        <f t="shared" ca="1" si="901"/>
        <v>4.8806856811435524E-14</v>
      </c>
      <c r="BA431" s="223">
        <f t="shared" ca="1" si="902"/>
        <v>-1.4921623047753322E-14</v>
      </c>
      <c r="BB431" s="223">
        <f t="shared" ca="1" si="903"/>
        <v>-4.4427943152553536E-14</v>
      </c>
      <c r="BC431" s="223">
        <f t="shared" ca="1" si="904"/>
        <v>2.7959489403453663E-14</v>
      </c>
      <c r="BD431" s="223">
        <f t="shared" ca="1" si="905"/>
        <v>3.6222924861156927E-14</v>
      </c>
      <c r="BE431" s="223">
        <f t="shared" ca="1" si="906"/>
        <v>-3.8589503305530319E-14</v>
      </c>
      <c r="BF431" s="223">
        <f t="shared" ca="1" si="907"/>
        <v>-2.4898412603122206E-14</v>
      </c>
      <c r="BG431" s="223">
        <f t="shared" ca="1" si="908"/>
        <v>4.5896215094413516E-14</v>
      </c>
      <c r="BH431" s="223">
        <f t="shared" ca="1" si="909"/>
        <v>1.1429665770105319E-14</v>
      </c>
      <c r="BI431" s="223">
        <f t="shared" ca="1" si="910"/>
        <v>-4.9250375657040942E-14</v>
      </c>
      <c r="BJ431" s="223">
        <f t="shared" ca="1" si="911"/>
        <v>3.0233962044198142E-15</v>
      </c>
      <c r="BK431" s="223">
        <f t="shared" ca="1" si="912"/>
        <v>4.8363126937958911E-14</v>
      </c>
      <c r="BL431" s="223">
        <f t="shared" ca="1" si="913"/>
        <v>-1.7216085327922621E-14</v>
      </c>
      <c r="BM431" s="223">
        <f t="shared" ca="1" si="914"/>
        <v>-4.3310878201098555E-14</v>
      </c>
      <c r="BN431" s="223">
        <f t="shared" ca="1" si="915"/>
        <v>2.9926136742974072E-14</v>
      </c>
      <c r="BO431" s="223">
        <f t="shared" ca="1" si="916"/>
        <v>3.4528725715273563E-14</v>
      </c>
      <c r="BP431" s="223">
        <f t="shared" ca="1" si="917"/>
        <v>-4.0058969356056072E-14</v>
      </c>
      <c r="BQ431" s="223">
        <f t="shared" ca="1" si="918"/>
        <v>-2.2772982555659454E-14</v>
      </c>
      <c r="BR431" s="223">
        <f t="shared" ca="1" si="919"/>
        <v>4.6741950426367474E-14</v>
      </c>
      <c r="BS431" s="223">
        <f t="shared" ca="1" si="920"/>
        <v>9.0560454296000366E-15</v>
      </c>
      <c r="BT431" s="223">
        <f t="shared" ca="1" si="921"/>
        <v>-4.9399546111516472E-14</v>
      </c>
      <c r="BU431" s="223">
        <f t="shared" ca="1" si="922"/>
        <v>5.4407922480449165E-15</v>
      </c>
      <c r="BV431" s="223">
        <f t="shared" ca="1" si="923"/>
        <v>4.7802886055579151E-14</v>
      </c>
      <c r="BW431" s="223">
        <f t="shared" ca="1" si="924"/>
        <v>-1.9469072550585975E-14</v>
      </c>
      <c r="BX431" s="223">
        <f t="shared" ca="1" si="925"/>
        <v>-4.2089473550472258E-14</v>
      </c>
      <c r="BY431" s="223">
        <f t="shared" ca="1" si="926"/>
        <v>3.1820689397860665E-14</v>
      </c>
      <c r="BZ431" s="223">
        <f t="shared" ca="1" si="927"/>
        <v>3.275134384478293E-14</v>
      </c>
      <c r="CA431" s="223">
        <f t="shared" ca="1" si="928"/>
        <v>-4.143192984065216E-14</v>
      </c>
      <c r="CB431" s="223">
        <f t="shared" ca="1" si="929"/>
        <v>-2.0592690398542436E-14</v>
      </c>
      <c r="CC431" s="223">
        <f t="shared" ca="1" si="930"/>
        <v>4.7475080305633006E-14</v>
      </c>
      <c r="CD431" s="223">
        <f t="shared" ca="1" si="931"/>
        <v>6.6606082824382613E-15</v>
      </c>
      <c r="CE431" s="223">
        <f t="shared" ca="1" si="932"/>
        <v>-4.9429708732520112E-14</v>
      </c>
      <c r="CF431" s="223">
        <f t="shared" ca="1" si="933"/>
        <v>7.8450809465873576E-15</v>
      </c>
      <c r="CG431" s="223">
        <f t="shared" ca="1" si="934"/>
        <v>4.7127483833652991E-14</v>
      </c>
      <c r="CH431" s="223">
        <f t="shared" ca="1" si="935"/>
        <v>-2.1675157072185623E-14</v>
      </c>
      <c r="CI431" s="223">
        <f t="shared" ca="1" si="936"/>
        <v>-4.0766671671460403E-14</v>
      </c>
      <c r="CJ431" s="223">
        <f t="shared" ca="1" si="937"/>
        <v>3.3638583224825123E-14</v>
      </c>
      <c r="CK431" s="223">
        <f t="shared" ca="1" si="938"/>
        <v>3.0895061118291307E-14</v>
      </c>
      <c r="CL431" s="223">
        <f t="shared" ca="1" si="939"/>
        <v>-4.270507717725327E-14</v>
      </c>
      <c r="CM431" s="223">
        <f t="shared" ca="1" si="940"/>
        <v>-1.8362788646549331E-14</v>
      </c>
      <c r="CN431" s="223">
        <f t="shared" ca="1" si="941"/>
        <v>4.8093838558116361E-14</v>
      </c>
      <c r="CO431" s="223">
        <f t="shared" ca="1" si="942"/>
        <v>4.2491251465244025E-15</v>
      </c>
      <c r="CP431" s="223">
        <f t="shared" ca="1" si="943"/>
        <v>-4.9340790855656002E-14</v>
      </c>
      <c r="CQ431" s="223">
        <f t="shared" ca="1" si="944"/>
        <v>1.0230470157981542E-14</v>
      </c>
      <c r="CR431" s="223">
        <f t="shared" ca="1" si="945"/>
        <v>4.6338547375291694E-14</v>
      </c>
      <c r="CS431" s="223">
        <f t="shared" ca="1" si="946"/>
        <v>-2.3829024241878855E-14</v>
      </c>
      <c r="CT431" s="223">
        <f t="shared" ca="1" si="947"/>
        <v>-3.934565930965331E-14</v>
      </c>
      <c r="CU431" s="223">
        <f t="shared" ca="1" si="948"/>
        <v>3.5375438758408537E-14</v>
      </c>
      <c r="CV431" s="223">
        <f t="shared" ca="1" si="949"/>
        <v>2.8964349483477983E-14</v>
      </c>
      <c r="CW431" s="223">
        <f t="shared" ca="1" si="950"/>
        <v>-4.3875344242411406E-14</v>
      </c>
      <c r="CX431" s="223">
        <f t="shared" ca="1" si="951"/>
        <v>-1.6088649328314406E-14</v>
      </c>
      <c r="CY431" s="223">
        <f t="shared" ca="1" si="952"/>
        <v>4.8596734540990494E-14</v>
      </c>
      <c r="CZ431" s="223">
        <f t="shared" ca="1" si="953"/>
        <v>1.8274054959531596E-15</v>
      </c>
      <c r="DA431" s="223">
        <f t="shared" ca="1" si="954"/>
        <v>-4.9133006691877768E-14</v>
      </c>
      <c r="DB431" s="223">
        <f t="shared" ca="1" si="955"/>
        <v>1.2591213270681793E-14</v>
      </c>
      <c r="DC431" s="223">
        <f t="shared" ca="1" si="956"/>
        <v>4.5437977297525944E-14</v>
      </c>
      <c r="DD431" s="223">
        <f t="shared" ca="1" si="957"/>
        <v>-2.5925485204997379E-14</v>
      </c>
      <c r="DE431" s="223">
        <f t="shared" ca="1" si="958"/>
        <v>-3.7829859808296527E-14</v>
      </c>
      <c r="DF431" s="223">
        <f t="shared" ca="1" si="959"/>
        <v>3.7027071761500475E-14</v>
      </c>
      <c r="DG431" s="223">
        <f t="shared" ca="1" si="960"/>
        <v>2.6963860193781579E-14</v>
      </c>
      <c r="DH431" s="223">
        <f t="shared" ca="1" si="961"/>
        <v>-4.4939911760263315E-14</v>
      </c>
      <c r="DI431" s="223">
        <f t="shared" ca="1" si="962"/>
        <v>-1.3775751044649629E-14</v>
      </c>
      <c r="DJ431" s="223">
        <f t="shared" ca="1" si="963"/>
        <v>4.8982556733784168E-14</v>
      </c>
      <c r="DK431" s="223">
        <f t="shared" ca="1" si="964"/>
        <v>-5.987165345196502E-16</v>
      </c>
      <c r="DL431" s="223">
        <f t="shared" ca="1" si="965"/>
        <v>-4.88068568114357E-14</v>
      </c>
      <c r="DM431" s="223">
        <f t="shared" ca="1" si="966"/>
        <v>1.4921623047752949E-14</v>
      </c>
      <c r="DN431" s="223">
        <f t="shared" ca="1" si="967"/>
        <v>4.44279431525537E-14</v>
      </c>
      <c r="DO431" s="223">
        <f t="shared" ca="1" si="968"/>
        <v>-2.7959489403452767E-14</v>
      </c>
      <c r="DP431" s="223">
        <f t="shared" ca="1" si="969"/>
        <v>-3.6222924861157186E-14</v>
      </c>
      <c r="DQ431" s="223">
        <f t="shared" ca="1" si="970"/>
        <v>3.8589503305530515E-14</v>
      </c>
      <c r="DR431" s="223">
        <f t="shared" ca="1" si="971"/>
        <v>2.4898412603123146E-14</v>
      </c>
      <c r="DS431" s="223">
        <f t="shared" ca="1" si="972"/>
        <v>-4.5896215094413371E-14</v>
      </c>
      <c r="DT431" s="223">
        <f t="shared" ca="1" si="973"/>
        <v>-1.142966577010501E-14</v>
      </c>
      <c r="DU431" s="223">
        <f t="shared" ca="1" si="974"/>
        <v>4.9250375657040917E-14</v>
      </c>
      <c r="DV431" s="223">
        <f t="shared" ca="1" si="975"/>
        <v>-3.0233962044194261E-15</v>
      </c>
      <c r="DW431" s="223">
        <f t="shared" ca="1" si="976"/>
        <v>-4.8363126937958842E-14</v>
      </c>
      <c r="DX431" s="223">
        <f t="shared" ca="1" si="977"/>
        <v>1.7216085327922252E-14</v>
      </c>
      <c r="DY431" s="223">
        <f t="shared" ca="1" si="978"/>
        <v>4.3310878201098745E-14</v>
      </c>
      <c r="DZ431" s="223">
        <f t="shared" ca="1" si="979"/>
        <v>-2.9926136742973207E-14</v>
      </c>
      <c r="EA431" s="223">
        <f t="shared" ca="1" si="980"/>
        <v>-3.4528725715273841E-14</v>
      </c>
      <c r="EB431" s="223">
        <f t="shared" ca="1" si="981"/>
        <v>4.0058969356056261E-14</v>
      </c>
      <c r="EC431" s="223">
        <f t="shared" ca="1" si="982"/>
        <v>2.2772982555660422E-14</v>
      </c>
      <c r="ED431" s="223">
        <f t="shared" ca="1" si="983"/>
        <v>-4.6741950426367348E-14</v>
      </c>
      <c r="EE431" s="223">
        <f t="shared" ca="1" si="984"/>
        <v>-9.0560454295997274E-15</v>
      </c>
      <c r="EF431" s="223">
        <f t="shared" ca="1" si="985"/>
        <v>4.9399546111516435E-14</v>
      </c>
      <c r="EG431" s="223">
        <f t="shared" ca="1" si="986"/>
        <v>-5.4407922480445315E-15</v>
      </c>
      <c r="EH431" s="223">
        <f t="shared" ca="1" si="987"/>
        <v>-4.7802886055579069E-14</v>
      </c>
      <c r="EI431" s="223">
        <f t="shared" ca="1" si="988"/>
        <v>1.9469072550585621E-14</v>
      </c>
      <c r="EJ431" s="223">
        <f t="shared" ca="1" si="989"/>
        <v>4.208947355047246E-14</v>
      </c>
      <c r="EK431" s="223">
        <f t="shared" ca="1" si="990"/>
        <v>-3.1820689397859832E-14</v>
      </c>
      <c r="EL431" s="223">
        <f t="shared" ca="1" si="991"/>
        <v>-3.2751343844783221E-14</v>
      </c>
      <c r="EM431" s="223">
        <f t="shared" ca="1" si="992"/>
        <v>4.1431929840651952E-14</v>
      </c>
      <c r="EN431" s="223">
        <f t="shared" ca="1" si="993"/>
        <v>2.0592690398543427E-14</v>
      </c>
      <c r="EO431" s="223">
        <f t="shared" ca="1" si="994"/>
        <v>-4.7475080305632898E-14</v>
      </c>
      <c r="EP431" s="223">
        <f t="shared" ca="1" si="995"/>
        <v>-6.6606082824386478E-15</v>
      </c>
      <c r="EQ431" s="223">
        <f t="shared" ca="1" si="996"/>
        <v>4.9429708732520118E-14</v>
      </c>
      <c r="ER431" s="223">
        <f t="shared" ca="1" si="997"/>
        <v>-7.8450809465869774E-15</v>
      </c>
      <c r="ES431" s="223">
        <f t="shared" ca="1" si="998"/>
        <v>-4.7127483833653105E-14</v>
      </c>
      <c r="ET431" s="223">
        <f t="shared" ca="1" si="999"/>
        <v>2.1675157072185276E-14</v>
      </c>
      <c r="EU431" s="223">
        <f t="shared" ca="1" si="1000"/>
        <v>4.076667167146063E-14</v>
      </c>
      <c r="EV431" s="223">
        <f t="shared" ca="1" si="1001"/>
        <v>-3.3638583224824839E-14</v>
      </c>
      <c r="EW431" s="223">
        <f t="shared" ca="1" si="1002"/>
        <v>-3.089506111829161E-14</v>
      </c>
      <c r="EX431" s="223">
        <f t="shared" ca="1" si="1003"/>
        <v>4.2705077177253087E-14</v>
      </c>
      <c r="EY431" s="223">
        <f t="shared" ca="1" si="1004"/>
        <v>1.8362788646549691E-14</v>
      </c>
      <c r="EZ431" s="223">
        <f t="shared" ca="1" si="1005"/>
        <v>-4.8093838558116273E-14</v>
      </c>
      <c r="FA431" s="223">
        <f t="shared" ca="1" si="1006"/>
        <v>-4.2491251465261885E-15</v>
      </c>
      <c r="FB431" s="223">
        <f t="shared" ca="1" si="1007"/>
        <v>4.9340790855655933E-14</v>
      </c>
      <c r="FC431" s="223">
        <f t="shared" ca="1" si="1008"/>
        <v>-1.0230470157981161E-14</v>
      </c>
      <c r="FD431" s="223">
        <f t="shared" ca="1" si="1009"/>
        <v>-4.6338547375292319E-14</v>
      </c>
      <c r="FE431" s="223">
        <f t="shared" ca="1" si="1010"/>
        <v>2.3829024241879742E-14</v>
      </c>
      <c r="FF431" s="223">
        <f t="shared" ca="1" si="1011"/>
        <v>3.9345659309653537E-14</v>
      </c>
      <c r="FG431" s="223">
        <f t="shared" ca="1" si="1012"/>
        <v>-3.5375438758407294E-14</v>
      </c>
      <c r="FH431" s="223">
        <f t="shared" ca="1" si="1013"/>
        <v>-2.8964349483477163E-14</v>
      </c>
      <c r="FI431" s="223">
        <f t="shared" ca="1" si="1014"/>
        <v>4.3875344242411229E-14</v>
      </c>
      <c r="FJ431" s="223">
        <f t="shared" ca="1" si="1015"/>
        <v>1.60886493283161E-14</v>
      </c>
      <c r="FK431" s="223">
        <f t="shared" ca="1" si="1016"/>
        <v>-4.8596734540990677E-14</v>
      </c>
      <c r="FL431" s="223">
        <f t="shared" ca="1" si="1017"/>
        <v>-1.8274054959535477E-15</v>
      </c>
      <c r="FM431" s="223">
        <f t="shared" ca="1" si="1018"/>
        <v>4.9133006691877806E-14</v>
      </c>
      <c r="FN431" s="223">
        <f t="shared" ca="1" si="1019"/>
        <v>-1.259121327068278E-14</v>
      </c>
      <c r="FO431" s="223">
        <f t="shared" ca="1" si="1020"/>
        <v>-4.5437977297526096E-14</v>
      </c>
      <c r="FP431" s="223">
        <f t="shared" ca="1" si="1021"/>
        <v>2.592548520499705E-14</v>
      </c>
      <c r="FQ431" s="223">
        <f t="shared" ca="1" si="1022"/>
        <v>3.7829859808297676E-14</v>
      </c>
      <c r="FR431" s="223">
        <f t="shared" ca="1" si="1023"/>
        <v>-3.7027071761500216E-14</v>
      </c>
      <c r="FS431" s="223">
        <f t="shared" ca="1" si="1024"/>
        <v>-2.6963860193781904E-14</v>
      </c>
      <c r="FT431" s="223">
        <f t="shared" ca="1" si="1025"/>
        <v>4.4939911760262564E-14</v>
      </c>
      <c r="FU431" s="223">
        <f t="shared" ca="1" si="1026"/>
        <v>1.3775751044650001E-14</v>
      </c>
      <c r="FV431" s="223">
        <f t="shared" ca="1" si="1027"/>
        <v>-4.8982556733784111E-14</v>
      </c>
      <c r="FW431" s="223">
        <f t="shared" ca="1" si="1028"/>
        <v>5.987165345178579E-16</v>
      </c>
      <c r="FX431" s="223">
        <f t="shared" ca="1" si="1029"/>
        <v>4.8806856811435536E-14</v>
      </c>
      <c r="FY431" s="223">
        <f t="shared" ca="1" si="1030"/>
        <v>-1.4921623047752577E-14</v>
      </c>
      <c r="FZ431" s="223">
        <f t="shared" ca="1" si="1031"/>
        <v>-4.4427943152554489E-14</v>
      </c>
      <c r="GA431" s="223">
        <f t="shared" ca="1" si="1032"/>
        <v>2.7959489403453607E-14</v>
      </c>
      <c r="GB431" s="223">
        <f t="shared" ca="1" si="1033"/>
        <v>3.6222924861157451E-14</v>
      </c>
      <c r="GC431" s="223">
        <f t="shared" ca="1" si="1034"/>
        <v>-3.8589503305529392E-14</v>
      </c>
      <c r="GD431" s="223">
        <f t="shared" ca="1" si="1035"/>
        <v>-2.4898412603122269E-14</v>
      </c>
      <c r="GE431" s="223">
        <f t="shared" ca="1" si="1036"/>
        <v>4.5896215094413232E-14</v>
      </c>
      <c r="GF431" s="223">
        <f t="shared" ca="1" si="1037"/>
        <v>1.1429665770106752E-14</v>
      </c>
      <c r="GG431" s="223">
        <f t="shared" ca="1" si="1038"/>
        <v>-4.9250375657040999E-14</v>
      </c>
      <c r="GH431" s="223">
        <f t="shared" ca="1" si="1039"/>
        <v>3.0233962044190442E-15</v>
      </c>
      <c r="GI431" s="223">
        <f t="shared" ca="1" si="1040"/>
        <v>4.8363126937959214E-14</v>
      </c>
      <c r="GJ431" s="223">
        <f t="shared" ca="1" si="1041"/>
        <v>-1.7216085327923205E-14</v>
      </c>
      <c r="GK431" s="223">
        <f t="shared" ca="1" si="1042"/>
        <v>-4.3310878201098928E-14</v>
      </c>
      <c r="GL431" s="223">
        <f t="shared" ca="1" si="1043"/>
        <v>2.9926136742972898E-14</v>
      </c>
      <c r="GM431" s="223">
        <f t="shared" ca="1" si="1044"/>
        <v>3.4528725715273109E-14</v>
      </c>
      <c r="GN431" s="223">
        <f t="shared" ca="1" si="1045"/>
        <v>-4.0058969356056028E-14</v>
      </c>
      <c r="GO431" s="223">
        <f t="shared" ca="1" si="1046"/>
        <v>-2.2772982555660766E-14</v>
      </c>
      <c r="GP431" s="223">
        <f t="shared" ca="1" si="1047"/>
        <v>4.6741950426367676E-14</v>
      </c>
      <c r="GQ431" s="223">
        <f t="shared" ca="1" si="1048"/>
        <v>9.0560454296001092E-15</v>
      </c>
      <c r="GR431" s="223">
        <f t="shared" ca="1" si="1049"/>
        <v>-4.9399546111516422E-14</v>
      </c>
      <c r="GS431" s="223">
        <f t="shared" ca="1" si="1050"/>
        <v>5.4407922480427487E-15</v>
      </c>
      <c r="GT431" s="223">
        <f t="shared" ca="1" si="1051"/>
        <v>4.780288605557917E-14</v>
      </c>
      <c r="GU431" s="223">
        <f t="shared" ca="1" si="1052"/>
        <v>-1.9469072550585262E-14</v>
      </c>
      <c r="GV431" s="223">
        <f t="shared" ca="1" si="1053"/>
        <v>-4.2089473550473407E-14</v>
      </c>
      <c r="GW431" s="223">
        <f t="shared" ca="1" si="1054"/>
        <v>3.1820689397860615E-14</v>
      </c>
      <c r="GX431" s="223">
        <f t="shared" ca="1" si="1055"/>
        <v>3.2751343844783511E-14</v>
      </c>
      <c r="GY431" s="223">
        <f t="shared" ca="1" si="1056"/>
        <v>-4.1431929840650974E-14</v>
      </c>
      <c r="GZ431" s="223">
        <f t="shared" ca="1" si="1057"/>
        <v>-2.0592690398542499E-14</v>
      </c>
      <c r="HA431" s="223">
        <f t="shared" ca="1" si="1058"/>
        <v>4.7475080305632785E-14</v>
      </c>
      <c r="HB431" s="223">
        <f t="shared" ca="1" si="1059"/>
        <v>6.6606082824404227E-15</v>
      </c>
      <c r="HC431" s="223">
        <f t="shared" ca="1" si="1060"/>
        <v>-4.9429708732520105E-14</v>
      </c>
      <c r="HD431" s="223">
        <f t="shared" ca="1" si="1061"/>
        <v>7.845080946586594E-15</v>
      </c>
      <c r="HE431" s="223">
        <f t="shared" ca="1" si="1062"/>
        <v>4.7127483833653654E-14</v>
      </c>
      <c r="HF431" s="223">
        <f t="shared" ca="1" si="1063"/>
        <v>-2.1675157072186191E-14</v>
      </c>
      <c r="HG431" s="223">
        <f t="shared" ca="1" si="1064"/>
        <v>-4.0766671671460851E-14</v>
      </c>
      <c r="HH431" s="223">
        <f t="shared" ca="1" si="1065"/>
        <v>3.363858322482352E-14</v>
      </c>
      <c r="HI431" s="223">
        <f t="shared" ca="1" si="1066"/>
        <v>3.0895061118290815E-14</v>
      </c>
      <c r="HJ431" s="223">
        <f t="shared" ca="1" si="1067"/>
        <v>-4.2705077177252885E-14</v>
      </c>
      <c r="HK431" s="223">
        <f t="shared" ca="1" si="1068"/>
        <v>-1.8362788646550051E-14</v>
      </c>
      <c r="HL431" s="223">
        <f t="shared" ca="1" si="1069"/>
        <v>4.8093838558116506E-14</v>
      </c>
      <c r="HM431" s="223">
        <f t="shared" ca="1" si="1070"/>
        <v>4.249125146525174E-15</v>
      </c>
      <c r="HN431" s="223">
        <f t="shared" ca="1" si="1071"/>
        <v>-4.9340790855656047E-14</v>
      </c>
      <c r="HO431" s="223">
        <f t="shared" ca="1" si="1072"/>
        <v>1.0230470157982157E-14</v>
      </c>
      <c r="HP431" s="223">
        <f t="shared" ca="1" si="1073"/>
        <v>4.6338547375291959E-14</v>
      </c>
      <c r="HQ431" s="223">
        <f t="shared" ca="1" si="1074"/>
        <v>-2.3829024241878174E-14</v>
      </c>
      <c r="HR431" s="223">
        <f t="shared" ca="1" si="1075"/>
        <v>-3.9345659309654629E-14</v>
      </c>
      <c r="HS431" s="223">
        <f t="shared" ca="1" si="1076"/>
        <v>3.5375438758408E-14</v>
      </c>
      <c r="HT431" s="223">
        <f t="shared" ca="1" si="1077"/>
        <v>2.8964349483478615E-14</v>
      </c>
      <c r="HU431" s="223">
        <f t="shared" ca="1" si="1078"/>
        <v>-4.3875344242410403E-14</v>
      </c>
      <c r="HV431" s="223">
        <f t="shared" ca="1" si="1079"/>
        <v>-1.6088649328315138E-14</v>
      </c>
      <c r="HW431" s="223">
        <f t="shared" ca="1" si="1080"/>
        <v>4.8596734540990349E-14</v>
      </c>
      <c r="HX431" s="223">
        <f t="shared" ca="1" si="1081"/>
        <v>1.8274054959553369E-15</v>
      </c>
      <c r="HY431" s="223">
        <f t="shared" ca="1" si="1082"/>
        <v>-4.9133006691877698E-14</v>
      </c>
      <c r="HZ431" s="223">
        <f t="shared" ca="1" si="1083"/>
        <v>1.2591213270681045E-14</v>
      </c>
      <c r="IA431" s="223">
        <f t="shared" ca="1" si="1084"/>
        <v>4.5437977297526802E-14</v>
      </c>
      <c r="IB431" s="223">
        <f t="shared" ca="1" si="1085"/>
        <v>-2.5925485204997915E-14</v>
      </c>
      <c r="IC431" s="223">
        <f t="shared" ca="1" si="1086"/>
        <v>-3.7829859808297026E-14</v>
      </c>
      <c r="ID431" s="223">
        <f t="shared" ca="1" si="1087"/>
        <v>3.7027071761499029E-14</v>
      </c>
      <c r="IE431" s="223">
        <f t="shared" ca="1" si="1088"/>
        <v>1.3718062672918941E-14</v>
      </c>
      <c r="IF431" s="223">
        <f t="shared" ca="1" si="1089"/>
        <v>-4.4939911760262986E-14</v>
      </c>
      <c r="IG431" s="223">
        <f t="shared" ca="1" si="1090"/>
        <v>-1.3775751044651722E-14</v>
      </c>
      <c r="IH431" s="223">
        <f t="shared" ca="1" si="1091"/>
        <v>4.898255673378425E-14</v>
      </c>
      <c r="II431" s="223">
        <f t="shared" ca="1" si="1092"/>
        <v>-5.9871653451887396E-16</v>
      </c>
      <c r="IJ431" s="223">
        <f t="shared" ca="1" si="1093"/>
        <v>-4.880685681143582E-14</v>
      </c>
      <c r="IK431" s="223">
        <f t="shared" ca="1" si="1094"/>
        <v>1.4921623047753549E-14</v>
      </c>
      <c r="IL431" s="223">
        <f t="shared" ca="1" si="1095"/>
        <v>4.4427943152554041E-14</v>
      </c>
      <c r="IM431" s="223">
        <f t="shared" ca="1" si="1096"/>
        <v>-2.795948940345213E-14</v>
      </c>
      <c r="IN431" s="223">
        <f t="shared" ca="1" si="1097"/>
        <v>-3.6222924861156763E-14</v>
      </c>
      <c r="IO431" s="223">
        <f t="shared" ca="1" si="1098"/>
        <v>3.8589503305530035E-14</v>
      </c>
      <c r="IP431" s="223">
        <f t="shared" ca="1" si="1099"/>
        <v>2.4898412603123815E-14</v>
      </c>
      <c r="IQ431" s="223">
        <f t="shared" ca="1" si="1100"/>
        <v>-4.5896215094412563E-14</v>
      </c>
      <c r="IR431" s="223">
        <f t="shared" ca="1" si="1101"/>
        <v>-1.1429665770105764E-14</v>
      </c>
      <c r="IS431" s="223">
        <f t="shared" ca="1" si="1102"/>
        <v>4.9250375657040847E-14</v>
      </c>
      <c r="IT431" s="223">
        <f t="shared" ca="1" si="1103"/>
        <v>-3.023396204417252E-15</v>
      </c>
      <c r="IU431" s="223">
        <f t="shared" ca="1" si="1104"/>
        <v>-4.8363126937958999E-14</v>
      </c>
      <c r="IV431" s="223">
        <f t="shared" ca="1" si="1105"/>
        <v>1.7216085327921529E-14</v>
      </c>
      <c r="IW431" s="223">
        <f t="shared" ca="1" si="1106"/>
        <v>4.3310878201099792E-14</v>
      </c>
      <c r="IX431" s="223">
        <f t="shared" ca="1" si="1107"/>
        <v>-2.9926136742973712E-14</v>
      </c>
      <c r="IY431" s="223">
        <f t="shared" ca="1" si="1108"/>
        <v>-3.4528725715274396E-14</v>
      </c>
      <c r="IZ431" s="223">
        <f t="shared" ca="1" si="1109"/>
        <v>4.005896935605498E-14</v>
      </c>
      <c r="JA431" s="223">
        <f t="shared" ca="1" si="1110"/>
        <v>2.2772982555659861E-14</v>
      </c>
      <c r="JB431" s="223">
        <f t="shared" ca="1" si="1111"/>
        <v>-4.6741950426367096E-14</v>
      </c>
    </row>
    <row r="432" spans="2:262">
      <c r="B432" s="230">
        <v>71</v>
      </c>
      <c r="C432" s="229">
        <f t="shared" si="1112"/>
        <v>1.3867187500000008E-3</v>
      </c>
      <c r="D432" s="226">
        <f t="shared" ca="1" si="855"/>
        <v>18.000000000011937</v>
      </c>
      <c r="E432" s="225">
        <f ca="1">BY361</f>
        <v>1.1936231480428796E-11</v>
      </c>
      <c r="F432" s="224">
        <v>71</v>
      </c>
      <c r="G432" s="223">
        <f t="shared" ca="1" si="856"/>
        <v>-1.7796156639342659E-14</v>
      </c>
      <c r="H432" s="223">
        <f t="shared" ca="1" si="857"/>
        <v>1.3944366710985239E-13</v>
      </c>
      <c r="I432" s="223">
        <f t="shared" ca="1" si="858"/>
        <v>-2.9882948770183431E-14</v>
      </c>
      <c r="J432" s="223">
        <f t="shared" ca="1" si="859"/>
        <v>-1.2922597638289661E-13</v>
      </c>
      <c r="K432" s="223">
        <f t="shared" ca="1" si="860"/>
        <v>7.4068382768811552E-14</v>
      </c>
      <c r="L432" s="223">
        <f t="shared" ca="1" si="861"/>
        <v>1.0390023515174268E-13</v>
      </c>
      <c r="M432" s="223">
        <f t="shared" ca="1" si="862"/>
        <v>-1.0959434365717434E-13</v>
      </c>
      <c r="N432" s="223">
        <f t="shared" ca="1" si="863"/>
        <v>-6.6427323173590492E-14</v>
      </c>
      <c r="O432" s="223">
        <f t="shared" ca="1" si="864"/>
        <v>1.323074249272703E-13</v>
      </c>
      <c r="P432" s="223">
        <f t="shared" ca="1" si="865"/>
        <v>2.1188268648434903E-14</v>
      </c>
      <c r="Q432" s="223">
        <f t="shared" ca="1" si="866"/>
        <v>-1.3955219778266445E-13</v>
      </c>
      <c r="R432" s="223">
        <f t="shared" ca="1" si="867"/>
        <v>2.6527945978716027E-14</v>
      </c>
      <c r="S432" s="223">
        <f t="shared" ca="1" si="868"/>
        <v>1.3048166228375928E-13</v>
      </c>
      <c r="T432" s="223">
        <f t="shared" ca="1" si="869"/>
        <v>-7.1142728843946609E-14</v>
      </c>
      <c r="U432" s="223">
        <f t="shared" ca="1" si="870"/>
        <v>-1.0615627169431303E-13</v>
      </c>
      <c r="V432" s="223">
        <f t="shared" ca="1" si="871"/>
        <v>1.0744008226916963E-13</v>
      </c>
      <c r="W432" s="223">
        <f t="shared" ca="1" si="872"/>
        <v>6.9419952907714569E-14</v>
      </c>
      <c r="X432" s="223">
        <f t="shared" ca="1" si="873"/>
        <v>-1.3117641480267766E-13</v>
      </c>
      <c r="Y432" s="223">
        <f t="shared" ca="1" si="874"/>
        <v>-2.4567617636773508E-14</v>
      </c>
      <c r="Z432" s="223">
        <f t="shared" ca="1" si="875"/>
        <v>1.39576667429725E-13</v>
      </c>
      <c r="AA432" s="223">
        <f t="shared" ca="1" si="876"/>
        <v>-2.3156963744535452E-14</v>
      </c>
      <c r="AB432" s="223">
        <f t="shared" ca="1" si="877"/>
        <v>-1.3165875091028586E-13</v>
      </c>
      <c r="AC432" s="223">
        <f t="shared" ca="1" si="878"/>
        <v>6.8174221199424054E-14</v>
      </c>
      <c r="AD432" s="223">
        <f t="shared" ca="1" si="879"/>
        <v>1.0834836366825387E-13</v>
      </c>
      <c r="AE432" s="223">
        <f t="shared" ca="1" si="880"/>
        <v>-1.0522110299304908E-13</v>
      </c>
      <c r="AF432" s="223">
        <f t="shared" ca="1" si="881"/>
        <v>-7.2370766657985624E-14</v>
      </c>
      <c r="AG432" s="223">
        <f t="shared" ca="1" si="882"/>
        <v>1.2996638891081004E-13</v>
      </c>
      <c r="AH432" s="223">
        <f t="shared" ca="1" si="883"/>
        <v>2.7932168010890119E-14</v>
      </c>
      <c r="AI432" s="223">
        <f t="shared" ca="1" si="884"/>
        <v>-1.3951706131143361E-13</v>
      </c>
      <c r="AJ432" s="223">
        <f t="shared" ca="1" si="885"/>
        <v>1.9772032621289324E-14</v>
      </c>
      <c r="AK432" s="223">
        <f t="shared" ca="1" si="886"/>
        <v>1.3275653322830189E-13</v>
      </c>
      <c r="AL432" s="223">
        <f t="shared" ca="1" si="887"/>
        <v>-6.5164647953249281E-14</v>
      </c>
      <c r="AM432" s="223">
        <f t="shared" ca="1" si="888"/>
        <v>-1.1047519063932688E-13</v>
      </c>
      <c r="AN432" s="223">
        <f t="shared" ca="1" si="889"/>
        <v>1.0293874245895628E-13</v>
      </c>
      <c r="AO432" s="223">
        <f t="shared" ca="1" si="890"/>
        <v>7.5277986964539603E-14</v>
      </c>
      <c r="AP432" s="223">
        <f t="shared" ca="1" si="891"/>
        <v>-1.2867807612601878E-13</v>
      </c>
      <c r="AQ432" s="223">
        <f t="shared" ca="1" si="892"/>
        <v>-3.1279893091447994E-14</v>
      </c>
      <c r="AR432" s="223">
        <f t="shared" ca="1" si="893"/>
        <v>1.3937341533228718E-13</v>
      </c>
      <c r="AS432" s="223">
        <f t="shared" ca="1" si="894"/>
        <v>-1.6375191564915061E-14</v>
      </c>
      <c r="AT432" s="223">
        <f t="shared" ca="1" si="895"/>
        <v>-1.3377434797478797E-13</v>
      </c>
      <c r="AU432" s="223">
        <f t="shared" ca="1" si="896"/>
        <v>6.211582195980972E-14</v>
      </c>
      <c r="AV432" s="223">
        <f t="shared" ca="1" si="897"/>
        <v>1.1253547148649165E-13</v>
      </c>
      <c r="AW432" s="223">
        <f t="shared" ca="1" si="898"/>
        <v>-1.0059437547553443E-13</v>
      </c>
      <c r="AX432" s="223">
        <f t="shared" ca="1" si="899"/>
        <v>-7.8139862626571386E-14</v>
      </c>
      <c r="AY432" s="223">
        <f t="shared" ca="1" si="900"/>
        <v>1.2731225247975242E-13</v>
      </c>
      <c r="AZ432" s="223">
        <f t="shared" ca="1" si="901"/>
        <v>3.4608776334038136E-14</v>
      </c>
      <c r="BA432" s="223">
        <f t="shared" ca="1" si="902"/>
        <v>-1.3914581601925226E-13</v>
      </c>
      <c r="BB432" s="223">
        <f t="shared" ca="1" si="903"/>
        <v>1.2968486705450933E-14</v>
      </c>
      <c r="BC432" s="223">
        <f t="shared" ca="1" si="904"/>
        <v>1.3471158205619882E-13</v>
      </c>
      <c r="BD432" s="223">
        <f t="shared" ca="1" si="905"/>
        <v>-5.9029579717882617E-14</v>
      </c>
      <c r="BE432" s="223">
        <f t="shared" ca="1" si="906"/>
        <v>-1.1452796517360587E-13</v>
      </c>
      <c r="BF432" s="223">
        <f t="shared" ca="1" si="907"/>
        <v>9.8189414201791403E-14</v>
      </c>
      <c r="BG432" s="223">
        <f t="shared" ca="1" si="908"/>
        <v>8.0954669757194574E-14</v>
      </c>
      <c r="BH432" s="223">
        <f t="shared" ca="1" si="909"/>
        <v>-1.2586974069310399E-13</v>
      </c>
      <c r="BI432" s="223">
        <f t="shared" ca="1" si="910"/>
        <v>-3.7916812543870146E-14</v>
      </c>
      <c r="BJ432" s="223">
        <f t="shared" ca="1" si="911"/>
        <v>1.3883440046964453E-13</v>
      </c>
      <c r="BK432" s="223">
        <f t="shared" ca="1" si="912"/>
        <v>-9.5539701145183942E-15</v>
      </c>
      <c r="BL432" s="223">
        <f t="shared" ca="1" si="913"/>
        <v>-1.3556767091776949E-13</v>
      </c>
      <c r="BM432" s="223">
        <f t="shared" ca="1" si="914"/>
        <v>5.5907780264391643E-14</v>
      </c>
      <c r="BN432" s="223">
        <f t="shared" ca="1" si="915"/>
        <v>1.1645147149697598E-13</v>
      </c>
      <c r="BO432" s="223">
        <f t="shared" ca="1" si="916"/>
        <v>-9.5725307296471894E-14</v>
      </c>
      <c r="BP432" s="223">
        <f t="shared" ca="1" si="917"/>
        <v>-8.3720712821846114E-14</v>
      </c>
      <c r="BQ432" s="223">
        <f t="shared" ca="1" si="918"/>
        <v>1.2435140968123479E-13</v>
      </c>
      <c r="BR432" s="223">
        <f t="shared" ca="1" si="919"/>
        <v>4.1202009083626667E-14</v>
      </c>
      <c r="BS432" s="223">
        <f t="shared" ca="1" si="920"/>
        <v>-1.3843935626854648E-13</v>
      </c>
      <c r="BT432" s="223">
        <f t="shared" ca="1" si="921"/>
        <v>6.1336985692348204E-15</v>
      </c>
      <c r="BU432" s="223">
        <f t="shared" ca="1" si="922"/>
        <v>1.36342098883581E-13</v>
      </c>
      <c r="BV432" s="223">
        <f t="shared" ca="1" si="923"/>
        <v>-5.275230405459595E-14</v>
      </c>
      <c r="BW432" s="223">
        <f t="shared" ca="1" si="924"/>
        <v>-1.183048318083173E-13</v>
      </c>
      <c r="BX432" s="223">
        <f t="shared" ca="1" si="925"/>
        <v>9.3203539045436795E-14</v>
      </c>
      <c r="BY432" s="223">
        <f t="shared" ca="1" si="926"/>
        <v>8.6436325659612856E-14</v>
      </c>
      <c r="BZ432" s="223">
        <f t="shared" ca="1" si="927"/>
        <v>-1.2275817402997233E-13</v>
      </c>
      <c r="CA432" s="223">
        <f t="shared" ca="1" si="928"/>
        <v>-4.4462387073753572E-14</v>
      </c>
      <c r="CB432" s="223">
        <f t="shared" ca="1" si="929"/>
        <v>1.3796092137581324E-13</v>
      </c>
      <c r="CC432" s="223">
        <f t="shared" ca="1" si="930"/>
        <v>-2.7097323132869005E-15</v>
      </c>
      <c r="CD432" s="223">
        <f t="shared" ca="1" si="931"/>
        <v>-1.3703439946718455E-13</v>
      </c>
      <c r="CE432" s="223">
        <f t="shared" ca="1" si="932"/>
        <v>4.9565051829373455E-14</v>
      </c>
      <c r="CF432" s="223">
        <f t="shared" ca="1" si="933"/>
        <v>1.2008692971268086E-13</v>
      </c>
      <c r="CG432" s="223">
        <f t="shared" ca="1" si="934"/>
        <v>-9.0625628467584016E-14</v>
      </c>
      <c r="CH432" s="223">
        <f t="shared" ca="1" si="935"/>
        <v>-8.9099872486866174E-14</v>
      </c>
      <c r="CI432" s="223">
        <f t="shared" ca="1" si="936"/>
        <v>1.2109099344489701E-13</v>
      </c>
      <c r="CJ432" s="223">
        <f t="shared" ca="1" si="937"/>
        <v>4.7695982584464847E-14</v>
      </c>
      <c r="CK432" s="223">
        <f t="shared" ca="1" si="938"/>
        <v>-1.3739938398273463E-13</v>
      </c>
      <c r="CL432" s="223">
        <f t="shared" ca="1" si="939"/>
        <v>-7.1586618408114215E-16</v>
      </c>
      <c r="CM432" s="223">
        <f t="shared" ca="1" si="940"/>
        <v>1.3764415565259494E-13</v>
      </c>
      <c r="CN432" s="223">
        <f t="shared" ca="1" si="941"/>
        <v>-4.6347943470287485E-14</v>
      </c>
      <c r="CO432" s="223">
        <f t="shared" ca="1" si="942"/>
        <v>-1.2179669174092304E-13</v>
      </c>
      <c r="CP432" s="223">
        <f t="shared" ca="1" si="943"/>
        <v>8.7993128399855888E-14</v>
      </c>
      <c r="CQ432" s="223">
        <f t="shared" ca="1" si="944"/>
        <v>9.1709748882589183E-14</v>
      </c>
      <c r="CR432" s="223">
        <f t="shared" ca="1" si="945"/>
        <v>-1.1935087217325636E-13</v>
      </c>
      <c r="CS432" s="223">
        <f t="shared" ca="1" si="946"/>
        <v>-5.0900847818731169E-14</v>
      </c>
      <c r="CT432" s="223">
        <f t="shared" ca="1" si="947"/>
        <v>1.3675508233843809E-13</v>
      </c>
      <c r="CU432" s="223">
        <f t="shared" ca="1" si="948"/>
        <v>4.1410334704318102E-15</v>
      </c>
      <c r="CV432" s="223">
        <f t="shared" ca="1" si="949"/>
        <v>-1.3817100014548736E-13</v>
      </c>
      <c r="CW432" s="223">
        <f t="shared" ca="1" si="950"/>
        <v>4.3102916843112516E-14</v>
      </c>
      <c r="CX432" s="223">
        <f t="shared" ca="1" si="951"/>
        <v>1.2343308799633407E-13</v>
      </c>
      <c r="CY432" s="223">
        <f t="shared" ca="1" si="952"/>
        <v>-8.5307624561851617E-14</v>
      </c>
      <c r="CZ432" s="223">
        <f t="shared" ca="1" si="953"/>
        <v>-9.4264382754836691E-14</v>
      </c>
      <c r="DA432" s="223">
        <f t="shared" ca="1" si="954"/>
        <v>1.1753885839903302E-13</v>
      </c>
      <c r="DB432" s="223">
        <f t="shared" ca="1" si="955"/>
        <v>5.407505228558048E-14</v>
      </c>
      <c r="DC432" s="223">
        <f t="shared" ca="1" si="956"/>
        <v>-1.3602840454614351E-13</v>
      </c>
      <c r="DD432" s="223">
        <f t="shared" ca="1" si="957"/>
        <v>-7.5637063530591567E-15</v>
      </c>
      <c r="DE432" s="223">
        <f t="shared" ca="1" si="958"/>
        <v>1.3861461559443808E-13</v>
      </c>
      <c r="DF432" s="223">
        <f t="shared" ca="1" si="959"/>
        <v>-3.9831926630556899E-14</v>
      </c>
      <c r="DG432" s="223">
        <f t="shared" ca="1" si="960"/>
        <v>-1.2499513277499469E-13</v>
      </c>
      <c r="DH432" s="223">
        <f t="shared" ca="1" si="961"/>
        <v>8.2570734600671954E-14</v>
      </c>
      <c r="DI432" s="223">
        <f t="shared" ca="1" si="962"/>
        <v>9.6762235287682064E-14</v>
      </c>
      <c r="DJ432" s="223">
        <f t="shared" ca="1" si="963"/>
        <v>-1.1565604361157326E-13</v>
      </c>
      <c r="DK432" s="223">
        <f t="shared" ca="1" si="964"/>
        <v>-5.7216683962925732E-14</v>
      </c>
      <c r="DL432" s="223">
        <f t="shared" ca="1" si="965"/>
        <v>1.3521978832937913E-13</v>
      </c>
      <c r="DM432" s="223">
        <f t="shared" ca="1" si="966"/>
        <v>1.0981823141808572E-14</v>
      </c>
      <c r="DN432" s="223">
        <f t="shared" ca="1" si="967"/>
        <v>-1.3897473478208946E-13</v>
      </c>
      <c r="DO432" s="223">
        <f t="shared" ca="1" si="968"/>
        <v>3.6536943154806893E-14</v>
      </c>
      <c r="DP432" s="223">
        <f t="shared" ca="1" si="969"/>
        <v>1.2648188515954248E-13</v>
      </c>
      <c r="DQ432" s="223">
        <f t="shared" ca="1" si="970"/>
        <v>-7.97841071164843E-14</v>
      </c>
      <c r="DR432" s="223">
        <f t="shared" ca="1" si="971"/>
        <v>-9.920180186816602E-14</v>
      </c>
      <c r="DS432" s="223">
        <f t="shared" ca="1" si="972"/>
        <v>1.1370356194809769E-13</v>
      </c>
      <c r="DT432" s="223">
        <f t="shared" ca="1" si="973"/>
        <v>6.0323850449324976E-14</v>
      </c>
      <c r="DU432" s="223">
        <f t="shared" ca="1" si="974"/>
        <v>-1.3432972076831964E-13</v>
      </c>
      <c r="DV432" s="223">
        <f t="shared" ca="1" si="975"/>
        <v>-1.439332489093022E-14</v>
      </c>
      <c r="DW432" s="223">
        <f t="shared" ca="1" si="976"/>
        <v>1.392511407861078E-13</v>
      </c>
      <c r="DX432" s="223">
        <f t="shared" ca="1" si="977"/>
        <v>-3.3219951190708562E-14</v>
      </c>
      <c r="DY432" s="223">
        <f t="shared" ca="1" si="978"/>
        <v>-1.278924495859308E-13</v>
      </c>
      <c r="DZ432" s="223">
        <f t="shared" ca="1" si="979"/>
        <v>7.694942066949284E-14</v>
      </c>
      <c r="EA432" s="223">
        <f t="shared" ca="1" si="980"/>
        <v>1.0158161299259609E-13</v>
      </c>
      <c r="EB432" s="223">
        <f t="shared" ca="1" si="981"/>
        <v>-1.116825895105569E-13</v>
      </c>
      <c r="EC432" s="223">
        <f t="shared" ca="1" si="982"/>
        <v>-6.3394680103864013E-14</v>
      </c>
      <c r="ED432" s="223">
        <f t="shared" ca="1" si="983"/>
        <v>1.3335873800638007E-13</v>
      </c>
      <c r="EE432" s="223">
        <f t="shared" ca="1" si="984"/>
        <v>1.7796156639342609E-14</v>
      </c>
      <c r="EF432" s="223">
        <f t="shared" ca="1" si="985"/>
        <v>-1.3944366710985239E-13</v>
      </c>
      <c r="EG432" s="223">
        <f t="shared" ca="1" si="986"/>
        <v>2.988294877018309E-14</v>
      </c>
      <c r="EH432" s="223">
        <f t="shared" ca="1" si="987"/>
        <v>1.2922597638289684E-13</v>
      </c>
      <c r="EI432" s="223">
        <f t="shared" ca="1" si="988"/>
        <v>-7.4068382768810946E-14</v>
      </c>
      <c r="EJ432" s="223">
        <f t="shared" ca="1" si="989"/>
        <v>-1.0390023515174332E-13</v>
      </c>
      <c r="EK432" s="223">
        <f t="shared" ca="1" si="990"/>
        <v>1.095943436571736E-13</v>
      </c>
      <c r="EL432" s="223">
        <f t="shared" ca="1" si="991"/>
        <v>6.6427323173591792E-14</v>
      </c>
      <c r="EM432" s="223">
        <f t="shared" ca="1" si="992"/>
        <v>-1.3230742492726975E-13</v>
      </c>
      <c r="EN432" s="223">
        <f t="shared" ca="1" si="993"/>
        <v>-2.1188268648432675E-14</v>
      </c>
      <c r="EO432" s="223">
        <f t="shared" ca="1" si="994"/>
        <v>1.3955219778266439E-13</v>
      </c>
      <c r="EP432" s="223">
        <f t="shared" ca="1" si="995"/>
        <v>-2.652794597871775E-14</v>
      </c>
      <c r="EQ432" s="223">
        <f t="shared" ca="1" si="996"/>
        <v>-1.3048166228375883E-13</v>
      </c>
      <c r="ER432" s="223">
        <f t="shared" ca="1" si="997"/>
        <v>7.1142728843947682E-14</v>
      </c>
      <c r="ES432" s="223">
        <f t="shared" ca="1" si="998"/>
        <v>1.0615627169431253E-13</v>
      </c>
      <c r="ET432" s="223">
        <f t="shared" ca="1" si="999"/>
        <v>-1.0744008226917011E-13</v>
      </c>
      <c r="EU432" s="223">
        <f t="shared" ca="1" si="1000"/>
        <v>-6.94199529077139E-14</v>
      </c>
      <c r="EV432" s="223">
        <f t="shared" ca="1" si="1001"/>
        <v>1.3117641480267776E-13</v>
      </c>
      <c r="EW432" s="223">
        <f t="shared" ca="1" si="1002"/>
        <v>2.4567617636773237E-14</v>
      </c>
      <c r="EX432" s="223">
        <f t="shared" ca="1" si="1003"/>
        <v>-1.3957666742972497E-13</v>
      </c>
      <c r="EY432" s="223">
        <f t="shared" ca="1" si="1004"/>
        <v>2.3156963744534732E-14</v>
      </c>
      <c r="EZ432" s="223">
        <f t="shared" ca="1" si="1005"/>
        <v>1.3165875091028609E-13</v>
      </c>
      <c r="FA432" s="223">
        <f t="shared" ca="1" si="1006"/>
        <v>-6.8174221199423423E-14</v>
      </c>
      <c r="FB432" s="223">
        <f t="shared" ca="1" si="1007"/>
        <v>-1.0834836366825433E-13</v>
      </c>
      <c r="FC432" s="223">
        <f t="shared" ca="1" si="1008"/>
        <v>1.0522110299304861E-13</v>
      </c>
      <c r="FD432" s="223">
        <f t="shared" ca="1" si="1009"/>
        <v>7.2370766657987088E-14</v>
      </c>
      <c r="FE432" s="223">
        <f t="shared" ca="1" si="1010"/>
        <v>-1.2996638891080941E-13</v>
      </c>
      <c r="FF432" s="223">
        <f t="shared" ca="1" si="1011"/>
        <v>-2.7932168010891798E-14</v>
      </c>
      <c r="FG432" s="223">
        <f t="shared" ca="1" si="1012"/>
        <v>1.3951706131143354E-13</v>
      </c>
      <c r="FH432" s="223">
        <f t="shared" ca="1" si="1013"/>
        <v>-1.9772032621286642E-14</v>
      </c>
      <c r="FI432" s="223">
        <f t="shared" ca="1" si="1014"/>
        <v>-1.3275653322830273E-13</v>
      </c>
      <c r="FJ432" s="223">
        <f t="shared" ca="1" si="1015"/>
        <v>6.5164647953246883E-14</v>
      </c>
      <c r="FK432" s="223">
        <f t="shared" ca="1" si="1016"/>
        <v>1.1047519063932854E-13</v>
      </c>
      <c r="FL432" s="223">
        <f t="shared" ca="1" si="1017"/>
        <v>-1.0293874245895445E-13</v>
      </c>
      <c r="FM432" s="223">
        <f t="shared" ca="1" si="1018"/>
        <v>-7.5277986964542708E-14</v>
      </c>
      <c r="FN432" s="223">
        <f t="shared" ca="1" si="1019"/>
        <v>1.2867807612601734E-13</v>
      </c>
      <c r="FO432" s="223">
        <f t="shared" ca="1" si="1020"/>
        <v>3.1279893091443867E-14</v>
      </c>
      <c r="FP432" s="223">
        <f t="shared" ca="1" si="1021"/>
        <v>-1.3937341533228741E-13</v>
      </c>
      <c r="FQ432" s="223">
        <f t="shared" ca="1" si="1022"/>
        <v>1.6375191564919277E-14</v>
      </c>
      <c r="FR432" s="223">
        <f t="shared" ca="1" si="1023"/>
        <v>1.3377434797478676E-13</v>
      </c>
      <c r="FS432" s="223">
        <f t="shared" ca="1" si="1024"/>
        <v>-6.2115821959813506E-14</v>
      </c>
      <c r="FT432" s="223">
        <f t="shared" ca="1" si="1025"/>
        <v>-1.1253547148649033E-13</v>
      </c>
      <c r="FU432" s="223">
        <f t="shared" ca="1" si="1026"/>
        <v>1.0059437547553599E-13</v>
      </c>
      <c r="FV432" s="223">
        <f t="shared" ca="1" si="1027"/>
        <v>7.8139862626569518E-14</v>
      </c>
      <c r="FW432" s="223">
        <f t="shared" ca="1" si="1028"/>
        <v>-1.2731225247975333E-13</v>
      </c>
      <c r="FX432" s="223">
        <f t="shared" ca="1" si="1029"/>
        <v>-3.4608776334035953E-14</v>
      </c>
      <c r="FY432" s="223">
        <f t="shared" ca="1" si="1030"/>
        <v>1.3914581601925244E-13</v>
      </c>
      <c r="FZ432" s="223">
        <f t="shared" ca="1" si="1031"/>
        <v>-1.2968486705453186E-14</v>
      </c>
      <c r="GA432" s="223">
        <f t="shared" ca="1" si="1032"/>
        <v>-1.3471158205619822E-13</v>
      </c>
      <c r="GB432" s="223">
        <f t="shared" ca="1" si="1033"/>
        <v>5.9029579717884674E-14</v>
      </c>
      <c r="GC432" s="223">
        <f t="shared" ca="1" si="1034"/>
        <v>1.1452796517360572E-13</v>
      </c>
      <c r="GD432" s="223">
        <f t="shared" ca="1" si="1035"/>
        <v>-9.8189414201791579E-14</v>
      </c>
      <c r="GE432" s="223">
        <f t="shared" ca="1" si="1036"/>
        <v>-8.0954669757194347E-14</v>
      </c>
      <c r="GF432" s="223">
        <f t="shared" ca="1" si="1037"/>
        <v>1.2586974069310412E-13</v>
      </c>
      <c r="GG432" s="223">
        <f t="shared" ca="1" si="1038"/>
        <v>3.7916812543869881E-14</v>
      </c>
      <c r="GH432" s="223">
        <f t="shared" ca="1" si="1039"/>
        <v>-1.3883440046964456E-13</v>
      </c>
      <c r="GI432" s="223">
        <f t="shared" ca="1" si="1040"/>
        <v>9.5539701145186593E-15</v>
      </c>
      <c r="GJ432" s="223">
        <f t="shared" ca="1" si="1041"/>
        <v>1.3556767091776944E-13</v>
      </c>
      <c r="GK432" s="223">
        <f t="shared" ca="1" si="1042"/>
        <v>-5.5907780264391895E-14</v>
      </c>
      <c r="GL432" s="223">
        <f t="shared" ca="1" si="1043"/>
        <v>-1.1645147149697691E-13</v>
      </c>
      <c r="GM432" s="223">
        <f t="shared" ca="1" si="1044"/>
        <v>9.5725307296470645E-14</v>
      </c>
      <c r="GN432" s="223">
        <f t="shared" ca="1" si="1045"/>
        <v>8.3720712821847477E-14</v>
      </c>
      <c r="GO432" s="223">
        <f t="shared" ca="1" si="1046"/>
        <v>-1.2435140968123404E-13</v>
      </c>
      <c r="GP432" s="223">
        <f t="shared" ca="1" si="1047"/>
        <v>-4.1202009083628301E-14</v>
      </c>
      <c r="GQ432" s="223">
        <f t="shared" ca="1" si="1048"/>
        <v>1.3843935626854625E-13</v>
      </c>
      <c r="GR432" s="223">
        <f t="shared" ca="1" si="1049"/>
        <v>-6.1336985692331165E-15</v>
      </c>
      <c r="GS432" s="223">
        <f t="shared" ca="1" si="1050"/>
        <v>-1.3634209888358138E-13</v>
      </c>
      <c r="GT432" s="223">
        <f t="shared" ca="1" si="1051"/>
        <v>5.2752304054594366E-14</v>
      </c>
      <c r="GU432" s="223">
        <f t="shared" ca="1" si="1052"/>
        <v>1.1830483180831924E-13</v>
      </c>
      <c r="GV432" s="223">
        <f t="shared" ca="1" si="1053"/>
        <v>-9.3203539045434068E-14</v>
      </c>
      <c r="GW432" s="223">
        <f t="shared" ca="1" si="1054"/>
        <v>-8.6436325659615759E-14</v>
      </c>
      <c r="GX432" s="223">
        <f t="shared" ca="1" si="1055"/>
        <v>1.2275817402997059E-13</v>
      </c>
      <c r="GY432" s="223">
        <f t="shared" ca="1" si="1056"/>
        <v>4.4462387073757075E-14</v>
      </c>
      <c r="GZ432" s="223">
        <f t="shared" ca="1" si="1057"/>
        <v>-1.3796092137581389E-13</v>
      </c>
      <c r="HA432" s="223">
        <f t="shared" ca="1" si="1058"/>
        <v>2.7097323132911414E-15</v>
      </c>
      <c r="HB432" s="223">
        <f t="shared" ca="1" si="1059"/>
        <v>1.3703439946718374E-13</v>
      </c>
      <c r="HC432" s="223">
        <f t="shared" ca="1" si="1060"/>
        <v>-4.9565051829377431E-14</v>
      </c>
      <c r="HD432" s="223">
        <f t="shared" ca="1" si="1061"/>
        <v>-1.2008692971267871E-13</v>
      </c>
      <c r="HE432" s="223">
        <f t="shared" ca="1" si="1062"/>
        <v>9.0625628467587248E-14</v>
      </c>
      <c r="HF432" s="223">
        <f t="shared" ca="1" si="1063"/>
        <v>8.9099872486862905E-14</v>
      </c>
      <c r="HG432" s="223">
        <f t="shared" ca="1" si="1064"/>
        <v>-1.2109099344489913E-13</v>
      </c>
      <c r="HH432" s="223">
        <f t="shared" ca="1" si="1065"/>
        <v>-4.7695982584460859E-14</v>
      </c>
      <c r="HI432" s="223">
        <f t="shared" ca="1" si="1066"/>
        <v>1.3739938398273471E-13</v>
      </c>
      <c r="HJ432" s="223">
        <f t="shared" ca="1" si="1067"/>
        <v>7.1586618408086447E-16</v>
      </c>
      <c r="HK432" s="223">
        <f t="shared" ca="1" si="1068"/>
        <v>-1.3764415565259489E-13</v>
      </c>
      <c r="HL432" s="223">
        <f t="shared" ca="1" si="1069"/>
        <v>4.6347943470287756E-14</v>
      </c>
      <c r="HM432" s="223">
        <f t="shared" ca="1" si="1070"/>
        <v>1.2179669174092289E-13</v>
      </c>
      <c r="HN432" s="223">
        <f t="shared" ca="1" si="1071"/>
        <v>-8.7993128399856103E-14</v>
      </c>
      <c r="HO432" s="223">
        <f t="shared" ca="1" si="1072"/>
        <v>-9.1709748882588968E-14</v>
      </c>
      <c r="HP432" s="223">
        <f t="shared" ca="1" si="1073"/>
        <v>1.1935087217325648E-13</v>
      </c>
      <c r="HQ432" s="223">
        <f t="shared" ca="1" si="1074"/>
        <v>5.0900847818730917E-14</v>
      </c>
      <c r="HR432" s="223">
        <f t="shared" ca="1" si="1075"/>
        <v>-1.3675508233843812E-13</v>
      </c>
      <c r="HS432" s="223">
        <f t="shared" ca="1" si="1076"/>
        <v>-4.1410334704315388E-15</v>
      </c>
      <c r="HT432" s="223">
        <f t="shared" ca="1" si="1077"/>
        <v>1.3817100014548733E-13</v>
      </c>
      <c r="HU432" s="223">
        <f t="shared" ca="1" si="1078"/>
        <v>-4.3102916843112775E-14</v>
      </c>
      <c r="HV432" s="223">
        <f t="shared" ca="1" si="1079"/>
        <v>-1.2343308799633394E-13</v>
      </c>
      <c r="HW432" s="223">
        <f t="shared" ca="1" si="1080"/>
        <v>8.5307624561851845E-14</v>
      </c>
      <c r="HX432" s="223">
        <f t="shared" ca="1" si="1081"/>
        <v>9.4264382754836489E-14</v>
      </c>
      <c r="HY432" s="223">
        <f t="shared" ca="1" si="1082"/>
        <v>-1.1753885839903317E-13</v>
      </c>
      <c r="HZ432" s="223">
        <f t="shared" ca="1" si="1083"/>
        <v>-5.4075052285580228E-14</v>
      </c>
      <c r="IA432" s="223">
        <f t="shared" ca="1" si="1084"/>
        <v>1.360284045461427E-13</v>
      </c>
      <c r="IB432" s="223">
        <f t="shared" ca="1" si="1085"/>
        <v>7.5637063530628423E-15</v>
      </c>
      <c r="IC432" s="223">
        <f t="shared" ca="1" si="1086"/>
        <v>-1.3861461559443848E-13</v>
      </c>
      <c r="ID432" s="223">
        <f t="shared" ca="1" si="1087"/>
        <v>3.9831926630553352E-14</v>
      </c>
      <c r="IE432" s="223">
        <f t="shared" ca="1" si="1088"/>
        <v>1.3027081388531815E-13</v>
      </c>
      <c r="IF432" s="223">
        <f t="shared" ca="1" si="1089"/>
        <v>-8.2570734600668975E-14</v>
      </c>
      <c r="IG432" s="223">
        <f t="shared" ca="1" si="1090"/>
        <v>-9.6762235287684727E-14</v>
      </c>
      <c r="IH432" s="223">
        <f t="shared" ca="1" si="1091"/>
        <v>1.1565604361157119E-13</v>
      </c>
      <c r="II432" s="223">
        <f t="shared" ca="1" si="1092"/>
        <v>5.7216683962929115E-14</v>
      </c>
      <c r="IJ432" s="223">
        <f t="shared" ca="1" si="1093"/>
        <v>-1.3521978832938017E-13</v>
      </c>
      <c r="IK432" s="223">
        <f t="shared" ca="1" si="1094"/>
        <v>-1.0981823141804337E-14</v>
      </c>
      <c r="IL432" s="223">
        <f t="shared" ca="1" si="1095"/>
        <v>1.3897473478208905E-13</v>
      </c>
      <c r="IM432" s="223">
        <f t="shared" ca="1" si="1096"/>
        <v>-3.6536943154810983E-14</v>
      </c>
      <c r="IN432" s="223">
        <f t="shared" ca="1" si="1097"/>
        <v>-1.2648188515954068E-13</v>
      </c>
      <c r="IO432" s="223">
        <f t="shared" ca="1" si="1098"/>
        <v>7.9784107116487784E-14</v>
      </c>
      <c r="IP432" s="223">
        <f t="shared" ca="1" si="1099"/>
        <v>9.9201801868163041E-14</v>
      </c>
      <c r="IQ432" s="223">
        <f t="shared" ca="1" si="1100"/>
        <v>-1.1370356194810016E-13</v>
      </c>
      <c r="IR432" s="223">
        <f t="shared" ca="1" si="1101"/>
        <v>-6.0323850449321152E-14</v>
      </c>
      <c r="IS432" s="223">
        <f t="shared" ca="1" si="1102"/>
        <v>1.3432972076831974E-13</v>
      </c>
      <c r="IT432" s="223">
        <f t="shared" ca="1" si="1103"/>
        <v>1.4393324890929952E-14</v>
      </c>
      <c r="IU432" s="223">
        <f t="shared" ca="1" si="1104"/>
        <v>-1.392511407861078E-13</v>
      </c>
      <c r="IV432" s="223">
        <f t="shared" ca="1" si="1105"/>
        <v>3.3219951190708833E-14</v>
      </c>
      <c r="IW432" s="223">
        <f t="shared" ca="1" si="1106"/>
        <v>1.2789244958593067E-13</v>
      </c>
      <c r="IX432" s="223">
        <f t="shared" ca="1" si="1107"/>
        <v>-7.6949420669493067E-14</v>
      </c>
      <c r="IY432" s="223">
        <f t="shared" ca="1" si="1108"/>
        <v>-1.015816129925959E-13</v>
      </c>
      <c r="IZ432" s="223">
        <f t="shared" ca="1" si="1109"/>
        <v>1.1168258951055706E-13</v>
      </c>
      <c r="JA432" s="223">
        <f t="shared" ca="1" si="1110"/>
        <v>6.339468010386376E-14</v>
      </c>
      <c r="JB432" s="223">
        <f t="shared" ca="1" si="1111"/>
        <v>-1.3335873800638014E-13</v>
      </c>
    </row>
    <row r="433" spans="2:262">
      <c r="B433" s="230">
        <v>72</v>
      </c>
      <c r="C433" s="229">
        <f t="shared" si="1112"/>
        <v>1.4062500000000008E-3</v>
      </c>
      <c r="D433" s="226">
        <f t="shared" ca="1" si="855"/>
        <v>18.000000000024265</v>
      </c>
      <c r="E433" s="225">
        <f ca="1">BZ361</f>
        <v>2.4266695974164997E-11</v>
      </c>
      <c r="F433" s="224">
        <v>72</v>
      </c>
      <c r="G433" s="223">
        <f t="shared" ca="1" si="856"/>
        <v>-8.5453039577867542E-14</v>
      </c>
      <c r="H433" s="223">
        <f t="shared" ca="1" si="857"/>
        <v>6.5669304671106834E-13</v>
      </c>
      <c r="I433" s="223">
        <f t="shared" ca="1" si="858"/>
        <v>-1.7077587631936158E-13</v>
      </c>
      <c r="J433" s="223">
        <f t="shared" ca="1" si="859"/>
        <v>-5.9005960530360682E-13</v>
      </c>
      <c r="K433" s="223">
        <f t="shared" ca="1" si="860"/>
        <v>4.0100571313414206E-13</v>
      </c>
      <c r="L433" s="223">
        <f t="shared" ca="1" si="861"/>
        <v>4.3359493789231322E-13</v>
      </c>
      <c r="M433" s="223">
        <f t="shared" ca="1" si="862"/>
        <v>-5.7018606525009106E-13</v>
      </c>
      <c r="N433" s="223">
        <f t="shared" ca="1" si="863"/>
        <v>-2.1111937173481435E-13</v>
      </c>
      <c r="O433" s="223">
        <f t="shared" ca="1" si="864"/>
        <v>6.5256075768126594E-13</v>
      </c>
      <c r="P433" s="223">
        <f t="shared" ca="1" si="865"/>
        <v>-4.3497204967439541E-14</v>
      </c>
      <c r="Q433" s="223">
        <f t="shared" ca="1" si="866"/>
        <v>-6.3558899023346725E-13</v>
      </c>
      <c r="R433" s="223">
        <f t="shared" ca="1" si="867"/>
        <v>2.9149172651654466E-13</v>
      </c>
      <c r="S433" s="223">
        <f t="shared" ca="1" si="868"/>
        <v>5.2185456065116757E-13</v>
      </c>
      <c r="T433" s="223">
        <f t="shared" ca="1" si="869"/>
        <v>-4.9510927508258849E-13</v>
      </c>
      <c r="U433" s="223">
        <f t="shared" ca="1" si="870"/>
        <v>-3.2867250483310048E-13</v>
      </c>
      <c r="V433" s="223">
        <f t="shared" ca="1" si="871"/>
        <v>6.2335092469406181E-13</v>
      </c>
      <c r="W433" s="223">
        <f t="shared" ca="1" si="872"/>
        <v>8.5453039577867542E-14</v>
      </c>
      <c r="X433" s="223">
        <f t="shared" ca="1" si="873"/>
        <v>-6.5669304671106834E-13</v>
      </c>
      <c r="Y433" s="223">
        <f t="shared" ca="1" si="874"/>
        <v>1.7077587631936087E-13</v>
      </c>
      <c r="Z433" s="223">
        <f t="shared" ca="1" si="875"/>
        <v>5.9005960530360682E-13</v>
      </c>
      <c r="AA433" s="223">
        <f t="shared" ca="1" si="876"/>
        <v>-4.0100571313414246E-13</v>
      </c>
      <c r="AB433" s="223">
        <f t="shared" ca="1" si="877"/>
        <v>-4.3359493789231201E-13</v>
      </c>
      <c r="AC433" s="223">
        <f t="shared" ca="1" si="878"/>
        <v>5.7018606525008954E-13</v>
      </c>
      <c r="AD433" s="223">
        <f t="shared" ca="1" si="879"/>
        <v>2.1111937173481614E-13</v>
      </c>
      <c r="AE433" s="223">
        <f t="shared" ca="1" si="880"/>
        <v>-6.5256075768126594E-13</v>
      </c>
      <c r="AF433" s="223">
        <f t="shared" ca="1" si="881"/>
        <v>4.3497204967438809E-14</v>
      </c>
      <c r="AG433" s="223">
        <f t="shared" ca="1" si="882"/>
        <v>6.3558899023346745E-13</v>
      </c>
      <c r="AH433" s="223">
        <f t="shared" ca="1" si="883"/>
        <v>-2.9149172651654608E-13</v>
      </c>
      <c r="AI433" s="223">
        <f t="shared" ca="1" si="884"/>
        <v>-5.2185456065116939E-13</v>
      </c>
      <c r="AJ433" s="223">
        <f t="shared" ca="1" si="885"/>
        <v>4.9510927508258658E-13</v>
      </c>
      <c r="AK433" s="223">
        <f t="shared" ca="1" si="886"/>
        <v>3.2867250483310109E-13</v>
      </c>
      <c r="AL433" s="223">
        <f t="shared" ca="1" si="887"/>
        <v>-6.2335092469406151E-13</v>
      </c>
      <c r="AM433" s="223">
        <f t="shared" ca="1" si="888"/>
        <v>-8.5453039577868248E-14</v>
      </c>
      <c r="AN433" s="223">
        <f t="shared" ca="1" si="889"/>
        <v>6.5669304671106834E-13</v>
      </c>
      <c r="AO433" s="223">
        <f t="shared" ca="1" si="890"/>
        <v>-1.7077587631936239E-13</v>
      </c>
      <c r="AP433" s="223">
        <f t="shared" ca="1" si="891"/>
        <v>-5.9005960530360813E-13</v>
      </c>
      <c r="AQ433" s="223">
        <f t="shared" ca="1" si="892"/>
        <v>4.0100571313414004E-13</v>
      </c>
      <c r="AR433" s="223">
        <f t="shared" ca="1" si="893"/>
        <v>4.3359493789231428E-13</v>
      </c>
      <c r="AS433" s="223">
        <f t="shared" ca="1" si="894"/>
        <v>-5.7018606525009045E-13</v>
      </c>
      <c r="AT433" s="223">
        <f t="shared" ca="1" si="895"/>
        <v>-2.111193717348146E-13</v>
      </c>
      <c r="AU433" s="223">
        <f t="shared" ca="1" si="896"/>
        <v>6.5256075768126614E-13</v>
      </c>
      <c r="AV433" s="223">
        <f t="shared" ca="1" si="897"/>
        <v>-4.3497204967440475E-14</v>
      </c>
      <c r="AW433" s="223">
        <f t="shared" ca="1" si="898"/>
        <v>-6.3558899023346715E-13</v>
      </c>
      <c r="AX433" s="223">
        <f t="shared" ca="1" si="899"/>
        <v>2.9149172651654759E-13</v>
      </c>
      <c r="AY433" s="223">
        <f t="shared" ca="1" si="900"/>
        <v>5.2185456065117121E-13</v>
      </c>
      <c r="AZ433" s="223">
        <f t="shared" ca="1" si="901"/>
        <v>-4.9510927508258446E-13</v>
      </c>
      <c r="BA433" s="223">
        <f t="shared" ca="1" si="902"/>
        <v>-3.2867250483310376E-13</v>
      </c>
      <c r="BB433" s="223">
        <f t="shared" ca="1" si="903"/>
        <v>6.233509246940606E-13</v>
      </c>
      <c r="BC433" s="223">
        <f t="shared" ca="1" si="904"/>
        <v>8.5453039577871278E-14</v>
      </c>
      <c r="BD433" s="223">
        <f t="shared" ca="1" si="905"/>
        <v>-6.5669304671106854E-13</v>
      </c>
      <c r="BE433" s="223">
        <f t="shared" ca="1" si="906"/>
        <v>1.7077587631935941E-13</v>
      </c>
      <c r="BF433" s="223">
        <f t="shared" ca="1" si="907"/>
        <v>5.9005960530360742E-13</v>
      </c>
      <c r="BG433" s="223">
        <f t="shared" ca="1" si="908"/>
        <v>-4.0100571313414135E-13</v>
      </c>
      <c r="BH433" s="223">
        <f t="shared" ca="1" si="909"/>
        <v>-4.3359493789231307E-13</v>
      </c>
      <c r="BI433" s="223">
        <f t="shared" ca="1" si="910"/>
        <v>5.7018606525009126E-13</v>
      </c>
      <c r="BJ433" s="223">
        <f t="shared" ca="1" si="911"/>
        <v>2.1111937173481309E-13</v>
      </c>
      <c r="BK433" s="223">
        <f t="shared" ca="1" si="912"/>
        <v>-6.5256075768126634E-13</v>
      </c>
      <c r="BL433" s="223">
        <f t="shared" ca="1" si="913"/>
        <v>4.34972049674327E-14</v>
      </c>
      <c r="BM433" s="223">
        <f t="shared" ca="1" si="914"/>
        <v>6.3558899023346907E-13</v>
      </c>
      <c r="BN433" s="223">
        <f t="shared" ca="1" si="915"/>
        <v>-2.9149172651654063E-13</v>
      </c>
      <c r="BO433" s="223">
        <f t="shared" ca="1" si="916"/>
        <v>-5.218545606511703E-13</v>
      </c>
      <c r="BP433" s="223">
        <f t="shared" ca="1" si="917"/>
        <v>4.9510927508258557E-13</v>
      </c>
      <c r="BQ433" s="223">
        <f t="shared" ca="1" si="918"/>
        <v>3.286725048331024E-13</v>
      </c>
      <c r="BR433" s="223">
        <f t="shared" ca="1" si="919"/>
        <v>-6.233509246940611E-13</v>
      </c>
      <c r="BS433" s="223">
        <f t="shared" ca="1" si="920"/>
        <v>-8.5453039577869713E-14</v>
      </c>
      <c r="BT433" s="223">
        <f t="shared" ca="1" si="921"/>
        <v>6.5669304671106844E-13</v>
      </c>
      <c r="BU433" s="223">
        <f t="shared" ca="1" si="922"/>
        <v>-1.7077587631936103E-13</v>
      </c>
      <c r="BV433" s="223">
        <f t="shared" ca="1" si="923"/>
        <v>-5.9005960530360682E-13</v>
      </c>
      <c r="BW433" s="223">
        <f t="shared" ca="1" si="924"/>
        <v>4.0100571313414261E-13</v>
      </c>
      <c r="BX433" s="223">
        <f t="shared" ca="1" si="925"/>
        <v>4.3359493789231181E-13</v>
      </c>
      <c r="BY433" s="223">
        <f t="shared" ca="1" si="926"/>
        <v>-5.7018606525008732E-13</v>
      </c>
      <c r="BZ433" s="223">
        <f t="shared" ca="1" si="927"/>
        <v>-2.1111937173482041E-13</v>
      </c>
      <c r="CA433" s="223">
        <f t="shared" ca="1" si="928"/>
        <v>6.5256075768126655E-13</v>
      </c>
      <c r="CB433" s="223">
        <f t="shared" ca="1" si="929"/>
        <v>-4.3497204967434316E-14</v>
      </c>
      <c r="CC433" s="223">
        <f t="shared" ca="1" si="930"/>
        <v>-6.3558899023346624E-13</v>
      </c>
      <c r="CD433" s="223">
        <f t="shared" ca="1" si="931"/>
        <v>2.9149172651654209E-13</v>
      </c>
      <c r="CE433" s="223">
        <f t="shared" ca="1" si="932"/>
        <v>5.2185456065117495E-13</v>
      </c>
      <c r="CF433" s="223">
        <f t="shared" ca="1" si="933"/>
        <v>-4.9510927508258658E-13</v>
      </c>
      <c r="CG433" s="223">
        <f t="shared" ca="1" si="934"/>
        <v>-3.2867250483310907E-13</v>
      </c>
      <c r="CH433" s="223">
        <f t="shared" ca="1" si="935"/>
        <v>6.2335092469406161E-13</v>
      </c>
      <c r="CI433" s="223">
        <f t="shared" ca="1" si="936"/>
        <v>8.5453039577877387E-14</v>
      </c>
      <c r="CJ433" s="223">
        <f t="shared" ca="1" si="937"/>
        <v>-6.5669304671106824E-13</v>
      </c>
      <c r="CK433" s="223">
        <f t="shared" ca="1" si="938"/>
        <v>1.7077587631935358E-13</v>
      </c>
      <c r="CL433" s="223">
        <f t="shared" ca="1" si="939"/>
        <v>5.9005960530360611E-13</v>
      </c>
      <c r="CM433" s="223">
        <f t="shared" ca="1" si="940"/>
        <v>-4.010057131341364E-13</v>
      </c>
      <c r="CN433" s="223">
        <f t="shared" ca="1" si="941"/>
        <v>-4.3359493789231065E-13</v>
      </c>
      <c r="CO433" s="223">
        <f t="shared" ca="1" si="942"/>
        <v>5.7018606525008823E-13</v>
      </c>
      <c r="CP433" s="223">
        <f t="shared" ca="1" si="943"/>
        <v>2.1111937173481003E-13</v>
      </c>
      <c r="CQ433" s="223">
        <f t="shared" ca="1" si="944"/>
        <v>-6.5256075768126554E-13</v>
      </c>
      <c r="CR433" s="223">
        <f t="shared" ca="1" si="945"/>
        <v>4.3497204967426591E-14</v>
      </c>
      <c r="CS433" s="223">
        <f t="shared" ca="1" si="946"/>
        <v>6.3558899023346836E-13</v>
      </c>
      <c r="CT433" s="223">
        <f t="shared" ca="1" si="947"/>
        <v>-2.9149172651653517E-13</v>
      </c>
      <c r="CU433" s="223">
        <f t="shared" ca="1" si="948"/>
        <v>-5.2185456065116828E-13</v>
      </c>
      <c r="CV433" s="223">
        <f t="shared" ca="1" si="949"/>
        <v>4.9510927508258153E-13</v>
      </c>
      <c r="CW433" s="223">
        <f t="shared" ca="1" si="950"/>
        <v>3.2867250483309957E-13</v>
      </c>
      <c r="CX433" s="223">
        <f t="shared" ca="1" si="951"/>
        <v>-6.2335092469405908E-13</v>
      </c>
      <c r="CY433" s="223">
        <f t="shared" ca="1" si="952"/>
        <v>-8.5453039577866481E-14</v>
      </c>
      <c r="CZ433" s="223">
        <f t="shared" ca="1" si="953"/>
        <v>6.5669304671106874E-13</v>
      </c>
      <c r="DA433" s="223">
        <f t="shared" ca="1" si="954"/>
        <v>-1.7077587631936411E-13</v>
      </c>
      <c r="DB433" s="223">
        <f t="shared" ca="1" si="955"/>
        <v>-5.9005960530360944E-13</v>
      </c>
      <c r="DC433" s="223">
        <f t="shared" ca="1" si="956"/>
        <v>4.0100571313414519E-13</v>
      </c>
      <c r="DD433" s="223">
        <f t="shared" ca="1" si="957"/>
        <v>4.3359493789231645E-13</v>
      </c>
      <c r="DE433" s="223">
        <f t="shared" ca="1" si="958"/>
        <v>-5.7018606525008429E-13</v>
      </c>
      <c r="DF433" s="223">
        <f t="shared" ca="1" si="959"/>
        <v>-2.1111937173481735E-13</v>
      </c>
      <c r="DG433" s="223">
        <f t="shared" ca="1" si="960"/>
        <v>6.5256075768126463E-13</v>
      </c>
      <c r="DH433" s="223">
        <f t="shared" ca="1" si="961"/>
        <v>-4.3497204967437572E-14</v>
      </c>
      <c r="DI433" s="223">
        <f t="shared" ca="1" si="962"/>
        <v>-6.3558899023347018E-13</v>
      </c>
      <c r="DJ433" s="223">
        <f t="shared" ca="1" si="963"/>
        <v>2.9149172651654497E-13</v>
      </c>
      <c r="DK433" s="223">
        <f t="shared" ca="1" si="964"/>
        <v>5.2185456065117303E-13</v>
      </c>
      <c r="DL433" s="223">
        <f t="shared" ca="1" si="965"/>
        <v>-4.951092750825887E-13</v>
      </c>
      <c r="DM433" s="223">
        <f t="shared" ca="1" si="966"/>
        <v>-3.2867250483310634E-13</v>
      </c>
      <c r="DN433" s="223">
        <f t="shared" ca="1" si="967"/>
        <v>6.2335092469406262E-13</v>
      </c>
      <c r="DO433" s="223">
        <f t="shared" ca="1" si="968"/>
        <v>8.5453039577874181E-14</v>
      </c>
      <c r="DP433" s="223">
        <f t="shared" ca="1" si="969"/>
        <v>-6.5669304671106803E-13</v>
      </c>
      <c r="DQ433" s="223">
        <f t="shared" ca="1" si="970"/>
        <v>1.7077587631935661E-13</v>
      </c>
      <c r="DR433" s="223">
        <f t="shared" ca="1" si="971"/>
        <v>5.9005960530361287E-13</v>
      </c>
      <c r="DS433" s="223">
        <f t="shared" ca="1" si="972"/>
        <v>-4.0100571313413908E-13</v>
      </c>
      <c r="DT433" s="223">
        <f t="shared" ca="1" si="973"/>
        <v>-4.3359493789232231E-13</v>
      </c>
      <c r="DU433" s="223">
        <f t="shared" ca="1" si="974"/>
        <v>5.7018606525008975E-13</v>
      </c>
      <c r="DV433" s="223">
        <f t="shared" ca="1" si="975"/>
        <v>2.111193717348247E-13</v>
      </c>
      <c r="DW433" s="223">
        <f t="shared" ca="1" si="976"/>
        <v>-6.5256075768126604E-13</v>
      </c>
      <c r="DX433" s="223">
        <f t="shared" ca="1" si="977"/>
        <v>4.3497204967429822E-14</v>
      </c>
      <c r="DY433" s="223">
        <f t="shared" ca="1" si="978"/>
        <v>6.3558899023346735E-13</v>
      </c>
      <c r="DZ433" s="223">
        <f t="shared" ca="1" si="979"/>
        <v>-2.91491726516538E-13</v>
      </c>
      <c r="EA433" s="223">
        <f t="shared" ca="1" si="980"/>
        <v>-5.2185456065116636E-13</v>
      </c>
      <c r="EB433" s="223">
        <f t="shared" ca="1" si="981"/>
        <v>4.9510927508258375E-13</v>
      </c>
      <c r="EC433" s="223">
        <f t="shared" ca="1" si="982"/>
        <v>3.286725048330968E-13</v>
      </c>
      <c r="ED433" s="223">
        <f t="shared" ca="1" si="983"/>
        <v>-6.233509246940602E-13</v>
      </c>
      <c r="EE433" s="223">
        <f t="shared" ca="1" si="984"/>
        <v>-8.5453039577881855E-14</v>
      </c>
      <c r="EF433" s="223">
        <f t="shared" ca="1" si="985"/>
        <v>6.5669304671106854E-13</v>
      </c>
      <c r="EG433" s="223">
        <f t="shared" ca="1" si="986"/>
        <v>-1.7077587631934914E-13</v>
      </c>
      <c r="EH433" s="223">
        <f t="shared" ca="1" si="987"/>
        <v>-5.9005960530360803E-13</v>
      </c>
      <c r="EI433" s="223">
        <f t="shared" ca="1" si="988"/>
        <v>4.0100571313413287E-13</v>
      </c>
      <c r="EJ433" s="223">
        <f t="shared" ca="1" si="989"/>
        <v>4.3359493789231403E-13</v>
      </c>
      <c r="EK433" s="223">
        <f t="shared" ca="1" si="990"/>
        <v>-5.7018606525008591E-13</v>
      </c>
      <c r="EL433" s="223">
        <f t="shared" ca="1" si="991"/>
        <v>-2.111193717348143E-13</v>
      </c>
      <c r="EM433" s="223">
        <f t="shared" ca="1" si="992"/>
        <v>6.5256075768126493E-13</v>
      </c>
      <c r="EN433" s="223">
        <f t="shared" ca="1" si="993"/>
        <v>-4.3497204967440753E-14</v>
      </c>
      <c r="EO433" s="223">
        <f t="shared" ca="1" si="994"/>
        <v>-6.3558899023346947E-13</v>
      </c>
      <c r="EP433" s="223">
        <f t="shared" ca="1" si="995"/>
        <v>2.9149172651654785E-13</v>
      </c>
      <c r="EQ433" s="223">
        <f t="shared" ca="1" si="996"/>
        <v>5.2185456065117111E-13</v>
      </c>
      <c r="ER433" s="223">
        <f t="shared" ca="1" si="997"/>
        <v>-4.951092750825786E-13</v>
      </c>
      <c r="ES433" s="223">
        <f t="shared" ca="1" si="998"/>
        <v>-3.2867250483310351E-13</v>
      </c>
      <c r="ET433" s="223">
        <f t="shared" ca="1" si="999"/>
        <v>6.2335092469405767E-13</v>
      </c>
      <c r="EU433" s="223">
        <f t="shared" ca="1" si="1000"/>
        <v>8.5453039577871E-14</v>
      </c>
      <c r="EV433" s="223">
        <f t="shared" ca="1" si="1001"/>
        <v>-6.5669304671106783E-13</v>
      </c>
      <c r="EW433" s="223">
        <f t="shared" ca="1" si="1002"/>
        <v>1.7077587631934171E-13</v>
      </c>
      <c r="EX433" s="223">
        <f t="shared" ca="1" si="1003"/>
        <v>5.9005960530361146E-13</v>
      </c>
      <c r="EY433" s="223">
        <f t="shared" ca="1" si="1004"/>
        <v>-4.0100571313414155E-13</v>
      </c>
      <c r="EZ433" s="223">
        <f t="shared" ca="1" si="1005"/>
        <v>-4.3359493789230575E-13</v>
      </c>
      <c r="FA433" s="223">
        <f t="shared" ca="1" si="1006"/>
        <v>5.7018606525008207E-13</v>
      </c>
      <c r="FB433" s="223">
        <f t="shared" ca="1" si="1007"/>
        <v>2.1111937173482164E-13</v>
      </c>
      <c r="FC433" s="223">
        <f t="shared" ca="1" si="1008"/>
        <v>-6.5256075768126634E-13</v>
      </c>
      <c r="FD433" s="223">
        <f t="shared" ca="1" si="1009"/>
        <v>4.3497204967414399E-14</v>
      </c>
      <c r="FE433" s="223">
        <f t="shared" ca="1" si="1010"/>
        <v>6.3558899023347139E-13</v>
      </c>
      <c r="FF433" s="223">
        <f t="shared" ca="1" si="1011"/>
        <v>-2.9149172651654093E-13</v>
      </c>
      <c r="FG433" s="223">
        <f t="shared" ca="1" si="1012"/>
        <v>-5.2185456065116444E-13</v>
      </c>
      <c r="FH433" s="223">
        <f t="shared" ca="1" si="1013"/>
        <v>4.9510927508257335E-13</v>
      </c>
      <c r="FI433" s="223">
        <f t="shared" ca="1" si="1014"/>
        <v>3.2867250483311018E-13</v>
      </c>
      <c r="FJ433" s="223">
        <f t="shared" ca="1" si="1015"/>
        <v>-6.2335092469406121E-13</v>
      </c>
      <c r="FK433" s="223">
        <f t="shared" ca="1" si="1016"/>
        <v>-8.545303957786012E-14</v>
      </c>
      <c r="FL433" s="223">
        <f t="shared" ca="1" si="1017"/>
        <v>6.5669304671106955E-13</v>
      </c>
      <c r="FM433" s="223">
        <f t="shared" ca="1" si="1018"/>
        <v>-1.7077587631935229E-13</v>
      </c>
      <c r="FN433" s="223">
        <f t="shared" ca="1" si="1019"/>
        <v>-5.9005960530360661E-13</v>
      </c>
      <c r="FO433" s="223">
        <f t="shared" ca="1" si="1020"/>
        <v>4.0100571313415034E-13</v>
      </c>
      <c r="FP433" s="223">
        <f t="shared" ca="1" si="1021"/>
        <v>4.3359493789232569E-13</v>
      </c>
      <c r="FQ433" s="223">
        <f t="shared" ca="1" si="1022"/>
        <v>-5.7018606525008752E-13</v>
      </c>
      <c r="FR433" s="223">
        <f t="shared" ca="1" si="1023"/>
        <v>-2.1111937173481124E-13</v>
      </c>
      <c r="FS433" s="223">
        <f t="shared" ca="1" si="1024"/>
        <v>6.5256075768126301E-13</v>
      </c>
      <c r="FT433" s="223">
        <f t="shared" ca="1" si="1025"/>
        <v>-4.3497204967425329E-14</v>
      </c>
      <c r="FU433" s="223">
        <f t="shared" ca="1" si="1026"/>
        <v>-6.3558899023346856E-13</v>
      </c>
      <c r="FV433" s="223">
        <f t="shared" ca="1" si="1027"/>
        <v>2.9149172651655072E-13</v>
      </c>
      <c r="FW433" s="223">
        <f t="shared" ca="1" si="1028"/>
        <v>5.218545606511805E-13</v>
      </c>
      <c r="FX433" s="223">
        <f t="shared" ca="1" si="1029"/>
        <v>-4.9510927508258072E-13</v>
      </c>
      <c r="FY433" s="223">
        <f t="shared" ca="1" si="1030"/>
        <v>-3.2867250483310068E-13</v>
      </c>
      <c r="FZ433" s="223">
        <f t="shared" ca="1" si="1031"/>
        <v>6.2335092469406474E-13</v>
      </c>
      <c r="GA433" s="223">
        <f t="shared" ca="1" si="1032"/>
        <v>8.5453039577886323E-14</v>
      </c>
      <c r="GB433" s="223">
        <f t="shared" ca="1" si="1033"/>
        <v>-6.5669304671106884E-13</v>
      </c>
      <c r="GC433" s="223">
        <f t="shared" ca="1" si="1034"/>
        <v>1.7077587631936287E-13</v>
      </c>
      <c r="GD433" s="223">
        <f t="shared" ca="1" si="1035"/>
        <v>5.9005960530361833E-13</v>
      </c>
      <c r="GE433" s="223">
        <f t="shared" ca="1" si="1036"/>
        <v>-4.0100571313412923E-13</v>
      </c>
      <c r="GF433" s="223">
        <f t="shared" ca="1" si="1037"/>
        <v>-4.3359493789231746E-13</v>
      </c>
      <c r="GG433" s="223">
        <f t="shared" ca="1" si="1038"/>
        <v>5.7018606525009298E-13</v>
      </c>
      <c r="GH433" s="223">
        <f t="shared" ca="1" si="1039"/>
        <v>2.1111937173483628E-13</v>
      </c>
      <c r="GI433" s="223">
        <f t="shared" ca="1" si="1040"/>
        <v>-6.5256075768126442E-13</v>
      </c>
      <c r="GJ433" s="223">
        <f t="shared" ca="1" si="1041"/>
        <v>4.3497204967436285E-14</v>
      </c>
      <c r="GK433" s="223">
        <f t="shared" ca="1" si="1042"/>
        <v>6.3558899023346573E-13</v>
      </c>
      <c r="GL433" s="223">
        <f t="shared" ca="1" si="1043"/>
        <v>-2.9149172651652699E-13</v>
      </c>
      <c r="GM433" s="223">
        <f t="shared" ca="1" si="1044"/>
        <v>-5.2185456065117383E-13</v>
      </c>
      <c r="GN433" s="223">
        <f t="shared" ca="1" si="1045"/>
        <v>4.9510927508258789E-13</v>
      </c>
      <c r="GO433" s="223">
        <f t="shared" ca="1" si="1046"/>
        <v>3.2867250483309119E-13</v>
      </c>
      <c r="GP433" s="223">
        <f t="shared" ca="1" si="1047"/>
        <v>-6.2335092469405626E-13</v>
      </c>
      <c r="GQ433" s="223">
        <f t="shared" ca="1" si="1048"/>
        <v>-8.5453039577875493E-14</v>
      </c>
      <c r="GR433" s="223">
        <f t="shared" ca="1" si="1049"/>
        <v>6.5669304671106813E-13</v>
      </c>
      <c r="GS433" s="223">
        <f t="shared" ca="1" si="1050"/>
        <v>-1.7077587631933735E-13</v>
      </c>
      <c r="GT433" s="223">
        <f t="shared" ca="1" si="1051"/>
        <v>-5.9005960530361348E-13</v>
      </c>
      <c r="GU433" s="223">
        <f t="shared" ca="1" si="1052"/>
        <v>4.0100571313413802E-13</v>
      </c>
      <c r="GV433" s="223">
        <f t="shared" ca="1" si="1053"/>
        <v>4.3359493789230918E-13</v>
      </c>
      <c r="GW433" s="223">
        <f t="shared" ca="1" si="1054"/>
        <v>-5.7018606525007975E-13</v>
      </c>
      <c r="GX433" s="223">
        <f t="shared" ca="1" si="1055"/>
        <v>-2.1111937173482591E-13</v>
      </c>
      <c r="GY433" s="223">
        <f t="shared" ca="1" si="1056"/>
        <v>6.5256075768126584E-13</v>
      </c>
      <c r="GZ433" s="223">
        <f t="shared" ca="1" si="1057"/>
        <v>-4.3497204967447215E-14</v>
      </c>
      <c r="HA433" s="223">
        <f t="shared" ca="1" si="1058"/>
        <v>-6.355889902334726E-13</v>
      </c>
      <c r="HB433" s="223">
        <f t="shared" ca="1" si="1059"/>
        <v>2.9149172651653684E-13</v>
      </c>
      <c r="HC433" s="223">
        <f t="shared" ca="1" si="1060"/>
        <v>5.2185456065116717E-13</v>
      </c>
      <c r="HD433" s="223">
        <f t="shared" ca="1" si="1061"/>
        <v>-4.9510927508257052E-13</v>
      </c>
      <c r="HE433" s="223">
        <f t="shared" ca="1" si="1062"/>
        <v>-3.2867250483311411E-13</v>
      </c>
      <c r="HF433" s="223">
        <f t="shared" ca="1" si="1063"/>
        <v>6.2335092469405969E-13</v>
      </c>
      <c r="HG433" s="223">
        <f t="shared" ca="1" si="1064"/>
        <v>8.5453039577864588E-14</v>
      </c>
      <c r="HH433" s="223">
        <f t="shared" ca="1" si="1065"/>
        <v>-6.5669304671106995E-13</v>
      </c>
      <c r="HI433" s="223">
        <f t="shared" ca="1" si="1066"/>
        <v>1.7077587631934795E-13</v>
      </c>
      <c r="HJ433" s="223">
        <f t="shared" ca="1" si="1067"/>
        <v>5.9005960530360863E-13</v>
      </c>
      <c r="HK433" s="223">
        <f t="shared" ca="1" si="1068"/>
        <v>-4.010057131341467E-13</v>
      </c>
      <c r="HL433" s="223">
        <f t="shared" ca="1" si="1069"/>
        <v>-4.3359493789232907E-13</v>
      </c>
      <c r="HM433" s="223">
        <f t="shared" ca="1" si="1070"/>
        <v>5.701860652500853E-13</v>
      </c>
      <c r="HN433" s="223">
        <f t="shared" ca="1" si="1071"/>
        <v>2.1111937173481553E-13</v>
      </c>
      <c r="HO433" s="223">
        <f t="shared" ca="1" si="1072"/>
        <v>-6.5256075768126725E-13</v>
      </c>
      <c r="HP433" s="223">
        <f t="shared" ca="1" si="1073"/>
        <v>4.3497204967420836E-14</v>
      </c>
      <c r="HQ433" s="223">
        <f t="shared" ca="1" si="1074"/>
        <v>6.3558899023346977E-13</v>
      </c>
      <c r="HR433" s="223">
        <f t="shared" ca="1" si="1075"/>
        <v>-2.9149172651654663E-13</v>
      </c>
      <c r="HS433" s="223">
        <f t="shared" ca="1" si="1076"/>
        <v>-5.2185456065118333E-13</v>
      </c>
      <c r="HT433" s="223">
        <f t="shared" ca="1" si="1077"/>
        <v>4.9510927508257769E-13</v>
      </c>
      <c r="HU433" s="223">
        <f t="shared" ca="1" si="1078"/>
        <v>3.2867250483310462E-13</v>
      </c>
      <c r="HV433" s="223">
        <f t="shared" ca="1" si="1079"/>
        <v>-6.2335092469406322E-13</v>
      </c>
      <c r="HW433" s="223">
        <f t="shared" ca="1" si="1080"/>
        <v>-8.5453039577890816E-14</v>
      </c>
      <c r="HX433" s="223">
        <f t="shared" ca="1" si="1081"/>
        <v>6.5669304671106924E-13</v>
      </c>
      <c r="HY433" s="223">
        <f t="shared" ca="1" si="1082"/>
        <v>-1.7077587631935848E-13</v>
      </c>
      <c r="HZ433" s="223">
        <f t="shared" ca="1" si="1083"/>
        <v>-5.9005960530360379E-13</v>
      </c>
      <c r="IA433" s="223">
        <f t="shared" ca="1" si="1084"/>
        <v>4.010057131341257E-13</v>
      </c>
      <c r="IB433" s="223">
        <f t="shared" ca="1" si="1085"/>
        <v>4.3359493789232085E-13</v>
      </c>
      <c r="IC433" s="223">
        <f t="shared" ca="1" si="1086"/>
        <v>-5.7018606525009075E-13</v>
      </c>
      <c r="ID433" s="223">
        <f t="shared" ca="1" si="1087"/>
        <v>-2.1111937173484058E-13</v>
      </c>
      <c r="IE433" s="223">
        <f t="shared" ca="1" si="1088"/>
        <v>8.1843618367116493E-13</v>
      </c>
      <c r="IF433" s="223">
        <f t="shared" ca="1" si="1089"/>
        <v>-4.3497204967431766E-14</v>
      </c>
      <c r="IG433" s="223">
        <f t="shared" ca="1" si="1090"/>
        <v>-6.3558899023346684E-13</v>
      </c>
      <c r="IH433" s="223">
        <f t="shared" ca="1" si="1091"/>
        <v>2.9149172651652295E-13</v>
      </c>
      <c r="II433" s="223">
        <f t="shared" ca="1" si="1092"/>
        <v>5.2185456065117656E-13</v>
      </c>
      <c r="IJ433" s="223">
        <f t="shared" ca="1" si="1093"/>
        <v>-4.9510927508258506E-13</v>
      </c>
      <c r="IK433" s="223">
        <f t="shared" ca="1" si="1094"/>
        <v>-3.2867250483309513E-13</v>
      </c>
      <c r="IL433" s="223">
        <f t="shared" ca="1" si="1095"/>
        <v>6.2335092469405474E-13</v>
      </c>
      <c r="IM433" s="223">
        <f t="shared" ca="1" si="1096"/>
        <v>8.5453039577879936E-14</v>
      </c>
      <c r="IN433" s="223">
        <f t="shared" ca="1" si="1097"/>
        <v>-6.5669304671106844E-13</v>
      </c>
      <c r="IO433" s="223">
        <f t="shared" ca="1" si="1098"/>
        <v>1.707758763193691E-13</v>
      </c>
      <c r="IP433" s="223">
        <f t="shared" ca="1" si="1099"/>
        <v>5.900596053036155E-13</v>
      </c>
      <c r="IQ433" s="223">
        <f t="shared" ca="1" si="1100"/>
        <v>-4.0100571313413438E-13</v>
      </c>
      <c r="IR433" s="223">
        <f t="shared" ca="1" si="1101"/>
        <v>-4.3359493789231262E-13</v>
      </c>
      <c r="IS433" s="223">
        <f t="shared" ca="1" si="1102"/>
        <v>5.7018606525007753E-13</v>
      </c>
      <c r="IT433" s="223">
        <f t="shared" ca="1" si="1103"/>
        <v>2.1111937173483017E-13</v>
      </c>
      <c r="IU433" s="223">
        <f t="shared" ca="1" si="1104"/>
        <v>-6.5256075768126523E-13</v>
      </c>
      <c r="IV433" s="223">
        <f t="shared" ca="1" si="1105"/>
        <v>4.3497204967442697E-14</v>
      </c>
      <c r="IW433" s="223">
        <f t="shared" ca="1" si="1106"/>
        <v>6.3558899023347381E-13</v>
      </c>
      <c r="IX433" s="223">
        <f t="shared" ca="1" si="1107"/>
        <v>-2.9149172651653285E-13</v>
      </c>
      <c r="IY433" s="223">
        <f t="shared" ca="1" si="1108"/>
        <v>-5.218545606511699E-13</v>
      </c>
      <c r="IZ433" s="223">
        <f t="shared" ca="1" si="1109"/>
        <v>4.9510927508259223E-13</v>
      </c>
      <c r="JA433" s="223">
        <f t="shared" ca="1" si="1110"/>
        <v>3.28672504833118E-13</v>
      </c>
      <c r="JB433" s="223">
        <f t="shared" ca="1" si="1111"/>
        <v>-6.2335092469405828E-13</v>
      </c>
    </row>
    <row r="434" spans="2:262">
      <c r="B434" s="230">
        <v>73</v>
      </c>
      <c r="C434" s="229">
        <f t="shared" si="1112"/>
        <v>1.4257812500000008E-3</v>
      </c>
      <c r="D434" s="226">
        <f t="shared" ca="1" si="855"/>
        <v>18.000000000014094</v>
      </c>
      <c r="E434" s="225">
        <f ca="1">CA361</f>
        <v>1.4094171591851073E-11</v>
      </c>
      <c r="F434" s="224">
        <v>73</v>
      </c>
      <c r="G434" s="223">
        <f t="shared" ca="1" si="856"/>
        <v>-2.1053521545504876E-14</v>
      </c>
      <c r="H434" s="223">
        <f t="shared" ca="1" si="857"/>
        <v>-1.9354469846535501E-13</v>
      </c>
      <c r="I434" s="223">
        <f t="shared" ca="1" si="858"/>
        <v>1.0586528846459818E-13</v>
      </c>
      <c r="J434" s="223">
        <f t="shared" ca="1" si="859"/>
        <v>1.4715426648103858E-13</v>
      </c>
      <c r="K434" s="223">
        <f t="shared" ca="1" si="860"/>
        <v>-1.703486530253382E-13</v>
      </c>
      <c r="L434" s="223">
        <f t="shared" ca="1" si="861"/>
        <v>-7.2507064207230866E-14</v>
      </c>
      <c r="M434" s="223">
        <f t="shared" ca="1" si="862"/>
        <v>2.0212142840121432E-13</v>
      </c>
      <c r="N434" s="223">
        <f t="shared" ca="1" si="863"/>
        <v>-1.6063047042737212E-14</v>
      </c>
      <c r="O434" s="223">
        <f t="shared" ca="1" si="864"/>
        <v>-1.9508256134569069E-13</v>
      </c>
      <c r="P434" s="223">
        <f t="shared" ca="1" si="865"/>
        <v>1.0154870929037582E-13</v>
      </c>
      <c r="Q434" s="223">
        <f t="shared" ca="1" si="866"/>
        <v>1.5058366506198914E-13</v>
      </c>
      <c r="R434" s="223">
        <f t="shared" ca="1" si="867"/>
        <v>-1.6753484481527288E-13</v>
      </c>
      <c r="S434" s="223">
        <f t="shared" ca="1" si="868"/>
        <v>-7.7169480524959082E-14</v>
      </c>
      <c r="T434" s="223">
        <f t="shared" ca="1" si="869"/>
        <v>2.0135070258583278E-13</v>
      </c>
      <c r="U434" s="223">
        <f t="shared" ca="1" si="870"/>
        <v>-1.106289676106698E-14</v>
      </c>
      <c r="V434" s="223">
        <f t="shared" ca="1" si="871"/>
        <v>-1.965029137856784E-13</v>
      </c>
      <c r="W434" s="223">
        <f t="shared" ca="1" si="872"/>
        <v>9.7170960970828203E-14</v>
      </c>
      <c r="X434" s="223">
        <f t="shared" ca="1" si="873"/>
        <v>1.5392235767379234E-13</v>
      </c>
      <c r="Y434" s="223">
        <f t="shared" ca="1" si="874"/>
        <v>-1.6462011987922243E-13</v>
      </c>
      <c r="Z434" s="223">
        <f t="shared" ca="1" si="875"/>
        <v>-8.1785412833172109E-14</v>
      </c>
      <c r="AA434" s="223">
        <f t="shared" ca="1" si="876"/>
        <v>2.0045869063620128E-13</v>
      </c>
      <c r="AB434" s="223">
        <f t="shared" ca="1" si="877"/>
        <v>-6.0560826040558683E-15</v>
      </c>
      <c r="AC434" s="223">
        <f t="shared" ca="1" si="878"/>
        <v>-1.978049002181188E-13</v>
      </c>
      <c r="AD434" s="223">
        <f t="shared" ca="1" si="879"/>
        <v>9.2734680497847406E-14</v>
      </c>
      <c r="AE434" s="223">
        <f t="shared" ca="1" si="880"/>
        <v>1.571683332128596E-13</v>
      </c>
      <c r="AF434" s="223">
        <f t="shared" ca="1" si="881"/>
        <v>-1.61606233938499E-13</v>
      </c>
      <c r="AG434" s="223">
        <f t="shared" ca="1" si="882"/>
        <v>-8.6352080666846688E-14</v>
      </c>
      <c r="AH434" s="223">
        <f t="shared" ca="1" si="883"/>
        <v>1.9944592986696363E-13</v>
      </c>
      <c r="AI434" s="223">
        <f t="shared" ca="1" si="884"/>
        <v>-1.0456204893370324E-15</v>
      </c>
      <c r="AJ434" s="223">
        <f t="shared" ca="1" si="885"/>
        <v>-1.9898773637506961E-13</v>
      </c>
      <c r="AK434" s="223">
        <f t="shared" ca="1" si="886"/>
        <v>8.8242540120909034E-14</v>
      </c>
      <c r="AL434" s="223">
        <f t="shared" ca="1" si="887"/>
        <v>1.6031963642490286E-13</v>
      </c>
      <c r="AM434" s="223">
        <f t="shared" ca="1" si="888"/>
        <v>-1.5849500244529732E-13</v>
      </c>
      <c r="AN434" s="223">
        <f t="shared" ca="1" si="889"/>
        <v>-9.0866733236041139E-14</v>
      </c>
      <c r="AO434" s="223">
        <f t="shared" ca="1" si="890"/>
        <v>1.9831303032733776E-13</v>
      </c>
      <c r="AP434" s="223">
        <f t="shared" ca="1" si="891"/>
        <v>3.9654714680692099E-15</v>
      </c>
      <c r="AQ434" s="223">
        <f t="shared" ca="1" si="892"/>
        <v>-2.0005070976025874E-13</v>
      </c>
      <c r="AR434" s="223">
        <f t="shared" ca="1" si="893"/>
        <v>8.3697245737401624E-14</v>
      </c>
      <c r="AS434" s="223">
        <f t="shared" ca="1" si="894"/>
        <v>1.6337436908270019E-13</v>
      </c>
      <c r="AT434" s="223">
        <f t="shared" ca="1" si="895"/>
        <v>-1.5528829948913243E-13</v>
      </c>
      <c r="AU434" s="223">
        <f t="shared" ca="1" si="896"/>
        <v>-9.5326651082860157E-14</v>
      </c>
      <c r="AV434" s="223">
        <f t="shared" ca="1" si="897"/>
        <v>1.9706067443364485E-13</v>
      </c>
      <c r="AW434" s="223">
        <f t="shared" ca="1" si="898"/>
        <v>8.974174773737266E-15</v>
      </c>
      <c r="AX434" s="223">
        <f t="shared" ca="1" si="899"/>
        <v>-2.009931800782661E-13</v>
      </c>
      <c r="AY434" s="223">
        <f t="shared" ca="1" si="900"/>
        <v>7.9101535262703587E-14</v>
      </c>
      <c r="AZ434" s="223">
        <f t="shared" ca="1" si="901"/>
        <v>1.6633069112952409E-13</v>
      </c>
      <c r="BA434" s="223">
        <f t="shared" ca="1" si="902"/>
        <v>-1.5198805666796075E-13</v>
      </c>
      <c r="BB434" s="223">
        <f t="shared" ca="1" si="903"/>
        <v>-9.9729147719559958E-14</v>
      </c>
      <c r="BC434" s="223">
        <f t="shared" ca="1" si="904"/>
        <v>1.9568961655824601E-13</v>
      </c>
      <c r="BD434" s="223">
        <f t="shared" ca="1" si="905"/>
        <v>1.397747237209053E-14</v>
      </c>
      <c r="BE434" s="223">
        <f t="shared" ca="1" si="906"/>
        <v>-2.0181457962021336E-13</v>
      </c>
      <c r="BF434" s="223">
        <f t="shared" ca="1" si="907"/>
        <v>7.4458176980960191E-14</v>
      </c>
      <c r="BG434" s="223">
        <f t="shared" ca="1" si="908"/>
        <v>1.6918682178751671E-13</v>
      </c>
      <c r="BH434" s="223">
        <f t="shared" ca="1" si="909"/>
        <v>-1.4859626192464985E-13</v>
      </c>
      <c r="BI434" s="223">
        <f t="shared" ca="1" si="910"/>
        <v>-1.0407157124678649E-13</v>
      </c>
      <c r="BJ434" s="223">
        <f t="shared" ca="1" si="911"/>
        <v>1.942006825751385E-13</v>
      </c>
      <c r="BK434" s="223">
        <f t="shared" ca="1" si="912"/>
        <v>1.89723504637382E-14</v>
      </c>
      <c r="BL434" s="223">
        <f t="shared" ca="1" si="913"/>
        <v>-2.0251441360573024E-13</v>
      </c>
      <c r="BM434" s="223">
        <f t="shared" ca="1" si="914"/>
        <v>6.9769967877574033E-14</v>
      </c>
      <c r="BN434" s="223">
        <f t="shared" ca="1" si="915"/>
        <v>1.7194104063036725E-13</v>
      </c>
      <c r="BO434" s="223">
        <f t="shared" ca="1" si="916"/>
        <v>-1.4511495834952766E-13</v>
      </c>
      <c r="BP434" s="223">
        <f t="shared" ca="1" si="917"/>
        <v>-1.0835130595097818E-13</v>
      </c>
      <c r="BQ434" s="223">
        <f t="shared" ca="1" si="918"/>
        <v>1.9259476936247894E-13</v>
      </c>
      <c r="BR434" s="223">
        <f t="shared" ca="1" si="919"/>
        <v>2.3955800320888388E-14</v>
      </c>
      <c r="BS434" s="223">
        <f t="shared" ca="1" si="920"/>
        <v>-2.0309226048099307E-13</v>
      </c>
      <c r="BT434" s="223">
        <f t="shared" ca="1" si="921"/>
        <v>6.5039731954405535E-14</v>
      </c>
      <c r="BU434" s="223">
        <f t="shared" ca="1" si="922"/>
        <v>1.745916886196316E-13</v>
      </c>
      <c r="BV434" s="223">
        <f t="shared" ca="1" si="923"/>
        <v>-1.4154624294969346E-13</v>
      </c>
      <c r="BW434" s="223">
        <f t="shared" ca="1" si="924"/>
        <v>-1.1256577387998377E-13</v>
      </c>
      <c r="BX434" s="223">
        <f t="shared" ca="1" si="925"/>
        <v>1.9087284426233767E-13</v>
      </c>
      <c r="BY434" s="223">
        <f t="shared" ca="1" si="926"/>
        <v>2.8924820099690342E-14</v>
      </c>
      <c r="BZ434" s="223">
        <f t="shared" ca="1" si="927"/>
        <v>-2.0354777217265113E-13</v>
      </c>
      <c r="CA434" s="223">
        <f t="shared" ca="1" si="928"/>
        <v>6.0270318528699928E-14</v>
      </c>
      <c r="CB434" s="223">
        <f t="shared" ca="1" si="929"/>
        <v>1.7713716910407525E-13</v>
      </c>
      <c r="CC434" s="223">
        <f t="shared" ca="1" si="930"/>
        <v>-1.3789226538586127E-13</v>
      </c>
      <c r="CD434" s="223">
        <f t="shared" ca="1" si="931"/>
        <v>-1.1671243639590945E-13</v>
      </c>
      <c r="CE434" s="223">
        <f t="shared" ca="1" si="932"/>
        <v>1.890359444980092E-13</v>
      </c>
      <c r="CF434" s="223">
        <f t="shared" ca="1" si="933"/>
        <v>3.3876416648430062E-14</v>
      </c>
      <c r="CG434" s="223">
        <f t="shared" ca="1" si="934"/>
        <v>-2.0388067429749316E-13</v>
      </c>
      <c r="CH434" s="223">
        <f t="shared" ca="1" si="935"/>
        <v>5.5464600516764991E-14</v>
      </c>
      <c r="CI434" s="223">
        <f t="shared" ca="1" si="936"/>
        <v>1.7957594878143592E-13</v>
      </c>
      <c r="CJ434" s="223">
        <f t="shared" ca="1" si="937"/>
        <v>-1.3415522667748454E-13</v>
      </c>
      <c r="CK434" s="223">
        <f t="shared" ca="1" si="938"/>
        <v>-1.2078879570430928E-13</v>
      </c>
      <c r="CL434" s="223">
        <f t="shared" ca="1" si="939"/>
        <v>1.8708517654922331E-13</v>
      </c>
      <c r="CM434" s="223">
        <f t="shared" ca="1" si="940"/>
        <v>3.8807607310504446E-14</v>
      </c>
      <c r="CN434" s="223">
        <f t="shared" ca="1" si="941"/>
        <v>-2.0409076632772825E-13</v>
      </c>
      <c r="CO434" s="223">
        <f t="shared" ca="1" si="942"/>
        <v>5.062547270343374E-14</v>
      </c>
      <c r="CP434" s="223">
        <f t="shared" ca="1" si="943"/>
        <v>1.8190655862202786E-13</v>
      </c>
      <c r="CQ434" s="223">
        <f t="shared" ca="1" si="944"/>
        <v>-1.303373778769443E-13</v>
      </c>
      <c r="CR434" s="223">
        <f t="shared" ca="1" si="945"/>
        <v>-1.247923963587608E-13</v>
      </c>
      <c r="CS434" s="223">
        <f t="shared" ca="1" si="946"/>
        <v>1.8502171548564946E-13</v>
      </c>
      <c r="CT434" s="223">
        <f t="shared" ca="1" si="947"/>
        <v>4.3715421721044868E-14</v>
      </c>
      <c r="CU434" s="223">
        <f t="shared" ca="1" si="948"/>
        <v>-2.0417792171177274E-13</v>
      </c>
      <c r="CV434" s="223">
        <f t="shared" ca="1" si="949"/>
        <v>4.5755849998359941E-14</v>
      </c>
      <c r="CW434" s="223">
        <f t="shared" ca="1" si="950"/>
        <v>1.8412759475363021E-13</v>
      </c>
      <c r="CX434" s="223">
        <f t="shared" ca="1" si="951"/>
        <v>-1.2644101871359946E-13</v>
      </c>
      <c r="CY434" s="223">
        <f t="shared" ca="1" si="952"/>
        <v>-1.2872082673993408E-13</v>
      </c>
      <c r="CZ434" s="223">
        <f t="shared" ca="1" si="953"/>
        <v>1.8284680425907461E-13</v>
      </c>
      <c r="DA434" s="223">
        <f t="shared" ca="1" si="954"/>
        <v>4.8596903596165446E-14</v>
      </c>
      <c r="DB434" s="223">
        <f t="shared" ca="1" si="955"/>
        <v>-2.0414208795048233E-13</v>
      </c>
      <c r="DC434" s="223">
        <f t="shared" ca="1" si="956"/>
        <v>4.0858665680162924E-14</v>
      </c>
      <c r="DD434" s="223">
        <f t="shared" ca="1" si="957"/>
        <v>1.8623771930712719E-13</v>
      </c>
      <c r="DE434" s="223">
        <f t="shared" ca="1" si="958"/>
        <v>-1.2246849620851573E-13</v>
      </c>
      <c r="DF434" s="223">
        <f t="shared" ca="1" si="959"/>
        <v>-1.3257172050826091E-13</v>
      </c>
      <c r="DG434" s="223">
        <f t="shared" ca="1" si="960"/>
        <v>1.8056175295469643E-13</v>
      </c>
      <c r="DH434" s="223">
        <f t="shared" ca="1" si="961"/>
        <v>5.3449112513714947E-14</v>
      </c>
      <c r="DI434" s="223">
        <f t="shared" ca="1" si="962"/>
        <v>-2.0398328662877483E-13</v>
      </c>
      <c r="DJ434" s="223">
        <f t="shared" ca="1" si="963"/>
        <v>3.5936869629564101E-14</v>
      </c>
      <c r="DK434" s="223">
        <f t="shared" ca="1" si="964"/>
        <v>1.882356612223881E-13</v>
      </c>
      <c r="DL434" s="223">
        <f t="shared" ca="1" si="965"/>
        <v>-1.1842220326070798E-13</v>
      </c>
      <c r="DM434" s="223">
        <f t="shared" ca="1" si="966"/>
        <v>-1.3634275802932944E-13</v>
      </c>
      <c r="DN434" s="223">
        <f t="shared" ca="1" si="967"/>
        <v>1.7816793800197714E-13</v>
      </c>
      <c r="DO434" s="223">
        <f t="shared" ca="1" si="968"/>
        <v>5.8269125684477228E-14</v>
      </c>
      <c r="DP434" s="223">
        <f t="shared" ca="1" si="969"/>
        <v>-2.0370161340262851E-13</v>
      </c>
      <c r="DQ434" s="223">
        <f t="shared" ca="1" si="970"/>
        <v>3.0993426552466527E-14</v>
      </c>
      <c r="DR434" s="223">
        <f t="shared" ca="1" si="971"/>
        <v>1.9012021701391572E-13</v>
      </c>
      <c r="DS434" s="223">
        <f t="shared" ca="1" si="972"/>
        <v>-1.1430457720574737E-13</v>
      </c>
      <c r="DT434" s="223">
        <f t="shared" ca="1" si="973"/>
        <v>-1.400316677711452E-13</v>
      </c>
      <c r="DU434" s="223">
        <f t="shared" ca="1" si="974"/>
        <v>1.7566680134553374E-13</v>
      </c>
      <c r="DV434" s="223">
        <f t="shared" ca="1" si="975"/>
        <v>6.3054039712750108E-14</v>
      </c>
      <c r="DW434" s="223">
        <f t="shared" ca="1" si="976"/>
        <v>-2.0329723794146231E-13</v>
      </c>
      <c r="DX434" s="223">
        <f t="shared" ca="1" si="977"/>
        <v>2.6031314194132605E-14</v>
      </c>
      <c r="DY434" s="223">
        <f t="shared" ca="1" si="978"/>
        <v>1.9189025149576698E-13</v>
      </c>
      <c r="DZ434" s="223">
        <f t="shared" ca="1" si="979"/>
        <v>-1.1011809834760635E-13</v>
      </c>
      <c r="EA434" s="223">
        <f t="shared" ca="1" si="980"/>
        <v>-1.4363622767241694E-13</v>
      </c>
      <c r="EB434" s="223">
        <f t="shared" ca="1" si="981"/>
        <v>1.7305984957656454E-13</v>
      </c>
      <c r="EC434" s="223">
        <f t="shared" ca="1" si="982"/>
        <v>6.7800972345242439E-14</v>
      </c>
      <c r="ED434" s="223">
        <f t="shared" ca="1" si="983"/>
        <v>-2.0277040382593352E-13</v>
      </c>
      <c r="EE434" s="223">
        <f t="shared" ca="1" si="984"/>
        <v>2.1053521545501664E-14</v>
      </c>
      <c r="EF434" s="223">
        <f t="shared" ca="1" si="985"/>
        <v>1.9354469846535581E-13</v>
      </c>
      <c r="EG434" s="223">
        <f t="shared" ca="1" si="986"/>
        <v>-1.0586528846459676E-13</v>
      </c>
      <c r="EH434" s="223">
        <f t="shared" ca="1" si="987"/>
        <v>-1.4715426648104325E-13</v>
      </c>
      <c r="EI434" s="223">
        <f t="shared" ca="1" si="988"/>
        <v>1.7034865302533499E-13</v>
      </c>
      <c r="EJ434" s="223">
        <f t="shared" ca="1" si="989"/>
        <v>7.2507064207235625E-14</v>
      </c>
      <c r="EK434" s="223">
        <f t="shared" ca="1" si="990"/>
        <v>-2.0212142840121374E-13</v>
      </c>
      <c r="EL434" s="223">
        <f t="shared" ca="1" si="991"/>
        <v>1.6063047042733586E-14</v>
      </c>
      <c r="EM434" s="223">
        <f t="shared" ca="1" si="992"/>
        <v>1.9508256134569147E-13</v>
      </c>
      <c r="EN434" s="223">
        <f t="shared" ca="1" si="993"/>
        <v>-1.0154870929037423E-13</v>
      </c>
      <c r="EO434" s="223">
        <f t="shared" ca="1" si="994"/>
        <v>-1.5058366506198987E-13</v>
      </c>
      <c r="EP434" s="223">
        <f t="shared" ca="1" si="995"/>
        <v>1.6753484481526935E-13</v>
      </c>
      <c r="EQ434" s="223">
        <f t="shared" ca="1" si="996"/>
        <v>7.7169480524964118E-14</v>
      </c>
      <c r="ER434" s="223">
        <f t="shared" ca="1" si="997"/>
        <v>-2.01350702585832E-13</v>
      </c>
      <c r="ES434" s="223">
        <f t="shared" ca="1" si="998"/>
        <v>1.1062896761062979E-14</v>
      </c>
      <c r="ET434" s="223">
        <f t="shared" ca="1" si="999"/>
        <v>1.9650291378568087E-13</v>
      </c>
      <c r="EU434" s="223">
        <f t="shared" ca="1" si="1000"/>
        <v>-9.7170960970825956E-14</v>
      </c>
      <c r="EV434" s="223">
        <f t="shared" ca="1" si="1001"/>
        <v>-1.5392235767379688E-13</v>
      </c>
      <c r="EW434" s="223">
        <f t="shared" ca="1" si="1002"/>
        <v>1.6462011987922175E-13</v>
      </c>
      <c r="EX434" s="223">
        <f t="shared" ca="1" si="1003"/>
        <v>8.1785412833177107E-14</v>
      </c>
      <c r="EY434" s="223">
        <f t="shared" ca="1" si="1004"/>
        <v>-2.0045869063620136E-13</v>
      </c>
      <c r="EZ434" s="223">
        <f t="shared" ca="1" si="1005"/>
        <v>6.0560826040518609E-15</v>
      </c>
      <c r="FA434" s="223">
        <f t="shared" ca="1" si="1006"/>
        <v>1.978049002181212E-13</v>
      </c>
      <c r="FB434" s="223">
        <f t="shared" ca="1" si="1007"/>
        <v>-9.2734680497845122E-14</v>
      </c>
      <c r="FC434" s="223">
        <f t="shared" ca="1" si="1008"/>
        <v>-1.5716833321286493E-13</v>
      </c>
      <c r="FD434" s="223">
        <f t="shared" ca="1" si="1009"/>
        <v>1.616062339384983E-13</v>
      </c>
      <c r="FE434" s="223">
        <f t="shared" ca="1" si="1010"/>
        <v>8.6352080666852949E-14</v>
      </c>
      <c r="FF434" s="223">
        <f t="shared" ca="1" si="1011"/>
        <v>-1.9944592986696373E-13</v>
      </c>
      <c r="FG434" s="223">
        <f t="shared" ca="1" si="1012"/>
        <v>1.0456204893315829E-15</v>
      </c>
      <c r="FH434" s="223">
        <f t="shared" ca="1" si="1013"/>
        <v>1.989877363750692E-13</v>
      </c>
      <c r="FI434" s="223">
        <f t="shared" ca="1" si="1014"/>
        <v>-8.8242540120905424E-14</v>
      </c>
      <c r="FJ434" s="223">
        <f t="shared" ca="1" si="1015"/>
        <v>-1.6031963642490803E-13</v>
      </c>
      <c r="FK434" s="223">
        <f t="shared" ca="1" si="1016"/>
        <v>1.5849500244529662E-13</v>
      </c>
      <c r="FL434" s="223">
        <f t="shared" ca="1" si="1017"/>
        <v>9.0866733236047311E-14</v>
      </c>
      <c r="FM434" s="223">
        <f t="shared" ca="1" si="1018"/>
        <v>-1.9831303032733783E-13</v>
      </c>
      <c r="FN434" s="223">
        <f t="shared" ca="1" si="1019"/>
        <v>-3.965471468073211E-15</v>
      </c>
      <c r="FO434" s="223">
        <f t="shared" ca="1" si="1020"/>
        <v>2.0005070976025836E-13</v>
      </c>
      <c r="FP434" s="223">
        <f t="shared" ca="1" si="1021"/>
        <v>-8.3697245737397952E-14</v>
      </c>
      <c r="FQ434" s="223">
        <f t="shared" ca="1" si="1022"/>
        <v>-1.6337436908270607E-13</v>
      </c>
      <c r="FR434" s="223">
        <f t="shared" ca="1" si="1023"/>
        <v>1.5528829948913172E-13</v>
      </c>
      <c r="FS434" s="223">
        <f t="shared" ca="1" si="1024"/>
        <v>9.5326651082866278E-14</v>
      </c>
      <c r="FT434" s="223">
        <f t="shared" ca="1" si="1025"/>
        <v>-1.9706067443364458E-13</v>
      </c>
      <c r="FU434" s="223">
        <f t="shared" ca="1" si="1026"/>
        <v>-8.9741747737441606E-15</v>
      </c>
      <c r="FV434" s="223">
        <f t="shared" ca="1" si="1027"/>
        <v>2.009931800782658E-13</v>
      </c>
      <c r="FW434" s="223">
        <f t="shared" ca="1" si="1028"/>
        <v>-7.9101535262699889E-14</v>
      </c>
      <c r="FX434" s="223">
        <f t="shared" ca="1" si="1029"/>
        <v>-1.6633069112952979E-13</v>
      </c>
      <c r="FY434" s="223">
        <f t="shared" ca="1" si="1030"/>
        <v>1.5198805666795808E-13</v>
      </c>
      <c r="FZ434" s="223">
        <f t="shared" ca="1" si="1031"/>
        <v>9.9729147719565978E-14</v>
      </c>
      <c r="GA434" s="223">
        <f t="shared" ca="1" si="1032"/>
        <v>-1.956896165582457E-13</v>
      </c>
      <c r="GB434" s="223">
        <f t="shared" ca="1" si="1033"/>
        <v>-1.3977472372097414E-14</v>
      </c>
      <c r="GC434" s="223">
        <f t="shared" ca="1" si="1034"/>
        <v>2.0181457962021311E-13</v>
      </c>
      <c r="GD434" s="223">
        <f t="shared" ca="1" si="1035"/>
        <v>-7.4458176980956468E-14</v>
      </c>
      <c r="GE434" s="223">
        <f t="shared" ca="1" si="1036"/>
        <v>-1.6918682178752221E-13</v>
      </c>
      <c r="GF434" s="223">
        <f t="shared" ca="1" si="1037"/>
        <v>1.4859626192464709E-13</v>
      </c>
      <c r="GG434" s="223">
        <f t="shared" ca="1" si="1038"/>
        <v>1.0407157124679243E-13</v>
      </c>
      <c r="GH434" s="223">
        <f t="shared" ca="1" si="1039"/>
        <v>-1.9420068257513818E-13</v>
      </c>
      <c r="GI434" s="223">
        <f t="shared" ca="1" si="1040"/>
        <v>-1.8972350463745073E-14</v>
      </c>
      <c r="GJ434" s="223">
        <f t="shared" ca="1" si="1041"/>
        <v>2.0251441360573039E-13</v>
      </c>
      <c r="GK434" s="223">
        <f t="shared" ca="1" si="1042"/>
        <v>-6.9769967877570259E-14</v>
      </c>
      <c r="GL434" s="223">
        <f t="shared" ca="1" si="1043"/>
        <v>-1.7194104063036627E-13</v>
      </c>
      <c r="GM434" s="223">
        <f t="shared" ca="1" si="1044"/>
        <v>1.4511495834952483E-13</v>
      </c>
      <c r="GN434" s="223">
        <f t="shared" ca="1" si="1045"/>
        <v>1.0835130595098649E-13</v>
      </c>
      <c r="GO434" s="223">
        <f t="shared" ca="1" si="1046"/>
        <v>-1.9259476936247859E-13</v>
      </c>
      <c r="GP434" s="223">
        <f t="shared" ca="1" si="1047"/>
        <v>-2.3955800320895245E-14</v>
      </c>
      <c r="GQ434" s="223">
        <f t="shared" ca="1" si="1048"/>
        <v>2.030922604809932E-13</v>
      </c>
      <c r="GR434" s="223">
        <f t="shared" ca="1" si="1049"/>
        <v>-6.5039731954401748E-14</v>
      </c>
      <c r="GS434" s="223">
        <f t="shared" ca="1" si="1050"/>
        <v>-1.7459168861963069E-13</v>
      </c>
      <c r="GT434" s="223">
        <f t="shared" ca="1" si="1051"/>
        <v>1.4154624294969058E-13</v>
      </c>
      <c r="GU434" s="223">
        <f t="shared" ca="1" si="1052"/>
        <v>1.1256577387999195E-13</v>
      </c>
      <c r="GV434" s="223">
        <f t="shared" ca="1" si="1053"/>
        <v>-1.9087284426233726E-13</v>
      </c>
      <c r="GW434" s="223">
        <f t="shared" ca="1" si="1054"/>
        <v>-2.892482009969717E-14</v>
      </c>
      <c r="GX434" s="223">
        <f t="shared" ca="1" si="1055"/>
        <v>2.0354777217265098E-13</v>
      </c>
      <c r="GY434" s="223">
        <f t="shared" ca="1" si="1056"/>
        <v>-6.0270318528696116E-14</v>
      </c>
      <c r="GZ434" s="223">
        <f t="shared" ca="1" si="1057"/>
        <v>-1.7713716910407435E-13</v>
      </c>
      <c r="HA434" s="223">
        <f t="shared" ca="1" si="1058"/>
        <v>1.3789226538585832E-13</v>
      </c>
      <c r="HB434" s="223">
        <f t="shared" ca="1" si="1059"/>
        <v>1.167124363959175E-13</v>
      </c>
      <c r="HC434" s="223">
        <f t="shared" ca="1" si="1060"/>
        <v>-1.8903594449800768E-13</v>
      </c>
      <c r="HD434" s="223">
        <f t="shared" ca="1" si="1061"/>
        <v>-3.3876416648439731E-14</v>
      </c>
      <c r="HE434" s="223">
        <f t="shared" ca="1" si="1062"/>
        <v>2.0388067429749336E-13</v>
      </c>
      <c r="HF434" s="223">
        <f t="shared" ca="1" si="1063"/>
        <v>-5.5464600516761135E-14</v>
      </c>
      <c r="HG434" s="223">
        <f t="shared" ca="1" si="1064"/>
        <v>-1.7957594878143506E-13</v>
      </c>
      <c r="HH434" s="223">
        <f t="shared" ca="1" si="1065"/>
        <v>1.3415522667748154E-13</v>
      </c>
      <c r="HI434" s="223">
        <f t="shared" ca="1" si="1066"/>
        <v>1.2078879570431718E-13</v>
      </c>
      <c r="HJ434" s="223">
        <f t="shared" ca="1" si="1067"/>
        <v>-1.870851765492217E-13</v>
      </c>
      <c r="HK434" s="223">
        <f t="shared" ca="1" si="1068"/>
        <v>-3.880760731051407E-14</v>
      </c>
      <c r="HL434" s="223">
        <f t="shared" ca="1" si="1069"/>
        <v>2.0409076632772836E-13</v>
      </c>
      <c r="HM434" s="223">
        <f t="shared" ca="1" si="1070"/>
        <v>-5.0625472703429859E-14</v>
      </c>
      <c r="HN434" s="223">
        <f t="shared" ca="1" si="1071"/>
        <v>-1.8190655862202705E-13</v>
      </c>
      <c r="HO434" s="223">
        <f t="shared" ca="1" si="1072"/>
        <v>1.3033737787694122E-13</v>
      </c>
      <c r="HP434" s="223">
        <f t="shared" ca="1" si="1073"/>
        <v>1.2479239635875939E-13</v>
      </c>
      <c r="HQ434" s="223">
        <f t="shared" ca="1" si="1074"/>
        <v>-1.8502171548564777E-13</v>
      </c>
      <c r="HR434" s="223">
        <f t="shared" ca="1" si="1075"/>
        <v>-4.3715421721054448E-14</v>
      </c>
      <c r="HS434" s="223">
        <f t="shared" ca="1" si="1076"/>
        <v>2.041779217117728E-13</v>
      </c>
      <c r="HT434" s="223">
        <f t="shared" ca="1" si="1077"/>
        <v>-4.5755849998350392E-14</v>
      </c>
      <c r="HU434" s="223">
        <f t="shared" ca="1" si="1078"/>
        <v>-1.8412759475362943E-13</v>
      </c>
      <c r="HV434" s="223">
        <f t="shared" ca="1" si="1079"/>
        <v>1.2644101871359633E-13</v>
      </c>
      <c r="HW434" s="223">
        <f t="shared" ca="1" si="1080"/>
        <v>1.2872082673993267E-13</v>
      </c>
      <c r="HX434" s="223">
        <f t="shared" ca="1" si="1081"/>
        <v>-1.8284680425907282E-13</v>
      </c>
      <c r="HY434" s="223">
        <f t="shared" ca="1" si="1082"/>
        <v>-4.8596903596174969E-14</v>
      </c>
      <c r="HZ434" s="223">
        <f t="shared" ca="1" si="1083"/>
        <v>2.0414208795048226E-13</v>
      </c>
      <c r="IA434" s="223">
        <f t="shared" ca="1" si="1084"/>
        <v>-4.0858665680153326E-14</v>
      </c>
      <c r="IB434" s="223">
        <f t="shared" ca="1" si="1085"/>
        <v>-1.8623771930712643E-13</v>
      </c>
      <c r="IC434" s="223">
        <f t="shared" ca="1" si="1086"/>
        <v>1.2246849620851252E-13</v>
      </c>
      <c r="ID434" s="223">
        <f t="shared" ca="1" si="1087"/>
        <v>1.3257172050825955E-13</v>
      </c>
      <c r="IE434" s="223">
        <f t="shared" ca="1" si="1088"/>
        <v>-2.0199962274057015E-13</v>
      </c>
      <c r="IF434" s="223">
        <f t="shared" ca="1" si="1089"/>
        <v>-5.3449112513724407E-14</v>
      </c>
      <c r="IG434" s="223">
        <f t="shared" ca="1" si="1090"/>
        <v>2.0398328662877465E-13</v>
      </c>
      <c r="IH434" s="223">
        <f t="shared" ca="1" si="1091"/>
        <v>-3.5936869629554451E-14</v>
      </c>
      <c r="II434" s="223">
        <f t="shared" ca="1" si="1092"/>
        <v>-1.8823566122238966E-13</v>
      </c>
      <c r="IJ434" s="223">
        <f t="shared" ca="1" si="1093"/>
        <v>1.1842220326070472E-13</v>
      </c>
      <c r="IK434" s="223">
        <f t="shared" ca="1" si="1094"/>
        <v>1.3634275802932811E-13</v>
      </c>
      <c r="IL434" s="223">
        <f t="shared" ca="1" si="1095"/>
        <v>-1.7816793800197517E-13</v>
      </c>
      <c r="IM434" s="223">
        <f t="shared" ca="1" si="1096"/>
        <v>-5.8269125684486618E-14</v>
      </c>
      <c r="IN434" s="223">
        <f t="shared" ca="1" si="1097"/>
        <v>2.0370161340262823E-13</v>
      </c>
      <c r="IO434" s="223">
        <f t="shared" ca="1" si="1098"/>
        <v>-3.099342655245684E-14</v>
      </c>
      <c r="IP434" s="223">
        <f t="shared" ca="1" si="1099"/>
        <v>-1.9012021701391718E-13</v>
      </c>
      <c r="IQ434" s="223">
        <f t="shared" ca="1" si="1100"/>
        <v>1.1430457720574404E-13</v>
      </c>
      <c r="IR434" s="223">
        <f t="shared" ca="1" si="1101"/>
        <v>1.4003166777114389E-13</v>
      </c>
      <c r="IS434" s="223">
        <f t="shared" ca="1" si="1102"/>
        <v>-1.7566680134553169E-13</v>
      </c>
      <c r="IT434" s="223">
        <f t="shared" ca="1" si="1103"/>
        <v>-6.3054039712748392E-14</v>
      </c>
      <c r="IU434" s="223">
        <f t="shared" ca="1" si="1104"/>
        <v>2.0329723794146196E-13</v>
      </c>
      <c r="IV434" s="223">
        <f t="shared" ca="1" si="1105"/>
        <v>-2.6031314194122876E-14</v>
      </c>
      <c r="IW434" s="223">
        <f t="shared" ca="1" si="1106"/>
        <v>-1.9189025149576835E-13</v>
      </c>
      <c r="IX434" s="223">
        <f t="shared" ca="1" si="1107"/>
        <v>1.1011809834759807E-13</v>
      </c>
      <c r="IY434" s="223">
        <f t="shared" ca="1" si="1108"/>
        <v>1.4363622767241563E-13</v>
      </c>
      <c r="IZ434" s="223">
        <f t="shared" ca="1" si="1109"/>
        <v>-1.7305984957656242E-13</v>
      </c>
      <c r="JA434" s="223">
        <f t="shared" ca="1" si="1110"/>
        <v>-6.7800972345240735E-14</v>
      </c>
      <c r="JB434" s="223">
        <f t="shared" ca="1" si="1111"/>
        <v>2.0277040382593306E-13</v>
      </c>
    </row>
    <row r="435" spans="2:262">
      <c r="B435" s="230">
        <v>74</v>
      </c>
      <c r="C435" s="229">
        <f t="shared" si="1112"/>
        <v>1.4453125000000009E-3</v>
      </c>
      <c r="D435" s="226">
        <f t="shared" ca="1" si="855"/>
        <v>18.000000000016673</v>
      </c>
      <c r="E435" s="225">
        <f ca="1">CB361</f>
        <v>1.6673458389341583E-11</v>
      </c>
      <c r="F435" s="224">
        <v>74</v>
      </c>
      <c r="G435" s="223">
        <f t="shared" ca="1" si="856"/>
        <v>-3.4079566929415125E-15</v>
      </c>
      <c r="H435" s="223">
        <f t="shared" ca="1" si="857"/>
        <v>4.8393733094404726E-14</v>
      </c>
      <c r="I435" s="223">
        <f t="shared" ca="1" si="858"/>
        <v>-2.010947925399647E-14</v>
      </c>
      <c r="J435" s="223">
        <f t="shared" ca="1" si="859"/>
        <v>-3.8621323320610691E-14</v>
      </c>
      <c r="K435" s="223">
        <f t="shared" ca="1" si="860"/>
        <v>3.8877911431084658E-14</v>
      </c>
      <c r="L435" s="223">
        <f t="shared" ca="1" si="861"/>
        <v>1.9728199493034457E-14</v>
      </c>
      <c r="M435" s="223">
        <f t="shared" ca="1" si="862"/>
        <v>-4.846503435505468E-14</v>
      </c>
      <c r="N435" s="223">
        <f t="shared" ca="1" si="863"/>
        <v>3.8238860401836395E-15</v>
      </c>
      <c r="O435" s="223">
        <f t="shared" ca="1" si="864"/>
        <v>4.6606777319107883E-14</v>
      </c>
      <c r="P435" s="223">
        <f t="shared" ca="1" si="865"/>
        <v>-2.6472932315599944E-14</v>
      </c>
      <c r="Q435" s="223">
        <f t="shared" ca="1" si="866"/>
        <v>-3.374198160588499E-14</v>
      </c>
      <c r="R435" s="223">
        <f t="shared" ca="1" si="867"/>
        <v>4.2870197837381146E-14</v>
      </c>
      <c r="S435" s="223">
        <f t="shared" ca="1" si="868"/>
        <v>1.2908764839854302E-14</v>
      </c>
      <c r="T435" s="223">
        <f t="shared" ca="1" si="869"/>
        <v>-4.9143345843614576E-14</v>
      </c>
      <c r="U435" s="223">
        <f t="shared" ca="1" si="870"/>
        <v>1.0972953188405354E-14</v>
      </c>
      <c r="V435" s="223">
        <f t="shared" ca="1" si="871"/>
        <v>4.3810925564036944E-14</v>
      </c>
      <c r="W435" s="223">
        <f t="shared" ca="1" si="872"/>
        <v>-3.2263326338961673E-14</v>
      </c>
      <c r="X435" s="223">
        <f t="shared" ca="1" si="873"/>
        <v>-2.813222788779976E-14</v>
      </c>
      <c r="Y435" s="223">
        <f t="shared" ca="1" si="874"/>
        <v>4.5934473925476035E-14</v>
      </c>
      <c r="Z435" s="223">
        <f t="shared" ca="1" si="875"/>
        <v>5.8098944114519405E-15</v>
      </c>
      <c r="AA435" s="223">
        <f t="shared" ca="1" si="876"/>
        <v>-4.8757852304103096E-14</v>
      </c>
      <c r="AB435" s="223">
        <f t="shared" ca="1" si="877"/>
        <v>1.7884489037643803E-14</v>
      </c>
      <c r="AC435" s="223">
        <f t="shared" ca="1" si="878"/>
        <v>4.0066699576413842E-14</v>
      </c>
      <c r="AD435" s="223">
        <f t="shared" ca="1" si="879"/>
        <v>-3.7355316780057857E-14</v>
      </c>
      <c r="AE435" s="223">
        <f t="shared" ca="1" si="880"/>
        <v>-2.1913496393290167E-14</v>
      </c>
      <c r="AF435" s="223">
        <f t="shared" ca="1" si="881"/>
        <v>4.8004407371960165E-14</v>
      </c>
      <c r="AG435" s="223">
        <f t="shared" ca="1" si="882"/>
        <v>-1.4147426854866429E-15</v>
      </c>
      <c r="AH435" s="223">
        <f t="shared" ca="1" si="883"/>
        <v>-4.7316898507487319E-14</v>
      </c>
      <c r="AI435" s="223">
        <f t="shared" ca="1" si="884"/>
        <v>2.4408879709114401E-14</v>
      </c>
      <c r="AJ435" s="223">
        <f t="shared" ca="1" si="885"/>
        <v>3.5455150541571878E-14</v>
      </c>
      <c r="AK435" s="223">
        <f t="shared" ca="1" si="886"/>
        <v>-4.1638677423291217E-14</v>
      </c>
      <c r="AL435" s="223">
        <f t="shared" ca="1" si="887"/>
        <v>-1.5220403879081403E-14</v>
      </c>
      <c r="AM435" s="223">
        <f t="shared" ca="1" si="888"/>
        <v>4.9035190368770265E-14</v>
      </c>
      <c r="AN435" s="223">
        <f t="shared" ca="1" si="889"/>
        <v>-8.6087548757076935E-15</v>
      </c>
      <c r="AO435" s="223">
        <f t="shared" ca="1" si="890"/>
        <v>-4.4851676751885165E-14</v>
      </c>
      <c r="AP435" s="223">
        <f t="shared" ca="1" si="891"/>
        <v>3.0404891847979806E-14</v>
      </c>
      <c r="AQ435" s="223">
        <f t="shared" ca="1" si="892"/>
        <v>3.0076104569562115E-14</v>
      </c>
      <c r="AR435" s="223">
        <f t="shared" ca="1" si="893"/>
        <v>-4.5020686446183044E-14</v>
      </c>
      <c r="AS435" s="223">
        <f t="shared" ca="1" si="894"/>
        <v>-8.1978355854381427E-15</v>
      </c>
      <c r="AT435" s="223">
        <f t="shared" ca="1" si="895"/>
        <v>4.9004509576917483E-14</v>
      </c>
      <c r="AU435" s="223">
        <f t="shared" ca="1" si="896"/>
        <v>-1.5616413520703017E-14</v>
      </c>
      <c r="AV435" s="223">
        <f t="shared" ca="1" si="897"/>
        <v>-4.141555164350893E-14</v>
      </c>
      <c r="AW435" s="223">
        <f t="shared" ca="1" si="898"/>
        <v>3.5742729898968465E-14</v>
      </c>
      <c r="AX435" s="223">
        <f t="shared" ca="1" si="899"/>
        <v>2.4046001761338624E-14</v>
      </c>
      <c r="AY435" s="223">
        <f t="shared" ca="1" si="900"/>
        <v>-4.7428133566817091E-14</v>
      </c>
      <c r="AZ435" s="223">
        <f t="shared" ca="1" si="901"/>
        <v>-9.9780890825617301E-16</v>
      </c>
      <c r="BA435" s="223">
        <f t="shared" ca="1" si="902"/>
        <v>4.7913029142891581E-14</v>
      </c>
      <c r="BB435" s="223">
        <f t="shared" ca="1" si="903"/>
        <v>-2.2286023973443952E-14</v>
      </c>
      <c r="BC435" s="223">
        <f t="shared" ca="1" si="904"/>
        <v>-3.7082904914099585E-14</v>
      </c>
      <c r="BD435" s="223">
        <f t="shared" ca="1" si="905"/>
        <v>4.0306845788171094E-14</v>
      </c>
      <c r="BE435" s="223">
        <f t="shared" ca="1" si="906"/>
        <v>1.749537563221371E-14</v>
      </c>
      <c r="BF435" s="223">
        <f t="shared" ca="1" si="907"/>
        <v>-4.8808904825352157E-14</v>
      </c>
      <c r="BG435" s="223">
        <f t="shared" ca="1" si="908"/>
        <v>6.2238173184769257E-15</v>
      </c>
      <c r="BH435" s="223">
        <f t="shared" ca="1" si="909"/>
        <v>4.5784376321895187E-14</v>
      </c>
      <c r="BI435" s="223">
        <f t="shared" ca="1" si="910"/>
        <v>-2.8473209309382437E-14</v>
      </c>
      <c r="BJ435" s="223">
        <f t="shared" ca="1" si="911"/>
        <v>-3.1947525281060774E-14</v>
      </c>
      <c r="BK435" s="223">
        <f t="shared" ca="1" si="912"/>
        <v>4.3998440189894949E-14</v>
      </c>
      <c r="BL435" s="223">
        <f t="shared" ca="1" si="913"/>
        <v>1.0566027455453436E-14</v>
      </c>
      <c r="BM435" s="223">
        <f t="shared" ca="1" si="914"/>
        <v>-4.9133110693872904E-14</v>
      </c>
      <c r="BN435" s="223">
        <f t="shared" ca="1" si="915"/>
        <v>1.3310716695754905E-14</v>
      </c>
      <c r="BO435" s="223">
        <f t="shared" ca="1" si="916"/>
        <v>4.2664630019121279E-14</v>
      </c>
      <c r="BP435" s="223">
        <f t="shared" ca="1" si="917"/>
        <v>-3.4044035650859306E-14</v>
      </c>
      <c r="BQ435" s="223">
        <f t="shared" ca="1" si="918"/>
        <v>-2.6120578204963611E-14</v>
      </c>
      <c r="BR435" s="223">
        <f t="shared" ca="1" si="919"/>
        <v>4.6737601233697785E-14</v>
      </c>
      <c r="BS435" s="223">
        <f t="shared" ca="1" si="920"/>
        <v>3.4079566929412553E-15</v>
      </c>
      <c r="BT435" s="223">
        <f t="shared" ca="1" si="921"/>
        <v>-4.8393733094404745E-14</v>
      </c>
      <c r="BU435" s="223">
        <f t="shared" ca="1" si="922"/>
        <v>2.0109479253996628E-14</v>
      </c>
      <c r="BV435" s="223">
        <f t="shared" ca="1" si="923"/>
        <v>3.862132332061083E-14</v>
      </c>
      <c r="BW435" s="223">
        <f t="shared" ca="1" si="924"/>
        <v>-3.887791143108474E-14</v>
      </c>
      <c r="BX435" s="223">
        <f t="shared" ca="1" si="925"/>
        <v>-1.9728199493034741E-14</v>
      </c>
      <c r="BY435" s="223">
        <f t="shared" ca="1" si="926"/>
        <v>4.8465034355054667E-14</v>
      </c>
      <c r="BZ435" s="223">
        <f t="shared" ca="1" si="927"/>
        <v>-3.8238860401832435E-15</v>
      </c>
      <c r="CA435" s="223">
        <f t="shared" ca="1" si="928"/>
        <v>-4.6606777319107675E-14</v>
      </c>
      <c r="CB435" s="223">
        <f t="shared" ca="1" si="929"/>
        <v>2.6472932315600197E-14</v>
      </c>
      <c r="CC435" s="223">
        <f t="shared" ca="1" si="930"/>
        <v>3.3741981605885155E-14</v>
      </c>
      <c r="CD435" s="223">
        <f t="shared" ca="1" si="931"/>
        <v>-4.2870197837380862E-14</v>
      </c>
      <c r="CE435" s="223">
        <f t="shared" ca="1" si="932"/>
        <v>-1.2908764839853842E-14</v>
      </c>
      <c r="CF435" s="223">
        <f t="shared" ca="1" si="933"/>
        <v>4.9143345843614576E-14</v>
      </c>
      <c r="CG435" s="223">
        <f t="shared" ca="1" si="934"/>
        <v>-1.0972953188404962E-14</v>
      </c>
      <c r="CH435" s="223">
        <f t="shared" ca="1" si="935"/>
        <v>-4.3810925564037285E-14</v>
      </c>
      <c r="CI435" s="223">
        <f t="shared" ca="1" si="936"/>
        <v>3.2263326338961907E-14</v>
      </c>
      <c r="CJ435" s="223">
        <f t="shared" ca="1" si="937"/>
        <v>2.8132227887799801E-14</v>
      </c>
      <c r="CK435" s="223">
        <f t="shared" ca="1" si="938"/>
        <v>-4.5934473925475889E-14</v>
      </c>
      <c r="CL435" s="223">
        <f t="shared" ca="1" si="939"/>
        <v>-5.8098944114512952E-15</v>
      </c>
      <c r="CM435" s="223">
        <f t="shared" ca="1" si="940"/>
        <v>4.8757852304103109E-14</v>
      </c>
      <c r="CN435" s="223">
        <f t="shared" ca="1" si="941"/>
        <v>-1.7884489037643434E-14</v>
      </c>
      <c r="CO435" s="223">
        <f t="shared" ca="1" si="942"/>
        <v>-4.0066699576414278E-14</v>
      </c>
      <c r="CP435" s="223">
        <f t="shared" ca="1" si="943"/>
        <v>3.7355316780058053E-14</v>
      </c>
      <c r="CQ435" s="223">
        <f t="shared" ca="1" si="944"/>
        <v>2.1913496393290214E-14</v>
      </c>
      <c r="CR435" s="223">
        <f t="shared" ca="1" si="945"/>
        <v>-4.8004407371960077E-14</v>
      </c>
      <c r="CS435" s="223">
        <f t="shared" ca="1" si="946"/>
        <v>1.4147426854872897E-15</v>
      </c>
      <c r="CT435" s="223">
        <f t="shared" ca="1" si="947"/>
        <v>4.7316898507487338E-14</v>
      </c>
      <c r="CU435" s="223">
        <f t="shared" ca="1" si="948"/>
        <v>-2.4408879709114057E-14</v>
      </c>
      <c r="CV435" s="223">
        <f t="shared" ca="1" si="949"/>
        <v>-3.5455150541572396E-14</v>
      </c>
      <c r="CW435" s="223">
        <f t="shared" ca="1" si="950"/>
        <v>4.1638677423291375E-14</v>
      </c>
      <c r="CX435" s="223">
        <f t="shared" ca="1" si="951"/>
        <v>1.5220403879081451E-14</v>
      </c>
      <c r="CY435" s="223">
        <f t="shared" ca="1" si="952"/>
        <v>-4.903519036877024E-14</v>
      </c>
      <c r="CZ435" s="223">
        <f t="shared" ca="1" si="953"/>
        <v>8.6087548757083356E-15</v>
      </c>
      <c r="DA435" s="223">
        <f t="shared" ca="1" si="954"/>
        <v>4.4851676751885045E-14</v>
      </c>
      <c r="DB435" s="223">
        <f t="shared" ca="1" si="955"/>
        <v>-3.0404891847979768E-14</v>
      </c>
      <c r="DC435" s="223">
        <f t="shared" ca="1" si="956"/>
        <v>-3.0076104569562702E-14</v>
      </c>
      <c r="DD435" s="223">
        <f t="shared" ca="1" si="957"/>
        <v>4.5020686446183309E-14</v>
      </c>
      <c r="DE435" s="223">
        <f t="shared" ca="1" si="958"/>
        <v>8.1978355854381901E-15</v>
      </c>
      <c r="DF435" s="223">
        <f t="shared" ca="1" si="959"/>
        <v>-4.9004509576917483E-14</v>
      </c>
      <c r="DG435" s="223">
        <f t="shared" ca="1" si="960"/>
        <v>1.5616413520703635E-14</v>
      </c>
      <c r="DH435" s="223">
        <f t="shared" ca="1" si="961"/>
        <v>4.1415551643508955E-14</v>
      </c>
      <c r="DI435" s="223">
        <f t="shared" ca="1" si="962"/>
        <v>-3.5742729898968434E-14</v>
      </c>
      <c r="DJ435" s="223">
        <f t="shared" ca="1" si="963"/>
        <v>-2.4046001761339274E-14</v>
      </c>
      <c r="DK435" s="223">
        <f t="shared" ca="1" si="964"/>
        <v>4.7428133566817261E-14</v>
      </c>
      <c r="DL435" s="223">
        <f t="shared" ca="1" si="965"/>
        <v>9.9780890825622034E-16</v>
      </c>
      <c r="DM435" s="223">
        <f t="shared" ca="1" si="966"/>
        <v>-4.7913029142891593E-14</v>
      </c>
      <c r="DN435" s="223">
        <f t="shared" ca="1" si="967"/>
        <v>2.2286023973444533E-14</v>
      </c>
      <c r="DO435" s="223">
        <f t="shared" ca="1" si="968"/>
        <v>3.7082904914099616E-14</v>
      </c>
      <c r="DP435" s="223">
        <f t="shared" ca="1" si="969"/>
        <v>-4.0306845788171063E-14</v>
      </c>
      <c r="DQ435" s="223">
        <f t="shared" ca="1" si="970"/>
        <v>-1.7495375632214407E-14</v>
      </c>
      <c r="DR435" s="223">
        <f t="shared" ca="1" si="971"/>
        <v>4.8808904825352233E-14</v>
      </c>
      <c r="DS435" s="223">
        <f t="shared" ca="1" si="972"/>
        <v>-6.2238173184768783E-15</v>
      </c>
      <c r="DT435" s="223">
        <f t="shared" ca="1" si="973"/>
        <v>-4.57843763218952E-14</v>
      </c>
      <c r="DU435" s="223">
        <f t="shared" ca="1" si="974"/>
        <v>2.8473209309381832E-14</v>
      </c>
      <c r="DV435" s="223">
        <f t="shared" ca="1" si="975"/>
        <v>3.1947525281060812E-14</v>
      </c>
      <c r="DW435" s="223">
        <f t="shared" ca="1" si="976"/>
        <v>-4.399844018989493E-14</v>
      </c>
      <c r="DX435" s="223">
        <f t="shared" ca="1" si="977"/>
        <v>-1.0566027455454165E-14</v>
      </c>
      <c r="DY435" s="223">
        <f t="shared" ca="1" si="978"/>
        <v>4.9133110693872879E-14</v>
      </c>
      <c r="DZ435" s="223">
        <f t="shared" ca="1" si="979"/>
        <v>-1.3310716695754861E-14</v>
      </c>
      <c r="EA435" s="223">
        <f t="shared" ca="1" si="980"/>
        <v>-4.2664630019121298E-14</v>
      </c>
      <c r="EB435" s="223">
        <f t="shared" ca="1" si="981"/>
        <v>3.404403565085877E-14</v>
      </c>
      <c r="EC435" s="223">
        <f t="shared" ca="1" si="982"/>
        <v>2.6120578204963055E-14</v>
      </c>
      <c r="ED435" s="223">
        <f t="shared" ca="1" si="983"/>
        <v>-4.6737601233697766E-14</v>
      </c>
      <c r="EE435" s="223">
        <f t="shared" ca="1" si="984"/>
        <v>-3.4079566929420016E-15</v>
      </c>
      <c r="EF435" s="223">
        <f t="shared" ca="1" si="985"/>
        <v>4.8393733094404631E-14</v>
      </c>
      <c r="EG435" s="223">
        <f t="shared" ca="1" si="986"/>
        <v>-2.0109479253996584E-14</v>
      </c>
      <c r="EH435" s="223">
        <f t="shared" ca="1" si="987"/>
        <v>-3.8621323320610855E-14</v>
      </c>
      <c r="EI435" s="223">
        <f t="shared" ca="1" si="988"/>
        <v>3.8877911431084279E-14</v>
      </c>
      <c r="EJ435" s="223">
        <f t="shared" ca="1" si="989"/>
        <v>1.9728199493034144E-14</v>
      </c>
      <c r="EK435" s="223">
        <f t="shared" ca="1" si="990"/>
        <v>-4.8465034355054655E-14</v>
      </c>
      <c r="EL435" s="223">
        <f t="shared" ca="1" si="991"/>
        <v>3.8238860401831962E-15</v>
      </c>
      <c r="EM435" s="223">
        <f t="shared" ca="1" si="992"/>
        <v>4.6606777319107687E-14</v>
      </c>
      <c r="EN435" s="223">
        <f t="shared" ca="1" si="993"/>
        <v>-2.6472932315600156E-14</v>
      </c>
      <c r="EO435" s="223">
        <f t="shared" ca="1" si="994"/>
        <v>-3.3741981605885192E-14</v>
      </c>
      <c r="EP435" s="223">
        <f t="shared" ca="1" si="995"/>
        <v>4.2870197837380843E-14</v>
      </c>
      <c r="EQ435" s="223">
        <f t="shared" ca="1" si="996"/>
        <v>1.2908764839853891E-14</v>
      </c>
      <c r="ER435" s="223">
        <f t="shared" ca="1" si="997"/>
        <v>-4.914334584361457E-14</v>
      </c>
      <c r="ES435" s="223">
        <f t="shared" ca="1" si="998"/>
        <v>1.0972953188404921E-14</v>
      </c>
      <c r="ET435" s="223">
        <f t="shared" ca="1" si="999"/>
        <v>4.381092556403731E-14</v>
      </c>
      <c r="EU435" s="223">
        <f t="shared" ca="1" si="1000"/>
        <v>-3.2263326338960809E-14</v>
      </c>
      <c r="EV435" s="223">
        <f t="shared" ca="1" si="1001"/>
        <v>-2.8132227887798693E-14</v>
      </c>
      <c r="EW435" s="223">
        <f t="shared" ca="1" si="1002"/>
        <v>4.5934473925476369E-14</v>
      </c>
      <c r="EX435" s="223">
        <f t="shared" ca="1" si="1003"/>
        <v>5.809894411451341E-15</v>
      </c>
      <c r="EY435" s="223">
        <f t="shared" ca="1" si="1004"/>
        <v>-4.8757852304103109E-14</v>
      </c>
      <c r="EZ435" s="223">
        <f t="shared" ca="1" si="1005"/>
        <v>1.7884489037643387E-14</v>
      </c>
      <c r="FA435" s="223">
        <f t="shared" ca="1" si="1006"/>
        <v>4.0066699576414309E-14</v>
      </c>
      <c r="FB435" s="223">
        <f t="shared" ca="1" si="1007"/>
        <v>-3.7355316780057119E-14</v>
      </c>
      <c r="FC435" s="223">
        <f t="shared" ca="1" si="1008"/>
        <v>-2.1913496393289006E-14</v>
      </c>
      <c r="FD435" s="223">
        <f t="shared" ca="1" si="1009"/>
        <v>4.8004407371960361E-14</v>
      </c>
      <c r="FE435" s="223">
        <f t="shared" ca="1" si="1010"/>
        <v>-1.4147426854872456E-15</v>
      </c>
      <c r="FF435" s="223">
        <f t="shared" ca="1" si="1011"/>
        <v>-4.7316898507487357E-14</v>
      </c>
      <c r="FG435" s="223">
        <f t="shared" ca="1" si="1012"/>
        <v>2.4408879709114016E-14</v>
      </c>
      <c r="FH435" s="223">
        <f t="shared" ca="1" si="1013"/>
        <v>3.5455150541572427E-14</v>
      </c>
      <c r="FI435" s="223">
        <f t="shared" ca="1" si="1014"/>
        <v>-4.1638677423290618E-14</v>
      </c>
      <c r="FJ435" s="223">
        <f t="shared" ca="1" si="1015"/>
        <v>-1.5220403879082823E-14</v>
      </c>
      <c r="FK435" s="223">
        <f t="shared" ca="1" si="1016"/>
        <v>4.9035190368770335E-14</v>
      </c>
      <c r="FL435" s="223">
        <f t="shared" ca="1" si="1017"/>
        <v>-8.6087548757082851E-15</v>
      </c>
      <c r="FM435" s="223">
        <f t="shared" ca="1" si="1018"/>
        <v>-4.485167675188507E-14</v>
      </c>
      <c r="FN435" s="223">
        <f t="shared" ca="1" si="1019"/>
        <v>3.0404891847979736E-14</v>
      </c>
      <c r="FO435" s="223">
        <f t="shared" ca="1" si="1020"/>
        <v>3.007610456956274E-14</v>
      </c>
      <c r="FP435" s="223">
        <f t="shared" ca="1" si="1021"/>
        <v>-4.5020686446182729E-14</v>
      </c>
      <c r="FQ435" s="223">
        <f t="shared" ca="1" si="1022"/>
        <v>-8.1978355854396132E-15</v>
      </c>
      <c r="FR435" s="223">
        <f t="shared" ca="1" si="1023"/>
        <v>4.9004509576917383E-14</v>
      </c>
      <c r="FS435" s="223">
        <f t="shared" ca="1" si="1024"/>
        <v>-1.5616413520703584E-14</v>
      </c>
      <c r="FT435" s="223">
        <f t="shared" ca="1" si="1025"/>
        <v>-4.1415551643508981E-14</v>
      </c>
      <c r="FU435" s="223">
        <f t="shared" ca="1" si="1026"/>
        <v>3.5742729898968402E-14</v>
      </c>
      <c r="FV435" s="223">
        <f t="shared" ca="1" si="1027"/>
        <v>2.4046001761339315E-14</v>
      </c>
      <c r="FW435" s="223">
        <f t="shared" ca="1" si="1028"/>
        <v>-4.7428133566816883E-14</v>
      </c>
      <c r="FX435" s="223">
        <f t="shared" ca="1" si="1029"/>
        <v>-9.9780890825766396E-16</v>
      </c>
      <c r="FY435" s="223">
        <f t="shared" ca="1" si="1030"/>
        <v>4.791302914289129E-14</v>
      </c>
      <c r="FZ435" s="223">
        <f t="shared" ca="1" si="1031"/>
        <v>-2.2286023973444489E-14</v>
      </c>
      <c r="GA435" s="223">
        <f t="shared" ca="1" si="1032"/>
        <v>-3.7082904914099654E-14</v>
      </c>
      <c r="GB435" s="223">
        <f t="shared" ca="1" si="1033"/>
        <v>4.0306845788171038E-14</v>
      </c>
      <c r="GC435" s="223">
        <f t="shared" ca="1" si="1034"/>
        <v>1.7495375632214452E-14</v>
      </c>
      <c r="GD435" s="223">
        <f t="shared" ca="1" si="1035"/>
        <v>-4.8808904825352056E-14</v>
      </c>
      <c r="GE435" s="223">
        <f t="shared" ca="1" si="1036"/>
        <v>6.2238173184754473E-15</v>
      </c>
      <c r="GF435" s="223">
        <f t="shared" ca="1" si="1037"/>
        <v>4.5784376321894714E-14</v>
      </c>
      <c r="GG435" s="223">
        <f t="shared" ca="1" si="1038"/>
        <v>-2.8473209309382936E-14</v>
      </c>
      <c r="GH435" s="223">
        <f t="shared" ca="1" si="1039"/>
        <v>-3.1947525281060844E-14</v>
      </c>
      <c r="GI435" s="223">
        <f t="shared" ca="1" si="1040"/>
        <v>4.3998440189894905E-14</v>
      </c>
      <c r="GJ435" s="223">
        <f t="shared" ca="1" si="1041"/>
        <v>1.0566027455454209E-14</v>
      </c>
      <c r="GK435" s="223">
        <f t="shared" ca="1" si="1042"/>
        <v>-4.9133110693872923E-14</v>
      </c>
      <c r="GL435" s="223">
        <f t="shared" ca="1" si="1043"/>
        <v>1.3310716695753471E-14</v>
      </c>
      <c r="GM435" s="223">
        <f t="shared" ca="1" si="1044"/>
        <v>4.2664630019120629E-14</v>
      </c>
      <c r="GN435" s="223">
        <f t="shared" ca="1" si="1045"/>
        <v>-3.4044035650859742E-14</v>
      </c>
      <c r="GO435" s="223">
        <f t="shared" ca="1" si="1046"/>
        <v>-2.61205782049631E-14</v>
      </c>
      <c r="GP435" s="223">
        <f t="shared" ca="1" si="1047"/>
        <v>4.6737601233697753E-14</v>
      </c>
      <c r="GQ435" s="223">
        <f t="shared" ca="1" si="1048"/>
        <v>3.4079566929420489E-15</v>
      </c>
      <c r="GR435" s="223">
        <f t="shared" ca="1" si="1049"/>
        <v>-4.8393733094404877E-14</v>
      </c>
      <c r="GS435" s="223">
        <f t="shared" ca="1" si="1050"/>
        <v>2.0109479253995268E-14</v>
      </c>
      <c r="GT435" s="223">
        <f t="shared" ca="1" si="1051"/>
        <v>3.8621323320610022E-14</v>
      </c>
      <c r="GU435" s="223">
        <f t="shared" ca="1" si="1052"/>
        <v>-3.8877911431085106E-14</v>
      </c>
      <c r="GV435" s="223">
        <f t="shared" ca="1" si="1053"/>
        <v>-1.9728199493034188E-14</v>
      </c>
      <c r="GW435" s="223">
        <f t="shared" ca="1" si="1054"/>
        <v>4.8465034355054649E-14</v>
      </c>
      <c r="GX435" s="223">
        <f t="shared" ca="1" si="1055"/>
        <v>-3.8238860401831504E-15</v>
      </c>
      <c r="GY435" s="223">
        <f t="shared" ca="1" si="1056"/>
        <v>-4.6606777319108148E-14</v>
      </c>
      <c r="GZ435" s="223">
        <f t="shared" ca="1" si="1057"/>
        <v>2.6472932315598941E-14</v>
      </c>
      <c r="HA435" s="223">
        <f t="shared" ca="1" si="1058"/>
        <v>3.3741981605884208E-14</v>
      </c>
      <c r="HB435" s="223">
        <f t="shared" ca="1" si="1059"/>
        <v>-4.2870197837381506E-14</v>
      </c>
      <c r="HC435" s="223">
        <f t="shared" ca="1" si="1060"/>
        <v>-1.2908764839853935E-14</v>
      </c>
      <c r="HD435" s="223">
        <f t="shared" ca="1" si="1061"/>
        <v>4.914334584361457E-14</v>
      </c>
      <c r="HE435" s="223">
        <f t="shared" ca="1" si="1062"/>
        <v>-1.0972953188404871E-14</v>
      </c>
      <c r="HF435" s="223">
        <f t="shared" ca="1" si="1063"/>
        <v>-4.3810925564037329E-14</v>
      </c>
      <c r="HG435" s="223">
        <f t="shared" ca="1" si="1064"/>
        <v>3.2263326338960777E-14</v>
      </c>
      <c r="HH435" s="223">
        <f t="shared" ca="1" si="1065"/>
        <v>2.8132227887798734E-14</v>
      </c>
      <c r="HI435" s="223">
        <f t="shared" ca="1" si="1066"/>
        <v>-4.5934473925476356E-14</v>
      </c>
      <c r="HJ435" s="223">
        <f t="shared" ca="1" si="1067"/>
        <v>-5.8098944114513883E-15</v>
      </c>
      <c r="HK435" s="223">
        <f t="shared" ca="1" si="1068"/>
        <v>4.8757852304103115E-14</v>
      </c>
      <c r="HL435" s="223">
        <f t="shared" ca="1" si="1069"/>
        <v>-1.7884489037643339E-14</v>
      </c>
      <c r="HM435" s="223">
        <f t="shared" ca="1" si="1070"/>
        <v>-4.0066699576414335E-14</v>
      </c>
      <c r="HN435" s="223">
        <f t="shared" ca="1" si="1071"/>
        <v>3.7355316780057081E-14</v>
      </c>
      <c r="HO435" s="223">
        <f t="shared" ca="1" si="1072"/>
        <v>2.191349639328905E-14</v>
      </c>
      <c r="HP435" s="223">
        <f t="shared" ca="1" si="1073"/>
        <v>-4.8004407371960355E-14</v>
      </c>
      <c r="HQ435" s="223">
        <f t="shared" ca="1" si="1074"/>
        <v>1.4147426854871951E-15</v>
      </c>
      <c r="HR435" s="223">
        <f t="shared" ca="1" si="1075"/>
        <v>4.731689850748737E-14</v>
      </c>
      <c r="HS435" s="223">
        <f t="shared" ca="1" si="1076"/>
        <v>-2.4408879709113978E-14</v>
      </c>
      <c r="HT435" s="223">
        <f t="shared" ca="1" si="1077"/>
        <v>-3.5455150541572465E-14</v>
      </c>
      <c r="HU435" s="223">
        <f t="shared" ca="1" si="1078"/>
        <v>4.1638677423290586E-14</v>
      </c>
      <c r="HV435" s="223">
        <f t="shared" ca="1" si="1079"/>
        <v>1.5220403879080214E-14</v>
      </c>
      <c r="HW435" s="223">
        <f t="shared" ca="1" si="1080"/>
        <v>-4.9035190368770328E-14</v>
      </c>
      <c r="HX435" s="223">
        <f t="shared" ca="1" si="1081"/>
        <v>8.6087548757082378E-15</v>
      </c>
      <c r="HY435" s="223">
        <f t="shared" ca="1" si="1082"/>
        <v>4.4851676751885083E-14</v>
      </c>
      <c r="HZ435" s="223">
        <f t="shared" ca="1" si="1083"/>
        <v>-3.0404891847979699E-14</v>
      </c>
      <c r="IA435" s="223">
        <f t="shared" ca="1" si="1084"/>
        <v>-3.0076104569562778E-14</v>
      </c>
      <c r="IB435" s="223">
        <f t="shared" ca="1" si="1085"/>
        <v>4.502068644618271E-14</v>
      </c>
      <c r="IC435" s="223">
        <f t="shared" ca="1" si="1086"/>
        <v>8.1978355854396605E-15</v>
      </c>
      <c r="ID435" s="223">
        <f t="shared" ca="1" si="1087"/>
        <v>-4.9004509576917383E-14</v>
      </c>
      <c r="IE435" s="223">
        <f t="shared" ca="1" si="1088"/>
        <v>2.4143300075818956E-14</v>
      </c>
      <c r="IF435" s="223">
        <f t="shared" ca="1" si="1089"/>
        <v>4.1415551643509006E-14</v>
      </c>
      <c r="IG435" s="223">
        <f t="shared" ca="1" si="1090"/>
        <v>-3.5742729898968364E-14</v>
      </c>
      <c r="IH435" s="223">
        <f t="shared" ca="1" si="1091"/>
        <v>-2.4046001761339356E-14</v>
      </c>
      <c r="II435" s="223">
        <f t="shared" ca="1" si="1092"/>
        <v>4.7428133566816864E-14</v>
      </c>
      <c r="IJ435" s="223">
        <f t="shared" ca="1" si="1093"/>
        <v>9.9780890825771444E-16</v>
      </c>
      <c r="IK435" s="223">
        <f t="shared" ca="1" si="1094"/>
        <v>-4.7913029142891303E-14</v>
      </c>
      <c r="IL435" s="223">
        <f t="shared" ca="1" si="1095"/>
        <v>2.2286023973444448E-14</v>
      </c>
      <c r="IM435" s="223">
        <f t="shared" ca="1" si="1096"/>
        <v>3.7082904914099679E-14</v>
      </c>
      <c r="IN435" s="223">
        <f t="shared" ca="1" si="1097"/>
        <v>-4.0306845788171012E-14</v>
      </c>
      <c r="IO435" s="223">
        <f t="shared" ca="1" si="1098"/>
        <v>-1.7495375632214496E-14</v>
      </c>
      <c r="IP435" s="223">
        <f t="shared" ca="1" si="1099"/>
        <v>4.8808904825352056E-14</v>
      </c>
      <c r="IQ435" s="223">
        <f t="shared" ca="1" si="1100"/>
        <v>-6.2238173184754E-15</v>
      </c>
      <c r="IR435" s="223">
        <f t="shared" ca="1" si="1101"/>
        <v>-4.5784376321894733E-14</v>
      </c>
      <c r="IS435" s="223">
        <f t="shared" ca="1" si="1102"/>
        <v>2.8473209309382892E-14</v>
      </c>
      <c r="IT435" s="223">
        <f t="shared" ca="1" si="1103"/>
        <v>3.1947525281060888E-14</v>
      </c>
      <c r="IU435" s="223">
        <f t="shared" ca="1" si="1104"/>
        <v>-4.3998440189894886E-14</v>
      </c>
      <c r="IV435" s="223">
        <f t="shared" ca="1" si="1105"/>
        <v>-1.056602745545426E-14</v>
      </c>
      <c r="IW435" s="223">
        <f t="shared" ca="1" si="1106"/>
        <v>4.913311069387293E-14</v>
      </c>
      <c r="IX435" s="223">
        <f t="shared" ca="1" si="1107"/>
        <v>-1.3310716695753421E-14</v>
      </c>
      <c r="IY435" s="223">
        <f t="shared" ca="1" si="1108"/>
        <v>-4.2664630019120648E-14</v>
      </c>
      <c r="IZ435" s="223">
        <f t="shared" ca="1" si="1109"/>
        <v>3.4044035650859704E-14</v>
      </c>
      <c r="JA435" s="223">
        <f t="shared" ca="1" si="1110"/>
        <v>2.6120578204963141E-14</v>
      </c>
      <c r="JB435" s="223">
        <f t="shared" ca="1" si="1111"/>
        <v>-4.6737601233697741E-14</v>
      </c>
    </row>
    <row r="436" spans="2:262">
      <c r="B436" s="230">
        <v>75</v>
      </c>
      <c r="C436" s="229">
        <f t="shared" si="1112"/>
        <v>1.4648437500000009E-3</v>
      </c>
      <c r="D436" s="226">
        <f t="shared" ca="1" si="855"/>
        <v>18.000000000022826</v>
      </c>
      <c r="E436" s="225">
        <f ca="1">CC361</f>
        <v>2.2827437224421885E-11</v>
      </c>
      <c r="F436" s="224">
        <v>75</v>
      </c>
      <c r="G436" s="223">
        <f t="shared" ca="1" si="856"/>
        <v>-1.4909295612160496E-15</v>
      </c>
      <c r="H436" s="223">
        <f t="shared" ca="1" si="857"/>
        <v>1.2631399859802293E-13</v>
      </c>
      <c r="I436" s="223">
        <f t="shared" ca="1" si="858"/>
        <v>-6.588818018630221E-14</v>
      </c>
      <c r="J436" s="223">
        <f t="shared" ca="1" si="859"/>
        <v>-9.1167562153039699E-14</v>
      </c>
      <c r="K436" s="223">
        <f t="shared" ca="1" si="860"/>
        <v>1.14519283974505E-13</v>
      </c>
      <c r="L436" s="223">
        <f t="shared" ca="1" si="861"/>
        <v>3.0080054127257375E-14</v>
      </c>
      <c r="M436" s="223">
        <f t="shared" ca="1" si="862"/>
        <v>-1.3056475233705503E-13</v>
      </c>
      <c r="N436" s="223">
        <f t="shared" ca="1" si="863"/>
        <v>3.9566516122428838E-14</v>
      </c>
      <c r="O436" s="223">
        <f t="shared" ca="1" si="864"/>
        <v>1.0945896309967886E-13</v>
      </c>
      <c r="P436" s="223">
        <f t="shared" ca="1" si="865"/>
        <v>-9.7954719879745902E-14</v>
      </c>
      <c r="Q436" s="223">
        <f t="shared" ca="1" si="866"/>
        <v>-5.7207416206062662E-14</v>
      </c>
      <c r="R436" s="223">
        <f t="shared" ca="1" si="867"/>
        <v>1.2847061532841209E-13</v>
      </c>
      <c r="S436" s="223">
        <f t="shared" ca="1" si="868"/>
        <v>-1.1322087931413239E-14</v>
      </c>
      <c r="T436" s="223">
        <f t="shared" ca="1" si="869"/>
        <v>-1.2243112474329124E-13</v>
      </c>
      <c r="U436" s="223">
        <f t="shared" ca="1" si="870"/>
        <v>7.6629973693485725E-14</v>
      </c>
      <c r="V436" s="223">
        <f t="shared" ca="1" si="871"/>
        <v>8.1554741565254143E-14</v>
      </c>
      <c r="W436" s="223">
        <f t="shared" ca="1" si="872"/>
        <v>-1.2013335370952928E-13</v>
      </c>
      <c r="X436" s="223">
        <f t="shared" ca="1" si="873"/>
        <v>-1.7472545500102031E-14</v>
      </c>
      <c r="Y436" s="223">
        <f t="shared" ca="1" si="874"/>
        <v>1.2945365529040512E-13</v>
      </c>
      <c r="Z436" s="223">
        <f t="shared" ca="1" si="875"/>
        <v>-5.1581337235315313E-14</v>
      </c>
      <c r="AA436" s="223">
        <f t="shared" ca="1" si="876"/>
        <v>-1.0193885391385777E-13</v>
      </c>
      <c r="AB436" s="223">
        <f t="shared" ca="1" si="877"/>
        <v>1.0595812287770678E-13</v>
      </c>
      <c r="AC436" s="223">
        <f t="shared" ca="1" si="878"/>
        <v>4.5418087654703428E-14</v>
      </c>
      <c r="AD436" s="223">
        <f t="shared" ca="1" si="879"/>
        <v>-1.3018528967295213E-13</v>
      </c>
      <c r="AE436" s="223">
        <f t="shared" ca="1" si="880"/>
        <v>2.4026067527979941E-14</v>
      </c>
      <c r="AF436" s="223">
        <f t="shared" ca="1" si="881"/>
        <v>1.1736917222962076E-13</v>
      </c>
      <c r="AG436" s="223">
        <f t="shared" ca="1" si="882"/>
        <v>-8.6633778663796457E-14</v>
      </c>
      <c r="AH436" s="223">
        <f t="shared" ca="1" si="883"/>
        <v>-7.1156504233838537E-14</v>
      </c>
      <c r="AI436" s="223">
        <f t="shared" ca="1" si="884"/>
        <v>1.2459047357675939E-13</v>
      </c>
      <c r="AJ436" s="223">
        <f t="shared" ca="1" si="885"/>
        <v>4.6967667083171244E-15</v>
      </c>
      <c r="AK436" s="223">
        <f t="shared" ca="1" si="886"/>
        <v>-1.2709584877674226E-13</v>
      </c>
      <c r="AL436" s="223">
        <f t="shared" ca="1" si="887"/>
        <v>6.3099401873398526E-14</v>
      </c>
      <c r="AM436" s="223">
        <f t="shared" ca="1" si="888"/>
        <v>9.3437017839400287E-14</v>
      </c>
      <c r="AN436" s="223">
        <f t="shared" ca="1" si="889"/>
        <v>-1.1294109122975428E-13</v>
      </c>
      <c r="AO436" s="223">
        <f t="shared" ca="1" si="890"/>
        <v>-3.3191358091177165E-14</v>
      </c>
      <c r="AP436" s="223">
        <f t="shared" ca="1" si="891"/>
        <v>1.3064620851142317E-13</v>
      </c>
      <c r="AQ436" s="223">
        <f t="shared" ca="1" si="892"/>
        <v>-3.6498662960267692E-14</v>
      </c>
      <c r="AR436" s="223">
        <f t="shared" ca="1" si="893"/>
        <v>-1.111768904268637E-13</v>
      </c>
      <c r="AS436" s="223">
        <f t="shared" ca="1" si="894"/>
        <v>9.5803252986734699E-14</v>
      </c>
      <c r="AT436" s="223">
        <f t="shared" ca="1" si="895"/>
        <v>6.0072990868549117E-14</v>
      </c>
      <c r="AU436" s="223">
        <f t="shared" ca="1" si="896"/>
        <v>-1.2784771907536431E-13</v>
      </c>
      <c r="AV436" s="223">
        <f t="shared" ca="1" si="897"/>
        <v>8.1242445143845603E-15</v>
      </c>
      <c r="AW436" s="223">
        <f t="shared" ca="1" si="898"/>
        <v>1.2351403976170113E-13</v>
      </c>
      <c r="AX436" s="223">
        <f t="shared" ca="1" si="899"/>
        <v>-7.400978477779838E-14</v>
      </c>
      <c r="AY436" s="223">
        <f t="shared" ca="1" si="900"/>
        <v>-8.4035332205279753E-14</v>
      </c>
      <c r="AZ436" s="223">
        <f t="shared" ca="1" si="901"/>
        <v>1.1883637513337763E-13</v>
      </c>
      <c r="BA436" s="223">
        <f t="shared" ca="1" si="902"/>
        <v>2.0644977604989988E-14</v>
      </c>
      <c r="BB436" s="223">
        <f t="shared" ca="1" si="903"/>
        <v>-1.2984893294344698E-13</v>
      </c>
      <c r="BC436" s="223">
        <f t="shared" ca="1" si="904"/>
        <v>4.86197563160485E-14</v>
      </c>
      <c r="BD436" s="223">
        <f t="shared" ca="1" si="905"/>
        <v>1.0391391439382457E-13</v>
      </c>
      <c r="BE436" s="223">
        <f t="shared" ca="1" si="906"/>
        <v>-1.0405008961202409E-13</v>
      </c>
      <c r="BF436" s="223">
        <f t="shared" ca="1" si="907"/>
        <v>-4.8410941761957473E-14</v>
      </c>
      <c r="BG436" s="223">
        <f t="shared" ca="1" si="908"/>
        <v>1.2987372115060151E-13</v>
      </c>
      <c r="BH436" s="223">
        <f t="shared" ca="1" si="909"/>
        <v>-2.0867014821247083E-14</v>
      </c>
      <c r="BI436" s="223">
        <f t="shared" ca="1" si="910"/>
        <v>-1.1874272302411219E-13</v>
      </c>
      <c r="BJ436" s="223">
        <f t="shared" ca="1" si="911"/>
        <v>8.4207412996925797E-14</v>
      </c>
      <c r="BK436" s="223">
        <f t="shared" ca="1" si="912"/>
        <v>7.3824340383637708E-14</v>
      </c>
      <c r="BL436" s="223">
        <f t="shared" ca="1" si="913"/>
        <v>-1.2358719978189665E-13</v>
      </c>
      <c r="BM436" s="223">
        <f t="shared" ca="1" si="914"/>
        <v>-7.8997746987758324E-15</v>
      </c>
      <c r="BN436" s="223">
        <f t="shared" ca="1" si="915"/>
        <v>1.2780114116857843E-13</v>
      </c>
      <c r="BO436" s="223">
        <f t="shared" ca="1" si="916"/>
        <v>-6.0272614840245109E-14</v>
      </c>
      <c r="BP436" s="223">
        <f t="shared" ca="1" si="917"/>
        <v>-9.5650190560050176E-14</v>
      </c>
      <c r="BQ436" s="223">
        <f t="shared" ca="1" si="918"/>
        <v>1.1129486699478603E-13</v>
      </c>
      <c r="BR436" s="223">
        <f t="shared" ca="1" si="919"/>
        <v>3.62826688220872E-14</v>
      </c>
      <c r="BS436" s="223">
        <f t="shared" ca="1" si="920"/>
        <v>-1.3064896829496046E-13</v>
      </c>
      <c r="BT436" s="223">
        <f t="shared" ca="1" si="921"/>
        <v>3.340882436831218E-14</v>
      </c>
      <c r="BU436" s="223">
        <f t="shared" ca="1" si="922"/>
        <v>1.1282784895242659E-13</v>
      </c>
      <c r="BV436" s="223">
        <f t="shared" ca="1" si="923"/>
        <v>-9.3594077796438337E-14</v>
      </c>
      <c r="BW436" s="223">
        <f t="shared" ca="1" si="924"/>
        <v>-6.2902379807610169E-14</v>
      </c>
      <c r="BX436" s="223">
        <f t="shared" ca="1" si="925"/>
        <v>1.2714781213687982E-13</v>
      </c>
      <c r="BY436" s="223">
        <f t="shared" ca="1" si="926"/>
        <v>-4.9215073562455012E-15</v>
      </c>
      <c r="BZ436" s="223">
        <f t="shared" ca="1" si="927"/>
        <v>-1.2452255454104528E-13</v>
      </c>
      <c r="CA436" s="223">
        <f t="shared" ca="1" si="928"/>
        <v>7.1345015135165739E-14</v>
      </c>
      <c r="CB436" s="223">
        <f t="shared" ca="1" si="929"/>
        <v>8.6465303103468362E-14</v>
      </c>
      <c r="CC436" s="223">
        <f t="shared" ca="1" si="930"/>
        <v>-1.1746781396842507E-13</v>
      </c>
      <c r="CD436" s="223">
        <f t="shared" ca="1" si="931"/>
        <v>-2.3804973947335959E-14</v>
      </c>
      <c r="CE436" s="223">
        <f t="shared" ca="1" si="932"/>
        <v>1.3016599445464802E-13</v>
      </c>
      <c r="CF436" s="223">
        <f t="shared" ca="1" si="933"/>
        <v>-4.5628888673589264E-14</v>
      </c>
      <c r="CG436" s="223">
        <f t="shared" ca="1" si="934"/>
        <v>-1.0582638101735313E-13</v>
      </c>
      <c r="CH436" s="223">
        <f t="shared" ca="1" si="935"/>
        <v>1.0207938046304256E-13</v>
      </c>
      <c r="CI436" s="223">
        <f t="shared" ca="1" si="936"/>
        <v>5.1374634928096703E-14</v>
      </c>
      <c r="CJ436" s="223">
        <f t="shared" ca="1" si="937"/>
        <v>-1.2948392155492075E-13</v>
      </c>
      <c r="CK436" s="223">
        <f t="shared" ca="1" si="938"/>
        <v>1.7695392605054761E-14</v>
      </c>
      <c r="CL436" s="223">
        <f t="shared" ca="1" si="939"/>
        <v>1.2004474764233025E-13</v>
      </c>
      <c r="CM436" s="223">
        <f t="shared" ca="1" si="940"/>
        <v>-8.1730323933182308E-14</v>
      </c>
      <c r="CN436" s="223">
        <f t="shared" ca="1" si="941"/>
        <v>-7.6447707511258867E-14</v>
      </c>
      <c r="CO436" s="223">
        <f t="shared" ca="1" si="942"/>
        <v>1.2250948167910833E-13</v>
      </c>
      <c r="CP436" s="223">
        <f t="shared" ca="1" si="943"/>
        <v>1.1098024160349447E-14</v>
      </c>
      <c r="CQ436" s="223">
        <f t="shared" ca="1" si="944"/>
        <v>-1.2842945093176691E-13</v>
      </c>
      <c r="CR436" s="223">
        <f t="shared" ca="1" si="945"/>
        <v>5.7409521837650156E-14</v>
      </c>
      <c r="CS436" s="223">
        <f t="shared" ca="1" si="946"/>
        <v>9.7805747182495818E-14</v>
      </c>
      <c r="CT436" s="223">
        <f t="shared" ca="1" si="947"/>
        <v>-1.0958160289352225E-13</v>
      </c>
      <c r="CU436" s="223">
        <f t="shared" ca="1" si="948"/>
        <v>-3.9352124229995174E-14</v>
      </c>
      <c r="CV436" s="223">
        <f t="shared" ca="1" si="949"/>
        <v>1.3057303002527643E-13</v>
      </c>
      <c r="CW436" s="223">
        <f t="shared" ca="1" si="950"/>
        <v>-3.0298861549791797E-14</v>
      </c>
      <c r="CX436" s="223">
        <f t="shared" ca="1" si="951"/>
        <v>-1.1441084420068552E-13</v>
      </c>
      <c r="CY436" s="223">
        <f t="shared" ca="1" si="952"/>
        <v>9.1328525033385371E-14</v>
      </c>
      <c r="CZ436" s="223">
        <f t="shared" ca="1" si="953"/>
        <v>6.5693878705148189E-14</v>
      </c>
      <c r="DA436" s="223">
        <f t="shared" ca="1" si="954"/>
        <v>-1.26371316110727E-13</v>
      </c>
      <c r="DB436" s="223">
        <f t="shared" ca="1" si="955"/>
        <v>1.7158056661020526E-15</v>
      </c>
      <c r="DC436" s="223">
        <f t="shared" ca="1" si="956"/>
        <v>1.2545606158973373E-13</v>
      </c>
      <c r="DD436" s="223">
        <f t="shared" ca="1" si="957"/>
        <v>-6.8637269923177592E-14</v>
      </c>
      <c r="DE436" s="223">
        <f t="shared" ca="1" si="958"/>
        <v>-8.8843190536213367E-14</v>
      </c>
      <c r="DF436" s="223">
        <f t="shared" ca="1" si="959"/>
        <v>1.1602849458474161E-13</v>
      </c>
      <c r="DG436" s="223">
        <f t="shared" ca="1" si="960"/>
        <v>2.695063106349953E-14</v>
      </c>
      <c r="DH436" s="223">
        <f t="shared" ca="1" si="961"/>
        <v>-1.3040464883800962E-13</v>
      </c>
      <c r="DI436" s="223">
        <f t="shared" ca="1" si="962"/>
        <v>4.2610535894765374E-14</v>
      </c>
      <c r="DJ436" s="223">
        <f t="shared" ca="1" si="963"/>
        <v>1.0767510178605897E-13</v>
      </c>
      <c r="DK436" s="223">
        <f t="shared" ca="1" si="964"/>
        <v>-1.0004718251226398E-13</v>
      </c>
      <c r="DL436" s="223">
        <f t="shared" ca="1" si="965"/>
        <v>-5.4307381935176569E-14</v>
      </c>
      <c r="DM436" s="223">
        <f t="shared" ca="1" si="966"/>
        <v>1.2901612568661115E-13</v>
      </c>
      <c r="DN436" s="223">
        <f t="shared" ca="1" si="967"/>
        <v>-1.4513111346030492E-14</v>
      </c>
      <c r="DO436" s="223">
        <f t="shared" ca="1" si="968"/>
        <v>-1.2127446179333085E-13</v>
      </c>
      <c r="DP436" s="223">
        <f t="shared" ca="1" si="969"/>
        <v>7.9204003578396575E-14</v>
      </c>
      <c r="DQ436" s="223">
        <f t="shared" ca="1" si="970"/>
        <v>7.9025025398439164E-14</v>
      </c>
      <c r="DR436" s="223">
        <f t="shared" ca="1" si="971"/>
        <v>-1.213579684454811E-13</v>
      </c>
      <c r="DS436" s="223">
        <f t="shared" ca="1" si="972"/>
        <v>-1.4289588587148866E-14</v>
      </c>
      <c r="DT436" s="223">
        <f t="shared" ca="1" si="973"/>
        <v>1.2898039959600058E-13</v>
      </c>
      <c r="DU436" s="223">
        <f t="shared" ca="1" si="974"/>
        <v>-5.4511847485780484E-14</v>
      </c>
      <c r="DV436" s="223">
        <f t="shared" ca="1" si="975"/>
        <v>-9.9902389280034793E-14</v>
      </c>
      <c r="DW436" s="223">
        <f t="shared" ca="1" si="976"/>
        <v>1.078023309321964E-13</v>
      </c>
      <c r="DX436" s="223">
        <f t="shared" ca="1" si="977"/>
        <v>4.2397875389737694E-14</v>
      </c>
      <c r="DY436" s="223">
        <f t="shared" ca="1" si="978"/>
        <v>-1.3041843944474529E-13</v>
      </c>
      <c r="DZ436" s="223">
        <f t="shared" ca="1" si="979"/>
        <v>2.717064783002302E-14</v>
      </c>
      <c r="EA436" s="223">
        <f t="shared" ca="1" si="980"/>
        <v>1.15924922634495E-13</v>
      </c>
      <c r="EB436" s="223">
        <f t="shared" ca="1" si="981"/>
        <v>-8.9007959381845823E-14</v>
      </c>
      <c r="EC436" s="223">
        <f t="shared" ca="1" si="982"/>
        <v>-6.8445806066604939E-14</v>
      </c>
      <c r="ED436" s="223">
        <f t="shared" ca="1" si="983"/>
        <v>1.2551869872907694E-13</v>
      </c>
      <c r="EE436" s="223">
        <f t="shared" ca="1" si="984"/>
        <v>1.4909295612165545E-15</v>
      </c>
      <c r="EF436" s="223">
        <f t="shared" ca="1" si="985"/>
        <v>-1.2631399859802371E-13</v>
      </c>
      <c r="EG436" s="223">
        <f t="shared" ca="1" si="986"/>
        <v>6.5888180186300569E-14</v>
      </c>
      <c r="EH436" s="223">
        <f t="shared" ca="1" si="987"/>
        <v>9.1167562153040216E-14</v>
      </c>
      <c r="EI436" s="223">
        <f t="shared" ca="1" si="988"/>
        <v>-1.1451928397450341E-13</v>
      </c>
      <c r="EJ436" s="223">
        <f t="shared" ca="1" si="989"/>
        <v>-3.0080054127259445E-14</v>
      </c>
      <c r="EK436" s="223">
        <f t="shared" ca="1" si="990"/>
        <v>1.3056475233705505E-13</v>
      </c>
      <c r="EL436" s="223">
        <f t="shared" ca="1" si="991"/>
        <v>-3.9566516122429033E-14</v>
      </c>
      <c r="EM436" s="223">
        <f t="shared" ca="1" si="992"/>
        <v>-1.0945896309968026E-13</v>
      </c>
      <c r="EN436" s="223">
        <f t="shared" ca="1" si="993"/>
        <v>9.7954719879745107E-14</v>
      </c>
      <c r="EO436" s="223">
        <f t="shared" ca="1" si="994"/>
        <v>5.7207416206062486E-14</v>
      </c>
      <c r="EP436" s="223">
        <f t="shared" ca="1" si="995"/>
        <v>-1.2847061532841163E-13</v>
      </c>
      <c r="EQ436" s="223">
        <f t="shared" ca="1" si="996"/>
        <v>1.1322087931411579E-14</v>
      </c>
      <c r="ER436" s="223">
        <f t="shared" ca="1" si="997"/>
        <v>1.2243112474329134E-13</v>
      </c>
      <c r="ES436" s="223">
        <f t="shared" ca="1" si="998"/>
        <v>-7.6629973693486633E-14</v>
      </c>
      <c r="ET436" s="223">
        <f t="shared" ca="1" si="999"/>
        <v>-8.1554741565252553E-14</v>
      </c>
      <c r="EU436" s="223">
        <f t="shared" ca="1" si="1000"/>
        <v>1.2013335370952753E-13</v>
      </c>
      <c r="EV436" s="223">
        <f t="shared" ca="1" si="1001"/>
        <v>1.7472545500105524E-14</v>
      </c>
      <c r="EW436" s="223">
        <f t="shared" ca="1" si="1002"/>
        <v>-1.2945365529040537E-13</v>
      </c>
      <c r="EX436" s="223">
        <f t="shared" ca="1" si="1003"/>
        <v>5.1581337235314644E-14</v>
      </c>
      <c r="EY436" s="223">
        <f t="shared" ca="1" si="1004"/>
        <v>1.0193885391385766E-13</v>
      </c>
      <c r="EZ436" s="223">
        <f t="shared" ca="1" si="1005"/>
        <v>-1.0595812287770798E-13</v>
      </c>
      <c r="FA436" s="223">
        <f t="shared" ca="1" si="1006"/>
        <v>-4.5418087654707599E-14</v>
      </c>
      <c r="FB436" s="223">
        <f t="shared" ca="1" si="1007"/>
        <v>1.3018528967295183E-13</v>
      </c>
      <c r="FC436" s="223">
        <f t="shared" ca="1" si="1008"/>
        <v>-2.4026067527977391E-14</v>
      </c>
      <c r="FD436" s="223">
        <f t="shared" ca="1" si="1009"/>
        <v>-1.1736917222962149E-13</v>
      </c>
      <c r="FE436" s="223">
        <f t="shared" ca="1" si="1010"/>
        <v>8.6633778663796595E-14</v>
      </c>
      <c r="FF436" s="223">
        <f t="shared" ca="1" si="1011"/>
        <v>7.1156504233837603E-14</v>
      </c>
      <c r="FG436" s="223">
        <f t="shared" ca="1" si="1012"/>
        <v>-1.2459047357675778E-13</v>
      </c>
      <c r="FH436" s="223">
        <f t="shared" ca="1" si="1013"/>
        <v>-4.6967667083206459E-15</v>
      </c>
      <c r="FI436" s="223">
        <f t="shared" ca="1" si="1014"/>
        <v>1.2709584877674286E-13</v>
      </c>
      <c r="FJ436" s="223">
        <f t="shared" ca="1" si="1015"/>
        <v>-6.3099401873397074E-14</v>
      </c>
      <c r="FK436" s="223">
        <f t="shared" ca="1" si="1016"/>
        <v>-9.3437017839400792E-14</v>
      </c>
      <c r="FL436" s="223">
        <f t="shared" ca="1" si="1017"/>
        <v>1.1294109122975436E-13</v>
      </c>
      <c r="FM436" s="223">
        <f t="shared" ca="1" si="1018"/>
        <v>3.3191358091175184E-14</v>
      </c>
      <c r="FN436" s="223">
        <f t="shared" ca="1" si="1019"/>
        <v>-1.3064620851142328E-13</v>
      </c>
      <c r="FO436" s="223">
        <f t="shared" ca="1" si="1020"/>
        <v>3.6498662960264316E-14</v>
      </c>
      <c r="FP436" s="223">
        <f t="shared" ca="1" si="1021"/>
        <v>1.1117689042686457E-13</v>
      </c>
      <c r="FQ436" s="223">
        <f t="shared" ca="1" si="1022"/>
        <v>-9.580325298673355E-14</v>
      </c>
      <c r="FR436" s="223">
        <f t="shared" ca="1" si="1023"/>
        <v>-6.0072990868548953E-14</v>
      </c>
      <c r="FS436" s="223">
        <f t="shared" ca="1" si="1024"/>
        <v>1.2784771907536474E-13</v>
      </c>
      <c r="FT436" s="223">
        <f t="shared" ca="1" si="1025"/>
        <v>-8.1242445143791898E-15</v>
      </c>
      <c r="FU436" s="223">
        <f t="shared" ca="1" si="1026"/>
        <v>-1.2351403976170229E-13</v>
      </c>
      <c r="FV436" s="223">
        <f t="shared" ca="1" si="1027"/>
        <v>7.4009784777796992E-14</v>
      </c>
      <c r="FW436" s="223">
        <f t="shared" ca="1" si="1028"/>
        <v>8.4035332205281041E-14</v>
      </c>
      <c r="FX436" s="223">
        <f t="shared" ca="1" si="1029"/>
        <v>-1.188363751333777E-13</v>
      </c>
      <c r="FY436" s="223">
        <f t="shared" ca="1" si="1030"/>
        <v>-2.0644977604989799E-14</v>
      </c>
      <c r="FZ436" s="223">
        <f t="shared" ca="1" si="1031"/>
        <v>1.2984893294344759E-13</v>
      </c>
      <c r="GA436" s="223">
        <f t="shared" ca="1" si="1032"/>
        <v>-4.8619756316045224E-14</v>
      </c>
      <c r="GB436" s="223">
        <f t="shared" ca="1" si="1033"/>
        <v>-1.039139143938267E-13</v>
      </c>
      <c r="GC436" s="223">
        <f t="shared" ca="1" si="1034"/>
        <v>1.040500896120231E-13</v>
      </c>
      <c r="GD436" s="223">
        <f t="shared" ca="1" si="1035"/>
        <v>4.8410941761959019E-14</v>
      </c>
      <c r="GE436" s="223">
        <f t="shared" ca="1" si="1036"/>
        <v>-1.2987372115060151E-13</v>
      </c>
      <c r="GF436" s="223">
        <f t="shared" ca="1" si="1037"/>
        <v>2.0867014821249103E-14</v>
      </c>
      <c r="GG436" s="223">
        <f t="shared" ca="1" si="1038"/>
        <v>1.1874272302411443E-13</v>
      </c>
      <c r="GH436" s="223">
        <f t="shared" ca="1" si="1039"/>
        <v>-8.4207412996923108E-14</v>
      </c>
      <c r="GI436" s="223">
        <f t="shared" ca="1" si="1040"/>
        <v>-7.3824340383639071E-14</v>
      </c>
      <c r="GJ436" s="223">
        <f t="shared" ca="1" si="1041"/>
        <v>1.235871997818961E-13</v>
      </c>
      <c r="GK436" s="223">
        <f t="shared" ca="1" si="1042"/>
        <v>7.899774698775643E-15</v>
      </c>
      <c r="GL436" s="223">
        <f t="shared" ca="1" si="1043"/>
        <v>-1.2780114116857802E-13</v>
      </c>
      <c r="GM436" s="223">
        <f t="shared" ca="1" si="1044"/>
        <v>6.0272614840240326E-14</v>
      </c>
      <c r="GN436" s="223">
        <f t="shared" ca="1" si="1045"/>
        <v>9.5650190560052575E-14</v>
      </c>
      <c r="GO436" s="223">
        <f t="shared" ca="1" si="1046"/>
        <v>-1.1129486699478419E-13</v>
      </c>
      <c r="GP436" s="223">
        <f t="shared" ca="1" si="1047"/>
        <v>-3.6282668822088797E-14</v>
      </c>
      <c r="GQ436" s="223">
        <f t="shared" ca="1" si="1048"/>
        <v>1.3064896829496046E-13</v>
      </c>
      <c r="GR436" s="223">
        <f t="shared" ca="1" si="1049"/>
        <v>-3.3408824368312369E-14</v>
      </c>
      <c r="GS436" s="223">
        <f t="shared" ca="1" si="1050"/>
        <v>-1.1282784895242555E-13</v>
      </c>
      <c r="GT436" s="223">
        <f t="shared" ca="1" si="1051"/>
        <v>9.3594077796434576E-14</v>
      </c>
      <c r="GU436" s="223">
        <f t="shared" ca="1" si="1052"/>
        <v>6.2902379807613249E-14</v>
      </c>
      <c r="GV436" s="223">
        <f t="shared" ca="1" si="1053"/>
        <v>-1.2714781213687944E-13</v>
      </c>
      <c r="GW436" s="223">
        <f t="shared" ca="1" si="1054"/>
        <v>4.9215073562438414E-15</v>
      </c>
      <c r="GX436" s="223">
        <f t="shared" ca="1" si="1055"/>
        <v>1.2452255454104578E-13</v>
      </c>
      <c r="GY436" s="223">
        <f t="shared" ca="1" si="1056"/>
        <v>-7.1345015135167455E-14</v>
      </c>
      <c r="GZ436" s="223">
        <f t="shared" ca="1" si="1057"/>
        <v>-8.6465303103472401E-14</v>
      </c>
      <c r="HA436" s="223">
        <f t="shared" ca="1" si="1058"/>
        <v>1.1746781396842272E-13</v>
      </c>
      <c r="HB436" s="223">
        <f t="shared" ca="1" si="1059"/>
        <v>2.3804973947337597E-14</v>
      </c>
      <c r="HC436" s="223">
        <f t="shared" ca="1" si="1060"/>
        <v>-1.3016599445464817E-13</v>
      </c>
      <c r="HD436" s="223">
        <f t="shared" ca="1" si="1061"/>
        <v>4.5628888673587698E-14</v>
      </c>
      <c r="HE436" s="223">
        <f t="shared" ca="1" si="1062"/>
        <v>1.0582638101735194E-13</v>
      </c>
      <c r="HF436" s="223">
        <f t="shared" ca="1" si="1063"/>
        <v>-1.0207938046304385E-13</v>
      </c>
      <c r="HG436" s="223">
        <f t="shared" ca="1" si="1064"/>
        <v>-5.1374634928101644E-14</v>
      </c>
      <c r="HH436" s="223">
        <f t="shared" ca="1" si="1065"/>
        <v>1.2948392155492052E-13</v>
      </c>
      <c r="HI436" s="223">
        <f t="shared" ca="1" si="1066"/>
        <v>-1.7695392605053114E-14</v>
      </c>
      <c r="HJ436" s="223">
        <f t="shared" ca="1" si="1067"/>
        <v>-1.2004474764233093E-13</v>
      </c>
      <c r="HK436" s="223">
        <f t="shared" ca="1" si="1068"/>
        <v>8.1730323933183924E-14</v>
      </c>
      <c r="HL436" s="223">
        <f t="shared" ca="1" si="1069"/>
        <v>7.6447707511257214E-14</v>
      </c>
      <c r="HM436" s="223">
        <f t="shared" ca="1" si="1070"/>
        <v>-1.2250948167910646E-13</v>
      </c>
      <c r="HN436" s="223">
        <f t="shared" ca="1" si="1071"/>
        <v>-1.109802416035111E-14</v>
      </c>
      <c r="HO436" s="223">
        <f t="shared" ca="1" si="1072"/>
        <v>1.2842945093176721E-13</v>
      </c>
      <c r="HP436" s="223">
        <f t="shared" ca="1" si="1073"/>
        <v>-5.7409521837648667E-14</v>
      </c>
      <c r="HQ436" s="223">
        <f t="shared" ca="1" si="1074"/>
        <v>-9.7805747182496903E-14</v>
      </c>
      <c r="HR436" s="223">
        <f t="shared" ca="1" si="1075"/>
        <v>1.0958160289352335E-13</v>
      </c>
      <c r="HS436" s="223">
        <f t="shared" ca="1" si="1076"/>
        <v>3.9352124230000305E-14</v>
      </c>
      <c r="HT436" s="223">
        <f t="shared" ca="1" si="1077"/>
        <v>-1.3057303002527625E-13</v>
      </c>
      <c r="HU436" s="223">
        <f t="shared" ca="1" si="1078"/>
        <v>3.0298861549790181E-14</v>
      </c>
      <c r="HV436" s="223">
        <f t="shared" ca="1" si="1079"/>
        <v>1.1441084420068633E-13</v>
      </c>
      <c r="HW436" s="223">
        <f t="shared" ca="1" si="1080"/>
        <v>-9.1328525033384197E-14</v>
      </c>
      <c r="HX436" s="223">
        <f t="shared" ca="1" si="1081"/>
        <v>-6.5693878705146422E-14</v>
      </c>
      <c r="HY436" s="223">
        <f t="shared" ca="1" si="1082"/>
        <v>1.2637131611072751E-13</v>
      </c>
      <c r="HZ436" s="223">
        <f t="shared" ca="1" si="1083"/>
        <v>-1.7158056660966695E-15</v>
      </c>
      <c r="IA436" s="223">
        <f t="shared" ca="1" si="1084"/>
        <v>-1.2545606158973419E-13</v>
      </c>
      <c r="IB436" s="223">
        <f t="shared" ca="1" si="1085"/>
        <v>6.8637269923176179E-14</v>
      </c>
      <c r="IC436" s="223">
        <f t="shared" ca="1" si="1086"/>
        <v>8.8843190536214591E-14</v>
      </c>
      <c r="ID436" s="223">
        <f t="shared" ca="1" si="1087"/>
        <v>-1.1602849458474085E-13</v>
      </c>
      <c r="IE436" s="223">
        <f t="shared" ca="1" si="1088"/>
        <v>-2.233534984920087E-14</v>
      </c>
      <c r="IF436" s="223">
        <f t="shared" ca="1" si="1089"/>
        <v>1.3040464883800994E-13</v>
      </c>
      <c r="IG436" s="223">
        <f t="shared" ca="1" si="1090"/>
        <v>-4.2610535894760287E-14</v>
      </c>
      <c r="IH436" s="223">
        <f t="shared" ca="1" si="1091"/>
        <v>-1.076751017860599E-13</v>
      </c>
      <c r="II436" s="223">
        <f t="shared" ca="1" si="1092"/>
        <v>1.000471825122629E-13</v>
      </c>
      <c r="IJ436" s="223">
        <f t="shared" ca="1" si="1093"/>
        <v>5.4307381935178077E-14</v>
      </c>
      <c r="IK436" s="223">
        <f t="shared" ca="1" si="1094"/>
        <v>-1.2901612568661148E-13</v>
      </c>
      <c r="IL436" s="223">
        <f t="shared" ca="1" si="1095"/>
        <v>1.4513111346025153E-14</v>
      </c>
      <c r="IM436" s="223">
        <f t="shared" ca="1" si="1096"/>
        <v>1.2127446179333285E-13</v>
      </c>
      <c r="IN436" s="223">
        <f t="shared" ca="1" si="1097"/>
        <v>-7.9204003578395237E-14</v>
      </c>
      <c r="IO436" s="223">
        <f t="shared" ca="1" si="1098"/>
        <v>-7.902502539844049E-14</v>
      </c>
      <c r="IP436" s="223">
        <f t="shared" ca="1" si="1099"/>
        <v>1.2135796844548047E-13</v>
      </c>
      <c r="IQ436" s="223">
        <f t="shared" ca="1" si="1100"/>
        <v>1.428958858714683E-14</v>
      </c>
      <c r="IR436" s="223">
        <f t="shared" ca="1" si="1101"/>
        <v>-1.2898039959600022E-13</v>
      </c>
      <c r="IS436" s="223">
        <f t="shared" ca="1" si="1102"/>
        <v>5.4511847485775599E-14</v>
      </c>
      <c r="IT436" s="223">
        <f t="shared" ca="1" si="1103"/>
        <v>9.9902389280035879E-14</v>
      </c>
      <c r="IU436" s="223">
        <f t="shared" ca="1" si="1104"/>
        <v>-1.0780233093219549E-13</v>
      </c>
      <c r="IV436" s="223">
        <f t="shared" ca="1" si="1105"/>
        <v>-4.2397875389739272E-14</v>
      </c>
      <c r="IW436" s="223">
        <f t="shared" ca="1" si="1106"/>
        <v>1.3041843944474519E-13</v>
      </c>
      <c r="IX436" s="223">
        <f t="shared" ca="1" si="1107"/>
        <v>-2.7170647830025014E-14</v>
      </c>
      <c r="IY436" s="223">
        <f t="shared" ca="1" si="1108"/>
        <v>-1.1592492263449747E-13</v>
      </c>
      <c r="IZ436" s="223">
        <f t="shared" ca="1" si="1109"/>
        <v>8.9007959381841885E-14</v>
      </c>
      <c r="JA436" s="223">
        <f t="shared" ca="1" si="1110"/>
        <v>6.8445806066606365E-14</v>
      </c>
      <c r="JB436" s="223">
        <f t="shared" ca="1" si="1111"/>
        <v>-1.2551869872907646E-13</v>
      </c>
    </row>
    <row r="437" spans="2:262">
      <c r="B437" s="230">
        <v>76</v>
      </c>
      <c r="C437" s="229">
        <f t="shared" si="1112"/>
        <v>1.4843750000000009E-3</v>
      </c>
      <c r="D437" s="226">
        <f t="shared" ca="1" si="855"/>
        <v>18.000000000013394</v>
      </c>
      <c r="E437" s="225">
        <f ca="1">CD361</f>
        <v>1.3394361928020495E-11</v>
      </c>
      <c r="F437" s="224">
        <v>76</v>
      </c>
      <c r="G437" s="223">
        <f t="shared" ca="1" si="856"/>
        <v>-1.0417731051737638E-15</v>
      </c>
      <c r="H437" s="223">
        <f t="shared" ca="1" si="857"/>
        <v>6.2944035174892287E-14</v>
      </c>
      <c r="I437" s="223">
        <f t="shared" ca="1" si="858"/>
        <v>-3.5501604766500493E-14</v>
      </c>
      <c r="J437" s="223">
        <f t="shared" ca="1" si="859"/>
        <v>-4.2332891411574153E-14</v>
      </c>
      <c r="K437" s="223">
        <f t="shared" ca="1" si="860"/>
        <v>6.0078784207814512E-14</v>
      </c>
      <c r="L437" s="223">
        <f t="shared" ca="1" si="861"/>
        <v>7.4529904443623365E-15</v>
      </c>
      <c r="M437" s="223">
        <f t="shared" ca="1" si="862"/>
        <v>-6.4405762059259111E-14</v>
      </c>
      <c r="N437" s="223">
        <f t="shared" ca="1" si="863"/>
        <v>2.9939021261037093E-14</v>
      </c>
      <c r="O437" s="223">
        <f t="shared" ca="1" si="864"/>
        <v>4.7024083811109794E-14</v>
      </c>
      <c r="P437" s="223">
        <f t="shared" ca="1" si="865"/>
        <v>-5.7239763245626752E-14</v>
      </c>
      <c r="Q437" s="223">
        <f t="shared" ca="1" si="866"/>
        <v>-1.3792431411352749E-14</v>
      </c>
      <c r="R437" s="223">
        <f t="shared" ca="1" si="867"/>
        <v>6.5247226247224332E-14</v>
      </c>
      <c r="S437" s="223">
        <f t="shared" ca="1" si="868"/>
        <v>-2.4088108614496147E-14</v>
      </c>
      <c r="T437" s="223">
        <f t="shared" ca="1" si="869"/>
        <v>-5.1262408577565556E-14</v>
      </c>
      <c r="U437" s="223">
        <f t="shared" ca="1" si="870"/>
        <v>5.3849492072945995E-14</v>
      </c>
      <c r="V437" s="223">
        <f t="shared" ca="1" si="871"/>
        <v>1.9999043724141764E-14</v>
      </c>
      <c r="W437" s="223">
        <f t="shared" ca="1" si="872"/>
        <v>-6.5460323978666776E-14</v>
      </c>
      <c r="X437" s="223">
        <f t="shared" ca="1" si="873"/>
        <v>1.8005214314097977E-14</v>
      </c>
      <c r="Y437" s="223">
        <f t="shared" ca="1" si="874"/>
        <v>5.5007048326536159E-14</v>
      </c>
      <c r="Z437" s="223">
        <f t="shared" ca="1" si="875"/>
        <v>-4.9940620854476306E-14</v>
      </c>
      <c r="AA437" s="223">
        <f t="shared" ca="1" si="876"/>
        <v>-2.6013054313277924E-14</v>
      </c>
      <c r="AB437" s="223">
        <f t="shared" ca="1" si="877"/>
        <v>6.5043003005941525E-14</v>
      </c>
      <c r="AC437" s="223">
        <f t="shared" ca="1" si="878"/>
        <v>-1.1748919957203699E-14</v>
      </c>
      <c r="AD437" s="223">
        <f t="shared" ca="1" si="879"/>
        <v>-5.8221940130210865E-14</v>
      </c>
      <c r="AE437" s="223">
        <f t="shared" ca="1" si="880"/>
        <v>4.5550794156857173E-14</v>
      </c>
      <c r="AF437" s="223">
        <f t="shared" ca="1" si="881"/>
        <v>3.1776544969195236E-14</v>
      </c>
      <c r="AG437" s="223">
        <f t="shared" ca="1" si="882"/>
        <v>-6.3999282358146835E-14</v>
      </c>
      <c r="AH437" s="223">
        <f t="shared" ca="1" si="883"/>
        <v>5.3794770785081293E-15</v>
      </c>
      <c r="AI437" s="223">
        <f t="shared" ca="1" si="884"/>
        <v>6.0876122823081659E-14</v>
      </c>
      <c r="AJ437" s="223">
        <f t="shared" ca="1" si="885"/>
        <v>-4.0722288410910805E-14</v>
      </c>
      <c r="AK437" s="223">
        <f t="shared" ca="1" si="886"/>
        <v>-3.7234010126232752E-14</v>
      </c>
      <c r="AL437" s="223">
        <f t="shared" ca="1" si="887"/>
        <v>6.2339213635676688E-14</v>
      </c>
      <c r="AM437" s="223">
        <f t="shared" ca="1" si="888"/>
        <v>1.0417731051743191E-15</v>
      </c>
      <c r="AN437" s="223">
        <f t="shared" ca="1" si="889"/>
        <v>-6.2944035174892363E-14</v>
      </c>
      <c r="AO437" s="223">
        <f t="shared" ca="1" si="890"/>
        <v>3.5501604766500499E-14</v>
      </c>
      <c r="AP437" s="223">
        <f t="shared" ca="1" si="891"/>
        <v>4.2332891411574266E-14</v>
      </c>
      <c r="AQ437" s="223">
        <f t="shared" ca="1" si="892"/>
        <v>-6.0078784207814348E-14</v>
      </c>
      <c r="AR437" s="223">
        <f t="shared" ca="1" si="893"/>
        <v>-7.4529904443628366E-15</v>
      </c>
      <c r="AS437" s="223">
        <f t="shared" ca="1" si="894"/>
        <v>6.4405762059259224E-14</v>
      </c>
      <c r="AT437" s="223">
        <f t="shared" ca="1" si="895"/>
        <v>-2.9939021261037168E-14</v>
      </c>
      <c r="AU437" s="223">
        <f t="shared" ca="1" si="896"/>
        <v>-4.7024083811109902E-14</v>
      </c>
      <c r="AV437" s="223">
        <f t="shared" ca="1" si="897"/>
        <v>5.7239763245626562E-14</v>
      </c>
      <c r="AW437" s="223">
        <f t="shared" ca="1" si="898"/>
        <v>1.3792431411353127E-14</v>
      </c>
      <c r="AX437" s="223">
        <f t="shared" ca="1" si="899"/>
        <v>-6.5247226247224382E-14</v>
      </c>
      <c r="AY437" s="223">
        <f t="shared" ca="1" si="900"/>
        <v>2.4088108614495352E-14</v>
      </c>
      <c r="AZ437" s="223">
        <f t="shared" ca="1" si="901"/>
        <v>5.1262408577565505E-14</v>
      </c>
      <c r="BA437" s="223">
        <f t="shared" ca="1" si="902"/>
        <v>-5.3849492072945907E-14</v>
      </c>
      <c r="BB437" s="223">
        <f t="shared" ca="1" si="903"/>
        <v>-1.9999043724142131E-14</v>
      </c>
      <c r="BC437" s="223">
        <f t="shared" ca="1" si="904"/>
        <v>6.546032397866675E-14</v>
      </c>
      <c r="BD437" s="223">
        <f t="shared" ca="1" si="905"/>
        <v>-1.8005214314097163E-14</v>
      </c>
      <c r="BE437" s="223">
        <f t="shared" ca="1" si="906"/>
        <v>-5.5007048326536115E-14</v>
      </c>
      <c r="BF437" s="223">
        <f t="shared" ca="1" si="907"/>
        <v>4.9940620854476047E-14</v>
      </c>
      <c r="BG437" s="223">
        <f t="shared" ca="1" si="908"/>
        <v>2.6013054313278277E-14</v>
      </c>
      <c r="BH437" s="223">
        <f t="shared" ca="1" si="909"/>
        <v>-6.5043003005941488E-14</v>
      </c>
      <c r="BI437" s="223">
        <f t="shared" ca="1" si="910"/>
        <v>1.1748919957202869E-14</v>
      </c>
      <c r="BJ437" s="223">
        <f t="shared" ca="1" si="911"/>
        <v>5.8221940130211257E-14</v>
      </c>
      <c r="BK437" s="223">
        <f t="shared" ca="1" si="912"/>
        <v>-4.5550794156857224E-14</v>
      </c>
      <c r="BL437" s="223">
        <f t="shared" ca="1" si="913"/>
        <v>-3.1776544969195577E-14</v>
      </c>
      <c r="BM437" s="223">
        <f t="shared" ca="1" si="914"/>
        <v>6.3999282358146747E-14</v>
      </c>
      <c r="BN437" s="223">
        <f t="shared" ca="1" si="915"/>
        <v>-5.3794770785077443E-15</v>
      </c>
      <c r="BO437" s="223">
        <f t="shared" ca="1" si="916"/>
        <v>-6.0876122823081975E-14</v>
      </c>
      <c r="BP437" s="223">
        <f t="shared" ca="1" si="917"/>
        <v>4.0722288410910874E-14</v>
      </c>
      <c r="BQ437" s="223">
        <f t="shared" ca="1" si="918"/>
        <v>3.7234010126233068E-14</v>
      </c>
      <c r="BR437" s="223">
        <f t="shared" ca="1" si="919"/>
        <v>-6.2339213635676561E-14</v>
      </c>
      <c r="BS437" s="223">
        <f t="shared" ca="1" si="920"/>
        <v>-1.0417731051747072E-15</v>
      </c>
      <c r="BT437" s="223">
        <f t="shared" ca="1" si="921"/>
        <v>6.294403517489259E-14</v>
      </c>
      <c r="BU437" s="223">
        <f t="shared" ca="1" si="922"/>
        <v>-3.5501604766500178E-14</v>
      </c>
      <c r="BV437" s="223">
        <f t="shared" ca="1" si="923"/>
        <v>-4.2332891411574557E-14</v>
      </c>
      <c r="BW437" s="223">
        <f t="shared" ca="1" si="924"/>
        <v>6.0078784207813831E-14</v>
      </c>
      <c r="BX437" s="223">
        <f t="shared" ca="1" si="925"/>
        <v>7.4529904443622939E-15</v>
      </c>
      <c r="BY437" s="223">
        <f t="shared" ca="1" si="926"/>
        <v>-6.4405762059259124E-14</v>
      </c>
      <c r="BZ437" s="223">
        <f t="shared" ca="1" si="927"/>
        <v>2.9939021261036821E-14</v>
      </c>
      <c r="CA437" s="223">
        <f t="shared" ca="1" si="928"/>
        <v>4.7024083811110173E-14</v>
      </c>
      <c r="CB437" s="223">
        <f t="shared" ca="1" si="929"/>
        <v>-5.7239763245626373E-14</v>
      </c>
      <c r="CC437" s="223">
        <f t="shared" ca="1" si="930"/>
        <v>-1.3792431411353504E-14</v>
      </c>
      <c r="CD437" s="223">
        <f t="shared" ca="1" si="931"/>
        <v>6.524722624722442E-14</v>
      </c>
      <c r="CE437" s="223">
        <f t="shared" ca="1" si="932"/>
        <v>-2.4088108614494992E-14</v>
      </c>
      <c r="CF437" s="223">
        <f t="shared" ca="1" si="933"/>
        <v>-5.1262408577566326E-14</v>
      </c>
      <c r="CG437" s="223">
        <f t="shared" ca="1" si="934"/>
        <v>5.3849492072945162E-14</v>
      </c>
      <c r="CH437" s="223">
        <f t="shared" ca="1" si="935"/>
        <v>1.9999043724141613E-14</v>
      </c>
      <c r="CI437" s="223">
        <f t="shared" ca="1" si="936"/>
        <v>-6.5460323978666763E-14</v>
      </c>
      <c r="CJ437" s="223">
        <f t="shared" ca="1" si="937"/>
        <v>1.8005214314097686E-14</v>
      </c>
      <c r="CK437" s="223">
        <f t="shared" ca="1" si="938"/>
        <v>5.5007048326536323E-14</v>
      </c>
      <c r="CL437" s="223">
        <f t="shared" ca="1" si="939"/>
        <v>-4.9940620854475795E-14</v>
      </c>
      <c r="CM437" s="223">
        <f t="shared" ca="1" si="940"/>
        <v>-2.6013054313278634E-14</v>
      </c>
      <c r="CN437" s="223">
        <f t="shared" ca="1" si="941"/>
        <v>6.5043003005941437E-14</v>
      </c>
      <c r="CO437" s="223">
        <f t="shared" ca="1" si="942"/>
        <v>-1.174891995720249E-14</v>
      </c>
      <c r="CP437" s="223">
        <f t="shared" ca="1" si="943"/>
        <v>-5.8221940130211433E-14</v>
      </c>
      <c r="CQ437" s="223">
        <f t="shared" ca="1" si="944"/>
        <v>4.5550794156856283E-14</v>
      </c>
      <c r="CR437" s="223">
        <f t="shared" ca="1" si="945"/>
        <v>3.1776544969196725E-14</v>
      </c>
      <c r="CS437" s="223">
        <f t="shared" ca="1" si="946"/>
        <v>-6.399928235814686E-14</v>
      </c>
      <c r="CT437" s="223">
        <f t="shared" ca="1" si="947"/>
        <v>5.3794770785082902E-15</v>
      </c>
      <c r="CU437" s="223">
        <f t="shared" ca="1" si="948"/>
        <v>6.0876122823081785E-14</v>
      </c>
      <c r="CV437" s="223">
        <f t="shared" ca="1" si="949"/>
        <v>-4.0722288410910565E-14</v>
      </c>
      <c r="CW437" s="223">
        <f t="shared" ca="1" si="950"/>
        <v>-3.723401012623339E-14</v>
      </c>
      <c r="CX437" s="223">
        <f t="shared" ca="1" si="951"/>
        <v>6.2339213635676448E-14</v>
      </c>
      <c r="CY437" s="223">
        <f t="shared" ca="1" si="952"/>
        <v>1.0417731051750922E-15</v>
      </c>
      <c r="CZ437" s="223">
        <f t="shared" ca="1" si="953"/>
        <v>-6.2944035174892703E-14</v>
      </c>
      <c r="DA437" s="223">
        <f t="shared" ca="1" si="954"/>
        <v>3.5501604766499073E-14</v>
      </c>
      <c r="DB437" s="223">
        <f t="shared" ca="1" si="955"/>
        <v>4.2332891411575566E-14</v>
      </c>
      <c r="DC437" s="223">
        <f t="shared" ca="1" si="956"/>
        <v>-6.0078784207813667E-14</v>
      </c>
      <c r="DD437" s="223">
        <f t="shared" ca="1" si="957"/>
        <v>-7.4529904443626757E-15</v>
      </c>
      <c r="DE437" s="223">
        <f t="shared" ca="1" si="958"/>
        <v>6.4405762059259199E-14</v>
      </c>
      <c r="DF437" s="223">
        <f t="shared" ca="1" si="959"/>
        <v>-2.9939021261036474E-14</v>
      </c>
      <c r="DG437" s="223">
        <f t="shared" ca="1" si="960"/>
        <v>-4.7024083811110438E-14</v>
      </c>
      <c r="DH437" s="223">
        <f t="shared" ca="1" si="961"/>
        <v>5.7239763245626196E-14</v>
      </c>
      <c r="DI437" s="223">
        <f t="shared" ca="1" si="962"/>
        <v>1.3792431411353878E-14</v>
      </c>
      <c r="DJ437" s="223">
        <f t="shared" ca="1" si="963"/>
        <v>-6.5247226247224445E-14</v>
      </c>
      <c r="DK437" s="223">
        <f t="shared" ca="1" si="964"/>
        <v>2.4088108614494632E-14</v>
      </c>
      <c r="DL437" s="223">
        <f t="shared" ca="1" si="965"/>
        <v>5.1262408577566553E-14</v>
      </c>
      <c r="DM437" s="223">
        <f t="shared" ca="1" si="966"/>
        <v>-5.3849492072944948E-14</v>
      </c>
      <c r="DN437" s="223">
        <f t="shared" ca="1" si="967"/>
        <v>-1.9999043724143749E-14</v>
      </c>
      <c r="DO437" s="223">
        <f t="shared" ca="1" si="968"/>
        <v>6.546032397866675E-14</v>
      </c>
      <c r="DP437" s="223">
        <f t="shared" ca="1" si="969"/>
        <v>-1.8005214314097314E-14</v>
      </c>
      <c r="DQ437" s="223">
        <f t="shared" ca="1" si="970"/>
        <v>-5.5007048326536532E-14</v>
      </c>
      <c r="DR437" s="223">
        <f t="shared" ca="1" si="971"/>
        <v>4.9940620854475549E-14</v>
      </c>
      <c r="DS437" s="223">
        <f t="shared" ca="1" si="972"/>
        <v>2.6013054313278981E-14</v>
      </c>
      <c r="DT437" s="223">
        <f t="shared" ca="1" si="973"/>
        <v>-6.5043003005941387E-14</v>
      </c>
      <c r="DU437" s="223">
        <f t="shared" ca="1" si="974"/>
        <v>1.1748919957202108E-14</v>
      </c>
      <c r="DV437" s="223">
        <f t="shared" ca="1" si="975"/>
        <v>5.822194013021161E-14</v>
      </c>
      <c r="DW437" s="223">
        <f t="shared" ca="1" si="976"/>
        <v>-4.5550794156856006E-14</v>
      </c>
      <c r="DX437" s="223">
        <f t="shared" ca="1" si="977"/>
        <v>-3.1776544969197066E-14</v>
      </c>
      <c r="DY437" s="223">
        <f t="shared" ca="1" si="978"/>
        <v>6.3999282358146784E-14</v>
      </c>
      <c r="DZ437" s="223">
        <f t="shared" ca="1" si="979"/>
        <v>-5.3794770785079052E-15</v>
      </c>
      <c r="EA437" s="223">
        <f t="shared" ca="1" si="980"/>
        <v>-6.0876122823081911E-14</v>
      </c>
      <c r="EB437" s="223">
        <f t="shared" ca="1" si="981"/>
        <v>4.0722288410910269E-14</v>
      </c>
      <c r="EC437" s="223">
        <f t="shared" ca="1" si="982"/>
        <v>3.7234010126233705E-14</v>
      </c>
      <c r="ED437" s="223">
        <f t="shared" ca="1" si="983"/>
        <v>-6.2339213635676334E-14</v>
      </c>
      <c r="EE437" s="223">
        <f t="shared" ca="1" si="984"/>
        <v>-1.0417731051754772E-15</v>
      </c>
      <c r="EF437" s="223">
        <f t="shared" ca="1" si="985"/>
        <v>6.2944035174892804E-14</v>
      </c>
      <c r="EG437" s="223">
        <f t="shared" ca="1" si="986"/>
        <v>-3.5501604766498751E-14</v>
      </c>
      <c r="EH437" s="223">
        <f t="shared" ca="1" si="987"/>
        <v>-4.2332891411575857E-14</v>
      </c>
      <c r="EI437" s="223">
        <f t="shared" ca="1" si="988"/>
        <v>6.0078784207813515E-14</v>
      </c>
      <c r="EJ437" s="223">
        <f t="shared" ca="1" si="989"/>
        <v>7.4529904443630575E-15</v>
      </c>
      <c r="EK437" s="223">
        <f t="shared" ca="1" si="990"/>
        <v>-6.4405762059259275E-14</v>
      </c>
      <c r="EL437" s="223">
        <f t="shared" ca="1" si="991"/>
        <v>2.993902126103614E-14</v>
      </c>
      <c r="EM437" s="223">
        <f t="shared" ca="1" si="992"/>
        <v>4.7024083811110709E-14</v>
      </c>
      <c r="EN437" s="223">
        <f t="shared" ca="1" si="993"/>
        <v>-5.7239763245625098E-14</v>
      </c>
      <c r="EO437" s="223">
        <f t="shared" ca="1" si="994"/>
        <v>-1.3792431411354256E-14</v>
      </c>
      <c r="EP437" s="223">
        <f t="shared" ca="1" si="995"/>
        <v>6.5247226247224332E-14</v>
      </c>
      <c r="EQ437" s="223">
        <f t="shared" ca="1" si="996"/>
        <v>-2.4088108614494276E-14</v>
      </c>
      <c r="ER437" s="223">
        <f t="shared" ca="1" si="997"/>
        <v>-5.1262408577565644E-14</v>
      </c>
      <c r="ES437" s="223">
        <f t="shared" ca="1" si="998"/>
        <v>5.384949207294472E-14</v>
      </c>
      <c r="ET437" s="223">
        <f t="shared" ca="1" si="999"/>
        <v>1.9999043724142345E-14</v>
      </c>
      <c r="EU437" s="223">
        <f t="shared" ca="1" si="1000"/>
        <v>-6.5460323978666725E-14</v>
      </c>
      <c r="EV437" s="223">
        <f t="shared" ca="1" si="1001"/>
        <v>1.8005214314096942E-14</v>
      </c>
      <c r="EW437" s="223">
        <f t="shared" ca="1" si="1002"/>
        <v>5.500704832653775E-14</v>
      </c>
      <c r="EX437" s="223">
        <f t="shared" ca="1" si="1003"/>
        <v>-4.9940620854475315E-14</v>
      </c>
      <c r="EY437" s="223">
        <f t="shared" ca="1" si="1004"/>
        <v>-2.6013054313281045E-14</v>
      </c>
      <c r="EZ437" s="223">
        <f t="shared" ca="1" si="1005"/>
        <v>6.5043003005941349E-14</v>
      </c>
      <c r="FA437" s="223">
        <f t="shared" ca="1" si="1006"/>
        <v>-1.1748919957203557E-14</v>
      </c>
      <c r="FB437" s="223">
        <f t="shared" ca="1" si="1007"/>
        <v>-5.8221940130211787E-14</v>
      </c>
      <c r="FC437" s="223">
        <f t="shared" ca="1" si="1008"/>
        <v>4.5550794156857072E-14</v>
      </c>
      <c r="FD437" s="223">
        <f t="shared" ca="1" si="1009"/>
        <v>3.17765449691974E-14</v>
      </c>
      <c r="FE437" s="223">
        <f t="shared" ca="1" si="1010"/>
        <v>-6.3999282358146696E-14</v>
      </c>
      <c r="FF437" s="223">
        <f t="shared" ca="1" si="1011"/>
        <v>5.379477078505668E-15</v>
      </c>
      <c r="FG437" s="223">
        <f t="shared" ca="1" si="1012"/>
        <v>6.0876122823082063E-14</v>
      </c>
      <c r="FH437" s="223">
        <f t="shared" ca="1" si="1013"/>
        <v>-4.0722288410908508E-14</v>
      </c>
      <c r="FI437" s="223">
        <f t="shared" ca="1" si="1014"/>
        <v>-3.7234010126234021E-14</v>
      </c>
      <c r="FJ437" s="223">
        <f t="shared" ca="1" si="1015"/>
        <v>6.2339213635676776E-14</v>
      </c>
      <c r="FK437" s="223">
        <f t="shared" ca="1" si="1016"/>
        <v>1.041773105175859E-15</v>
      </c>
      <c r="FL437" s="223">
        <f t="shared" ca="1" si="1017"/>
        <v>-6.2944035174892401E-14</v>
      </c>
      <c r="FM437" s="223">
        <f t="shared" ca="1" si="1018"/>
        <v>3.5501604766498429E-14</v>
      </c>
      <c r="FN437" s="223">
        <f t="shared" ca="1" si="1019"/>
        <v>4.2332891411574733E-14</v>
      </c>
      <c r="FO437" s="223">
        <f t="shared" ca="1" si="1020"/>
        <v>-6.0078784207813364E-14</v>
      </c>
      <c r="FP437" s="223">
        <f t="shared" ca="1" si="1021"/>
        <v>-7.4529904443634409E-15</v>
      </c>
      <c r="FQ437" s="223">
        <f t="shared" ca="1" si="1022"/>
        <v>6.4405762059259666E-14</v>
      </c>
      <c r="FR437" s="223">
        <f t="shared" ca="1" si="1023"/>
        <v>-2.9939021261035793E-14</v>
      </c>
      <c r="FS437" s="223">
        <f t="shared" ca="1" si="1024"/>
        <v>-4.7024083811112268E-14</v>
      </c>
      <c r="FT437" s="223">
        <f t="shared" ca="1" si="1025"/>
        <v>5.7239763245625805E-14</v>
      </c>
      <c r="FU437" s="223">
        <f t="shared" ca="1" si="1026"/>
        <v>1.3792431411352813E-14</v>
      </c>
      <c r="FV437" s="223">
        <f t="shared" ca="1" si="1027"/>
        <v>-6.5247226247224509E-14</v>
      </c>
      <c r="FW437" s="223">
        <f t="shared" ca="1" si="1028"/>
        <v>2.4088108614495648E-14</v>
      </c>
      <c r="FX437" s="223">
        <f t="shared" ca="1" si="1029"/>
        <v>5.1262408577567045E-14</v>
      </c>
      <c r="FY437" s="223">
        <f t="shared" ca="1" si="1030"/>
        <v>-5.3849492072945553E-14</v>
      </c>
      <c r="FZ437" s="223">
        <f t="shared" ca="1" si="1031"/>
        <v>-1.9999043724144484E-14</v>
      </c>
      <c r="GA437" s="223">
        <f t="shared" ca="1" si="1032"/>
        <v>6.5460323978666738E-14</v>
      </c>
      <c r="GB437" s="223">
        <f t="shared" ca="1" si="1033"/>
        <v>-1.8005214314094783E-14</v>
      </c>
      <c r="GC437" s="223">
        <f t="shared" ca="1" si="1034"/>
        <v>-5.5007048326536954E-14</v>
      </c>
      <c r="GD437" s="223">
        <f t="shared" ca="1" si="1035"/>
        <v>4.9940620854473851E-14</v>
      </c>
      <c r="GE437" s="223">
        <f t="shared" ca="1" si="1036"/>
        <v>2.6013054313279688E-14</v>
      </c>
      <c r="GF437" s="223">
        <f t="shared" ca="1" si="1037"/>
        <v>-6.5043003005941513E-14</v>
      </c>
      <c r="GG437" s="223">
        <f t="shared" ca="1" si="1038"/>
        <v>1.1748919957201348E-14</v>
      </c>
      <c r="GH437" s="223">
        <f t="shared" ca="1" si="1039"/>
        <v>5.8221940130211105E-14</v>
      </c>
      <c r="GI437" s="223">
        <f t="shared" ca="1" si="1040"/>
        <v>-4.5550794156855456E-14</v>
      </c>
      <c r="GJ437" s="223">
        <f t="shared" ca="1" si="1041"/>
        <v>-3.1776544969196107E-14</v>
      </c>
      <c r="GK437" s="223">
        <f t="shared" ca="1" si="1042"/>
        <v>6.3999282358146216E-14</v>
      </c>
      <c r="GL437" s="223">
        <f t="shared" ca="1" si="1043"/>
        <v>-5.3794770785071353E-15</v>
      </c>
      <c r="GM437" s="223">
        <f t="shared" ca="1" si="1044"/>
        <v>-6.0876122823082883E-14</v>
      </c>
      <c r="GN437" s="223">
        <f t="shared" ca="1" si="1045"/>
        <v>4.0722288410909663E-14</v>
      </c>
      <c r="GO437" s="223">
        <f t="shared" ca="1" si="1046"/>
        <v>3.7234010126235864E-14</v>
      </c>
      <c r="GP437" s="223">
        <f t="shared" ca="1" si="1047"/>
        <v>-6.2339213635676094E-14</v>
      </c>
      <c r="GQ437" s="223">
        <f t="shared" ca="1" si="1048"/>
        <v>-1.0417731051743885E-15</v>
      </c>
      <c r="GR437" s="223">
        <f t="shared" ca="1" si="1049"/>
        <v>6.2944035174893019E-14</v>
      </c>
      <c r="GS437" s="223">
        <f t="shared" ca="1" si="1050"/>
        <v>-3.5501604766499673E-14</v>
      </c>
      <c r="GT437" s="223">
        <f t="shared" ca="1" si="1051"/>
        <v>-4.2332891411576443E-14</v>
      </c>
      <c r="GU437" s="223">
        <f t="shared" ca="1" si="1052"/>
        <v>6.0078784207813944E-14</v>
      </c>
      <c r="GV437" s="223">
        <f t="shared" ca="1" si="1053"/>
        <v>7.4529904443656734E-15</v>
      </c>
      <c r="GW437" s="223">
        <f t="shared" ca="1" si="1054"/>
        <v>-6.4405762059259401E-14</v>
      </c>
      <c r="GX437" s="223">
        <f t="shared" ca="1" si="1055"/>
        <v>2.9939021261033798E-14</v>
      </c>
      <c r="GY437" s="223">
        <f t="shared" ca="1" si="1056"/>
        <v>4.702408381111124E-14</v>
      </c>
      <c r="GZ437" s="223">
        <f t="shared" ca="1" si="1057"/>
        <v>-5.723976324562472E-14</v>
      </c>
      <c r="HA437" s="223">
        <f t="shared" ca="1" si="1058"/>
        <v>-1.3792431411355007E-14</v>
      </c>
      <c r="HB437" s="223">
        <f t="shared" ca="1" si="1059"/>
        <v>6.5247226247224395E-14</v>
      </c>
      <c r="HC437" s="223">
        <f t="shared" ca="1" si="1060"/>
        <v>-2.4088108614493566E-14</v>
      </c>
      <c r="HD437" s="223">
        <f t="shared" ca="1" si="1061"/>
        <v>-5.1262408577566124E-14</v>
      </c>
      <c r="HE437" s="223">
        <f t="shared" ca="1" si="1062"/>
        <v>5.3849492072944291E-14</v>
      </c>
      <c r="HF437" s="223">
        <f t="shared" ca="1" si="1063"/>
        <v>1.9999043724143077E-14</v>
      </c>
      <c r="HG437" s="223">
        <f t="shared" ca="1" si="1064"/>
        <v>-6.5460323978666713E-14</v>
      </c>
      <c r="HH437" s="223">
        <f t="shared" ca="1" si="1065"/>
        <v>1.8005214314096207E-14</v>
      </c>
      <c r="HI437" s="223">
        <f t="shared" ca="1" si="1066"/>
        <v>5.5007048326538166E-14</v>
      </c>
      <c r="HJ437" s="223">
        <f t="shared" ca="1" si="1067"/>
        <v>-4.994062085447481E-14</v>
      </c>
      <c r="HK437" s="223">
        <f t="shared" ca="1" si="1068"/>
        <v>-2.6013054313281751E-14</v>
      </c>
      <c r="HL437" s="223">
        <f t="shared" ca="1" si="1069"/>
        <v>6.504300300594126E-14</v>
      </c>
      <c r="HM437" s="223">
        <f t="shared" ca="1" si="1070"/>
        <v>-1.1748919957202803E-14</v>
      </c>
      <c r="HN437" s="223">
        <f t="shared" ca="1" si="1071"/>
        <v>-5.822194013021214E-14</v>
      </c>
      <c r="HO437" s="223">
        <f t="shared" ca="1" si="1072"/>
        <v>4.5550794156856517E-14</v>
      </c>
      <c r="HP437" s="223">
        <f t="shared" ca="1" si="1073"/>
        <v>3.1776544969198076E-14</v>
      </c>
      <c r="HQ437" s="223">
        <f t="shared" ca="1" si="1074"/>
        <v>-6.3999282358146532E-14</v>
      </c>
      <c r="HR437" s="223">
        <f t="shared" ca="1" si="1075"/>
        <v>5.3794770785048981E-15</v>
      </c>
      <c r="HS437" s="223">
        <f t="shared" ca="1" si="1076"/>
        <v>6.0876122823082341E-14</v>
      </c>
      <c r="HT437" s="223">
        <f t="shared" ca="1" si="1077"/>
        <v>-4.0722288410907902E-14</v>
      </c>
      <c r="HU437" s="223">
        <f t="shared" ca="1" si="1078"/>
        <v>-3.7234010126234652E-14</v>
      </c>
      <c r="HV437" s="223">
        <f t="shared" ca="1" si="1079"/>
        <v>6.2339213635675413E-14</v>
      </c>
      <c r="HW437" s="223">
        <f t="shared" ca="1" si="1080"/>
        <v>1.0417731051766289E-15</v>
      </c>
      <c r="HX437" s="223">
        <f t="shared" ca="1" si="1081"/>
        <v>-6.2944035174892615E-14</v>
      </c>
      <c r="HY437" s="223">
        <f t="shared" ca="1" si="1082"/>
        <v>3.5501604766497786E-14</v>
      </c>
      <c r="HZ437" s="223">
        <f t="shared" ca="1" si="1083"/>
        <v>4.233289141157532E-14</v>
      </c>
      <c r="IA437" s="223">
        <f t="shared" ca="1" si="1084"/>
        <v>-6.0078784207813061E-14</v>
      </c>
      <c r="IB437" s="223">
        <f t="shared" ca="1" si="1085"/>
        <v>-7.4529904443642061E-15</v>
      </c>
      <c r="IC437" s="223">
        <f t="shared" ca="1" si="1086"/>
        <v>6.4405762059259805E-14</v>
      </c>
      <c r="ID437" s="223">
        <f t="shared" ca="1" si="1087"/>
        <v>-2.9939021261035111E-14</v>
      </c>
      <c r="IE437" s="223">
        <f t="shared" ca="1" si="1088"/>
        <v>-4.85243934998634E-14</v>
      </c>
      <c r="IF437" s="223">
        <f t="shared" ca="1" si="1089"/>
        <v>5.7239763245625439E-14</v>
      </c>
      <c r="IG437" s="223">
        <f t="shared" ca="1" si="1090"/>
        <v>1.3792431411353565E-14</v>
      </c>
      <c r="IH437" s="223">
        <f t="shared" ca="1" si="1091"/>
        <v>-6.5247226247224584E-14</v>
      </c>
      <c r="II437" s="223">
        <f t="shared" ca="1" si="1092"/>
        <v>2.4088108614494929E-14</v>
      </c>
      <c r="IJ437" s="223">
        <f t="shared" ca="1" si="1093"/>
        <v>5.1262408577567512E-14</v>
      </c>
      <c r="IK437" s="223">
        <f t="shared" ca="1" si="1094"/>
        <v>-5.3849492072945131E-14</v>
      </c>
      <c r="IL437" s="223">
        <f t="shared" ca="1" si="1095"/>
        <v>-1.9999043724145217E-14</v>
      </c>
      <c r="IM437" s="223">
        <f t="shared" ca="1" si="1096"/>
        <v>6.5460323978666725E-14</v>
      </c>
      <c r="IN437" s="223">
        <f t="shared" ca="1" si="1097"/>
        <v>-1.8005214314094048E-14</v>
      </c>
      <c r="IO437" s="223">
        <f t="shared" ca="1" si="1098"/>
        <v>-5.5007048326537371E-14</v>
      </c>
      <c r="IP437" s="223">
        <f t="shared" ca="1" si="1099"/>
        <v>4.9940620854473353E-14</v>
      </c>
      <c r="IQ437" s="223">
        <f t="shared" ca="1" si="1100"/>
        <v>2.6013054313280398E-14</v>
      </c>
      <c r="IR437" s="223">
        <f t="shared" ca="1" si="1101"/>
        <v>-6.5043003005941437E-14</v>
      </c>
      <c r="IS437" s="223">
        <f t="shared" ca="1" si="1102"/>
        <v>1.1748919957200594E-14</v>
      </c>
      <c r="IT437" s="223">
        <f t="shared" ca="1" si="1103"/>
        <v>5.8221940130211458E-14</v>
      </c>
      <c r="IU437" s="223">
        <f t="shared" ca="1" si="1104"/>
        <v>-4.5550794156854901E-14</v>
      </c>
      <c r="IV437" s="223">
        <f t="shared" ca="1" si="1105"/>
        <v>-3.1776544969196782E-14</v>
      </c>
      <c r="IW437" s="223">
        <f t="shared" ca="1" si="1106"/>
        <v>6.3999282358146065E-14</v>
      </c>
      <c r="IX437" s="223">
        <f t="shared" ca="1" si="1107"/>
        <v>-5.3794770785063717E-15</v>
      </c>
      <c r="IY437" s="223">
        <f t="shared" ca="1" si="1108"/>
        <v>-6.0876122823083174E-14</v>
      </c>
      <c r="IZ437" s="223">
        <f t="shared" ca="1" si="1109"/>
        <v>4.0722288410909057E-14</v>
      </c>
      <c r="JA437" s="223">
        <f t="shared" ca="1" si="1110"/>
        <v>3.7234010126236495E-14</v>
      </c>
      <c r="JB437" s="223">
        <f t="shared" ca="1" si="1111"/>
        <v>-6.2339213635675855E-14</v>
      </c>
    </row>
    <row r="438" spans="2:262">
      <c r="B438" s="230">
        <v>77</v>
      </c>
      <c r="C438" s="229">
        <f t="shared" si="1112"/>
        <v>1.5039062500000009E-3</v>
      </c>
      <c r="D438" s="226">
        <f t="shared" ca="1" si="855"/>
        <v>18.000000000025569</v>
      </c>
      <c r="E438" s="225">
        <f ca="1">CE361</f>
        <v>2.5568851691829082E-11</v>
      </c>
      <c r="F438" s="224">
        <v>77</v>
      </c>
      <c r="G438" s="223">
        <f t="shared" ca="1" si="856"/>
        <v>-4.2680922593518323E-15</v>
      </c>
      <c r="H438" s="223">
        <f t="shared" ca="1" si="857"/>
        <v>-1.0091996963164482E-14</v>
      </c>
      <c r="I438" s="223">
        <f t="shared" ca="1" si="858"/>
        <v>1.0599442602363356E-14</v>
      </c>
      <c r="J438" s="223">
        <f t="shared" ca="1" si="859"/>
        <v>3.4422937576294973E-15</v>
      </c>
      <c r="K438" s="223">
        <f t="shared" ca="1" si="860"/>
        <v>-1.2759011996078276E-14</v>
      </c>
      <c r="L438" s="223">
        <f t="shared" ca="1" si="861"/>
        <v>4.5622444197708435E-15</v>
      </c>
      <c r="M438" s="223">
        <f t="shared" ca="1" si="862"/>
        <v>9.8968264566405816E-15</v>
      </c>
      <c r="N438" s="223">
        <f t="shared" ca="1" si="863"/>
        <v>-1.0771151914460461E-14</v>
      </c>
      <c r="O438" s="223">
        <f t="shared" ca="1" si="864"/>
        <v>-3.1393990993829454E-15</v>
      </c>
      <c r="P438" s="223">
        <f t="shared" ca="1" si="865"/>
        <v>1.2740696261062781E-14</v>
      </c>
      <c r="Q438" s="223">
        <f t="shared" ca="1" si="866"/>
        <v>-4.8536484547446936E-15</v>
      </c>
      <c r="R438" s="223">
        <f t="shared" ca="1" si="867"/>
        <v>-9.6956944719253724E-15</v>
      </c>
      <c r="S438" s="223">
        <f t="shared" ca="1" si="868"/>
        <v>1.0936373087403613E-14</v>
      </c>
      <c r="T438" s="223">
        <f t="shared" ca="1" si="869"/>
        <v>2.8346133845086516E-15</v>
      </c>
      <c r="U438" s="223">
        <f t="shared" ca="1" si="870"/>
        <v>-1.2714706007024942E-14</v>
      </c>
      <c r="V438" s="223">
        <f t="shared" ca="1" si="871"/>
        <v>5.1421288333789902E-15</v>
      </c>
      <c r="W438" s="223">
        <f t="shared" ca="1" si="872"/>
        <v>9.4887221634056298E-15</v>
      </c>
      <c r="X438" s="223">
        <f t="shared" ca="1" si="873"/>
        <v>-1.1095006598136251E-14</v>
      </c>
      <c r="Y438" s="223">
        <f t="shared" ca="1" si="874"/>
        <v>-2.5281202045245067E-15</v>
      </c>
      <c r="Z438" s="223">
        <f t="shared" ca="1" si="875"/>
        <v>1.2681056889521947E-14</v>
      </c>
      <c r="AA438" s="223">
        <f t="shared" ca="1" si="876"/>
        <v>-5.4275117858806829E-15</v>
      </c>
      <c r="AB438" s="223">
        <f t="shared" ca="1" si="877"/>
        <v>-9.2760342034608545E-15</v>
      </c>
      <c r="AC438" s="223">
        <f t="shared" ca="1" si="878"/>
        <v>1.124695689176317E-14</v>
      </c>
      <c r="AD438" s="223">
        <f t="shared" ca="1" si="879"/>
        <v>2.2201041794617042E-15</v>
      </c>
      <c r="AE438" s="223">
        <f t="shared" ca="1" si="880"/>
        <v>-1.2639769177523968E-14</v>
      </c>
      <c r="AF438" s="223">
        <f t="shared" ca="1" si="881"/>
        <v>5.7096254082302557E-15</v>
      </c>
      <c r="AG438" s="223">
        <f t="shared" ca="1" si="882"/>
        <v>9.0577587073651755E-15</v>
      </c>
      <c r="AH438" s="223">
        <f t="shared" ca="1" si="883"/>
        <v>-1.1392132439109296E-14</v>
      </c>
      <c r="AI438" s="223">
        <f t="shared" ca="1" si="884"/>
        <v>-1.9107508466562367E-15</v>
      </c>
      <c r="AJ438" s="223">
        <f t="shared" ca="1" si="885"/>
        <v>1.2590867741204862E-14</v>
      </c>
      <c r="AK438" s="223">
        <f t="shared" ca="1" si="886"/>
        <v>-5.9882997657305585E-15</v>
      </c>
      <c r="AL438" s="223">
        <f t="shared" ca="1" si="887"/>
        <v>-8.8340271561155931E-15</v>
      </c>
      <c r="AM438" s="223">
        <f t="shared" ca="1" si="888"/>
        <v>1.1530445791853373E-14</v>
      </c>
      <c r="AN438" s="223">
        <f t="shared" ca="1" si="889"/>
        <v>1.600246548988229E-15</v>
      </c>
      <c r="AO438" s="223">
        <f t="shared" ca="1" si="890"/>
        <v>-1.2534382036961307E-14</v>
      </c>
      <c r="AP438" s="223">
        <f t="shared" ca="1" si="891"/>
        <v>6.2633669953690145E-15</v>
      </c>
      <c r="AQ438" s="223">
        <f t="shared" ca="1" si="892"/>
        <v>8.6049743172326537E-15</v>
      </c>
      <c r="AR438" s="223">
        <f t="shared" ca="1" si="893"/>
        <v>-1.1661813635203613E-14</v>
      </c>
      <c r="AS438" s="223">
        <f t="shared" ca="1" si="894"/>
        <v>-1.2887783226362737E-15</v>
      </c>
      <c r="AT438" s="223">
        <f t="shared" ca="1" si="895"/>
        <v>1.2470346089669433E-14</v>
      </c>
      <c r="AU438" s="223">
        <f t="shared" ca="1" si="896"/>
        <v>-6.5346614069317572E-15</v>
      </c>
      <c r="AV438" s="223">
        <f t="shared" ca="1" si="897"/>
        <v>-8.3707381635817909E-15</v>
      </c>
      <c r="AW438" s="223">
        <f t="shared" ca="1" si="898"/>
        <v>1.1786156838083266E-14</v>
      </c>
      <c r="AX438" s="223">
        <f t="shared" ca="1" si="899"/>
        <v>9.7653378441328768E-16</v>
      </c>
      <c r="AY438" s="223">
        <f t="shared" ca="1" si="900"/>
        <v>-1.2398798472189418E-14</v>
      </c>
      <c r="AZ438" s="223">
        <f t="shared" ca="1" si="901"/>
        <v>6.8020195828096923E-15</v>
      </c>
      <c r="BA438" s="223">
        <f t="shared" ca="1" si="902"/>
        <v>8.131459790263249E-15</v>
      </c>
      <c r="BB438" s="223">
        <f t="shared" ca="1" si="903"/>
        <v>-1.1903400500796451E-14</v>
      </c>
      <c r="BC438" s="223">
        <f t="shared" ca="1" si="904"/>
        <v>-6.6370101875352121E-16</v>
      </c>
      <c r="BD438" s="223">
        <f t="shared" ca="1" si="905"/>
        <v>1.2319782282130694E-14</v>
      </c>
      <c r="BE438" s="223">
        <f t="shared" ca="1" si="906"/>
        <v>-7.0652804764348388E-15</v>
      </c>
      <c r="BF438" s="223">
        <f t="shared" ca="1" si="907"/>
        <v>-7.8872833296219195E-15</v>
      </c>
      <c r="BG438" s="223">
        <f t="shared" ca="1" si="908"/>
        <v>1.2013474000144769E-14</v>
      </c>
      <c r="BH438" s="223">
        <f t="shared" ca="1" si="909"/>
        <v>3.504684644174373E-16</v>
      </c>
      <c r="BI438" s="223">
        <f t="shared" ca="1" si="910"/>
        <v>-1.2233345115891547E-14</v>
      </c>
      <c r="BJ438" s="223">
        <f t="shared" ca="1" si="911"/>
        <v>7.3242855092888346E-15</v>
      </c>
      <c r="BK438" s="223">
        <f t="shared" ca="1" si="912"/>
        <v>7.6383558644273451E-15</v>
      </c>
      <c r="BL438" s="223">
        <f t="shared" ca="1" si="913"/>
        <v>-1.2116311031968129E-14</v>
      </c>
      <c r="BM438" s="223">
        <f t="shared" ca="1" si="914"/>
        <v>-3.7024800983248392E-17</v>
      </c>
      <c r="BN438" s="223">
        <f t="shared" ca="1" si="915"/>
        <v>1.2139539039988824E-14</v>
      </c>
      <c r="BO438" s="223">
        <f t="shared" ca="1" si="916"/>
        <v>-7.5788786664247097E-15</v>
      </c>
      <c r="BP438" s="223">
        <f t="shared" ca="1" si="917"/>
        <v>-7.3848273392765603E-15</v>
      </c>
      <c r="BQ438" s="223">
        <f t="shared" ca="1" si="918"/>
        <v>1.221184965108388E-14</v>
      </c>
      <c r="BR438" s="223">
        <f t="shared" ca="1" si="919"/>
        <v>-2.7644116480660641E-16</v>
      </c>
      <c r="BS438" s="223">
        <f t="shared" ca="1" si="920"/>
        <v>-1.2038420559695014E-14</v>
      </c>
      <c r="BT438" s="223">
        <f t="shared" ca="1" si="921"/>
        <v>7.8289065904444595E-15</v>
      </c>
      <c r="BU438" s="223">
        <f t="shared" ca="1" si="922"/>
        <v>7.1268504702730793E-15</v>
      </c>
      <c r="BV438" s="223">
        <f t="shared" ca="1" si="923"/>
        <v>-1.2300032308600339E-14</v>
      </c>
      <c r="BW438" s="223">
        <f t="shared" ca="1" si="924"/>
        <v>5.8974061277558272E-16</v>
      </c>
      <c r="BX438" s="223">
        <f t="shared" ca="1" si="925"/>
        <v>1.193005058500152E-14</v>
      </c>
      <c r="BY438" s="223">
        <f t="shared" ca="1" si="926"/>
        <v>-8.0742186738757966E-15</v>
      </c>
      <c r="BZ438" s="223">
        <f t="shared" ca="1" si="927"/>
        <v>-6.8645806530362561E-15</v>
      </c>
      <c r="CA438" s="223">
        <f t="shared" ca="1" si="928"/>
        <v>1.2380805886581834E-14</v>
      </c>
      <c r="CB438" s="223">
        <f t="shared" ca="1" si="929"/>
        <v>-9.0268482305142583E-16</v>
      </c>
      <c r="CC438" s="223">
        <f t="shared" ca="1" si="930"/>
        <v>-1.1814494393929074E-14</v>
      </c>
      <c r="CD438" s="223">
        <f t="shared" ca="1" si="931"/>
        <v>8.3146671498926128E-15</v>
      </c>
      <c r="CE438" s="223">
        <f t="shared" ca="1" si="932"/>
        <v>6.5981758690975536E-15</v>
      </c>
      <c r="CF438" s="223">
        <f t="shared" ca="1" si="933"/>
        <v>-1.2454121730045491E-14</v>
      </c>
      <c r="CG438" s="223">
        <f t="shared" ca="1" si="934"/>
        <v>1.2150852897430608E-15</v>
      </c>
      <c r="CH438" s="223">
        <f t="shared" ca="1" si="935"/>
        <v>1.169182159320599E-14</v>
      </c>
      <c r="CI438" s="223">
        <f t="shared" ca="1" si="936"/>
        <v>-8.5501071813234894E-15</v>
      </c>
      <c r="CJ438" s="223">
        <f t="shared" ca="1" si="937"/>
        <v>-6.3277965907366831E-15</v>
      </c>
      <c r="CK438" s="223">
        <f t="shared" ca="1" si="938"/>
        <v>1.2519935676268496E-14</v>
      </c>
      <c r="CL438" s="223">
        <f t="shared" ca="1" si="939"/>
        <v>-1.5267538344914808E-15</v>
      </c>
      <c r="CM438" s="223">
        <f t="shared" ca="1" si="940"/>
        <v>-1.1562106076340673E-14</v>
      </c>
      <c r="CN438" s="223">
        <f t="shared" ca="1" si="941"/>
        <v>8.7803969478977088E-15</v>
      </c>
      <c r="CO438" s="223">
        <f t="shared" ca="1" si="942"/>
        <v>6.0536056843214236E-15</v>
      </c>
      <c r="CP438" s="223">
        <f t="shared" ca="1" si="943"/>
        <v>-1.2578208081390737E-14</v>
      </c>
      <c r="CQ438" s="223">
        <f t="shared" ca="1" si="944"/>
        <v>1.8375027198186463E-15</v>
      </c>
      <c r="CR438" s="223">
        <f t="shared" ca="1" si="945"/>
        <v>1.1425425979109805E-14</v>
      </c>
      <c r="CS438" s="223">
        <f t="shared" ca="1" si="946"/>
        <v>-9.0053977316704362E-15</v>
      </c>
      <c r="CT438" s="223">
        <f t="shared" ca="1" si="947"/>
        <v>-5.7757683122005061E-15</v>
      </c>
      <c r="CU438" s="223">
        <f t="shared" ca="1" si="948"/>
        <v>1.2628903844294181E-14</v>
      </c>
      <c r="CV438" s="223">
        <f t="shared" ca="1" si="949"/>
        <v>-2.1471447622164045E-15</v>
      </c>
      <c r="CW438" s="223">
        <f t="shared" ca="1" si="950"/>
        <v>-1.1281863632493483E-14</v>
      </c>
      <c r="CX438" s="223">
        <f t="shared" ca="1" si="951"/>
        <v>9.224974000583375E-15</v>
      </c>
      <c r="CY438" s="223">
        <f t="shared" ca="1" si="952"/>
        <v>5.4944518332185308E-15</v>
      </c>
      <c r="CZ438" s="223">
        <f t="shared" ca="1" si="953"/>
        <v>-1.2671992427747006E-14</v>
      </c>
      <c r="DA438" s="223">
        <f t="shared" ca="1" si="954"/>
        <v>2.4554934448959593E-15</v>
      </c>
      <c r="DB438" s="223">
        <f t="shared" ca="1" si="955"/>
        <v>1.1131505513080828E-14</v>
      </c>
      <c r="DC438" s="223">
        <f t="shared" ca="1" si="956"/>
        <v>-9.4389934901021087E-15</v>
      </c>
      <c r="DD438" s="223">
        <f t="shared" ca="1" si="957"/>
        <v>-5.2098257019026825E-15</v>
      </c>
      <c r="DE438" s="223">
        <f t="shared" ca="1" si="958"/>
        <v>1.2707447876797631E-14</v>
      </c>
      <c r="DF438" s="223">
        <f t="shared" ca="1" si="959"/>
        <v>-2.7623630301414791E-15</v>
      </c>
      <c r="DG438" s="223">
        <f t="shared" ca="1" si="960"/>
        <v>-1.0974442190981073E-14</v>
      </c>
      <c r="DH438" s="223">
        <f t="shared" ca="1" si="961"/>
        <v>9.6473272828893484E-15</v>
      </c>
      <c r="DI438" s="223">
        <f t="shared" ca="1" si="962"/>
        <v>4.9220613663922731E-15</v>
      </c>
      <c r="DJ438" s="223">
        <f t="shared" ca="1" si="963"/>
        <v>-1.273524883440939E-14</v>
      </c>
      <c r="DK438" s="223">
        <f t="shared" ca="1" si="964"/>
        <v>3.0675686711886948E-15</v>
      </c>
      <c r="DL438" s="223">
        <f t="shared" ca="1" si="965"/>
        <v>1.0810768275266111E-14</v>
      </c>
      <c r="DM438" s="223">
        <f t="shared" ca="1" si="966"/>
        <v>-9.8498498864579409E-15</v>
      </c>
      <c r="DN438" s="223">
        <f t="shared" ca="1" si="967"/>
        <v>-4.6313321651621423E-15</v>
      </c>
      <c r="DO438" s="223">
        <f t="shared" ca="1" si="968"/>
        <v>1.27553785543249E-14</v>
      </c>
      <c r="DP438" s="223">
        <f t="shared" ca="1" si="969"/>
        <v>-3.3709265235725191E-15</v>
      </c>
      <c r="DQ438" s="223">
        <f t="shared" ca="1" si="970"/>
        <v>-1.0640582356982986E-14</v>
      </c>
      <c r="DR438" s="223">
        <f t="shared" ca="1" si="971"/>
        <v>1.0046439308764773E-14</v>
      </c>
      <c r="DS438" s="223">
        <f t="shared" ca="1" si="972"/>
        <v>4.3378132226127203E-15</v>
      </c>
      <c r="DT438" s="223">
        <f t="shared" ca="1" si="973"/>
        <v>-1.2767824911153629E-14</v>
      </c>
      <c r="DU438" s="223">
        <f t="shared" ca="1" si="974"/>
        <v>3.6722538558652547E-15</v>
      </c>
      <c r="DV438" s="223">
        <f t="shared" ca="1" si="975"/>
        <v>1.0463986949764817E-14</v>
      </c>
      <c r="DW438" s="223">
        <f t="shared" ca="1" si="976"/>
        <v>-1.0236977131692346E-14</v>
      </c>
      <c r="DX438" s="223">
        <f t="shared" ca="1" si="977"/>
        <v>-4.0416813435789385E-15</v>
      </c>
      <c r="DY438" s="223">
        <f t="shared" ca="1" si="978"/>
        <v>1.2772580407675596E-14</v>
      </c>
      <c r="DZ438" s="223">
        <f t="shared" ca="1" si="979"/>
        <v>-3.9713691597499814E-15</v>
      </c>
      <c r="EA438" s="223">
        <f t="shared" ca="1" si="980"/>
        <v>-1.028108842808199E-14</v>
      </c>
      <c r="EB438" s="223">
        <f t="shared" ca="1" si="981"/>
        <v>1.0421348582381233E-14</v>
      </c>
      <c r="EC438" s="223">
        <f t="shared" ca="1" si="982"/>
        <v>3.7431149068323291E-15</v>
      </c>
      <c r="ED438" s="223">
        <f t="shared" ca="1" si="983"/>
        <v>-1.2769642179357522E-14</v>
      </c>
      <c r="EE438" s="223">
        <f t="shared" ca="1" si="984"/>
        <v>4.2680922593519301E-15</v>
      </c>
      <c r="EF438" s="223">
        <f t="shared" ca="1" si="985"/>
        <v>1.0091996963164531E-14</v>
      </c>
      <c r="EG438" s="223">
        <f t="shared" ca="1" si="986"/>
        <v>-1.059944260236341E-14</v>
      </c>
      <c r="EH438" s="223">
        <f t="shared" ca="1" si="987"/>
        <v>-3.4422937576295805E-15</v>
      </c>
      <c r="EI438" s="223">
        <f t="shared" ca="1" si="988"/>
        <v>1.2759011996078271E-14</v>
      </c>
      <c r="EJ438" s="223">
        <f t="shared" ca="1" si="989"/>
        <v>-4.562244419770752E-15</v>
      </c>
      <c r="EK438" s="223">
        <f t="shared" ca="1" si="990"/>
        <v>-9.8968264566405279E-15</v>
      </c>
      <c r="EL438" s="223">
        <f t="shared" ca="1" si="991"/>
        <v>1.0771151914460603E-14</v>
      </c>
      <c r="EM438" s="223">
        <f t="shared" ca="1" si="992"/>
        <v>3.1393990993828858E-15</v>
      </c>
      <c r="EN438" s="223">
        <f t="shared" ca="1" si="993"/>
        <v>-1.274069626106279E-14</v>
      </c>
      <c r="EO438" s="223">
        <f t="shared" ca="1" si="994"/>
        <v>4.8536484547444144E-15</v>
      </c>
      <c r="EP438" s="223">
        <f t="shared" ca="1" si="995"/>
        <v>9.695694471925213E-15</v>
      </c>
      <c r="EQ438" s="223">
        <f t="shared" ca="1" si="996"/>
        <v>-1.0936373087403643E-14</v>
      </c>
      <c r="ER438" s="223">
        <f t="shared" ca="1" si="997"/>
        <v>-2.8346133845087683E-15</v>
      </c>
      <c r="ES438" s="223">
        <f t="shared" ca="1" si="998"/>
        <v>1.2714706007024971E-14</v>
      </c>
      <c r="ET438" s="223">
        <f t="shared" ca="1" si="999"/>
        <v>-5.1421288333792127E-15</v>
      </c>
      <c r="EU438" s="223">
        <f t="shared" ca="1" si="1000"/>
        <v>-9.4887221634056187E-15</v>
      </c>
      <c r="EV438" s="223">
        <f t="shared" ca="1" si="1001"/>
        <v>1.109500659813617E-14</v>
      </c>
      <c r="EW438" s="223">
        <f t="shared" ca="1" si="1002"/>
        <v>2.5281202045248471E-15</v>
      </c>
      <c r="EX438" s="223">
        <f t="shared" ca="1" si="1003"/>
        <v>-1.2681056889521923E-14</v>
      </c>
      <c r="EY438" s="223">
        <f t="shared" ca="1" si="1004"/>
        <v>5.4275117858806971E-15</v>
      </c>
      <c r="EZ438" s="223">
        <f t="shared" ca="1" si="1005"/>
        <v>9.2760342034609681E-15</v>
      </c>
      <c r="FA438" s="223">
        <f t="shared" ca="1" si="1006"/>
        <v>-1.1246956891763005E-14</v>
      </c>
      <c r="FB438" s="223">
        <f t="shared" ca="1" si="1007"/>
        <v>-2.2201041794615097E-15</v>
      </c>
      <c r="FC438" s="223">
        <f t="shared" ca="1" si="1008"/>
        <v>1.2639769177523967E-14</v>
      </c>
      <c r="FD438" s="223">
        <f t="shared" ca="1" si="1009"/>
        <v>-5.7096254082301082E-15</v>
      </c>
      <c r="FE438" s="223">
        <f t="shared" ca="1" si="1010"/>
        <v>-9.0577587073654201E-15</v>
      </c>
      <c r="FF438" s="223">
        <f t="shared" ca="1" si="1011"/>
        <v>1.1392132439109384E-14</v>
      </c>
      <c r="FG438" s="223">
        <f t="shared" ca="1" si="1012"/>
        <v>1.9107508466562209E-15</v>
      </c>
      <c r="FH438" s="223">
        <f t="shared" ca="1" si="1013"/>
        <v>-1.259086774120489E-14</v>
      </c>
      <c r="FI438" s="223">
        <f t="shared" ca="1" si="1014"/>
        <v>5.9882997657302516E-15</v>
      </c>
      <c r="FJ438" s="223">
        <f t="shared" ca="1" si="1015"/>
        <v>8.8340271561154511E-15</v>
      </c>
      <c r="FK438" s="223">
        <f t="shared" ca="1" si="1016"/>
        <v>-1.1530445791853379E-14</v>
      </c>
      <c r="FL438" s="223">
        <f t="shared" ca="1" si="1017"/>
        <v>-1.6002465489884834E-15</v>
      </c>
      <c r="FM438" s="223">
        <f t="shared" ca="1" si="1018"/>
        <v>1.2534382036961391E-14</v>
      </c>
      <c r="FN438" s="223">
        <f t="shared" ca="1" si="1019"/>
        <v>-6.2633669953691076E-15</v>
      </c>
      <c r="FO438" s="223">
        <f t="shared" ca="1" si="1020"/>
        <v>-8.6049743172327074E-15</v>
      </c>
      <c r="FP438" s="223">
        <f t="shared" ca="1" si="1021"/>
        <v>1.1661813635203509E-14</v>
      </c>
      <c r="FQ438" s="223">
        <f t="shared" ca="1" si="1022"/>
        <v>1.2887783226367095E-15</v>
      </c>
      <c r="FR438" s="223">
        <f t="shared" ca="1" si="1023"/>
        <v>-1.2470346089669409E-14</v>
      </c>
      <c r="FS438" s="223">
        <f t="shared" ca="1" si="1024"/>
        <v>6.5346614069316925E-15</v>
      </c>
      <c r="FT438" s="223">
        <f t="shared" ca="1" si="1025"/>
        <v>8.3707381635819866E-15</v>
      </c>
      <c r="FU438" s="223">
        <f t="shared" ca="1" si="1026"/>
        <v>-1.1786156838083098E-14</v>
      </c>
      <c r="FV438" s="223">
        <f t="shared" ca="1" si="1027"/>
        <v>-9.7653378441318158E-16</v>
      </c>
      <c r="FW438" s="223">
        <f t="shared" ca="1" si="1028"/>
        <v>1.2398798472189436E-14</v>
      </c>
      <c r="FX438" s="223">
        <f t="shared" ca="1" si="1029"/>
        <v>-6.8020195828094762E-15</v>
      </c>
      <c r="FY438" s="223">
        <f t="shared" ca="1" si="1030"/>
        <v>-8.1314597902635867E-15</v>
      </c>
      <c r="FZ438" s="223">
        <f t="shared" ca="1" si="1031"/>
        <v>1.1903400500796491E-14</v>
      </c>
      <c r="GA438" s="223">
        <f t="shared" ca="1" si="1032"/>
        <v>6.6370101875359625E-16</v>
      </c>
      <c r="GB438" s="223">
        <f t="shared" ca="1" si="1033"/>
        <v>-1.2319782282130762E-14</v>
      </c>
      <c r="GC438" s="223">
        <f t="shared" ca="1" si="1034"/>
        <v>7.0652804764344743E-15</v>
      </c>
      <c r="GD438" s="223">
        <f t="shared" ca="1" si="1035"/>
        <v>7.8872833296218359E-15</v>
      </c>
      <c r="GE438" s="223">
        <f t="shared" ca="1" si="1036"/>
        <v>-1.2013474000144743E-14</v>
      </c>
      <c r="GF438" s="223">
        <f t="shared" ca="1" si="1037"/>
        <v>-3.5046846441769383E-16</v>
      </c>
      <c r="GG438" s="223">
        <f t="shared" ca="1" si="1038"/>
        <v>1.2233345115891673E-14</v>
      </c>
      <c r="GH438" s="223">
        <f t="shared" ca="1" si="1039"/>
        <v>-7.3242855092889229E-15</v>
      </c>
      <c r="GI438" s="223">
        <f t="shared" ca="1" si="1040"/>
        <v>-7.6383558644274066E-15</v>
      </c>
      <c r="GJ438" s="223">
        <f t="shared" ca="1" si="1041"/>
        <v>1.2116311031968047E-14</v>
      </c>
      <c r="GK438" s="223">
        <f t="shared" ca="1" si="1042"/>
        <v>3.7024800983686457E-17</v>
      </c>
      <c r="GL438" s="223">
        <f t="shared" ca="1" si="1043"/>
        <v>-1.213953903998879E-14</v>
      </c>
      <c r="GM438" s="223">
        <f t="shared" ca="1" si="1044"/>
        <v>7.5788786664246513E-15</v>
      </c>
      <c r="GN438" s="223">
        <f t="shared" ca="1" si="1045"/>
        <v>7.3848273392767718E-15</v>
      </c>
      <c r="GO438" s="223">
        <f t="shared" ca="1" si="1046"/>
        <v>-1.2211849651083752E-14</v>
      </c>
      <c r="GP438" s="223">
        <f t="shared" ca="1" si="1047"/>
        <v>2.7644116480671281E-16</v>
      </c>
      <c r="GQ438" s="223">
        <f t="shared" ca="1" si="1048"/>
        <v>1.2038420559695041E-14</v>
      </c>
      <c r="GR438" s="223">
        <f t="shared" ca="1" si="1049"/>
        <v>-7.828906590444256E-15</v>
      </c>
      <c r="GS438" s="223">
        <f t="shared" ca="1" si="1050"/>
        <v>-7.1268504702728411E-15</v>
      </c>
      <c r="GT438" s="223">
        <f t="shared" ca="1" si="1051"/>
        <v>1.230003230860032E-14</v>
      </c>
      <c r="GU438" s="223">
        <f t="shared" ca="1" si="1052"/>
        <v>-5.8974061277550758E-16</v>
      </c>
      <c r="GV438" s="223">
        <f t="shared" ca="1" si="1053"/>
        <v>-1.1930050585001676E-14</v>
      </c>
      <c r="GW438" s="223">
        <f t="shared" ca="1" si="1054"/>
        <v>8.0742186738760207E-15</v>
      </c>
      <c r="GX438" s="223">
        <f t="shared" ca="1" si="1055"/>
        <v>6.8645806530363192E-15</v>
      </c>
      <c r="GY438" s="223">
        <f t="shared" ca="1" si="1056"/>
        <v>-1.2380805886581815E-14</v>
      </c>
      <c r="GZ438" s="223">
        <f t="shared" ca="1" si="1057"/>
        <v>9.026848230509888E-16</v>
      </c>
      <c r="HA438" s="223">
        <f t="shared" ca="1" si="1058"/>
        <v>1.1814494393928965E-14</v>
      </c>
      <c r="HB438" s="223">
        <f t="shared" ca="1" si="1059"/>
        <v>-8.314667149892556E-15</v>
      </c>
      <c r="HC438" s="223">
        <f t="shared" ca="1" si="1060"/>
        <v>-6.5981758690976175E-15</v>
      </c>
      <c r="HD438" s="223">
        <f t="shared" ca="1" si="1061"/>
        <v>1.2454121730045394E-14</v>
      </c>
      <c r="HE438" s="223">
        <f t="shared" ca="1" si="1062"/>
        <v>-1.2150852897433471E-15</v>
      </c>
      <c r="HF438" s="223">
        <f t="shared" ca="1" si="1063"/>
        <v>-1.169182159320602E-14</v>
      </c>
      <c r="HG438" s="223">
        <f t="shared" ca="1" si="1064"/>
        <v>8.5501071813234342E-15</v>
      </c>
      <c r="HH438" s="223">
        <f t="shared" ca="1" si="1065"/>
        <v>6.3277965907370649E-15</v>
      </c>
      <c r="HI438" s="223">
        <f t="shared" ca="1" si="1066"/>
        <v>-1.2519935676268553E-14</v>
      </c>
      <c r="HJ438" s="223">
        <f t="shared" ca="1" si="1067"/>
        <v>1.5267538344914063E-15</v>
      </c>
      <c r="HK438" s="223">
        <f t="shared" ca="1" si="1068"/>
        <v>1.1562106076340703E-14</v>
      </c>
      <c r="HL438" s="223">
        <f t="shared" ca="1" si="1069"/>
        <v>-8.7803969478973901E-15</v>
      </c>
      <c r="HM438" s="223">
        <f t="shared" ca="1" si="1070"/>
        <v>-6.0536056843211696E-15</v>
      </c>
      <c r="HN438" s="223">
        <f t="shared" ca="1" si="1071"/>
        <v>1.2578208081390725E-14</v>
      </c>
      <c r="HO438" s="223">
        <f t="shared" ca="1" si="1072"/>
        <v>-1.8375027198185717E-15</v>
      </c>
      <c r="HP438" s="223">
        <f t="shared" ca="1" si="1073"/>
        <v>-1.1425425979110002E-14</v>
      </c>
      <c r="HQ438" s="223">
        <f t="shared" ca="1" si="1074"/>
        <v>9.0053977316706413E-15</v>
      </c>
      <c r="HR438" s="223">
        <f t="shared" ca="1" si="1075"/>
        <v>5.7757683122005731E-15</v>
      </c>
      <c r="HS438" s="223">
        <f t="shared" ca="1" si="1076"/>
        <v>-1.2628903844294168E-14</v>
      </c>
      <c r="HT438" s="223">
        <f t="shared" ca="1" si="1077"/>
        <v>2.1471447622159722E-15</v>
      </c>
      <c r="HU438" s="223">
        <f t="shared" ca="1" si="1078"/>
        <v>1.1281863632493347E-14</v>
      </c>
      <c r="HV438" s="223">
        <f t="shared" ca="1" si="1079"/>
        <v>-9.224974000583323E-15</v>
      </c>
      <c r="HW438" s="223">
        <f t="shared" ca="1" si="1080"/>
        <v>-5.4944518332185979E-15</v>
      </c>
      <c r="HX438" s="223">
        <f t="shared" ca="1" si="1081"/>
        <v>1.2671992427746951E-14</v>
      </c>
      <c r="HY438" s="223">
        <f t="shared" ca="1" si="1082"/>
        <v>-2.4554934448962417E-15</v>
      </c>
      <c r="HZ438" s="223">
        <f t="shared" ca="1" si="1083"/>
        <v>-1.1131505513080866E-14</v>
      </c>
      <c r="IA438" s="223">
        <f t="shared" ca="1" si="1084"/>
        <v>9.4389934901020582E-15</v>
      </c>
      <c r="IB438" s="223">
        <f t="shared" ca="1" si="1085"/>
        <v>5.209825701903084E-15</v>
      </c>
      <c r="IC438" s="223">
        <f t="shared" ca="1" si="1086"/>
        <v>-1.2707447876797658E-14</v>
      </c>
      <c r="ID438" s="223">
        <f t="shared" ca="1" si="1087"/>
        <v>2.7623630301414057E-15</v>
      </c>
      <c r="IE438" s="223">
        <f t="shared" ca="1" si="1088"/>
        <v>1.0986408461692211E-14</v>
      </c>
      <c r="IF438" s="223">
        <f t="shared" ca="1" si="1089"/>
        <v>-9.6473272828890613E-15</v>
      </c>
      <c r="IG438" s="223">
        <f t="shared" ca="1" si="1090"/>
        <v>-4.9220613663920073E-15</v>
      </c>
      <c r="IH438" s="223">
        <f t="shared" ca="1" si="1091"/>
        <v>1.2735248834409385E-14</v>
      </c>
      <c r="II438" s="223">
        <f t="shared" ca="1" si="1092"/>
        <v>-3.0675686711886218E-15</v>
      </c>
      <c r="IJ438" s="223">
        <f t="shared" ca="1" si="1093"/>
        <v>-1.0810768275266345E-14</v>
      </c>
      <c r="IK438" s="223">
        <f t="shared" ca="1" si="1094"/>
        <v>9.8498498864581255E-15</v>
      </c>
      <c r="IL438" s="223">
        <f t="shared" ca="1" si="1095"/>
        <v>4.6313321651622125E-15</v>
      </c>
      <c r="IM438" s="223">
        <f t="shared" ca="1" si="1096"/>
        <v>-1.2755378554324896E-14</v>
      </c>
      <c r="IN438" s="223">
        <f t="shared" ca="1" si="1097"/>
        <v>3.3709265235720966E-15</v>
      </c>
      <c r="IO438" s="223">
        <f t="shared" ca="1" si="1098"/>
        <v>1.0640582356982827E-14</v>
      </c>
      <c r="IP438" s="223">
        <f t="shared" ca="1" si="1099"/>
        <v>-1.0046439308764728E-14</v>
      </c>
      <c r="IQ438" s="223">
        <f t="shared" ca="1" si="1100"/>
        <v>-4.3378132226127913E-15</v>
      </c>
      <c r="IR438" s="223">
        <f t="shared" ca="1" si="1101"/>
        <v>1.2767824911153617E-14</v>
      </c>
      <c r="IS438" s="223">
        <f t="shared" ca="1" si="1102"/>
        <v>-3.6722538558655308E-15</v>
      </c>
      <c r="IT438" s="223">
        <f t="shared" ca="1" si="1103"/>
        <v>-1.046398694976486E-14</v>
      </c>
      <c r="IU438" s="223">
        <f t="shared" ca="1" si="1104"/>
        <v>1.0236977131692301E-14</v>
      </c>
      <c r="IV438" s="223">
        <f t="shared" ca="1" si="1105"/>
        <v>4.041681343579355E-15</v>
      </c>
      <c r="IW438" s="223">
        <f t="shared" ca="1" si="1106"/>
        <v>-1.2772580407675597E-14</v>
      </c>
      <c r="IX438" s="223">
        <f t="shared" ca="1" si="1107"/>
        <v>3.9713691597499104E-15</v>
      </c>
      <c r="IY438" s="223">
        <f t="shared" ca="1" si="1108"/>
        <v>1.0281088428082034E-14</v>
      </c>
      <c r="IZ438" s="223">
        <f t="shared" ca="1" si="1109"/>
        <v>-1.0421348582380979E-14</v>
      </c>
      <c r="JA438" s="223">
        <f t="shared" ca="1" si="1110"/>
        <v>-3.7431149068320546E-15</v>
      </c>
      <c r="JB438" s="223">
        <f t="shared" ca="1" si="1111"/>
        <v>1.2769642179357523E-14</v>
      </c>
    </row>
    <row r="439" spans="2:262">
      <c r="B439" s="230">
        <v>78</v>
      </c>
      <c r="C439" s="229">
        <f t="shared" si="1112"/>
        <v>1.5234375000000009E-3</v>
      </c>
      <c r="D439" s="226">
        <f t="shared" ca="1" si="855"/>
        <v>18.000000000012733</v>
      </c>
      <c r="E439" s="225">
        <f ca="1">CF361</f>
        <v>1.2734433331057095E-11</v>
      </c>
      <c r="F439" s="224">
        <v>78</v>
      </c>
      <c r="G439" s="223">
        <f t="shared" ca="1" si="856"/>
        <v>2.1464022079531078E-15</v>
      </c>
      <c r="H439" s="223">
        <f t="shared" ca="1" si="857"/>
        <v>4.5287488690639676E-14</v>
      </c>
      <c r="I439" s="223">
        <f t="shared" ca="1" si="858"/>
        <v>-3.2660193058935956E-14</v>
      </c>
      <c r="J439" s="223">
        <f t="shared" ca="1" si="859"/>
        <v>-2.3281713387866619E-14</v>
      </c>
      <c r="K439" s="223">
        <f t="shared" ca="1" si="860"/>
        <v>4.8346939078852087E-14</v>
      </c>
      <c r="L439" s="223">
        <f t="shared" ca="1" si="861"/>
        <v>-9.2934730486075376E-15</v>
      </c>
      <c r="M439" s="223">
        <f t="shared" ca="1" si="862"/>
        <v>-4.2085185533152232E-14</v>
      </c>
      <c r="N439" s="223">
        <f t="shared" ca="1" si="863"/>
        <v>3.7649617017103573E-14</v>
      </c>
      <c r="O439" s="223">
        <f t="shared" ca="1" si="864"/>
        <v>1.6717637618821691E-14</v>
      </c>
      <c r="P439" s="223">
        <f t="shared" ca="1" si="865"/>
        <v>-4.8913621990041787E-14</v>
      </c>
      <c r="Q439" s="223">
        <f t="shared" ca="1" si="866"/>
        <v>1.6239368263393489E-14</v>
      </c>
      <c r="R439" s="223">
        <f t="shared" ca="1" si="867"/>
        <v>3.7971865203167908E-14</v>
      </c>
      <c r="S439" s="223">
        <f t="shared" ca="1" si="868"/>
        <v>-4.1824040466042328E-14</v>
      </c>
      <c r="T439" s="223">
        <f t="shared" ca="1" si="869"/>
        <v>-9.7916754814174472E-15</v>
      </c>
      <c r="U439" s="223">
        <f t="shared" ca="1" si="870"/>
        <v>4.8421472700840112E-14</v>
      </c>
      <c r="V439" s="223">
        <f t="shared" ca="1" si="871"/>
        <v>-2.2833730197025432E-14</v>
      </c>
      <c r="W439" s="223">
        <f t="shared" ca="1" si="872"/>
        <v>-3.3036568663893357E-14</v>
      </c>
      <c r="X439" s="223">
        <f t="shared" ca="1" si="873"/>
        <v>4.5093099744547519E-14</v>
      </c>
      <c r="Y439" s="223">
        <f t="shared" ca="1" si="874"/>
        <v>2.6537531400107755E-15</v>
      </c>
      <c r="Z439" s="223">
        <f t="shared" ca="1" si="875"/>
        <v>-4.6881144757102129E-14</v>
      </c>
      <c r="AA439" s="223">
        <f t="shared" ca="1" si="876"/>
        <v>2.8933810828148594E-14</v>
      </c>
      <c r="AB439" s="223">
        <f t="shared" ca="1" si="877"/>
        <v>2.738613018115588E-14</v>
      </c>
      <c r="AC439" s="223">
        <f t="shared" ca="1" si="878"/>
        <v>-4.7386029591568146E-14</v>
      </c>
      <c r="AD439" s="223">
        <f t="shared" ca="1" si="879"/>
        <v>4.5416149427299162E-15</v>
      </c>
      <c r="AE439" s="223">
        <f t="shared" ca="1" si="880"/>
        <v>4.4325981607127885E-14</v>
      </c>
      <c r="AF439" s="223">
        <f t="shared" ca="1" si="881"/>
        <v>-3.4407561832912879E-14</v>
      </c>
      <c r="AG439" s="223">
        <f t="shared" ca="1" si="882"/>
        <v>-2.1142864684180206E-14</v>
      </c>
      <c r="AH439" s="223">
        <f t="shared" ca="1" si="883"/>
        <v>4.8653195000402955E-14</v>
      </c>
      <c r="AI439" s="223">
        <f t="shared" ca="1" si="884"/>
        <v>-1.1638670777317391E-14</v>
      </c>
      <c r="AJ439" s="223">
        <f t="shared" ca="1" si="885"/>
        <v>-4.0811294816701371E-14</v>
      </c>
      <c r="AK439" s="223">
        <f t="shared" ca="1" si="886"/>
        <v>3.9136493032407748E-14</v>
      </c>
      <c r="AL439" s="223">
        <f t="shared" ca="1" si="887"/>
        <v>1.4441920016754416E-14</v>
      </c>
      <c r="AM439" s="223">
        <f t="shared" ca="1" si="888"/>
        <v>-4.8867165666700932E-14</v>
      </c>
      <c r="AN439" s="223">
        <f t="shared" ca="1" si="889"/>
        <v>1.8483784537541888E-14</v>
      </c>
      <c r="AO439" s="223">
        <f t="shared" ca="1" si="890"/>
        <v>3.6413166740729123E-14</v>
      </c>
      <c r="AP439" s="223">
        <f t="shared" ca="1" si="891"/>
        <v>-4.301823734720345E-14</v>
      </c>
      <c r="AQ439" s="223">
        <f t="shared" ca="1" si="892"/>
        <v>-7.4283513945467511E-15</v>
      </c>
      <c r="AR439" s="223">
        <f t="shared" ca="1" si="893"/>
        <v>4.8023309771713105E-14</v>
      </c>
      <c r="AS439" s="223">
        <f t="shared" ca="1" si="894"/>
        <v>-2.4928780182255962E-14</v>
      </c>
      <c r="AT439" s="223">
        <f t="shared" ca="1" si="895"/>
        <v>-3.1226803570018809E-14</v>
      </c>
      <c r="AU439" s="223">
        <f t="shared" ca="1" si="896"/>
        <v>4.5968766735478681E-14</v>
      </c>
      <c r="AV439" s="223">
        <f t="shared" ca="1" si="897"/>
        <v>2.5398139774546234E-16</v>
      </c>
      <c r="AW439" s="223">
        <f t="shared" ca="1" si="898"/>
        <v>-4.6139894247180325E-14</v>
      </c>
      <c r="AX439" s="223">
        <f t="shared" ca="1" si="899"/>
        <v>3.0834143019184433E-14</v>
      </c>
      <c r="AY439" s="223">
        <f t="shared" ca="1" si="900"/>
        <v>2.5364474404764841E-14</v>
      </c>
      <c r="AZ439" s="223">
        <f t="shared" ca="1" si="901"/>
        <v>-4.7924211146368431E-14</v>
      </c>
      <c r="BA439" s="223">
        <f t="shared" ca="1" si="902"/>
        <v>6.9258865293110886E-15</v>
      </c>
      <c r="BB439" s="223">
        <f t="shared" ca="1" si="903"/>
        <v>4.3257689351426877E-14</v>
      </c>
      <c r="BC439" s="223">
        <f t="shared" ca="1" si="904"/>
        <v>-3.6072039776688072E-14</v>
      </c>
      <c r="BD439" s="223">
        <f t="shared" ca="1" si="905"/>
        <v>-1.8953080967573814E-14</v>
      </c>
      <c r="BE439" s="223">
        <f t="shared" ca="1" si="906"/>
        <v>4.8842241113681322E-14</v>
      </c>
      <c r="BF439" s="223">
        <f t="shared" ca="1" si="907"/>
        <v>-1.395582992869753E-14</v>
      </c>
      <c r="BG439" s="223">
        <f t="shared" ca="1" si="908"/>
        <v>-3.9439086116389927E-14</v>
      </c>
      <c r="BH439" s="223">
        <f t="shared" ca="1" si="909"/>
        <v>4.0529085808045188E-14</v>
      </c>
      <c r="BI439" s="223">
        <f t="shared" ca="1" si="910"/>
        <v>1.213141056440365E-14</v>
      </c>
      <c r="BJ439" s="223">
        <f t="shared" ca="1" si="911"/>
        <v>-4.8702984061010858E-14</v>
      </c>
      <c r="BK439" s="223">
        <f t="shared" ca="1" si="912"/>
        <v>2.0683671755751042E-14</v>
      </c>
      <c r="BL439" s="223">
        <f t="shared" ca="1" si="913"/>
        <v>3.4766745770195224E-14</v>
      </c>
      <c r="BM439" s="223">
        <f t="shared" ca="1" si="914"/>
        <v>-4.4108799526642502E-14</v>
      </c>
      <c r="BN439" s="223">
        <f t="shared" ca="1" si="915"/>
        <v>-5.0471317585201949E-15</v>
      </c>
      <c r="BO439" s="223">
        <f t="shared" ca="1" si="916"/>
        <v>4.7509454483000696E-14</v>
      </c>
      <c r="BP439" s="223">
        <f t="shared" ca="1" si="917"/>
        <v>-2.6963774552524352E-14</v>
      </c>
      <c r="BQ439" s="223">
        <f t="shared" ca="1" si="918"/>
        <v>-2.9341810371199143E-14</v>
      </c>
      <c r="BR439" s="223">
        <f t="shared" ca="1" si="919"/>
        <v>4.6733690940955678E-14</v>
      </c>
      <c r="BS439" s="223">
        <f t="shared" ca="1" si="920"/>
        <v>-2.1464022079528207E-15</v>
      </c>
      <c r="BT439" s="223">
        <f t="shared" ca="1" si="921"/>
        <v>-4.5287488690639745E-14</v>
      </c>
      <c r="BU439" s="223">
        <f t="shared" ca="1" si="922"/>
        <v>3.2660193058935388E-14</v>
      </c>
      <c r="BV439" s="223">
        <f t="shared" ca="1" si="923"/>
        <v>2.3281713387867171E-14</v>
      </c>
      <c r="BW439" s="223">
        <f t="shared" ca="1" si="924"/>
        <v>-4.8346939078852005E-14</v>
      </c>
      <c r="BX439" s="223">
        <f t="shared" ca="1" si="925"/>
        <v>9.2934730486071337E-15</v>
      </c>
      <c r="BY439" s="223">
        <f t="shared" ca="1" si="926"/>
        <v>4.2085185533152352E-14</v>
      </c>
      <c r="BZ439" s="223">
        <f t="shared" ca="1" si="927"/>
        <v>-3.7649617017103472E-14</v>
      </c>
      <c r="CA439" s="223">
        <f t="shared" ca="1" si="928"/>
        <v>-1.6717637618821748E-14</v>
      </c>
      <c r="CB439" s="223">
        <f t="shared" ca="1" si="929"/>
        <v>4.8913621990041793E-14</v>
      </c>
      <c r="CC439" s="223">
        <f t="shared" ca="1" si="930"/>
        <v>-1.6239368263393767E-14</v>
      </c>
      <c r="CD439" s="223">
        <f t="shared" ca="1" si="931"/>
        <v>-3.7971865203168602E-14</v>
      </c>
      <c r="CE439" s="223">
        <f t="shared" ca="1" si="932"/>
        <v>4.1824040466041842E-14</v>
      </c>
      <c r="CF439" s="223">
        <f t="shared" ca="1" si="933"/>
        <v>9.7916754814181903E-15</v>
      </c>
      <c r="CG439" s="223">
        <f t="shared" ca="1" si="934"/>
        <v>-4.8421472700840219E-14</v>
      </c>
      <c r="CH439" s="223">
        <f t="shared" ca="1" si="935"/>
        <v>2.2833730197024921E-14</v>
      </c>
      <c r="CI439" s="223">
        <f t="shared" ca="1" si="936"/>
        <v>3.3036568663893659E-14</v>
      </c>
      <c r="CJ439" s="223">
        <f t="shared" ca="1" si="937"/>
        <v>-4.5093099744547355E-14</v>
      </c>
      <c r="CK439" s="223">
        <f t="shared" ca="1" si="938"/>
        <v>-2.6537531400108354E-15</v>
      </c>
      <c r="CL439" s="223">
        <f t="shared" ca="1" si="939"/>
        <v>4.6881144757102154E-14</v>
      </c>
      <c r="CM439" s="223">
        <f t="shared" ca="1" si="940"/>
        <v>-2.893381082814855E-14</v>
      </c>
      <c r="CN439" s="223">
        <f t="shared" ca="1" si="941"/>
        <v>-2.738613018115564E-14</v>
      </c>
      <c r="CO439" s="223">
        <f t="shared" ca="1" si="942"/>
        <v>4.7386029591568221E-14</v>
      </c>
      <c r="CP439" s="223">
        <f t="shared" ca="1" si="943"/>
        <v>-4.5416149427288197E-15</v>
      </c>
      <c r="CQ439" s="223">
        <f t="shared" ca="1" si="944"/>
        <v>-4.4325981607128194E-14</v>
      </c>
      <c r="CR439" s="223">
        <f t="shared" ca="1" si="945"/>
        <v>3.4407561832912336E-14</v>
      </c>
      <c r="CS439" s="223">
        <f t="shared" ca="1" si="946"/>
        <v>2.1142864684180884E-14</v>
      </c>
      <c r="CT439" s="223">
        <f t="shared" ca="1" si="947"/>
        <v>-4.8653195000402924E-14</v>
      </c>
      <c r="CU439" s="223">
        <f t="shared" ca="1" si="948"/>
        <v>1.1638670777316992E-14</v>
      </c>
      <c r="CV439" s="223">
        <f t="shared" ca="1" si="949"/>
        <v>4.0811294816701598E-14</v>
      </c>
      <c r="CW439" s="223">
        <f t="shared" ca="1" si="950"/>
        <v>-3.9136493032407704E-14</v>
      </c>
      <c r="CX439" s="223">
        <f t="shared" ca="1" si="951"/>
        <v>-1.4441920016754473E-14</v>
      </c>
      <c r="CY439" s="223">
        <f t="shared" ca="1" si="952"/>
        <v>4.8867165666700932E-14</v>
      </c>
      <c r="CZ439" s="223">
        <f t="shared" ca="1" si="953"/>
        <v>-1.8483784537542159E-14</v>
      </c>
      <c r="DA439" s="223">
        <f t="shared" ca="1" si="954"/>
        <v>-3.6413166740729861E-14</v>
      </c>
      <c r="DB439" s="223">
        <f t="shared" ca="1" si="955"/>
        <v>4.301823734720292E-14</v>
      </c>
      <c r="DC439" s="223">
        <f t="shared" ca="1" si="956"/>
        <v>7.4283513945478398E-15</v>
      </c>
      <c r="DD439" s="223">
        <f t="shared" ca="1" si="957"/>
        <v>-4.8023309771713181E-14</v>
      </c>
      <c r="DE439" s="223">
        <f t="shared" ca="1" si="958"/>
        <v>2.4928780182255615E-14</v>
      </c>
      <c r="DF439" s="223">
        <f t="shared" ca="1" si="959"/>
        <v>3.1226803570019125E-14</v>
      </c>
      <c r="DG439" s="223">
        <f t="shared" ca="1" si="960"/>
        <v>-4.5968766735478543E-14</v>
      </c>
      <c r="DH439" s="223">
        <f t="shared" ca="1" si="961"/>
        <v>-2.5398139774586939E-16</v>
      </c>
      <c r="DI439" s="223">
        <f t="shared" ca="1" si="962"/>
        <v>4.6139894247180464E-14</v>
      </c>
      <c r="DJ439" s="223">
        <f t="shared" ca="1" si="963"/>
        <v>-3.083414301918466E-14</v>
      </c>
      <c r="DK439" s="223">
        <f t="shared" ca="1" si="964"/>
        <v>-2.5364474404764598E-14</v>
      </c>
      <c r="DL439" s="223">
        <f t="shared" ca="1" si="965"/>
        <v>4.7924211146368495E-14</v>
      </c>
      <c r="DM439" s="223">
        <f t="shared" ca="1" si="966"/>
        <v>-6.9258865293099968E-15</v>
      </c>
      <c r="DN439" s="223">
        <f t="shared" ca="1" si="967"/>
        <v>-4.3257689351427394E-14</v>
      </c>
      <c r="DO439" s="223">
        <f t="shared" ca="1" si="968"/>
        <v>3.6072039776687327E-14</v>
      </c>
      <c r="DP439" s="223">
        <f t="shared" ca="1" si="969"/>
        <v>1.8953080967574186E-14</v>
      </c>
      <c r="DQ439" s="223">
        <f t="shared" ca="1" si="970"/>
        <v>-4.8842241113681297E-14</v>
      </c>
      <c r="DR439" s="223">
        <f t="shared" ca="1" si="971"/>
        <v>1.395582992869714E-14</v>
      </c>
      <c r="DS439" s="223">
        <f t="shared" ca="1" si="972"/>
        <v>3.9439086116390167E-14</v>
      </c>
      <c r="DT439" s="223">
        <f t="shared" ca="1" si="973"/>
        <v>-4.052908580804496E-14</v>
      </c>
      <c r="DU439" s="223">
        <f t="shared" ca="1" si="974"/>
        <v>-1.2131410564404046E-14</v>
      </c>
      <c r="DV439" s="223">
        <f t="shared" ca="1" si="975"/>
        <v>4.8702984061010827E-14</v>
      </c>
      <c r="DW439" s="223">
        <f t="shared" ca="1" si="976"/>
        <v>-2.0683671755751298E-14</v>
      </c>
      <c r="DX439" s="223">
        <f t="shared" ca="1" si="977"/>
        <v>-3.4766745770195023E-14</v>
      </c>
      <c r="DY439" s="223">
        <f t="shared" ca="1" si="978"/>
        <v>4.4108799526642028E-14</v>
      </c>
      <c r="DZ439" s="223">
        <f t="shared" ca="1" si="979"/>
        <v>5.047131758521293E-15</v>
      </c>
      <c r="EA439" s="223">
        <f t="shared" ca="1" si="980"/>
        <v>-4.7509454483000961E-14</v>
      </c>
      <c r="EB439" s="223">
        <f t="shared" ca="1" si="981"/>
        <v>2.6963774552524005E-14</v>
      </c>
      <c r="EC439" s="223">
        <f t="shared" ca="1" si="982"/>
        <v>2.9341810371199471E-14</v>
      </c>
      <c r="ED439" s="223">
        <f t="shared" ca="1" si="983"/>
        <v>-4.6733690940955558E-14</v>
      </c>
      <c r="EE439" s="223">
        <f t="shared" ca="1" si="984"/>
        <v>2.1464022079524136E-15</v>
      </c>
      <c r="EF439" s="223">
        <f t="shared" ca="1" si="985"/>
        <v>4.528748869063989E-14</v>
      </c>
      <c r="EG439" s="223">
        <f t="shared" ca="1" si="986"/>
        <v>-3.2660193058935602E-14</v>
      </c>
      <c r="EH439" s="223">
        <f t="shared" ca="1" si="987"/>
        <v>-2.3281713387866919E-14</v>
      </c>
      <c r="EI439" s="223">
        <f t="shared" ca="1" si="988"/>
        <v>4.8346939078852049E-14</v>
      </c>
      <c r="EJ439" s="223">
        <f t="shared" ca="1" si="989"/>
        <v>-9.293473048606053E-15</v>
      </c>
      <c r="EK439" s="223">
        <f t="shared" ca="1" si="990"/>
        <v>-4.2085185533152914E-14</v>
      </c>
      <c r="EL439" s="223">
        <f t="shared" ca="1" si="991"/>
        <v>3.7649617017102771E-14</v>
      </c>
      <c r="EM439" s="223">
        <f t="shared" ca="1" si="992"/>
        <v>1.6717637618822783E-14</v>
      </c>
      <c r="EN439" s="223">
        <f t="shared" ca="1" si="993"/>
        <v>-4.8913621990041781E-14</v>
      </c>
      <c r="EO439" s="223">
        <f t="shared" ca="1" si="994"/>
        <v>1.6239368263392726E-14</v>
      </c>
      <c r="EP439" s="223">
        <f t="shared" ca="1" si="995"/>
        <v>3.7971865203168419E-14</v>
      </c>
      <c r="EQ439" s="223">
        <f t="shared" ca="1" si="996"/>
        <v>-4.1824040466041993E-14</v>
      </c>
      <c r="ER439" s="223">
        <f t="shared" ca="1" si="997"/>
        <v>-9.7916754814179079E-15</v>
      </c>
      <c r="ES439" s="223">
        <f t="shared" ca="1" si="998"/>
        <v>4.8421472700840188E-14</v>
      </c>
      <c r="ET439" s="223">
        <f t="shared" ca="1" si="999"/>
        <v>-2.2833730197025167E-14</v>
      </c>
      <c r="EU439" s="223">
        <f t="shared" ca="1" si="1000"/>
        <v>-3.3036568663893445E-14</v>
      </c>
      <c r="EV439" s="223">
        <f t="shared" ca="1" si="1001"/>
        <v>4.5093099744547468E-14</v>
      </c>
      <c r="EW439" s="223">
        <f t="shared" ca="1" si="1002"/>
        <v>2.6537531400105483E-15</v>
      </c>
      <c r="EX439" s="223">
        <f t="shared" ca="1" si="1003"/>
        <v>-4.6881144757102066E-14</v>
      </c>
      <c r="EY439" s="223">
        <f t="shared" ca="1" si="1004"/>
        <v>2.8933810828148777E-14</v>
      </c>
      <c r="EZ439" s="223">
        <f t="shared" ca="1" si="1005"/>
        <v>2.73861301811554E-14</v>
      </c>
      <c r="FA439" s="223">
        <f t="shared" ca="1" si="1006"/>
        <v>-4.7386029591568291E-14</v>
      </c>
      <c r="FB439" s="223">
        <f t="shared" ca="1" si="1007"/>
        <v>4.54161494272772E-15</v>
      </c>
      <c r="FC439" s="223">
        <f t="shared" ca="1" si="1008"/>
        <v>4.4325981607128668E-14</v>
      </c>
      <c r="FD439" s="223">
        <f t="shared" ca="1" si="1009"/>
        <v>-3.4407561832911554E-14</v>
      </c>
      <c r="FE439" s="223">
        <f t="shared" ca="1" si="1010"/>
        <v>-2.1142864684181878E-14</v>
      </c>
      <c r="FF439" s="223">
        <f t="shared" ca="1" si="1011"/>
        <v>4.865319500040281E-14</v>
      </c>
      <c r="FG439" s="223">
        <f t="shared" ca="1" si="1012"/>
        <v>-1.1638670777315922E-14</v>
      </c>
      <c r="FH439" s="223">
        <f t="shared" ca="1" si="1013"/>
        <v>-4.0811294816702204E-14</v>
      </c>
      <c r="FI439" s="223">
        <f t="shared" ca="1" si="1014"/>
        <v>3.9136493032407048E-14</v>
      </c>
      <c r="FJ439" s="223">
        <f t="shared" ca="1" si="1015"/>
        <v>1.4441920016755527E-14</v>
      </c>
      <c r="FK439" s="223">
        <f t="shared" ca="1" si="1016"/>
        <v>-4.8867165666700982E-14</v>
      </c>
      <c r="FL439" s="223">
        <f t="shared" ca="1" si="1017"/>
        <v>1.8483784537541137E-14</v>
      </c>
      <c r="FM439" s="223">
        <f t="shared" ca="1" si="1018"/>
        <v>3.6413166740729672E-14</v>
      </c>
      <c r="FN439" s="223">
        <f t="shared" ca="1" si="1019"/>
        <v>-4.3018237347203059E-14</v>
      </c>
      <c r="FO439" s="223">
        <f t="shared" ca="1" si="1020"/>
        <v>-7.4283513945475542E-15</v>
      </c>
      <c r="FP439" s="223">
        <f t="shared" ca="1" si="1021"/>
        <v>4.802330977171313E-14</v>
      </c>
      <c r="FQ439" s="223">
        <f t="shared" ca="1" si="1022"/>
        <v>-2.4928780182255861E-14</v>
      </c>
      <c r="FR439" s="223">
        <f t="shared" ca="1" si="1023"/>
        <v>-3.122680357001891E-14</v>
      </c>
      <c r="FS439" s="223">
        <f t="shared" ca="1" si="1024"/>
        <v>4.5968766735478644E-14</v>
      </c>
      <c r="FT439" s="223">
        <f t="shared" ca="1" si="1025"/>
        <v>2.5398139774558067E-16</v>
      </c>
      <c r="FU439" s="223">
        <f t="shared" ca="1" si="1026"/>
        <v>-4.6139894247180363E-14</v>
      </c>
      <c r="FV439" s="223">
        <f t="shared" ca="1" si="1027"/>
        <v>3.0834143019184881E-14</v>
      </c>
      <c r="FW439" s="223">
        <f t="shared" ca="1" si="1028"/>
        <v>2.5364474404764348E-14</v>
      </c>
      <c r="FX439" s="223">
        <f t="shared" ca="1" si="1029"/>
        <v>-4.7924211146368551E-14</v>
      </c>
      <c r="FY439" s="223">
        <f t="shared" ca="1" si="1030"/>
        <v>6.9258865293089035E-15</v>
      </c>
      <c r="FZ439" s="223">
        <f t="shared" ca="1" si="1031"/>
        <v>4.3257689351427906E-14</v>
      </c>
      <c r="GA439" s="223">
        <f t="shared" ca="1" si="1032"/>
        <v>-3.6072039776686589E-14</v>
      </c>
      <c r="GB439" s="223">
        <f t="shared" ca="1" si="1033"/>
        <v>-1.8953080967575202E-14</v>
      </c>
      <c r="GC439" s="223">
        <f t="shared" ca="1" si="1034"/>
        <v>4.884224111368124E-14</v>
      </c>
      <c r="GD439" s="223">
        <f t="shared" ca="1" si="1035"/>
        <v>-1.3955829928696082E-14</v>
      </c>
      <c r="GE439" s="223">
        <f t="shared" ca="1" si="1036"/>
        <v>-3.9439086116390817E-14</v>
      </c>
      <c r="GF439" s="223">
        <f t="shared" ca="1" si="1037"/>
        <v>4.0529085808044342E-14</v>
      </c>
      <c r="GG439" s="223">
        <f t="shared" ca="1" si="1038"/>
        <v>1.2131410564405116E-14</v>
      </c>
      <c r="GH439" s="223">
        <f t="shared" ca="1" si="1039"/>
        <v>-4.8702984061010928E-14</v>
      </c>
      <c r="GI439" s="223">
        <f t="shared" ca="1" si="1040"/>
        <v>2.0683671755750307E-14</v>
      </c>
      <c r="GJ439" s="223">
        <f t="shared" ca="1" si="1041"/>
        <v>3.4766745770195799E-14</v>
      </c>
      <c r="GK439" s="223">
        <f t="shared" ca="1" si="1042"/>
        <v>-4.4108799526642148E-14</v>
      </c>
      <c r="GL439" s="223">
        <f t="shared" ca="1" si="1043"/>
        <v>-5.0471317585210058E-15</v>
      </c>
      <c r="GM439" s="223">
        <f t="shared" ca="1" si="1044"/>
        <v>4.7509454483000898E-14</v>
      </c>
      <c r="GN439" s="223">
        <f t="shared" ca="1" si="1045"/>
        <v>-2.6963774552524248E-14</v>
      </c>
      <c r="GO439" s="223">
        <f t="shared" ca="1" si="1046"/>
        <v>-2.9341810371199238E-14</v>
      </c>
      <c r="GP439" s="223">
        <f t="shared" ca="1" si="1047"/>
        <v>4.673369094095564E-14</v>
      </c>
      <c r="GQ439" s="223">
        <f t="shared" ca="1" si="1048"/>
        <v>-2.1464022079526992E-15</v>
      </c>
      <c r="GR439" s="223">
        <f t="shared" ca="1" si="1049"/>
        <v>-4.5287488690639783E-14</v>
      </c>
      <c r="GS439" s="223">
        <f t="shared" ca="1" si="1050"/>
        <v>3.2660193058935823E-14</v>
      </c>
      <c r="GT439" s="223">
        <f t="shared" ca="1" si="1051"/>
        <v>2.3281713387866663E-14</v>
      </c>
      <c r="GU439" s="223">
        <f t="shared" ca="1" si="1052"/>
        <v>-4.8346939078852099E-14</v>
      </c>
      <c r="GV439" s="223">
        <f t="shared" ca="1" si="1053"/>
        <v>9.2934730486049707E-15</v>
      </c>
      <c r="GW439" s="223">
        <f t="shared" ca="1" si="1054"/>
        <v>4.2085185533153482E-14</v>
      </c>
      <c r="GX439" s="223">
        <f t="shared" ca="1" si="1055"/>
        <v>-3.7649617017102065E-14</v>
      </c>
      <c r="GY439" s="223">
        <f t="shared" ca="1" si="1056"/>
        <v>-1.6717637618823818E-14</v>
      </c>
      <c r="GZ439" s="223">
        <f t="shared" ca="1" si="1057"/>
        <v>4.8913621990041781E-14</v>
      </c>
      <c r="HA439" s="223">
        <f t="shared" ca="1" si="1058"/>
        <v>-1.6239368263391688E-14</v>
      </c>
      <c r="HB439" s="223">
        <f t="shared" ca="1" si="1059"/>
        <v>-3.7971865203169113E-14</v>
      </c>
      <c r="HC439" s="223">
        <f t="shared" ca="1" si="1060"/>
        <v>4.1824040466041425E-14</v>
      </c>
      <c r="HD439" s="223">
        <f t="shared" ca="1" si="1061"/>
        <v>9.791675481418987E-15</v>
      </c>
      <c r="HE439" s="223">
        <f t="shared" ca="1" si="1062"/>
        <v>-4.8421472700840339E-14</v>
      </c>
      <c r="HF439" s="223">
        <f t="shared" ca="1" si="1063"/>
        <v>2.2833730197024195E-14</v>
      </c>
      <c r="HG439" s="223">
        <f t="shared" ca="1" si="1064"/>
        <v>3.3036568663894259E-14</v>
      </c>
      <c r="HH439" s="223">
        <f t="shared" ca="1" si="1065"/>
        <v>-4.5093099744547039E-14</v>
      </c>
      <c r="HI439" s="223">
        <f t="shared" ca="1" si="1066"/>
        <v>-2.6537531400116495E-15</v>
      </c>
      <c r="HJ439" s="223">
        <f t="shared" ca="1" si="1067"/>
        <v>4.6881144757102382E-14</v>
      </c>
      <c r="HK439" s="223">
        <f t="shared" ca="1" si="1068"/>
        <v>-2.8933810828147887E-14</v>
      </c>
      <c r="HL439" s="223">
        <f t="shared" ca="1" si="1069"/>
        <v>-2.7386130181156315E-14</v>
      </c>
      <c r="HM439" s="223">
        <f t="shared" ca="1" si="1070"/>
        <v>4.7386029591568019E-14</v>
      </c>
      <c r="HN439" s="223">
        <f t="shared" ca="1" si="1071"/>
        <v>-4.5416149427293924E-15</v>
      </c>
      <c r="HO439" s="223">
        <f t="shared" ca="1" si="1072"/>
        <v>-4.4325981607127954E-14</v>
      </c>
      <c r="HP439" s="223">
        <f t="shared" ca="1" si="1073"/>
        <v>3.4407561832912746E-14</v>
      </c>
      <c r="HQ439" s="223">
        <f t="shared" ca="1" si="1074"/>
        <v>2.1142864684180364E-14</v>
      </c>
      <c r="HR439" s="223">
        <f t="shared" ca="1" si="1075"/>
        <v>-4.8653195000402974E-14</v>
      </c>
      <c r="HS439" s="223">
        <f t="shared" ca="1" si="1076"/>
        <v>1.163867077731755E-14</v>
      </c>
      <c r="HT439" s="223">
        <f t="shared" ca="1" si="1077"/>
        <v>4.081129481670281E-14</v>
      </c>
      <c r="HU439" s="223">
        <f t="shared" ca="1" si="1078"/>
        <v>-3.9136493032406385E-14</v>
      </c>
      <c r="HV439" s="223">
        <f t="shared" ca="1" si="1079"/>
        <v>-1.444192001675658E-14</v>
      </c>
      <c r="HW439" s="223">
        <f t="shared" ca="1" si="1080"/>
        <v>4.8867165666701033E-14</v>
      </c>
      <c r="HX439" s="223">
        <f t="shared" ca="1" si="1081"/>
        <v>-1.8483784537540115E-14</v>
      </c>
      <c r="HY439" s="223">
        <f t="shared" ca="1" si="1082"/>
        <v>-3.641316674073041E-14</v>
      </c>
      <c r="HZ439" s="223">
        <f t="shared" ca="1" si="1083"/>
        <v>4.3018237347202535E-14</v>
      </c>
      <c r="IA439" s="223">
        <f t="shared" ca="1" si="1084"/>
        <v>7.4283513945486491E-15</v>
      </c>
      <c r="IB439" s="223">
        <f t="shared" ca="1" si="1085"/>
        <v>-4.8023309771713339E-14</v>
      </c>
      <c r="IC439" s="223">
        <f t="shared" ca="1" si="1086"/>
        <v>2.4928780182254914E-14</v>
      </c>
      <c r="ID439" s="223">
        <f t="shared" ca="1" si="1087"/>
        <v>3.1226803570019756E-14</v>
      </c>
      <c r="IE439" s="223">
        <f t="shared" ca="1" si="1088"/>
        <v>-4.1812061846376194E-14</v>
      </c>
      <c r="IF439" s="223">
        <f t="shared" ca="1" si="1089"/>
        <v>-2.5398139774668507E-16</v>
      </c>
      <c r="IG439" s="223">
        <f t="shared" ca="1" si="1090"/>
        <v>4.6139894247180729E-14</v>
      </c>
      <c r="IH439" s="223">
        <f t="shared" ca="1" si="1091"/>
        <v>-3.0834143019184023E-14</v>
      </c>
      <c r="II439" s="223">
        <f t="shared" ca="1" si="1092"/>
        <v>-2.5364474404765292E-14</v>
      </c>
      <c r="IJ439" s="223">
        <f t="shared" ca="1" si="1093"/>
        <v>4.792421114636833E-14</v>
      </c>
      <c r="IK439" s="223">
        <f t="shared" ca="1" si="1094"/>
        <v>-6.9258865293105632E-15</v>
      </c>
      <c r="IL439" s="223">
        <f t="shared" ca="1" si="1095"/>
        <v>-4.3257689351427123E-14</v>
      </c>
      <c r="IM439" s="223">
        <f t="shared" ca="1" si="1096"/>
        <v>3.6072039776687718E-14</v>
      </c>
      <c r="IN439" s="223">
        <f t="shared" ca="1" si="1097"/>
        <v>1.8953080967573656E-14</v>
      </c>
      <c r="IO439" s="223">
        <f t="shared" ca="1" si="1098"/>
        <v>-4.8842241113681329E-14</v>
      </c>
      <c r="IP439" s="223">
        <f t="shared" ca="1" si="1099"/>
        <v>1.3955829928697689E-14</v>
      </c>
      <c r="IQ439" s="223">
        <f t="shared" ca="1" si="1100"/>
        <v>3.9439086116391473E-14</v>
      </c>
      <c r="IR439" s="223">
        <f t="shared" ca="1" si="1101"/>
        <v>-4.0529085808043724E-14</v>
      </c>
      <c r="IS439" s="223">
        <f t="shared" ca="1" si="1102"/>
        <v>-1.2131410564406184E-14</v>
      </c>
      <c r="IT439" s="223">
        <f t="shared" ca="1" si="1103"/>
        <v>4.8702984061011035E-14</v>
      </c>
      <c r="IU439" s="223">
        <f t="shared" ca="1" si="1104"/>
        <v>-2.0683671755749303E-14</v>
      </c>
      <c r="IV439" s="223">
        <f t="shared" ca="1" si="1105"/>
        <v>-3.4766745770196569E-14</v>
      </c>
      <c r="IW439" s="223">
        <f t="shared" ca="1" si="1106"/>
        <v>4.4108799526641669E-14</v>
      </c>
      <c r="IX439" s="223">
        <f t="shared" ca="1" si="1107"/>
        <v>5.0471317585221023E-15</v>
      </c>
      <c r="IY439" s="223">
        <f t="shared" ca="1" si="1108"/>
        <v>-4.7509454483001156E-14</v>
      </c>
      <c r="IZ439" s="223">
        <f t="shared" ca="1" si="1109"/>
        <v>2.6963774552523326E-14</v>
      </c>
      <c r="JA439" s="223">
        <f t="shared" ca="1" si="1110"/>
        <v>2.9341810371200121E-14</v>
      </c>
      <c r="JB439" s="223">
        <f t="shared" ca="1" si="1111"/>
        <v>-4.6733690940955318E-14</v>
      </c>
    </row>
    <row r="440" spans="2:262">
      <c r="B440" s="230">
        <v>79</v>
      </c>
      <c r="C440" s="229">
        <f t="shared" si="1112"/>
        <v>1.5429687500000009E-3</v>
      </c>
      <c r="D440" s="226">
        <f t="shared" ca="1" si="855"/>
        <v>18.000000000024958</v>
      </c>
      <c r="E440" s="225">
        <f ca="1">CG361</f>
        <v>2.4958677760819401E-11</v>
      </c>
      <c r="F440" s="224">
        <v>79</v>
      </c>
      <c r="G440" s="223">
        <f t="shared" ca="1" si="856"/>
        <v>1.2674234345036715E-14</v>
      </c>
      <c r="H440" s="223">
        <f t="shared" ca="1" si="857"/>
        <v>1.0919292918631181E-13</v>
      </c>
      <c r="I440" s="223">
        <f t="shared" ca="1" si="858"/>
        <v>-9.1270220822776885E-14</v>
      </c>
      <c r="J440" s="223">
        <f t="shared" ca="1" si="859"/>
        <v>-4.3497530271172401E-14</v>
      </c>
      <c r="K440" s="223">
        <f t="shared" ca="1" si="860"/>
        <v>1.2257931131502752E-13</v>
      </c>
      <c r="L440" s="223">
        <f t="shared" ca="1" si="861"/>
        <v>-4.4733841177138746E-14</v>
      </c>
      <c r="M440" s="223">
        <f t="shared" ca="1" si="862"/>
        <v>-9.0380336505434155E-14</v>
      </c>
      <c r="N440" s="223">
        <f t="shared" ca="1" si="863"/>
        <v>1.0978871019447415E-13</v>
      </c>
      <c r="O440" s="223">
        <f t="shared" ca="1" si="864"/>
        <v>1.1355512772295021E-14</v>
      </c>
      <c r="P440" s="223">
        <f t="shared" ca="1" si="865"/>
        <v>-1.1796229556259157E-13</v>
      </c>
      <c r="Q440" s="223">
        <f t="shared" ca="1" si="866"/>
        <v>7.3552576570204783E-14</v>
      </c>
      <c r="R440" s="223">
        <f t="shared" ca="1" si="867"/>
        <v>6.5019881098638662E-14</v>
      </c>
      <c r="S440" s="223">
        <f t="shared" ca="1" si="868"/>
        <v>-1.2035324153719514E-13</v>
      </c>
      <c r="T440" s="223">
        <f t="shared" ca="1" si="869"/>
        <v>2.1609187421627464E-14</v>
      </c>
      <c r="U440" s="223">
        <f t="shared" ca="1" si="870"/>
        <v>1.0479916294399929E-13</v>
      </c>
      <c r="V440" s="223">
        <f t="shared" ca="1" si="871"/>
        <v>-9.704258457476091E-14</v>
      </c>
      <c r="W440" s="223">
        <f t="shared" ca="1" si="872"/>
        <v>-3.4948873902032954E-14</v>
      </c>
      <c r="X440" s="223">
        <f t="shared" ca="1" si="873"/>
        <v>1.2219843707441838E-13</v>
      </c>
      <c r="Y440" s="223">
        <f t="shared" ca="1" si="874"/>
        <v>-5.3008348048799883E-14</v>
      </c>
      <c r="Z440" s="223">
        <f t="shared" ca="1" si="875"/>
        <v>-8.4043554359054198E-14</v>
      </c>
      <c r="AA440" s="223">
        <f t="shared" ca="1" si="876"/>
        <v>1.1350206418196401E-13</v>
      </c>
      <c r="AB440" s="223">
        <f t="shared" ca="1" si="877"/>
        <v>2.3458952879250211E-15</v>
      </c>
      <c r="AC440" s="223">
        <f t="shared" ca="1" si="878"/>
        <v>-1.1519061632267405E-13</v>
      </c>
      <c r="AD440" s="223">
        <f t="shared" ca="1" si="879"/>
        <v>8.056716685194833E-14</v>
      </c>
      <c r="AE440" s="223">
        <f t="shared" ca="1" si="880"/>
        <v>5.7199169407269236E-14</v>
      </c>
      <c r="AF440" s="223">
        <f t="shared" ca="1" si="881"/>
        <v>-1.2173856117914839E-13</v>
      </c>
      <c r="AG440" s="223">
        <f t="shared" ca="1" si="882"/>
        <v>3.0427038439303246E-14</v>
      </c>
      <c r="AH440" s="223">
        <f t="shared" ca="1" si="883"/>
        <v>9.9837480957618921E-14</v>
      </c>
      <c r="AI440" s="223">
        <f t="shared" ca="1" si="884"/>
        <v>-1.0228906615291057E-13</v>
      </c>
      <c r="AJ440" s="223">
        <f t="shared" ca="1" si="885"/>
        <v>-2.6210826557156212E-14</v>
      </c>
      <c r="AK440" s="223">
        <f t="shared" ca="1" si="886"/>
        <v>1.211553589157103E-13</v>
      </c>
      <c r="AL440" s="223">
        <f t="shared" ca="1" si="887"/>
        <v>-6.0995598089602447E-14</v>
      </c>
      <c r="AM440" s="223">
        <f t="shared" ca="1" si="888"/>
        <v>-7.7251332909848678E-14</v>
      </c>
      <c r="AN440" s="223">
        <f t="shared" ca="1" si="889"/>
        <v>1.1660034064953516E-13</v>
      </c>
      <c r="AO440" s="223">
        <f t="shared" ca="1" si="890"/>
        <v>-6.6764348062647557E-15</v>
      </c>
      <c r="AP440" s="223">
        <f t="shared" ca="1" si="891"/>
        <v>-1.1179470915248686E-13</v>
      </c>
      <c r="AQ440" s="223">
        <f t="shared" ca="1" si="892"/>
        <v>8.7145156675969824E-14</v>
      </c>
      <c r="AR440" s="223">
        <f t="shared" ca="1" si="893"/>
        <v>4.9068490460995937E-14</v>
      </c>
      <c r="AS440" s="223">
        <f t="shared" ca="1" si="894"/>
        <v>-1.2246416901032397E-13</v>
      </c>
      <c r="AT440" s="223">
        <f t="shared" ca="1" si="895"/>
        <v>3.9080002699398546E-14</v>
      </c>
      <c r="AU440" s="223">
        <f t="shared" ca="1" si="896"/>
        <v>9.4334771011748581E-14</v>
      </c>
      <c r="AV440" s="223">
        <f t="shared" ca="1" si="897"/>
        <v>-1.0698123441898539E-13</v>
      </c>
      <c r="AW440" s="223">
        <f t="shared" ca="1" si="898"/>
        <v>-1.7330740472191564E-14</v>
      </c>
      <c r="AX440" s="223">
        <f t="shared" ca="1" si="899"/>
        <v>1.1945572936982027E-13</v>
      </c>
      <c r="AY440" s="223">
        <f t="shared" ca="1" si="900"/>
        <v>-6.8652307699539773E-14</v>
      </c>
      <c r="AZ440" s="223">
        <f t="shared" ca="1" si="901"/>
        <v>-7.0040479794346852E-14</v>
      </c>
      <c r="BA440" s="223">
        <f t="shared" ca="1" si="902"/>
        <v>1.1906674976856806E-13</v>
      </c>
      <c r="BB440" s="223">
        <f t="shared" ca="1" si="903"/>
        <v>-1.5662584721776447E-14</v>
      </c>
      <c r="BC440" s="223">
        <f t="shared" ca="1" si="904"/>
        <v>-1.0779297676721661E-13</v>
      </c>
      <c r="BD440" s="223">
        <f t="shared" ca="1" si="905"/>
        <v>9.3250899345480803E-14</v>
      </c>
      <c r="BE440" s="223">
        <f t="shared" ca="1" si="906"/>
        <v>4.0671905113492765E-14</v>
      </c>
      <c r="BF440" s="223">
        <f t="shared" ca="1" si="907"/>
        <v>-1.2252613289901615E-13</v>
      </c>
      <c r="BG440" s="223">
        <f t="shared" ca="1" si="908"/>
        <v>4.7521189038872809E-14</v>
      </c>
      <c r="BH440" s="223">
        <f t="shared" ca="1" si="909"/>
        <v>8.8320852768354504E-14</v>
      </c>
      <c r="BI440" s="223">
        <f t="shared" ca="1" si="910"/>
        <v>-1.1109366210660851E-13</v>
      </c>
      <c r="BJ440" s="223">
        <f t="shared" ca="1" si="911"/>
        <v>-8.3567376030264891E-15</v>
      </c>
      <c r="BK440" s="223">
        <f t="shared" ca="1" si="912"/>
        <v>1.1710875887651815E-13</v>
      </c>
      <c r="BL440" s="223">
        <f t="shared" ca="1" si="913"/>
        <v>-7.5936984505836081E-14</v>
      </c>
      <c r="BM440" s="223">
        <f t="shared" ca="1" si="914"/>
        <v>-6.2450071250348058E-14</v>
      </c>
      <c r="BN440" s="223">
        <f t="shared" ca="1" si="915"/>
        <v>1.208879258543496E-13</v>
      </c>
      <c r="BO440" s="223">
        <f t="shared" ca="1" si="916"/>
        <v>-2.4563857733631742E-14</v>
      </c>
      <c r="BP440" s="223">
        <f t="shared" ca="1" si="917"/>
        <v>-1.0320710490137811E-13</v>
      </c>
      <c r="BQ440" s="223">
        <f t="shared" ca="1" si="918"/>
        <v>9.8851307311935306E-14</v>
      </c>
      <c r="BR440" s="223">
        <f t="shared" ca="1" si="919"/>
        <v>3.2054915188257545E-14</v>
      </c>
      <c r="BS440" s="223">
        <f t="shared" ca="1" si="920"/>
        <v>-1.2192411705754339E-13</v>
      </c>
      <c r="BT440" s="223">
        <f t="shared" ca="1" si="921"/>
        <v>5.570485393758351E-14</v>
      </c>
      <c r="BU440" s="223">
        <f t="shared" ca="1" si="922"/>
        <v>8.182831617145747E-14</v>
      </c>
      <c r="BV440" s="223">
        <f t="shared" ca="1" si="923"/>
        <v>-1.1460406361383013E-13</v>
      </c>
      <c r="BW440" s="223">
        <f t="shared" ca="1" si="924"/>
        <v>6.6255115125903175E-16</v>
      </c>
      <c r="BX440" s="223">
        <f t="shared" ca="1" si="925"/>
        <v>1.1412716587225404E-13</v>
      </c>
      <c r="BY440" s="223">
        <f t="shared" ca="1" si="926"/>
        <v>-8.2810152213716102E-14</v>
      </c>
      <c r="BZ440" s="223">
        <f t="shared" ca="1" si="927"/>
        <v>-5.45212403594058E-14</v>
      </c>
      <c r="CA440" s="223">
        <f t="shared" ca="1" si="928"/>
        <v>1.2205399979588016E-13</v>
      </c>
      <c r="CB440" s="223">
        <f t="shared" ca="1" si="929"/>
        <v>-3.3332017072151533E-14</v>
      </c>
      <c r="CC440" s="223">
        <f t="shared" ca="1" si="930"/>
        <v>-9.8061944791945002E-14</v>
      </c>
      <c r="CD440" s="223">
        <f t="shared" ca="1" si="931"/>
        <v>1.0391603147933126E-13</v>
      </c>
      <c r="CE440" s="223">
        <f t="shared" ca="1" si="932"/>
        <v>2.3264216900297011E-14</v>
      </c>
      <c r="CF440" s="223">
        <f t="shared" ca="1" si="933"/>
        <v>-1.2066138386191079E-13</v>
      </c>
      <c r="CG440" s="223">
        <f t="shared" ca="1" si="934"/>
        <v>6.3586649406393548E-14</v>
      </c>
      <c r="CH440" s="223">
        <f t="shared" ca="1" si="935"/>
        <v>7.489234483940892E-14</v>
      </c>
      <c r="CI440" s="223">
        <f t="shared" ca="1" si="936"/>
        <v>-1.1749341577073327E-13</v>
      </c>
      <c r="CJ440" s="223">
        <f t="shared" ca="1" si="937"/>
        <v>9.6782494834489779E-15</v>
      </c>
      <c r="CK440" s="223">
        <f t="shared" ca="1" si="938"/>
        <v>1.1052710786785222E-13</v>
      </c>
      <c r="CL440" s="223">
        <f t="shared" ca="1" si="939"/>
        <v>-8.9234564531863945E-14</v>
      </c>
      <c r="CM440" s="223">
        <f t="shared" ca="1" si="940"/>
        <v>-4.629695414309439E-14</v>
      </c>
      <c r="CN440" s="223">
        <f t="shared" ca="1" si="941"/>
        <v>1.2255865253743839E-13</v>
      </c>
      <c r="CO440" s="223">
        <f t="shared" ca="1" si="942"/>
        <v>-4.1919547322187365E-14</v>
      </c>
      <c r="CP440" s="223">
        <f t="shared" ca="1" si="943"/>
        <v>-9.2385378507341626E-14</v>
      </c>
      <c r="CQ440" s="223">
        <f t="shared" ca="1" si="944"/>
        <v>1.084176256685826E-13</v>
      </c>
      <c r="CR440" s="223">
        <f t="shared" ca="1" si="945"/>
        <v>1.4347447805277636E-14</v>
      </c>
      <c r="CS440" s="223">
        <f t="shared" ca="1" si="946"/>
        <v>-1.1874477617271245E-13</v>
      </c>
      <c r="CT440" s="223">
        <f t="shared" ca="1" si="947"/>
        <v>7.1123863312754959E-14</v>
      </c>
      <c r="CU440" s="223">
        <f t="shared" ca="1" si="948"/>
        <v>6.7550525401803866E-14</v>
      </c>
      <c r="CV440" s="223">
        <f t="shared" ca="1" si="949"/>
        <v>-1.197460609276363E-13</v>
      </c>
      <c r="CW440" s="223">
        <f t="shared" ca="1" si="950"/>
        <v>1.8641500543139232E-14</v>
      </c>
      <c r="CX440" s="223">
        <f t="shared" ca="1" si="951"/>
        <v>1.0632809388955472E-13</v>
      </c>
      <c r="CY440" s="223">
        <f t="shared" ca="1" si="952"/>
        <v>-9.5175407013294722E-14</v>
      </c>
      <c r="CZ440" s="223">
        <f t="shared" ca="1" si="953"/>
        <v>-3.7821780720992234E-14</v>
      </c>
      <c r="DA440" s="223">
        <f t="shared" ca="1" si="954"/>
        <v>1.2239914932209368E-13</v>
      </c>
      <c r="DB440" s="223">
        <f t="shared" ca="1" si="955"/>
        <v>-5.027991191326158E-14</v>
      </c>
      <c r="DC440" s="223">
        <f t="shared" ca="1" si="956"/>
        <v>-8.6208167852095858E-14</v>
      </c>
      <c r="DD440" s="223">
        <f t="shared" ca="1" si="957"/>
        <v>1.1233169535074892E-13</v>
      </c>
      <c r="DE440" s="223">
        <f t="shared" ca="1" si="958"/>
        <v>5.3529286475044372E-15</v>
      </c>
      <c r="DF440" s="223">
        <f t="shared" ca="1" si="959"/>
        <v>-1.1618468025307582E-13</v>
      </c>
      <c r="DG440" s="223">
        <f t="shared" ca="1" si="960"/>
        <v>7.8275650841466817E-14</v>
      </c>
      <c r="DH440" s="223">
        <f t="shared" ca="1" si="961"/>
        <v>5.9842643814294788E-14</v>
      </c>
      <c r="DI440" s="223">
        <f t="shared" ca="1" si="962"/>
        <v>-1.2134979180526025E-13</v>
      </c>
      <c r="DJ440" s="223">
        <f t="shared" ca="1" si="963"/>
        <v>2.7503731696237799E-14</v>
      </c>
      <c r="DK440" s="223">
        <f t="shared" ca="1" si="964"/>
        <v>1.0155287875792676E-13</v>
      </c>
      <c r="DL440" s="223">
        <f t="shared" ca="1" si="965"/>
        <v>-1.0060048571787398E-13</v>
      </c>
      <c r="DM440" s="223">
        <f t="shared" ca="1" si="966"/>
        <v>-2.9141647792184896E-14</v>
      </c>
      <c r="DN440" s="223">
        <f t="shared" ca="1" si="967"/>
        <v>1.2157635451158931E-13</v>
      </c>
      <c r="DO440" s="223">
        <f t="shared" ca="1" si="968"/>
        <v>-5.836780530529459E-14</v>
      </c>
      <c r="DP440" s="223">
        <f t="shared" ca="1" si="969"/>
        <v>-7.9563787665958191E-14</v>
      </c>
      <c r="DQ440" s="223">
        <f t="shared" ca="1" si="970"/>
        <v>1.1563702984309849E-13</v>
      </c>
      <c r="DR440" s="223">
        <f t="shared" ca="1" si="971"/>
        <v>-3.6705984944013354E-15</v>
      </c>
      <c r="DS440" s="223">
        <f t="shared" ca="1" si="972"/>
        <v>-1.1299496948460286E-13</v>
      </c>
      <c r="DT440" s="223">
        <f t="shared" ca="1" si="973"/>
        <v>8.5003255836263915E-14</v>
      </c>
      <c r="DU440" s="223">
        <f t="shared" ca="1" si="974"/>
        <v>5.1810469755032688E-14</v>
      </c>
      <c r="DV440" s="223">
        <f t="shared" ca="1" si="975"/>
        <v>-1.2229591764702779E-13</v>
      </c>
      <c r="DW440" s="223">
        <f t="shared" ca="1" si="976"/>
        <v>3.6216917744282453E-14</v>
      </c>
      <c r="DX440" s="223">
        <f t="shared" ca="1" si="977"/>
        <v>9.6227339777502271E-14</v>
      </c>
      <c r="DY440" s="223">
        <f t="shared" ca="1" si="978"/>
        <v>-1.0548040167405859E-13</v>
      </c>
      <c r="DZ440" s="223">
        <f t="shared" ca="1" si="979"/>
        <v>-2.0303593749079599E-14</v>
      </c>
      <c r="EA440" s="223">
        <f t="shared" ca="1" si="980"/>
        <v>1.2009472690229311E-13</v>
      </c>
      <c r="EB440" s="223">
        <f t="shared" ca="1" si="981"/>
        <v>-6.6139398503238723E-14</v>
      </c>
      <c r="EC440" s="223">
        <f t="shared" ca="1" si="982"/>
        <v>-7.2488244420840976E-14</v>
      </c>
      <c r="ED440" s="223">
        <f t="shared" ca="1" si="983"/>
        <v>1.1831571725163181E-13</v>
      </c>
      <c r="EE440" s="223">
        <f t="shared" ca="1" si="984"/>
        <v>-1.2674234345035699E-14</v>
      </c>
      <c r="EF440" s="223">
        <f t="shared" ca="1" si="985"/>
        <v>-1.0919292918631121E-13</v>
      </c>
      <c r="EG440" s="223">
        <f t="shared" ca="1" si="986"/>
        <v>9.1270220822776961E-14</v>
      </c>
      <c r="EH440" s="223">
        <f t="shared" ca="1" si="987"/>
        <v>4.3497530271173303E-14</v>
      </c>
      <c r="EI440" s="223">
        <f t="shared" ca="1" si="988"/>
        <v>-1.2257931131502755E-13</v>
      </c>
      <c r="EJ440" s="223">
        <f t="shared" ca="1" si="989"/>
        <v>4.4733841177138854E-14</v>
      </c>
      <c r="EK440" s="223">
        <f t="shared" ca="1" si="990"/>
        <v>9.0380336505432451E-14</v>
      </c>
      <c r="EL440" s="223">
        <f t="shared" ca="1" si="991"/>
        <v>-1.0978871019447324E-13</v>
      </c>
      <c r="EM440" s="223">
        <f t="shared" ca="1" si="992"/>
        <v>-1.1355512772294897E-14</v>
      </c>
      <c r="EN440" s="223">
        <f t="shared" ca="1" si="993"/>
        <v>1.1796229556259084E-13</v>
      </c>
      <c r="EO440" s="223">
        <f t="shared" ca="1" si="994"/>
        <v>-7.355257657020313E-14</v>
      </c>
      <c r="EP440" s="223">
        <f t="shared" ca="1" si="995"/>
        <v>-6.5019881098638587E-14</v>
      </c>
      <c r="EQ440" s="223">
        <f t="shared" ca="1" si="996"/>
        <v>1.2035324153719567E-13</v>
      </c>
      <c r="ER440" s="223">
        <f t="shared" ca="1" si="997"/>
        <v>-2.1609187421625445E-14</v>
      </c>
      <c r="ES440" s="223">
        <f t="shared" ca="1" si="998"/>
        <v>-1.04799162943999E-13</v>
      </c>
      <c r="ET440" s="223">
        <f t="shared" ca="1" si="999"/>
        <v>9.7042584574762577E-14</v>
      </c>
      <c r="EU440" s="223">
        <f t="shared" ca="1" si="1000"/>
        <v>3.4948873902034507E-14</v>
      </c>
      <c r="EV440" s="223">
        <f t="shared" ca="1" si="1001"/>
        <v>-1.2219843707441838E-13</v>
      </c>
      <c r="EW440" s="223">
        <f t="shared" ca="1" si="1002"/>
        <v>5.3008348048802344E-14</v>
      </c>
      <c r="EX440" s="223">
        <f t="shared" ca="1" si="1003"/>
        <v>8.4043554359055372E-14</v>
      </c>
      <c r="EY440" s="223">
        <f t="shared" ca="1" si="1004"/>
        <v>-1.1350206418196405E-13</v>
      </c>
      <c r="EZ440" s="223">
        <f t="shared" ca="1" si="1005"/>
        <v>-2.3458952879222822E-15</v>
      </c>
      <c r="FA440" s="223">
        <f t="shared" ca="1" si="1006"/>
        <v>1.1519061632267461E-13</v>
      </c>
      <c r="FB440" s="223">
        <f t="shared" ca="1" si="1007"/>
        <v>-8.0567166851948418E-14</v>
      </c>
      <c r="FC440" s="223">
        <f t="shared" ca="1" si="1008"/>
        <v>-5.7199169407266813E-14</v>
      </c>
      <c r="FD440" s="223">
        <f t="shared" ca="1" si="1009"/>
        <v>1.2173856117914816E-13</v>
      </c>
      <c r="FE440" s="223">
        <f t="shared" ca="1" si="1010"/>
        <v>-3.0427038439304205E-14</v>
      </c>
      <c r="FF440" s="223">
        <f t="shared" ca="1" si="1011"/>
        <v>-9.9837480957617343E-14</v>
      </c>
      <c r="FG440" s="223">
        <f t="shared" ca="1" si="1012"/>
        <v>1.0228906615290968E-13</v>
      </c>
      <c r="FH440" s="223">
        <f t="shared" ca="1" si="1013"/>
        <v>2.6210826557155237E-14</v>
      </c>
      <c r="FI440" s="223">
        <f t="shared" ca="1" si="1014"/>
        <v>-1.2115535891570984E-13</v>
      </c>
      <c r="FJ440" s="223">
        <f t="shared" ca="1" si="1015"/>
        <v>6.0995598089601033E-14</v>
      </c>
      <c r="FK440" s="223">
        <f t="shared" ca="1" si="1016"/>
        <v>7.7251332909847908E-14</v>
      </c>
      <c r="FL440" s="223">
        <f t="shared" ca="1" si="1017"/>
        <v>-1.1660034064953627E-13</v>
      </c>
      <c r="FM440" s="223">
        <f t="shared" ca="1" si="1018"/>
        <v>6.6764348062631338E-15</v>
      </c>
      <c r="FN440" s="223">
        <f t="shared" ca="1" si="1019"/>
        <v>1.1179470915248681E-13</v>
      </c>
      <c r="FO440" s="223">
        <f t="shared" ca="1" si="1020"/>
        <v>-8.7145156675972361E-14</v>
      </c>
      <c r="FP440" s="223">
        <f t="shared" ca="1" si="1021"/>
        <v>-4.906849046099742E-14</v>
      </c>
      <c r="FQ440" s="223">
        <f t="shared" ca="1" si="1022"/>
        <v>1.2246416901032397E-13</v>
      </c>
      <c r="FR440" s="223">
        <f t="shared" ca="1" si="1023"/>
        <v>-3.9080002699401954E-14</v>
      </c>
      <c r="FS440" s="223">
        <f t="shared" ca="1" si="1024"/>
        <v>-9.4334771011749616E-14</v>
      </c>
      <c r="FT440" s="223">
        <f t="shared" ca="1" si="1025"/>
        <v>1.0698123441898548E-13</v>
      </c>
      <c r="FU440" s="223">
        <f t="shared" ca="1" si="1026"/>
        <v>1.7330740472187998E-14</v>
      </c>
      <c r="FV440" s="223">
        <f t="shared" ca="1" si="1027"/>
        <v>-1.1945572936982063E-13</v>
      </c>
      <c r="FW440" s="223">
        <f t="shared" ca="1" si="1028"/>
        <v>6.8652307699539874E-14</v>
      </c>
      <c r="FX440" s="223">
        <f t="shared" ca="1" si="1029"/>
        <v>7.0040479794343898E-14</v>
      </c>
      <c r="FY440" s="223">
        <f t="shared" ca="1" si="1030"/>
        <v>-1.1906674976856771E-13</v>
      </c>
      <c r="FZ440" s="223">
        <f t="shared" ca="1" si="1031"/>
        <v>1.5662584721776567E-14</v>
      </c>
      <c r="GA440" s="223">
        <f t="shared" ca="1" si="1032"/>
        <v>1.0779297676721489E-13</v>
      </c>
      <c r="GB440" s="223">
        <f t="shared" ca="1" si="1033"/>
        <v>-9.3250899345479755E-14</v>
      </c>
      <c r="GC440" s="223">
        <f t="shared" ca="1" si="1034"/>
        <v>-4.0671905113491017E-14</v>
      </c>
      <c r="GD440" s="223">
        <f t="shared" ca="1" si="1035"/>
        <v>1.2252613289901605E-13</v>
      </c>
      <c r="GE440" s="223">
        <f t="shared" ca="1" si="1036"/>
        <v>-4.7521189038871307E-14</v>
      </c>
      <c r="GF440" s="223">
        <f t="shared" ca="1" si="1037"/>
        <v>-8.8320852768353217E-14</v>
      </c>
      <c r="GG440" s="223">
        <f t="shared" ca="1" si="1038"/>
        <v>1.1109366210661005E-13</v>
      </c>
      <c r="GH440" s="223">
        <f t="shared" ca="1" si="1039"/>
        <v>8.3567376030281047E-15</v>
      </c>
      <c r="GI440" s="223">
        <f t="shared" ca="1" si="1040"/>
        <v>-1.1710875887651759E-13</v>
      </c>
      <c r="GJ440" s="223">
        <f t="shared" ca="1" si="1041"/>
        <v>7.5936984505838908E-14</v>
      </c>
      <c r="GK440" s="223">
        <f t="shared" ca="1" si="1042"/>
        <v>6.2450071250349459E-14</v>
      </c>
      <c r="GL440" s="223">
        <f t="shared" ca="1" si="1043"/>
        <v>-1.2088792585434993E-13</v>
      </c>
      <c r="GM440" s="223">
        <f t="shared" ca="1" si="1044"/>
        <v>2.4563857733635276E-14</v>
      </c>
      <c r="GN440" s="223">
        <f t="shared" ca="1" si="1045"/>
        <v>1.0320710490137899E-13</v>
      </c>
      <c r="GO440" s="223">
        <f t="shared" ca="1" si="1046"/>
        <v>-9.8851307311936404E-14</v>
      </c>
      <c r="GP440" s="223">
        <f t="shared" ca="1" si="1047"/>
        <v>-3.2054915188254068E-14</v>
      </c>
      <c r="GQ440" s="223">
        <f t="shared" ca="1" si="1048"/>
        <v>1.2192411705754356E-13</v>
      </c>
      <c r="GR440" s="223">
        <f t="shared" ca="1" si="1049"/>
        <v>-5.5704853937585188E-14</v>
      </c>
      <c r="GS440" s="223">
        <f t="shared" ca="1" si="1050"/>
        <v>-8.1828316171459969E-14</v>
      </c>
      <c r="GT440" s="223">
        <f t="shared" ca="1" si="1051"/>
        <v>1.1460406361383018E-13</v>
      </c>
      <c r="GU440" s="223">
        <f t="shared" ca="1" si="1052"/>
        <v>-6.6255115125915165E-16</v>
      </c>
      <c r="GV440" s="223">
        <f t="shared" ca="1" si="1053"/>
        <v>-1.1412716587225528E-13</v>
      </c>
      <c r="GW440" s="223">
        <f t="shared" ca="1" si="1054"/>
        <v>8.2810152213716177E-14</v>
      </c>
      <c r="GX440" s="223">
        <f t="shared" ca="1" si="1055"/>
        <v>5.4521240359405693E-14</v>
      </c>
      <c r="GY440" s="223">
        <f t="shared" ca="1" si="1056"/>
        <v>-1.2205399979587984E-13</v>
      </c>
      <c r="GZ440" s="223">
        <f t="shared" ca="1" si="1057"/>
        <v>3.3332017072151646E-14</v>
      </c>
      <c r="HA440" s="223">
        <f t="shared" ca="1" si="1058"/>
        <v>9.8061944791944914E-14</v>
      </c>
      <c r="HB440" s="223">
        <f t="shared" ca="1" si="1059"/>
        <v>-1.0391603147932947E-13</v>
      </c>
      <c r="HC440" s="223">
        <f t="shared" ca="1" si="1060"/>
        <v>-2.3264216900296891E-14</v>
      </c>
      <c r="HD440" s="223">
        <f t="shared" ca="1" si="1061"/>
        <v>1.2066138386191076E-13</v>
      </c>
      <c r="HE440" s="223">
        <f t="shared" ca="1" si="1062"/>
        <v>-6.358664940639067E-14</v>
      </c>
      <c r="HF440" s="223">
        <f t="shared" ca="1" si="1063"/>
        <v>-7.4892344839408844E-14</v>
      </c>
      <c r="HG440" s="223">
        <f t="shared" ca="1" si="1064"/>
        <v>1.174934157707333E-13</v>
      </c>
      <c r="HH440" s="223">
        <f t="shared" ca="1" si="1065"/>
        <v>-9.6782494834456205E-15</v>
      </c>
      <c r="HI440" s="223">
        <f t="shared" ca="1" si="1066"/>
        <v>-1.1052710786785218E-13</v>
      </c>
      <c r="HJ440" s="223">
        <f t="shared" ca="1" si="1067"/>
        <v>8.9234564531864033E-14</v>
      </c>
      <c r="HK440" s="223">
        <f t="shared" ca="1" si="1068"/>
        <v>4.6296954143097508E-14</v>
      </c>
      <c r="HL440" s="223">
        <f t="shared" ca="1" si="1069"/>
        <v>-1.2255865253743839E-13</v>
      </c>
      <c r="HM440" s="223">
        <f t="shared" ca="1" si="1070"/>
        <v>4.1919547322187479E-14</v>
      </c>
      <c r="HN440" s="223">
        <f t="shared" ca="1" si="1071"/>
        <v>9.2385378507343822E-14</v>
      </c>
      <c r="HO440" s="223">
        <f t="shared" ca="1" si="1072"/>
        <v>-1.0841762566858265E-13</v>
      </c>
      <c r="HP440" s="223">
        <f t="shared" ca="1" si="1073"/>
        <v>-1.4347447805277523E-14</v>
      </c>
      <c r="HQ440" s="223">
        <f t="shared" ca="1" si="1074"/>
        <v>1.1874477617271329E-13</v>
      </c>
      <c r="HR440" s="223">
        <f t="shared" ca="1" si="1075"/>
        <v>-7.1123863312755072E-14</v>
      </c>
      <c r="HS440" s="223">
        <f t="shared" ca="1" si="1076"/>
        <v>-6.7550525401803765E-14</v>
      </c>
      <c r="HT440" s="223">
        <f t="shared" ca="1" si="1077"/>
        <v>1.1974606092763562E-13</v>
      </c>
      <c r="HU440" s="223">
        <f t="shared" ca="1" si="1078"/>
        <v>-1.8641500543139358E-14</v>
      </c>
      <c r="HV440" s="223">
        <f t="shared" ca="1" si="1079"/>
        <v>-1.0632809388955465E-13</v>
      </c>
      <c r="HW440" s="223">
        <f t="shared" ca="1" si="1080"/>
        <v>9.5175407013292601E-14</v>
      </c>
      <c r="HX440" s="223">
        <f t="shared" ca="1" si="1081"/>
        <v>3.782178072099212E-14</v>
      </c>
      <c r="HY440" s="223">
        <f t="shared" ca="1" si="1082"/>
        <v>-1.2239914932209351E-13</v>
      </c>
      <c r="HZ440" s="223">
        <f t="shared" ca="1" si="1083"/>
        <v>5.02799119132585E-14</v>
      </c>
      <c r="IA440" s="223">
        <f t="shared" ca="1" si="1084"/>
        <v>8.6208167852095769E-14</v>
      </c>
      <c r="IB440" s="223">
        <f t="shared" ca="1" si="1085"/>
        <v>-1.1233169535075038E-13</v>
      </c>
      <c r="IC440" s="223">
        <f t="shared" ca="1" si="1086"/>
        <v>-5.3529286475078009E-15</v>
      </c>
      <c r="ID440" s="223">
        <f t="shared" ca="1" si="1087"/>
        <v>1.1618468025307577E-13</v>
      </c>
      <c r="IE440" s="223">
        <f t="shared" ca="1" si="1088"/>
        <v>-6.7428217398717749E-14</v>
      </c>
      <c r="IF440" s="223">
        <f t="shared" ca="1" si="1089"/>
        <v>-5.9842643814297729E-14</v>
      </c>
      <c r="IG440" s="223">
        <f t="shared" ca="1" si="1090"/>
        <v>1.2134979180526028E-13</v>
      </c>
      <c r="IH440" s="223">
        <f t="shared" ca="1" si="1091"/>
        <v>-2.7503731696241311E-14</v>
      </c>
      <c r="II440" s="223">
        <f t="shared" ca="1" si="1092"/>
        <v>-1.0155287875792864E-13</v>
      </c>
      <c r="IJ440" s="223">
        <f t="shared" ca="1" si="1093"/>
        <v>1.0060048571787404E-13</v>
      </c>
      <c r="IK440" s="223">
        <f t="shared" ca="1" si="1094"/>
        <v>2.9141647792181394E-14</v>
      </c>
      <c r="IL440" s="223">
        <f t="shared" ca="1" si="1095"/>
        <v>-1.2157635451158974E-13</v>
      </c>
      <c r="IM440" s="223">
        <f t="shared" ca="1" si="1096"/>
        <v>5.8367805305294691E-14</v>
      </c>
      <c r="IN440" s="223">
        <f t="shared" ca="1" si="1097"/>
        <v>7.9563787665955439E-14</v>
      </c>
      <c r="IO440" s="223">
        <f t="shared" ca="1" si="1098"/>
        <v>-1.1563702984309735E-13</v>
      </c>
      <c r="IP440" s="223">
        <f t="shared" ca="1" si="1099"/>
        <v>3.6705984944014617E-15</v>
      </c>
      <c r="IQ440" s="223">
        <f t="shared" ca="1" si="1100"/>
        <v>1.1299496948460146E-13</v>
      </c>
      <c r="IR440" s="223">
        <f t="shared" ca="1" si="1101"/>
        <v>-8.5003255836261492E-14</v>
      </c>
      <c r="IS440" s="223">
        <f t="shared" ca="1" si="1102"/>
        <v>-5.1810469755032574E-14</v>
      </c>
      <c r="IT440" s="223">
        <f t="shared" ca="1" si="1103"/>
        <v>1.2229591764702802E-13</v>
      </c>
      <c r="IU440" s="223">
        <f t="shared" ca="1" si="1104"/>
        <v>-3.6216917744279235E-14</v>
      </c>
      <c r="IV440" s="223">
        <f t="shared" ca="1" si="1105"/>
        <v>-9.6227339777502182E-14</v>
      </c>
      <c r="IW440" s="223">
        <f t="shared" ca="1" si="1106"/>
        <v>1.0548040167406043E-13</v>
      </c>
      <c r="IX440" s="223">
        <f t="shared" ca="1" si="1107"/>
        <v>2.0303593749082912E-14</v>
      </c>
      <c r="IY440" s="223">
        <f t="shared" ca="1" si="1108"/>
        <v>-1.2009472690229309E-13</v>
      </c>
      <c r="IZ440" s="223">
        <f t="shared" ca="1" si="1109"/>
        <v>6.6139398503241752E-14</v>
      </c>
      <c r="JA440" s="223">
        <f t="shared" ca="1" si="1110"/>
        <v>7.2488244420843677E-14</v>
      </c>
      <c r="JB440" s="223">
        <f t="shared" ca="1" si="1111"/>
        <v>-1.1831571725163184E-13</v>
      </c>
    </row>
    <row r="441" spans="2:262">
      <c r="B441" s="230">
        <v>80</v>
      </c>
      <c r="C441" s="229">
        <f t="shared" si="1112"/>
        <v>1.562500000000001E-3</v>
      </c>
      <c r="D441" s="226">
        <f t="shared" ca="1" si="855"/>
        <v>18.000000000017302</v>
      </c>
      <c r="E441" s="225">
        <f ca="1">CH361</f>
        <v>1.7302925632084258E-11</v>
      </c>
      <c r="F441" s="224">
        <v>80</v>
      </c>
      <c r="G441" s="223">
        <f t="shared" ca="1" si="856"/>
        <v>6.3069004886739692E-14</v>
      </c>
      <c r="H441" s="223">
        <f t="shared" ca="1" si="857"/>
        <v>5.7515835812238966E-13</v>
      </c>
      <c r="I441" s="223">
        <f t="shared" ca="1" si="858"/>
        <v>-5.0327615416623061E-13</v>
      </c>
      <c r="J441" s="223">
        <f t="shared" ca="1" si="859"/>
        <v>-1.899674659147192E-13</v>
      </c>
      <c r="K441" s="223">
        <f t="shared" ca="1" si="860"/>
        <v>6.4867095795411661E-13</v>
      </c>
      <c r="L441" s="223">
        <f t="shared" ca="1" si="861"/>
        <v>-3.0650379141614456E-13</v>
      </c>
      <c r="M441" s="223">
        <f t="shared" ca="1" si="862"/>
        <v>-4.1408311209002898E-13</v>
      </c>
      <c r="N441" s="223">
        <f t="shared" ca="1" si="863"/>
        <v>6.2342928465420586E-13</v>
      </c>
      <c r="O441" s="223">
        <f t="shared" ca="1" si="864"/>
        <v>-6.3069004886739566E-14</v>
      </c>
      <c r="P441" s="223">
        <f t="shared" ca="1" si="865"/>
        <v>-5.7515835812238956E-13</v>
      </c>
      <c r="Q441" s="223">
        <f t="shared" ca="1" si="866"/>
        <v>5.0327615416623102E-13</v>
      </c>
      <c r="R441" s="223">
        <f t="shared" ca="1" si="867"/>
        <v>1.8996746591472069E-13</v>
      </c>
      <c r="S441" s="223">
        <f t="shared" ca="1" si="868"/>
        <v>-6.4867095795411671E-13</v>
      </c>
      <c r="T441" s="223">
        <f t="shared" ca="1" si="869"/>
        <v>3.0650379141614421E-13</v>
      </c>
      <c r="U441" s="223">
        <f t="shared" ca="1" si="870"/>
        <v>4.1408311209002933E-13</v>
      </c>
      <c r="V441" s="223">
        <f t="shared" ca="1" si="871"/>
        <v>-6.2342928465420576E-13</v>
      </c>
      <c r="W441" s="223">
        <f t="shared" ca="1" si="872"/>
        <v>6.3069004886739187E-14</v>
      </c>
      <c r="X441" s="223">
        <f t="shared" ca="1" si="873"/>
        <v>5.7515835812238976E-13</v>
      </c>
      <c r="Y441" s="223">
        <f t="shared" ca="1" si="874"/>
        <v>-5.0327615416623082E-13</v>
      </c>
      <c r="Z441" s="223">
        <f t="shared" ca="1" si="875"/>
        <v>-1.8996746591471885E-13</v>
      </c>
      <c r="AA441" s="223">
        <f t="shared" ca="1" si="876"/>
        <v>6.4867095795411661E-13</v>
      </c>
      <c r="AB441" s="223">
        <f t="shared" ca="1" si="877"/>
        <v>-3.0650379141614592E-13</v>
      </c>
      <c r="AC441" s="223">
        <f t="shared" ca="1" si="878"/>
        <v>-4.1408311209002782E-13</v>
      </c>
      <c r="AD441" s="223">
        <f t="shared" ca="1" si="879"/>
        <v>6.2342928465420495E-13</v>
      </c>
      <c r="AE441" s="223">
        <f t="shared" ca="1" si="880"/>
        <v>-6.3069004886736461E-14</v>
      </c>
      <c r="AF441" s="223">
        <f t="shared" ca="1" si="881"/>
        <v>-5.7515835812239097E-13</v>
      </c>
      <c r="AG441" s="223">
        <f t="shared" ca="1" si="882"/>
        <v>5.032761541662291E-13</v>
      </c>
      <c r="AH441" s="223">
        <f t="shared" ca="1" si="883"/>
        <v>1.8996746591472145E-13</v>
      </c>
      <c r="AI441" s="223">
        <f t="shared" ca="1" si="884"/>
        <v>-6.4867095795411671E-13</v>
      </c>
      <c r="AJ441" s="223">
        <f t="shared" ca="1" si="885"/>
        <v>3.0650379141614345E-13</v>
      </c>
      <c r="AK441" s="223">
        <f t="shared" ca="1" si="886"/>
        <v>4.1408311209002989E-13</v>
      </c>
      <c r="AL441" s="223">
        <f t="shared" ca="1" si="887"/>
        <v>-6.2342928465420546E-13</v>
      </c>
      <c r="AM441" s="223">
        <f t="shared" ca="1" si="888"/>
        <v>6.306900488673376E-14</v>
      </c>
      <c r="AN441" s="223">
        <f t="shared" ca="1" si="889"/>
        <v>5.7515835812239007E-13</v>
      </c>
      <c r="AO441" s="223">
        <f t="shared" ca="1" si="890"/>
        <v>-5.0327615416622738E-13</v>
      </c>
      <c r="AP441" s="223">
        <f t="shared" ca="1" si="891"/>
        <v>-1.899674659147196E-13</v>
      </c>
      <c r="AQ441" s="223">
        <f t="shared" ca="1" si="892"/>
        <v>6.4867095795411702E-13</v>
      </c>
      <c r="AR441" s="223">
        <f t="shared" ca="1" si="893"/>
        <v>-3.0650379141614517E-13</v>
      </c>
      <c r="AS441" s="223">
        <f t="shared" ca="1" si="894"/>
        <v>-4.1408311209003201E-13</v>
      </c>
      <c r="AT441" s="223">
        <f t="shared" ca="1" si="895"/>
        <v>6.2342928465420606E-13</v>
      </c>
      <c r="AU441" s="223">
        <f t="shared" ca="1" si="896"/>
        <v>-6.3069004886735704E-14</v>
      </c>
      <c r="AV441" s="223">
        <f t="shared" ca="1" si="897"/>
        <v>-5.7515835812238926E-13</v>
      </c>
      <c r="AW441" s="223">
        <f t="shared" ca="1" si="898"/>
        <v>5.0327615416622859E-13</v>
      </c>
      <c r="AX441" s="223">
        <f t="shared" ca="1" si="899"/>
        <v>1.8996746591471779E-13</v>
      </c>
      <c r="AY441" s="223">
        <f t="shared" ca="1" si="900"/>
        <v>-6.4867095795411691E-13</v>
      </c>
      <c r="AZ441" s="223">
        <f t="shared" ca="1" si="901"/>
        <v>3.0650379141614688E-13</v>
      </c>
      <c r="BA441" s="223">
        <f t="shared" ca="1" si="902"/>
        <v>4.1408311209003055E-13</v>
      </c>
      <c r="BB441" s="223">
        <f t="shared" ca="1" si="903"/>
        <v>-6.2342928465420394E-13</v>
      </c>
      <c r="BC441" s="223">
        <f t="shared" ca="1" si="904"/>
        <v>6.3069004886737572E-14</v>
      </c>
      <c r="BD441" s="223">
        <f t="shared" ca="1" si="905"/>
        <v>5.7515835812239269E-13</v>
      </c>
      <c r="BE441" s="223">
        <f t="shared" ca="1" si="906"/>
        <v>-5.0327615416622981E-13</v>
      </c>
      <c r="BF441" s="223">
        <f t="shared" ca="1" si="907"/>
        <v>-1.899674659147248E-13</v>
      </c>
      <c r="BG441" s="223">
        <f t="shared" ca="1" si="908"/>
        <v>6.4867095795411671E-13</v>
      </c>
      <c r="BH441" s="223">
        <f t="shared" ca="1" si="909"/>
        <v>-3.0650379141614042E-13</v>
      </c>
      <c r="BI441" s="223">
        <f t="shared" ca="1" si="910"/>
        <v>-4.1408311209002903E-13</v>
      </c>
      <c r="BJ441" s="223">
        <f t="shared" ca="1" si="911"/>
        <v>6.2342928465420445E-13</v>
      </c>
      <c r="BK441" s="223">
        <f t="shared" ca="1" si="912"/>
        <v>-6.3069004886739515E-14</v>
      </c>
      <c r="BL441" s="223">
        <f t="shared" ca="1" si="913"/>
        <v>-5.7515835812239178E-13</v>
      </c>
      <c r="BM441" s="223">
        <f t="shared" ca="1" si="914"/>
        <v>5.0327615416623102E-13</v>
      </c>
      <c r="BN441" s="223">
        <f t="shared" ca="1" si="915"/>
        <v>1.8996746591472296E-13</v>
      </c>
      <c r="BO441" s="223">
        <f t="shared" ca="1" si="916"/>
        <v>-6.4867095795411651E-13</v>
      </c>
      <c r="BP441" s="223">
        <f t="shared" ca="1" si="917"/>
        <v>3.0650379141614214E-13</v>
      </c>
      <c r="BQ441" s="223">
        <f t="shared" ca="1" si="918"/>
        <v>4.1408311209002757E-13</v>
      </c>
      <c r="BR441" s="223">
        <f t="shared" ca="1" si="919"/>
        <v>-6.2342928465420505E-13</v>
      </c>
      <c r="BS441" s="223">
        <f t="shared" ca="1" si="920"/>
        <v>6.3069004886732195E-14</v>
      </c>
      <c r="BT441" s="223">
        <f t="shared" ca="1" si="921"/>
        <v>5.7515835812239522E-13</v>
      </c>
      <c r="BU441" s="223">
        <f t="shared" ca="1" si="922"/>
        <v>-5.0327615416622637E-13</v>
      </c>
      <c r="BV441" s="223">
        <f t="shared" ca="1" si="923"/>
        <v>-1.8996746591472114E-13</v>
      </c>
      <c r="BW441" s="223">
        <f t="shared" ca="1" si="924"/>
        <v>6.4867095795411631E-13</v>
      </c>
      <c r="BX441" s="223">
        <f t="shared" ca="1" si="925"/>
        <v>-3.0650379141613568E-13</v>
      </c>
      <c r="BY441" s="223">
        <f t="shared" ca="1" si="926"/>
        <v>-4.1408311209003332E-13</v>
      </c>
      <c r="BZ441" s="223">
        <f t="shared" ca="1" si="927"/>
        <v>6.2342928465420556E-13</v>
      </c>
      <c r="CA441" s="223">
        <f t="shared" ca="1" si="928"/>
        <v>-6.3069004886743327E-14</v>
      </c>
      <c r="CB441" s="223">
        <f t="shared" ca="1" si="929"/>
        <v>-5.7515835812239431E-13</v>
      </c>
      <c r="CC441" s="223">
        <f t="shared" ca="1" si="930"/>
        <v>5.0327615416622748E-13</v>
      </c>
      <c r="CD441" s="223">
        <f t="shared" ca="1" si="931"/>
        <v>1.899674659147193E-13</v>
      </c>
      <c r="CE441" s="223">
        <f t="shared" ca="1" si="932"/>
        <v>-6.4867095795411621E-13</v>
      </c>
      <c r="CF441" s="223">
        <f t="shared" ca="1" si="933"/>
        <v>3.0650379141613734E-13</v>
      </c>
      <c r="CG441" s="223">
        <f t="shared" ca="1" si="934"/>
        <v>4.1408311209003181E-13</v>
      </c>
      <c r="CH441" s="223">
        <f t="shared" ca="1" si="935"/>
        <v>-6.2342928465420616E-13</v>
      </c>
      <c r="CI441" s="223">
        <f t="shared" ca="1" si="936"/>
        <v>6.3069004886726793E-14</v>
      </c>
      <c r="CJ441" s="223">
        <f t="shared" ca="1" si="937"/>
        <v>5.751583581223934E-13</v>
      </c>
      <c r="CK441" s="223">
        <f t="shared" ca="1" si="938"/>
        <v>-5.032761541662288E-13</v>
      </c>
      <c r="CL441" s="223">
        <f t="shared" ca="1" si="939"/>
        <v>-1.8996746591471746E-13</v>
      </c>
      <c r="CM441" s="223">
        <f t="shared" ca="1" si="940"/>
        <v>6.4867095795411772E-13</v>
      </c>
      <c r="CN441" s="223">
        <f t="shared" ca="1" si="941"/>
        <v>-3.0650379141613896E-13</v>
      </c>
      <c r="CO441" s="223">
        <f t="shared" ca="1" si="942"/>
        <v>-4.1408311209003029E-13</v>
      </c>
      <c r="CP441" s="223">
        <f t="shared" ca="1" si="943"/>
        <v>6.2342928465420667E-13</v>
      </c>
      <c r="CQ441" s="223">
        <f t="shared" ca="1" si="944"/>
        <v>-6.3069004886728661E-14</v>
      </c>
      <c r="CR441" s="223">
        <f t="shared" ca="1" si="945"/>
        <v>-5.7515835812239249E-13</v>
      </c>
      <c r="CS441" s="223">
        <f t="shared" ca="1" si="946"/>
        <v>5.0327615416623001E-13</v>
      </c>
      <c r="CT441" s="223">
        <f t="shared" ca="1" si="947"/>
        <v>1.8996746591471564E-13</v>
      </c>
      <c r="CU441" s="223">
        <f t="shared" ca="1" si="948"/>
        <v>-6.4867095795411762E-13</v>
      </c>
      <c r="CV441" s="223">
        <f t="shared" ca="1" si="949"/>
        <v>3.0650379141614067E-13</v>
      </c>
      <c r="CW441" s="223">
        <f t="shared" ca="1" si="950"/>
        <v>4.1408311209002883E-13</v>
      </c>
      <c r="CX441" s="223">
        <f t="shared" ca="1" si="951"/>
        <v>-6.2342928465420182E-13</v>
      </c>
      <c r="CY441" s="223">
        <f t="shared" ca="1" si="952"/>
        <v>6.3069004886730579E-14</v>
      </c>
      <c r="CZ441" s="223">
        <f t="shared" ca="1" si="953"/>
        <v>5.7515835812239158E-13</v>
      </c>
      <c r="DA441" s="223">
        <f t="shared" ca="1" si="954"/>
        <v>-5.0327615416623122E-13</v>
      </c>
      <c r="DB441" s="223">
        <f t="shared" ca="1" si="955"/>
        <v>-1.8996746591473152E-13</v>
      </c>
      <c r="DC441" s="223">
        <f t="shared" ca="1" si="956"/>
        <v>6.4867095795411742E-13</v>
      </c>
      <c r="DD441" s="223">
        <f t="shared" ca="1" si="957"/>
        <v>-3.0650379141614234E-13</v>
      </c>
      <c r="DE441" s="223">
        <f t="shared" ca="1" si="958"/>
        <v>-4.1408311209002731E-13</v>
      </c>
      <c r="DF441" s="223">
        <f t="shared" ca="1" si="959"/>
        <v>6.2342928465420243E-13</v>
      </c>
      <c r="DG441" s="223">
        <f t="shared" ca="1" si="960"/>
        <v>-6.3069004886732472E-14</v>
      </c>
      <c r="DH441" s="223">
        <f t="shared" ca="1" si="961"/>
        <v>-5.7515835812239077E-13</v>
      </c>
      <c r="DI441" s="223">
        <f t="shared" ca="1" si="962"/>
        <v>5.0327615416623243E-13</v>
      </c>
      <c r="DJ441" s="223">
        <f t="shared" ca="1" si="963"/>
        <v>1.899674659147297E-13</v>
      </c>
      <c r="DK441" s="223">
        <f t="shared" ca="1" si="964"/>
        <v>-6.4867095795411722E-13</v>
      </c>
      <c r="DL441" s="223">
        <f t="shared" ca="1" si="965"/>
        <v>3.0650379141614406E-13</v>
      </c>
      <c r="DM441" s="223">
        <f t="shared" ca="1" si="966"/>
        <v>4.1408311209002585E-13</v>
      </c>
      <c r="DN441" s="223">
        <f t="shared" ca="1" si="967"/>
        <v>-6.2342928465420293E-13</v>
      </c>
      <c r="DO441" s="223">
        <f t="shared" ca="1" si="968"/>
        <v>6.3069004886734416E-14</v>
      </c>
      <c r="DP441" s="223">
        <f t="shared" ca="1" si="969"/>
        <v>5.7515835812238976E-13</v>
      </c>
      <c r="DQ441" s="223">
        <f t="shared" ca="1" si="970"/>
        <v>-5.0327615416622193E-13</v>
      </c>
      <c r="DR441" s="223">
        <f t="shared" ca="1" si="971"/>
        <v>-1.8996746591472786E-13</v>
      </c>
      <c r="DS441" s="223">
        <f t="shared" ca="1" si="972"/>
        <v>6.4867095795411702E-13</v>
      </c>
      <c r="DT441" s="223">
        <f t="shared" ca="1" si="973"/>
        <v>-3.0650379141614572E-13</v>
      </c>
      <c r="DU441" s="223">
        <f t="shared" ca="1" si="974"/>
        <v>-4.1408311209003867E-13</v>
      </c>
      <c r="DV441" s="223">
        <f t="shared" ca="1" si="975"/>
        <v>6.2342928465420354E-13</v>
      </c>
      <c r="DW441" s="223">
        <f t="shared" ca="1" si="976"/>
        <v>-6.3069004886736335E-14</v>
      </c>
      <c r="DX441" s="223">
        <f t="shared" ca="1" si="977"/>
        <v>-5.7515835812238895E-13</v>
      </c>
      <c r="DY441" s="223">
        <f t="shared" ca="1" si="978"/>
        <v>5.0327615416622314E-13</v>
      </c>
      <c r="DZ441" s="223">
        <f t="shared" ca="1" si="979"/>
        <v>1.8996746591472602E-13</v>
      </c>
      <c r="EA441" s="223">
        <f t="shared" ca="1" si="980"/>
        <v>-6.4867095795411681E-13</v>
      </c>
      <c r="EB441" s="223">
        <f t="shared" ca="1" si="981"/>
        <v>3.0650379141614744E-13</v>
      </c>
      <c r="EC441" s="223">
        <f t="shared" ca="1" si="982"/>
        <v>4.1408311209003721E-13</v>
      </c>
      <c r="ED441" s="223">
        <f t="shared" ca="1" si="983"/>
        <v>-6.2342928465420414E-13</v>
      </c>
      <c r="EE441" s="223">
        <f t="shared" ca="1" si="984"/>
        <v>6.3069004886738228E-14</v>
      </c>
      <c r="EF441" s="223">
        <f t="shared" ca="1" si="985"/>
        <v>5.7515835812239673E-13</v>
      </c>
      <c r="EG441" s="223">
        <f t="shared" ca="1" si="986"/>
        <v>-5.0327615416622435E-13</v>
      </c>
      <c r="EH441" s="223">
        <f t="shared" ca="1" si="987"/>
        <v>-1.8996746591474192E-13</v>
      </c>
      <c r="EI441" s="223">
        <f t="shared" ca="1" si="988"/>
        <v>6.4867095795411661E-13</v>
      </c>
      <c r="EJ441" s="223">
        <f t="shared" ca="1" si="989"/>
        <v>-3.0650379141613285E-13</v>
      </c>
      <c r="EK441" s="223">
        <f t="shared" ca="1" si="990"/>
        <v>-4.1408311209002141E-13</v>
      </c>
      <c r="EL441" s="223">
        <f t="shared" ca="1" si="991"/>
        <v>6.2342928465420465E-13</v>
      </c>
      <c r="EM441" s="223">
        <f t="shared" ca="1" si="992"/>
        <v>-6.3069004886721719E-14</v>
      </c>
      <c r="EN441" s="223">
        <f t="shared" ca="1" si="993"/>
        <v>-5.7515835812238714E-13</v>
      </c>
      <c r="EO441" s="223">
        <f t="shared" ca="1" si="994"/>
        <v>5.0327615416622556E-13</v>
      </c>
      <c r="EP441" s="223">
        <f t="shared" ca="1" si="995"/>
        <v>1.8996746591474008E-13</v>
      </c>
      <c r="EQ441" s="223">
        <f t="shared" ca="1" si="996"/>
        <v>-6.4867095795411641E-13</v>
      </c>
      <c r="ER441" s="223">
        <f t="shared" ca="1" si="997"/>
        <v>3.0650379141613446E-13</v>
      </c>
      <c r="ES441" s="223">
        <f t="shared" ca="1" si="998"/>
        <v>4.1408311209001989E-13</v>
      </c>
      <c r="ET441" s="223">
        <f t="shared" ca="1" si="999"/>
        <v>-6.2342928465420525E-13</v>
      </c>
      <c r="EU441" s="223">
        <f t="shared" ca="1" si="1000"/>
        <v>6.3069004886723587E-14</v>
      </c>
      <c r="EV441" s="223">
        <f t="shared" ca="1" si="1001"/>
        <v>5.7515835812238613E-13</v>
      </c>
      <c r="EW441" s="223">
        <f t="shared" ca="1" si="1002"/>
        <v>-5.0327615416622678E-13</v>
      </c>
      <c r="EX441" s="223">
        <f t="shared" ca="1" si="1003"/>
        <v>-1.8996746591473823E-13</v>
      </c>
      <c r="EY441" s="223">
        <f t="shared" ca="1" si="1004"/>
        <v>6.4867095795411621E-13</v>
      </c>
      <c r="EZ441" s="223">
        <f t="shared" ca="1" si="1005"/>
        <v>-3.0650379141613618E-13</v>
      </c>
      <c r="FA441" s="223">
        <f t="shared" ca="1" si="1006"/>
        <v>-4.1408311209004711E-13</v>
      </c>
      <c r="FB441" s="223">
        <f t="shared" ca="1" si="1007"/>
        <v>6.2342928465420576E-13</v>
      </c>
      <c r="FC441" s="223">
        <f t="shared" ca="1" si="1008"/>
        <v>-6.306900488672553E-14</v>
      </c>
      <c r="FD441" s="223">
        <f t="shared" ca="1" si="1009"/>
        <v>-5.7515835812238532E-13</v>
      </c>
      <c r="FE441" s="223">
        <f t="shared" ca="1" si="1010"/>
        <v>5.0327615416622799E-13</v>
      </c>
      <c r="FF441" s="223">
        <f t="shared" ca="1" si="1011"/>
        <v>1.8996746591473642E-13</v>
      </c>
      <c r="FG441" s="223">
        <f t="shared" ca="1" si="1012"/>
        <v>-6.4867095795411611E-13</v>
      </c>
      <c r="FH441" s="223">
        <f t="shared" ca="1" si="1013"/>
        <v>3.065037914161379E-13</v>
      </c>
      <c r="FI441" s="223">
        <f t="shared" ca="1" si="1014"/>
        <v>4.1408311209004559E-13</v>
      </c>
      <c r="FJ441" s="223">
        <f t="shared" ca="1" si="1015"/>
        <v>-6.2342928465420637E-13</v>
      </c>
      <c r="FK441" s="223">
        <f t="shared" ca="1" si="1016"/>
        <v>6.3069004886727399E-14</v>
      </c>
      <c r="FL441" s="223">
        <f t="shared" ca="1" si="1017"/>
        <v>5.7515835812240188E-13</v>
      </c>
      <c r="FM441" s="223">
        <f t="shared" ca="1" si="1018"/>
        <v>-5.032761541662291E-13</v>
      </c>
      <c r="FN441" s="223">
        <f t="shared" ca="1" si="1019"/>
        <v>-1.8996746591473457E-13</v>
      </c>
      <c r="FO441" s="223">
        <f t="shared" ca="1" si="1020"/>
        <v>6.4867095795411601E-13</v>
      </c>
      <c r="FP441" s="223">
        <f t="shared" ca="1" si="1021"/>
        <v>-3.0650379141613961E-13</v>
      </c>
      <c r="FQ441" s="223">
        <f t="shared" ca="1" si="1022"/>
        <v>-4.1408311209004413E-13</v>
      </c>
      <c r="FR441" s="223">
        <f t="shared" ca="1" si="1023"/>
        <v>6.2342928465420687E-13</v>
      </c>
      <c r="FS441" s="223">
        <f t="shared" ca="1" si="1024"/>
        <v>-6.3069004886729342E-14</v>
      </c>
      <c r="FT441" s="223">
        <f t="shared" ca="1" si="1025"/>
        <v>-5.7515835812240097E-13</v>
      </c>
      <c r="FU441" s="223">
        <f t="shared" ca="1" si="1026"/>
        <v>5.0327615416623031E-13</v>
      </c>
      <c r="FV441" s="223">
        <f t="shared" ca="1" si="1027"/>
        <v>1.8996746591473276E-13</v>
      </c>
      <c r="FW441" s="223">
        <f t="shared" ca="1" si="1028"/>
        <v>-6.486709579541157E-13</v>
      </c>
      <c r="FX441" s="223">
        <f t="shared" ca="1" si="1029"/>
        <v>3.0650379141614123E-13</v>
      </c>
      <c r="FY441" s="223">
        <f t="shared" ca="1" si="1030"/>
        <v>4.1408311209004261E-13</v>
      </c>
      <c r="FZ441" s="223">
        <f t="shared" ca="1" si="1031"/>
        <v>-6.2342928465420748E-13</v>
      </c>
      <c r="GA441" s="223">
        <f t="shared" ca="1" si="1032"/>
        <v>6.3069004886731286E-14</v>
      </c>
      <c r="GB441" s="223">
        <f t="shared" ca="1" si="1033"/>
        <v>5.7515835812240006E-13</v>
      </c>
      <c r="GC441" s="223">
        <f t="shared" ca="1" si="1034"/>
        <v>-5.0327615416623152E-13</v>
      </c>
      <c r="GD441" s="223">
        <f t="shared" ca="1" si="1035"/>
        <v>-1.8996746591473091E-13</v>
      </c>
      <c r="GE441" s="223">
        <f t="shared" ca="1" si="1036"/>
        <v>6.4867095795411914E-13</v>
      </c>
      <c r="GF441" s="223">
        <f t="shared" ca="1" si="1037"/>
        <v>-3.0650379141614295E-13</v>
      </c>
      <c r="GG441" s="223">
        <f t="shared" ca="1" si="1038"/>
        <v>-4.1408311209004115E-13</v>
      </c>
      <c r="GH441" s="223">
        <f t="shared" ca="1" si="1039"/>
        <v>6.2342928465420798E-13</v>
      </c>
      <c r="GI441" s="223">
        <f t="shared" ca="1" si="1040"/>
        <v>-6.3069004886733154E-14</v>
      </c>
      <c r="GJ441" s="223">
        <f t="shared" ca="1" si="1041"/>
        <v>-5.7515835812239915E-13</v>
      </c>
      <c r="GK441" s="223">
        <f t="shared" ca="1" si="1042"/>
        <v>5.0327615416623294E-13</v>
      </c>
      <c r="GL441" s="223">
        <f t="shared" ca="1" si="1043"/>
        <v>1.8996746591472907E-13</v>
      </c>
      <c r="GM441" s="223">
        <f t="shared" ca="1" si="1044"/>
        <v>-6.4867095795411893E-13</v>
      </c>
      <c r="GN441" s="223">
        <f t="shared" ca="1" si="1045"/>
        <v>3.0650379141614466E-13</v>
      </c>
      <c r="GO441" s="223">
        <f t="shared" ca="1" si="1046"/>
        <v>4.1408311209003968E-13</v>
      </c>
      <c r="GP441" s="223">
        <f t="shared" ca="1" si="1047"/>
        <v>-6.2342928465419778E-13</v>
      </c>
      <c r="GQ441" s="223">
        <f t="shared" ca="1" si="1048"/>
        <v>6.3069004886735073E-14</v>
      </c>
      <c r="GR441" s="223">
        <f t="shared" ca="1" si="1049"/>
        <v>5.7515835812239824E-13</v>
      </c>
      <c r="GS441" s="223">
        <f t="shared" ca="1" si="1050"/>
        <v>-5.0327615416623405E-13</v>
      </c>
      <c r="GT441" s="223">
        <f t="shared" ca="1" si="1051"/>
        <v>-1.8996746591472725E-13</v>
      </c>
      <c r="GU441" s="223">
        <f t="shared" ca="1" si="1052"/>
        <v>6.4867095795411873E-13</v>
      </c>
      <c r="GV441" s="223">
        <f t="shared" ca="1" si="1053"/>
        <v>-3.0650379141614628E-13</v>
      </c>
      <c r="GW441" s="223">
        <f t="shared" ca="1" si="1054"/>
        <v>-4.1408311209003817E-13</v>
      </c>
      <c r="GX441" s="223">
        <f t="shared" ca="1" si="1055"/>
        <v>6.2342928465419829E-13</v>
      </c>
      <c r="GY441" s="223">
        <f t="shared" ca="1" si="1056"/>
        <v>-6.3069004886736966E-14</v>
      </c>
      <c r="GZ441" s="223">
        <f t="shared" ca="1" si="1057"/>
        <v>-5.7515835812239734E-13</v>
      </c>
      <c r="HA441" s="223">
        <f t="shared" ca="1" si="1058"/>
        <v>5.0327615416623526E-13</v>
      </c>
      <c r="HB441" s="223">
        <f t="shared" ca="1" si="1059"/>
        <v>1.8996746591472541E-13</v>
      </c>
      <c r="HC441" s="223">
        <f t="shared" ca="1" si="1060"/>
        <v>-6.4867095795411853E-13</v>
      </c>
      <c r="HD441" s="223">
        <f t="shared" ca="1" si="1061"/>
        <v>3.0650379141614799E-13</v>
      </c>
      <c r="HE441" s="223">
        <f t="shared" ca="1" si="1062"/>
        <v>4.1408311209003676E-13</v>
      </c>
      <c r="HF441" s="223">
        <f t="shared" ca="1" si="1063"/>
        <v>-6.2342928465419889E-13</v>
      </c>
      <c r="HG441" s="223">
        <f t="shared" ca="1" si="1064"/>
        <v>6.3069004886738834E-14</v>
      </c>
      <c r="HH441" s="223">
        <f t="shared" ca="1" si="1065"/>
        <v>5.7515835812239643E-13</v>
      </c>
      <c r="HI441" s="223">
        <f t="shared" ca="1" si="1066"/>
        <v>-5.0327615416621294E-13</v>
      </c>
      <c r="HJ441" s="223">
        <f t="shared" ca="1" si="1067"/>
        <v>-1.8996746591472359E-13</v>
      </c>
      <c r="HK441" s="223">
        <f t="shared" ca="1" si="1068"/>
        <v>6.4867095795411833E-13</v>
      </c>
      <c r="HL441" s="223">
        <f t="shared" ca="1" si="1069"/>
        <v>-3.0650379141614971E-13</v>
      </c>
      <c r="HM441" s="223">
        <f t="shared" ca="1" si="1070"/>
        <v>-4.1408311209003524E-13</v>
      </c>
      <c r="HN441" s="223">
        <f t="shared" ca="1" si="1071"/>
        <v>6.234292846541994E-13</v>
      </c>
      <c r="HO441" s="223">
        <f t="shared" ca="1" si="1072"/>
        <v>-6.3069004886740752E-14</v>
      </c>
      <c r="HP441" s="223">
        <f t="shared" ca="1" si="1073"/>
        <v>-5.7515835812239552E-13</v>
      </c>
      <c r="HQ441" s="223">
        <f t="shared" ca="1" si="1074"/>
        <v>5.0327615416621415E-13</v>
      </c>
      <c r="HR441" s="223">
        <f t="shared" ca="1" si="1075"/>
        <v>1.8996746591472175E-13</v>
      </c>
      <c r="HS441" s="223">
        <f t="shared" ca="1" si="1076"/>
        <v>-6.4867095795411823E-13</v>
      </c>
      <c r="HT441" s="223">
        <f t="shared" ca="1" si="1077"/>
        <v>3.0650379141615143E-13</v>
      </c>
      <c r="HU441" s="223">
        <f t="shared" ca="1" si="1078"/>
        <v>4.1408311209003378E-13</v>
      </c>
      <c r="HV441" s="223">
        <f t="shared" ca="1" si="1079"/>
        <v>-6.234292846542E-13</v>
      </c>
      <c r="HW441" s="223">
        <f t="shared" ca="1" si="1080"/>
        <v>6.3069004886742646E-14</v>
      </c>
      <c r="HX441" s="223">
        <f t="shared" ca="1" si="1081"/>
        <v>5.7515835812239461E-13</v>
      </c>
      <c r="HY441" s="223">
        <f t="shared" ca="1" si="1082"/>
        <v>-5.0327615416621537E-13</v>
      </c>
      <c r="HZ441" s="223">
        <f t="shared" ca="1" si="1083"/>
        <v>-1.8996746591471991E-13</v>
      </c>
      <c r="IA441" s="223">
        <f t="shared" ca="1" si="1084"/>
        <v>6.4867095795411803E-13</v>
      </c>
      <c r="IB441" s="223">
        <f t="shared" ca="1" si="1085"/>
        <v>-3.0650379141612038E-13</v>
      </c>
      <c r="IC441" s="223">
        <f t="shared" ca="1" si="1086"/>
        <v>-4.1408311209003226E-13</v>
      </c>
      <c r="ID441" s="223">
        <f t="shared" ca="1" si="1087"/>
        <v>6.2342928465420061E-13</v>
      </c>
      <c r="IE441" s="223">
        <f t="shared" ca="1" si="1088"/>
        <v>-6.3069004886744791E-14</v>
      </c>
      <c r="IF441" s="223">
        <f t="shared" ca="1" si="1089"/>
        <v>-5.751583581223937E-13</v>
      </c>
      <c r="IG441" s="223">
        <f t="shared" ca="1" si="1090"/>
        <v>5.0327615416621658E-13</v>
      </c>
      <c r="IH441" s="223">
        <f t="shared" ca="1" si="1091"/>
        <v>1.8996746591471809E-13</v>
      </c>
      <c r="II441" s="223">
        <f t="shared" ca="1" si="1092"/>
        <v>-6.4867095795411782E-13</v>
      </c>
      <c r="IJ441" s="223">
        <f t="shared" ca="1" si="1093"/>
        <v>3.0650379141612204E-13</v>
      </c>
      <c r="IK441" s="223">
        <f t="shared" ca="1" si="1094"/>
        <v>4.140831120900308E-13</v>
      </c>
      <c r="IL441" s="223">
        <f t="shared" ca="1" si="1095"/>
        <v>-6.2342928465420111E-13</v>
      </c>
      <c r="IM441" s="223">
        <f t="shared" ca="1" si="1096"/>
        <v>6.3069004886709627E-14</v>
      </c>
      <c r="IN441" s="223">
        <f t="shared" ca="1" si="1097"/>
        <v>5.7515835812239279E-13</v>
      </c>
      <c r="IO441" s="223">
        <f t="shared" ca="1" si="1098"/>
        <v>-5.0327615416621789E-13</v>
      </c>
      <c r="IP441" s="223">
        <f t="shared" ca="1" si="1099"/>
        <v>-1.8996746591471625E-13</v>
      </c>
      <c r="IQ441" s="223">
        <f t="shared" ca="1" si="1100"/>
        <v>6.4867095795411762E-13</v>
      </c>
      <c r="IR441" s="223">
        <f t="shared" ca="1" si="1101"/>
        <v>-3.0650379141612376E-13</v>
      </c>
      <c r="IS441" s="223">
        <f t="shared" ca="1" si="1102"/>
        <v>-4.1408311209002933E-13</v>
      </c>
      <c r="IT441" s="223">
        <f t="shared" ca="1" si="1103"/>
        <v>6.2342928465420172E-13</v>
      </c>
      <c r="IU441" s="223">
        <f t="shared" ca="1" si="1104"/>
        <v>-6.3069004886711546E-14</v>
      </c>
      <c r="IV441" s="223">
        <f t="shared" ca="1" si="1105"/>
        <v>-5.7515835812239188E-13</v>
      </c>
      <c r="IW441" s="223">
        <f t="shared" ca="1" si="1106"/>
        <v>5.032761541662191E-13</v>
      </c>
      <c r="IX441" s="223">
        <f t="shared" ca="1" si="1107"/>
        <v>1.899674659147144E-13</v>
      </c>
      <c r="IY441" s="223">
        <f t="shared" ca="1" si="1108"/>
        <v>-6.4867095795411742E-13</v>
      </c>
      <c r="IZ441" s="223">
        <f t="shared" ca="1" si="1109"/>
        <v>3.0650379141612548E-13</v>
      </c>
      <c r="JA441" s="223">
        <f t="shared" ca="1" si="1110"/>
        <v>4.1408311209002782E-13</v>
      </c>
      <c r="JB441" s="223">
        <f t="shared" ca="1" si="1111"/>
        <v>-6.2342928465420223E-13</v>
      </c>
    </row>
    <row r="442" spans="2:262">
      <c r="B442" s="230">
        <v>81</v>
      </c>
      <c r="C442" s="229">
        <f t="shared" si="1112"/>
        <v>1.582031250000001E-3</v>
      </c>
      <c r="D442" s="226">
        <f t="shared" ca="1" si="855"/>
        <v>18.000000000021274</v>
      </c>
      <c r="E442" s="225">
        <f ca="1">CI361</f>
        <v>2.1272679279489753E-11</v>
      </c>
      <c r="F442" s="224">
        <v>81</v>
      </c>
      <c r="G442" s="223">
        <f t="shared" ca="1" si="856"/>
        <v>-4.6652122784865399E-14</v>
      </c>
      <c r="H442" s="223">
        <f t="shared" ca="1" si="857"/>
        <v>-2.0644882332552856E-14</v>
      </c>
      <c r="I442" s="223">
        <f t="shared" ca="1" si="858"/>
        <v>6.3384441272709624E-14</v>
      </c>
      <c r="J442" s="223">
        <f t="shared" ca="1" si="859"/>
        <v>-3.0727106205097047E-14</v>
      </c>
      <c r="K442" s="223">
        <f t="shared" ca="1" si="860"/>
        <v>-3.8480655484460844E-14</v>
      </c>
      <c r="L442" s="223">
        <f t="shared" ca="1" si="861"/>
        <v>6.1915008989689498E-14</v>
      </c>
      <c r="M442" s="223">
        <f t="shared" ca="1" si="862"/>
        <v>-1.1700383714764242E-14</v>
      </c>
      <c r="N442" s="223">
        <f t="shared" ca="1" si="863"/>
        <v>-5.2432051247822219E-14</v>
      </c>
      <c r="O442" s="223">
        <f t="shared" ca="1" si="864"/>
        <v>5.4195650402053076E-14</v>
      </c>
      <c r="P442" s="223">
        <f t="shared" ca="1" si="865"/>
        <v>8.5074180832561852E-15</v>
      </c>
      <c r="Q442" s="223">
        <f t="shared" ca="1" si="866"/>
        <v>-6.109076496775017E-14</v>
      </c>
      <c r="R442" s="223">
        <f t="shared" ca="1" si="867"/>
        <v>4.1005585654946074E-14</v>
      </c>
      <c r="S442" s="223">
        <f t="shared" ca="1" si="868"/>
        <v>2.7856450143041121E-14</v>
      </c>
      <c r="T442" s="223">
        <f t="shared" ca="1" si="869"/>
        <v>-6.3582754573906988E-14</v>
      </c>
      <c r="U442" s="223">
        <f t="shared" ca="1" si="870"/>
        <v>2.3676267880132503E-14</v>
      </c>
      <c r="V442" s="223">
        <f t="shared" ca="1" si="871"/>
        <v>4.4393550760948954E-14</v>
      </c>
      <c r="W442" s="223">
        <f t="shared" ca="1" si="872"/>
        <v>-5.9656469567560878E-14</v>
      </c>
      <c r="X442" s="223">
        <f t="shared" ca="1" si="873"/>
        <v>3.9569814719650355E-15</v>
      </c>
      <c r="Y442" s="223">
        <f t="shared" ca="1" si="874"/>
        <v>5.6449404825175677E-14</v>
      </c>
      <c r="Z442" s="223">
        <f t="shared" ca="1" si="875"/>
        <v>-4.9708243444272671E-14</v>
      </c>
      <c r="AA442" s="223">
        <f t="shared" ca="1" si="876"/>
        <v>-1.6161737044701656E-14</v>
      </c>
      <c r="AB442" s="223">
        <f t="shared" ca="1" si="877"/>
        <v>6.2807050557468868E-14</v>
      </c>
      <c r="AC442" s="223">
        <f t="shared" ca="1" si="878"/>
        <v>-3.474228634867128E-14</v>
      </c>
      <c r="AD442" s="223">
        <f t="shared" ca="1" si="879"/>
        <v>-3.4649031014522349E-14</v>
      </c>
      <c r="AE442" s="223">
        <f t="shared" ca="1" si="880"/>
        <v>6.2824724063320753E-14</v>
      </c>
      <c r="AF442" s="223">
        <f t="shared" ca="1" si="881"/>
        <v>-1.6269316448319639E-14</v>
      </c>
      <c r="AG442" s="223">
        <f t="shared" ca="1" si="882"/>
        <v>-4.9638725712360866E-14</v>
      </c>
      <c r="AH442" s="223">
        <f t="shared" ca="1" si="883"/>
        <v>5.6500641314740251E-14</v>
      </c>
      <c r="AI442" s="223">
        <f t="shared" ca="1" si="884"/>
        <v>3.8459374553410916E-15</v>
      </c>
      <c r="AJ442" s="223">
        <f t="shared" ca="1" si="885"/>
        <v>-5.9617706810706924E-14</v>
      </c>
      <c r="AK442" s="223">
        <f t="shared" ca="1" si="886"/>
        <v>4.4473178236529133E-14</v>
      </c>
      <c r="AL442" s="223">
        <f t="shared" ca="1" si="887"/>
        <v>2.3572968437608486E-14</v>
      </c>
      <c r="AM442" s="223">
        <f t="shared" ca="1" si="888"/>
        <v>-6.3578659645838493E-14</v>
      </c>
      <c r="AN442" s="223">
        <f t="shared" ca="1" si="889"/>
        <v>2.7956430717503082E-14</v>
      </c>
      <c r="AO442" s="223">
        <f t="shared" ca="1" si="890"/>
        <v>4.0920458208137861E-14</v>
      </c>
      <c r="AP442" s="223">
        <f t="shared" ca="1" si="891"/>
        <v>-6.1121751225406884E-14</v>
      </c>
      <c r="AQ442" s="223">
        <f t="shared" ca="1" si="892"/>
        <v>8.6176593536016508E-15</v>
      </c>
      <c r="AR442" s="223">
        <f t="shared" ca="1" si="893"/>
        <v>5.4137288025204629E-14</v>
      </c>
      <c r="AS442" s="223">
        <f t="shared" ca="1" si="894"/>
        <v>-5.249499082560319E-14</v>
      </c>
      <c r="AT442" s="223">
        <f t="shared" ca="1" si="895"/>
        <v>-1.1591009903510376E-14</v>
      </c>
      <c r="AU442" s="223">
        <f t="shared" ca="1" si="896"/>
        <v>6.1889302993489684E-14</v>
      </c>
      <c r="AV442" s="223">
        <f t="shared" ca="1" si="897"/>
        <v>-3.8569195032359472E-14</v>
      </c>
      <c r="AW442" s="223">
        <f t="shared" ca="1" si="898"/>
        <v>-3.0629640443433823E-14</v>
      </c>
      <c r="AX442" s="223">
        <f t="shared" ca="1" si="899"/>
        <v>6.3393986513954237E-14</v>
      </c>
      <c r="AY442" s="223">
        <f t="shared" ca="1" si="900"/>
        <v>-2.0750084346425399E-14</v>
      </c>
      <c r="AZ442" s="223">
        <f t="shared" ca="1" si="901"/>
        <v>-4.6576403621434871E-14</v>
      </c>
      <c r="BA442" s="223">
        <f t="shared" ca="1" si="902"/>
        <v>5.849945035677912E-14</v>
      </c>
      <c r="BB442" s="223">
        <f t="shared" ca="1" si="903"/>
        <v>-8.3638464086727087E-16</v>
      </c>
      <c r="BC442" s="223">
        <f t="shared" ca="1" si="904"/>
        <v>-5.7821575135022203E-14</v>
      </c>
      <c r="BD442" s="223">
        <f t="shared" ca="1" si="905"/>
        <v>4.7699766811976119E-14</v>
      </c>
      <c r="BE442" s="223">
        <f t="shared" ca="1" si="906"/>
        <v>1.9161742773788934E-14</v>
      </c>
      <c r="BF442" s="223">
        <f t="shared" ca="1" si="907"/>
        <v>-6.3230026452527566E-14</v>
      </c>
      <c r="BG442" s="223">
        <f t="shared" ca="1" si="908"/>
        <v>3.2085095234596522E-14</v>
      </c>
      <c r="BH442" s="223">
        <f t="shared" ca="1" si="909"/>
        <v>3.7225614146841545E-14</v>
      </c>
      <c r="BI442" s="223">
        <f t="shared" ca="1" si="910"/>
        <v>-6.2255808817613852E-14</v>
      </c>
      <c r="BJ442" s="223">
        <f t="shared" ca="1" si="911"/>
        <v>1.3231637392545415E-14</v>
      </c>
      <c r="BK442" s="223">
        <f t="shared" ca="1" si="912"/>
        <v>5.1531796570828821E-14</v>
      </c>
      <c r="BL442" s="223">
        <f t="shared" ca="1" si="913"/>
        <v>-5.4997263303346023E-14</v>
      </c>
      <c r="BM442" s="223">
        <f t="shared" ca="1" si="914"/>
        <v>-6.9574700753756317E-15</v>
      </c>
      <c r="BN442" s="223">
        <f t="shared" ca="1" si="915"/>
        <v>6.0636171934337669E-14</v>
      </c>
      <c r="BO442" s="223">
        <f t="shared" ca="1" si="916"/>
        <v>-4.2187093906430874E-14</v>
      </c>
      <c r="BP442" s="223">
        <f t="shared" ca="1" si="917"/>
        <v>-2.6444265196950088E-14</v>
      </c>
      <c r="BQ442" s="223">
        <f t="shared" ca="1" si="918"/>
        <v>6.3619711459047633E-14</v>
      </c>
      <c r="BR442" s="223">
        <f t="shared" ca="1" si="919"/>
        <v>-2.5118405739615797E-14</v>
      </c>
      <c r="BS442" s="223">
        <f t="shared" ca="1" si="920"/>
        <v>-4.3261679963783052E-14</v>
      </c>
      <c r="BT442" s="223">
        <f t="shared" ca="1" si="921"/>
        <v>6.0181245808789045E-14</v>
      </c>
      <c r="BU442" s="223">
        <f t="shared" ca="1" si="922"/>
        <v>-5.514174296238414E-15</v>
      </c>
      <c r="BV442" s="223">
        <f t="shared" ca="1" si="923"/>
        <v>-5.5712103333867818E-14</v>
      </c>
      <c r="BW442" s="223">
        <f t="shared" ca="1" si="924"/>
        <v>5.0667866218236532E-14</v>
      </c>
      <c r="BX442" s="223">
        <f t="shared" ca="1" si="925"/>
        <v>1.4646677965653786E-14</v>
      </c>
      <c r="BY442" s="223">
        <f t="shared" ca="1" si="926"/>
        <v>-6.2538744267455367E-14</v>
      </c>
      <c r="BZ442" s="223">
        <f t="shared" ca="1" si="927"/>
        <v>3.6039887840677024E-14</v>
      </c>
      <c r="CA442" s="223">
        <f t="shared" ca="1" si="928"/>
        <v>3.3329041257158814E-14</v>
      </c>
      <c r="CB442" s="223">
        <f t="shared" ca="1" si="929"/>
        <v>-6.3052496787831889E-14</v>
      </c>
      <c r="CC442" s="223">
        <f t="shared" ca="1" si="930"/>
        <v>1.7773912042035232E-14</v>
      </c>
      <c r="CD442" s="223">
        <f t="shared" ca="1" si="931"/>
        <v>4.8647049845985322E-14</v>
      </c>
      <c r="CE442" s="223">
        <f t="shared" ca="1" si="932"/>
        <v>-5.7201500846141528E-14</v>
      </c>
      <c r="CF442" s="223">
        <f t="shared" ca="1" si="933"/>
        <v>-2.2862271140898918E-15</v>
      </c>
      <c r="CG442" s="223">
        <f t="shared" ca="1" si="934"/>
        <v>5.9054448205796751E-14</v>
      </c>
      <c r="CH442" s="223">
        <f t="shared" ca="1" si="935"/>
        <v>-4.5576377263423049E-14</v>
      </c>
      <c r="CI442" s="223">
        <f t="shared" ca="1" si="936"/>
        <v>-2.2115586186163702E-14</v>
      </c>
      <c r="CJ442" s="223">
        <f t="shared" ca="1" si="937"/>
        <v>6.3500675675565932E-14</v>
      </c>
      <c r="CK442" s="223">
        <f t="shared" ca="1" si="938"/>
        <v>-2.9350608315779582E-14</v>
      </c>
      <c r="CL442" s="223">
        <f t="shared" ca="1" si="939"/>
        <v>-3.9712517514101558E-14</v>
      </c>
      <c r="CM442" s="223">
        <f t="shared" ca="1" si="940"/>
        <v>6.1536913875500655E-14</v>
      </c>
      <c r="CN442" s="223">
        <f t="shared" ca="1" si="941"/>
        <v>-1.0162082163337536E-14</v>
      </c>
      <c r="CO442" s="223">
        <f t="shared" ca="1" si="942"/>
        <v>-5.3300722817705579E-14</v>
      </c>
      <c r="CP442" s="223">
        <f t="shared" ca="1" si="943"/>
        <v>5.3361392067462647E-14</v>
      </c>
      <c r="CQ442" s="223">
        <f t="shared" ca="1" si="944"/>
        <v>1.0052241540596198E-14</v>
      </c>
      <c r="CR442" s="223">
        <f t="shared" ca="1" si="945"/>
        <v>-6.1508559208677043E-14</v>
      </c>
      <c r="CS442" s="223">
        <f t="shared" ca="1" si="946"/>
        <v>3.9799377171959355E-14</v>
      </c>
      <c r="CT442" s="223">
        <f t="shared" ca="1" si="947"/>
        <v>2.9251855405187337E-14</v>
      </c>
      <c r="CU442" s="223">
        <f t="shared" ca="1" si="948"/>
        <v>-6.3507497814923281E-14</v>
      </c>
      <c r="CV442" s="223">
        <f t="shared" ca="1" si="949"/>
        <v>2.2219868322189254E-14</v>
      </c>
      <c r="CW442" s="223">
        <f t="shared" ca="1" si="950"/>
        <v>4.5498680543119815E-14</v>
      </c>
      <c r="CX442" s="223">
        <f t="shared" ca="1" si="951"/>
        <v>-5.9095758499763858E-14</v>
      </c>
      <c r="CY442" s="223">
        <f t="shared" ca="1" si="952"/>
        <v>2.3974051100127099E-15</v>
      </c>
      <c r="CZ442" s="223">
        <f t="shared" ca="1" si="953"/>
        <v>5.7152703305796213E-14</v>
      </c>
      <c r="DA442" s="223">
        <f t="shared" ca="1" si="954"/>
        <v>-4.8718678283168656E-14</v>
      </c>
      <c r="DB442" s="223">
        <f t="shared" ca="1" si="955"/>
        <v>-1.7667060897681331E-14</v>
      </c>
      <c r="DC442" s="223">
        <f t="shared" ca="1" si="956"/>
        <v>6.3037524228733633E-14</v>
      </c>
      <c r="DD442" s="223">
        <f t="shared" ca="1" si="957"/>
        <v>-3.3423757402464998E-14</v>
      </c>
      <c r="DE442" s="223">
        <f t="shared" ca="1" si="958"/>
        <v>-3.5948149491216043E-14</v>
      </c>
      <c r="DF442" s="223">
        <f t="shared" ca="1" si="959"/>
        <v>6.2559108074201453E-14</v>
      </c>
      <c r="DG442" s="223">
        <f t="shared" ca="1" si="960"/>
        <v>-1.4754920826724106E-14</v>
      </c>
      <c r="DH442" s="223">
        <f t="shared" ca="1" si="961"/>
        <v>-5.060050106647903E-14</v>
      </c>
      <c r="DI442" s="223">
        <f t="shared" ca="1" si="962"/>
        <v>5.5765747909705423E-14</v>
      </c>
      <c r="DJ442" s="223">
        <f t="shared" ca="1" si="963"/>
        <v>5.403331147679366E-15</v>
      </c>
      <c r="DK442" s="223">
        <f t="shared" ca="1" si="964"/>
        <v>-6.0145053938284731E-14</v>
      </c>
      <c r="DL442" s="223">
        <f t="shared" ca="1" si="965"/>
        <v>4.334319023002317E-14</v>
      </c>
      <c r="DM442" s="223">
        <f t="shared" ca="1" si="966"/>
        <v>2.5016151214317739E-14</v>
      </c>
      <c r="DN442" s="223">
        <f t="shared" ca="1" si="967"/>
        <v>-6.36183462088996E-14</v>
      </c>
      <c r="DO442" s="223">
        <f t="shared" ca="1" si="968"/>
        <v>2.6545413210719449E-14</v>
      </c>
      <c r="DP442" s="223">
        <f t="shared" ca="1" si="969"/>
        <v>4.2103749948265062E-14</v>
      </c>
      <c r="DQ442" s="223">
        <f t="shared" ca="1" si="970"/>
        <v>-6.0669771117864054E-14</v>
      </c>
      <c r="DR442" s="223">
        <f t="shared" ca="1" si="971"/>
        <v>7.0680455881048959E-15</v>
      </c>
      <c r="DS442" s="223">
        <f t="shared" ca="1" si="972"/>
        <v>5.4941242954722502E-14</v>
      </c>
      <c r="DT442" s="223">
        <f t="shared" ca="1" si="973"/>
        <v>-5.1596968564183808E-14</v>
      </c>
      <c r="DU442" s="223">
        <f t="shared" ca="1" si="974"/>
        <v>-1.3122796275473977E-14</v>
      </c>
      <c r="DV442" s="223">
        <f t="shared" ca="1" si="975"/>
        <v>6.2232766976369442E-14</v>
      </c>
      <c r="DW442" s="223">
        <f t="shared" ca="1" si="976"/>
        <v>-3.7315780251866136E-14</v>
      </c>
      <c r="DX442" s="223">
        <f t="shared" ca="1" si="977"/>
        <v>-3.1988975331594349E-14</v>
      </c>
      <c r="DY442" s="223">
        <f t="shared" ca="1" si="978"/>
        <v>6.3242289045962888E-14</v>
      </c>
      <c r="DZ442" s="223">
        <f t="shared" ca="1" si="979"/>
        <v>-1.9267801295743929E-14</v>
      </c>
      <c r="EA442" s="223">
        <f t="shared" ca="1" si="980"/>
        <v>-4.7626070815813211E-14</v>
      </c>
      <c r="EB442" s="223">
        <f t="shared" ca="1" si="981"/>
        <v>5.7867904332334978E-14</v>
      </c>
      <c r="EC442" s="223">
        <f t="shared" ca="1" si="982"/>
        <v>7.2513963511270205E-16</v>
      </c>
      <c r="ED442" s="223">
        <f t="shared" ca="1" si="983"/>
        <v>-5.8455617409475316E-14</v>
      </c>
      <c r="EE442" s="223">
        <f t="shared" ca="1" si="984"/>
        <v>4.6652122784864332E-14</v>
      </c>
      <c r="EF442" s="223">
        <f t="shared" ca="1" si="985"/>
        <v>2.0644882332554569E-14</v>
      </c>
      <c r="EG442" s="223">
        <f t="shared" ca="1" si="986"/>
        <v>-6.3384441272709801E-14</v>
      </c>
      <c r="EH442" s="223">
        <f t="shared" ca="1" si="987"/>
        <v>3.0727106205095015E-14</v>
      </c>
      <c r="EI442" s="223">
        <f t="shared" ca="1" si="988"/>
        <v>3.8480655484462876E-14</v>
      </c>
      <c r="EJ442" s="223">
        <f t="shared" ca="1" si="989"/>
        <v>-6.191500898968883E-14</v>
      </c>
      <c r="EK442" s="223">
        <f t="shared" ca="1" si="990"/>
        <v>1.1700383714761178E-14</v>
      </c>
      <c r="EL442" s="223">
        <f t="shared" ca="1" si="991"/>
        <v>5.2432051247822067E-14</v>
      </c>
      <c r="EM442" s="223">
        <f t="shared" ca="1" si="992"/>
        <v>-5.4195650402053095E-14</v>
      </c>
      <c r="EN442" s="223">
        <f t="shared" ca="1" si="993"/>
        <v>-8.5074180832563682E-15</v>
      </c>
      <c r="EO442" s="223">
        <f t="shared" ca="1" si="994"/>
        <v>6.1090764967750283E-14</v>
      </c>
      <c r="EP442" s="223">
        <f t="shared" ca="1" si="995"/>
        <v>-4.1005585654945418E-14</v>
      </c>
      <c r="EQ442" s="223">
        <f t="shared" ca="1" si="996"/>
        <v>-2.7856450143042093E-14</v>
      </c>
      <c r="ER442" s="223">
        <f t="shared" ca="1" si="997"/>
        <v>6.358275457390695E-14</v>
      </c>
      <c r="ES442" s="223">
        <f t="shared" ca="1" si="998"/>
        <v>-2.3676267880131077E-14</v>
      </c>
      <c r="ET442" s="223">
        <f t="shared" ca="1" si="999"/>
        <v>-4.439355076095021E-14</v>
      </c>
      <c r="EU442" s="223">
        <f t="shared" ca="1" si="1000"/>
        <v>5.9656469567560108E-14</v>
      </c>
      <c r="EV442" s="223">
        <f t="shared" ca="1" si="1001"/>
        <v>-3.9569814719628299E-15</v>
      </c>
      <c r="EW442" s="223">
        <f t="shared" ca="1" si="1002"/>
        <v>-5.6449404825176908E-14</v>
      </c>
      <c r="EX442" s="223">
        <f t="shared" ca="1" si="1003"/>
        <v>4.9708243444271011E-14</v>
      </c>
      <c r="EY442" s="223">
        <f t="shared" ca="1" si="1004"/>
        <v>1.6161737044704672E-14</v>
      </c>
      <c r="EZ442" s="223">
        <f t="shared" ca="1" si="1005"/>
        <v>-6.2807050557468792E-14</v>
      </c>
      <c r="FA442" s="223">
        <f t="shared" ca="1" si="1006"/>
        <v>3.4742286348671317E-14</v>
      </c>
      <c r="FB442" s="223">
        <f t="shared" ca="1" si="1007"/>
        <v>3.4649031014522683E-14</v>
      </c>
      <c r="FC442" s="223">
        <f t="shared" ca="1" si="1008"/>
        <v>-6.2824724063320703E-14</v>
      </c>
      <c r="FD442" s="223">
        <f t="shared" ca="1" si="1009"/>
        <v>1.6269316448318809E-14</v>
      </c>
      <c r="FE442" s="223">
        <f t="shared" ca="1" si="1010"/>
        <v>4.9638725712361403E-14</v>
      </c>
      <c r="FF442" s="223">
        <f t="shared" ca="1" si="1011"/>
        <v>-5.6500641314739652E-14</v>
      </c>
      <c r="FG442" s="223">
        <f t="shared" ca="1" si="1012"/>
        <v>-3.845937455342398E-15</v>
      </c>
      <c r="FH442" s="223">
        <f t="shared" ca="1" si="1013"/>
        <v>5.9617706810707542E-14</v>
      </c>
      <c r="FI442" s="223">
        <f t="shared" ca="1" si="1014"/>
        <v>-4.4473178236527871E-14</v>
      </c>
      <c r="FJ442" s="223">
        <f t="shared" ca="1" si="1015"/>
        <v>-2.3572968437610543E-14</v>
      </c>
      <c r="FK442" s="223">
        <f t="shared" ca="1" si="1016"/>
        <v>6.3578659645838581E-14</v>
      </c>
      <c r="FL442" s="223">
        <f t="shared" ca="1" si="1017"/>
        <v>-2.7956430717500283E-14</v>
      </c>
      <c r="FM442" s="223">
        <f t="shared" ca="1" si="1018"/>
        <v>-4.092045820814024E-14</v>
      </c>
      <c r="FN442" s="223">
        <f t="shared" ca="1" si="1019"/>
        <v>6.1121751225407022E-14</v>
      </c>
      <c r="FO442" s="223">
        <f t="shared" ca="1" si="1020"/>
        <v>-8.617659353602143E-15</v>
      </c>
      <c r="FP442" s="223">
        <f t="shared" ca="1" si="1021"/>
        <v>-5.4137288025204837E-14</v>
      </c>
      <c r="FQ442" s="223">
        <f t="shared" ca="1" si="1022"/>
        <v>5.2494990825602963E-14</v>
      </c>
      <c r="FR442" s="223">
        <f t="shared" ca="1" si="1023"/>
        <v>1.159100990351078E-14</v>
      </c>
      <c r="FS442" s="223">
        <f t="shared" ca="1" si="1024"/>
        <v>-6.1889302993489999E-14</v>
      </c>
      <c r="FT442" s="223">
        <f t="shared" ca="1" si="1025"/>
        <v>3.8569195032358424E-14</v>
      </c>
      <c r="FU442" s="223">
        <f t="shared" ca="1" si="1026"/>
        <v>3.0629640443434965E-14</v>
      </c>
      <c r="FV442" s="223">
        <f t="shared" ca="1" si="1027"/>
        <v>-6.3393986513954136E-14</v>
      </c>
      <c r="FW442" s="223">
        <f t="shared" ca="1" si="1028"/>
        <v>2.0750084346423304E-14</v>
      </c>
      <c r="FX442" s="223">
        <f t="shared" ca="1" si="1029"/>
        <v>4.6576403621436386E-14</v>
      </c>
      <c r="FY442" s="223">
        <f t="shared" ca="1" si="1030"/>
        <v>-5.8499450356778249E-14</v>
      </c>
      <c r="FZ442" s="223">
        <f t="shared" ca="1" si="1031"/>
        <v>8.3638464086415329E-16</v>
      </c>
      <c r="GA442" s="223">
        <f t="shared" ca="1" si="1032"/>
        <v>5.782157513502349E-14</v>
      </c>
      <c r="GB442" s="223">
        <f t="shared" ca="1" si="1033"/>
        <v>-4.7699766811976441E-14</v>
      </c>
      <c r="GC442" s="223">
        <f t="shared" ca="1" si="1034"/>
        <v>-1.9161742773788464E-14</v>
      </c>
      <c r="GD442" s="223">
        <f t="shared" ca="1" si="1035"/>
        <v>6.3230026452527617E-14</v>
      </c>
      <c r="GE442" s="223">
        <f t="shared" ca="1" si="1036"/>
        <v>-3.2085095234596175E-14</v>
      </c>
      <c r="GF442" s="223">
        <f t="shared" ca="1" si="1037"/>
        <v>-3.7225614146841879E-14</v>
      </c>
      <c r="GG442" s="223">
        <f t="shared" ca="1" si="1038"/>
        <v>6.2255808817613764E-14</v>
      </c>
      <c r="GH442" s="223">
        <f t="shared" ca="1" si="1039"/>
        <v>-1.323163739254413E-14</v>
      </c>
      <c r="GI442" s="223">
        <f t="shared" ca="1" si="1040"/>
        <v>-5.1531796570829591E-14</v>
      </c>
      <c r="GJ442" s="223">
        <f t="shared" ca="1" si="1041"/>
        <v>5.4997263303345366E-14</v>
      </c>
      <c r="GK442" s="223">
        <f t="shared" ca="1" si="1042"/>
        <v>6.9574700753778342E-15</v>
      </c>
      <c r="GL442" s="223">
        <f t="shared" ca="1" si="1043"/>
        <v>-6.0636171934338338E-14</v>
      </c>
      <c r="GM442" s="223">
        <f t="shared" ca="1" si="1044"/>
        <v>4.2187093906429214E-14</v>
      </c>
      <c r="GN442" s="223">
        <f t="shared" ca="1" si="1045"/>
        <v>2.6444265196952101E-14</v>
      </c>
      <c r="GO442" s="223">
        <f t="shared" ca="1" si="1046"/>
        <v>-6.3619711459047595E-14</v>
      </c>
      <c r="GP442" s="223">
        <f t="shared" ca="1" si="1047"/>
        <v>2.5118405739616258E-14</v>
      </c>
      <c r="GQ442" s="223">
        <f t="shared" ca="1" si="1048"/>
        <v>4.3261679963782686E-14</v>
      </c>
      <c r="GR442" s="223">
        <f t="shared" ca="1" si="1049"/>
        <v>-6.0181245808789197E-14</v>
      </c>
      <c r="GS442" s="223">
        <f t="shared" ca="1" si="1050"/>
        <v>5.5141742962389063E-15</v>
      </c>
      <c r="GT442" s="223">
        <f t="shared" ca="1" si="1051"/>
        <v>5.5712103333868449E-14</v>
      </c>
      <c r="GU442" s="223">
        <f t="shared" ca="1" si="1052"/>
        <v>-5.0667866218235744E-14</v>
      </c>
      <c r="GV442" s="223">
        <f t="shared" ca="1" si="1053"/>
        <v>-1.4646677965655058E-14</v>
      </c>
      <c r="GW442" s="223">
        <f t="shared" ca="1" si="1054"/>
        <v>6.2538744267455606E-14</v>
      </c>
      <c r="GX442" s="223">
        <f t="shared" ca="1" si="1055"/>
        <v>-3.6039887840675945E-14</v>
      </c>
      <c r="GY442" s="223">
        <f t="shared" ca="1" si="1056"/>
        <v>-3.3329041257159931E-14</v>
      </c>
      <c r="GZ442" s="223">
        <f t="shared" ca="1" si="1057"/>
        <v>6.3052496787831712E-14</v>
      </c>
      <c r="HA442" s="223">
        <f t="shared" ca="1" si="1058"/>
        <v>-1.777391204203224E-14</v>
      </c>
      <c r="HB442" s="223">
        <f t="shared" ca="1" si="1059"/>
        <v>-4.8647049845987329E-14</v>
      </c>
      <c r="HC442" s="223">
        <f t="shared" ca="1" si="1060"/>
        <v>5.7201500846140165E-14</v>
      </c>
      <c r="HD442" s="223">
        <f t="shared" ca="1" si="1061"/>
        <v>2.2862271140930093E-15</v>
      </c>
      <c r="HE442" s="223">
        <f t="shared" ca="1" si="1062"/>
        <v>-5.9054448205796574E-14</v>
      </c>
      <c r="HF442" s="223">
        <f t="shared" ca="1" si="1063"/>
        <v>4.5576377263423397E-14</v>
      </c>
      <c r="HG442" s="223">
        <f t="shared" ca="1" si="1064"/>
        <v>2.2115586186163239E-14</v>
      </c>
      <c r="HH442" s="223">
        <f t="shared" ca="1" si="1065"/>
        <v>-6.350067567556602E-14</v>
      </c>
      <c r="HI442" s="223">
        <f t="shared" ca="1" si="1066"/>
        <v>2.9350608315778421E-14</v>
      </c>
      <c r="HJ442" s="223">
        <f t="shared" ca="1" si="1067"/>
        <v>3.971251751410258E-14</v>
      </c>
      <c r="HK442" s="223">
        <f t="shared" ca="1" si="1068"/>
        <v>-6.1536913875500327E-14</v>
      </c>
      <c r="HL442" s="223">
        <f t="shared" ca="1" si="1069"/>
        <v>1.0162082163336244E-14</v>
      </c>
      <c r="HM442" s="223">
        <f t="shared" ca="1" si="1070"/>
        <v>5.3300722817706305E-14</v>
      </c>
      <c r="HN442" s="223">
        <f t="shared" ca="1" si="1071"/>
        <v>-5.3361392067461934E-14</v>
      </c>
      <c r="HO442" s="223">
        <f t="shared" ca="1" si="1072"/>
        <v>-1.0052241540599272E-14</v>
      </c>
      <c r="HP442" s="223">
        <f t="shared" ca="1" si="1073"/>
        <v>6.150855920867785E-14</v>
      </c>
      <c r="HQ442" s="223">
        <f t="shared" ca="1" si="1074"/>
        <v>-3.9799377171956919E-14</v>
      </c>
      <c r="HR442" s="223">
        <f t="shared" ca="1" si="1075"/>
        <v>-2.9251855405190101E-14</v>
      </c>
      <c r="HS442" s="223">
        <f t="shared" ca="1" si="1076"/>
        <v>6.3507497814923319E-14</v>
      </c>
      <c r="HT442" s="223">
        <f t="shared" ca="1" si="1077"/>
        <v>-2.2219868322189724E-14</v>
      </c>
      <c r="HU442" s="223">
        <f t="shared" ca="1" si="1078"/>
        <v>-4.5498680543119468E-14</v>
      </c>
      <c r="HV442" s="223">
        <f t="shared" ca="1" si="1079"/>
        <v>5.9095758499763378E-14</v>
      </c>
      <c r="HW442" s="223">
        <f t="shared" ca="1" si="1080"/>
        <v>-2.3974051100114035E-15</v>
      </c>
      <c r="HX442" s="223">
        <f t="shared" ca="1" si="1081"/>
        <v>-5.7152703305796793E-14</v>
      </c>
      <c r="HY442" s="223">
        <f t="shared" ca="1" si="1082"/>
        <v>4.8718678283167811E-14</v>
      </c>
      <c r="HZ442" s="223">
        <f t="shared" ca="1" si="1083"/>
        <v>1.7667060897682596E-14</v>
      </c>
      <c r="IA442" s="223">
        <f t="shared" ca="1" si="1084"/>
        <v>-6.3037524228733823E-14</v>
      </c>
      <c r="IB442" s="223">
        <f t="shared" ca="1" si="1085"/>
        <v>3.3423757402463881E-14</v>
      </c>
      <c r="IC442" s="223">
        <f t="shared" ca="1" si="1086"/>
        <v>3.5948149491217128E-14</v>
      </c>
      <c r="ID442" s="223">
        <f t="shared" ca="1" si="1087"/>
        <v>-6.2559108074200885E-14</v>
      </c>
      <c r="IE442" s="223">
        <f t="shared" ca="1" si="1088"/>
        <v>-9.536932096172819E-16</v>
      </c>
      <c r="IF442" s="223">
        <f t="shared" ca="1" si="1089"/>
        <v>5.0600501066480923E-14</v>
      </c>
      <c r="IG442" s="223">
        <f t="shared" ca="1" si="1090"/>
        <v>-5.5765747909705662E-14</v>
      </c>
      <c r="IH442" s="223">
        <f t="shared" ca="1" si="1091"/>
        <v>-5.4033311476788643E-15</v>
      </c>
      <c r="II442" s="223">
        <f t="shared" ca="1" si="1092"/>
        <v>6.0145053938284567E-14</v>
      </c>
      <c r="IJ442" s="223">
        <f t="shared" ca="1" si="1093"/>
        <v>-4.3343190230023536E-14</v>
      </c>
      <c r="IK442" s="223">
        <f t="shared" ca="1" si="1094"/>
        <v>-2.5016151214318945E-14</v>
      </c>
      <c r="IL442" s="223">
        <f t="shared" ca="1" si="1095"/>
        <v>6.3618346208899612E-14</v>
      </c>
      <c r="IM442" s="223">
        <f t="shared" ca="1" si="1096"/>
        <v>-2.6545413210718263E-14</v>
      </c>
      <c r="IN442" s="223">
        <f t="shared" ca="1" si="1097"/>
        <v>-4.210374994826604E-14</v>
      </c>
      <c r="IO442" s="223">
        <f t="shared" ca="1" si="1098"/>
        <v>6.066977111786365E-14</v>
      </c>
      <c r="IP442" s="223">
        <f t="shared" ca="1" si="1099"/>
        <v>-7.0680455881035959E-15</v>
      </c>
      <c r="IQ442" s="223">
        <f t="shared" ca="1" si="1100"/>
        <v>-5.4941242954723165E-14</v>
      </c>
      <c r="IR442" s="223">
        <f t="shared" ca="1" si="1101"/>
        <v>5.159696856418199E-14</v>
      </c>
      <c r="IS442" s="223">
        <f t="shared" ca="1" si="1102"/>
        <v>1.3122796275477025E-14</v>
      </c>
      <c r="IT442" s="223">
        <f t="shared" ca="1" si="1103"/>
        <v>-6.2232766976370086E-14</v>
      </c>
      <c r="IU442" s="223">
        <f t="shared" ca="1" si="1104"/>
        <v>3.7315780251866539E-14</v>
      </c>
      <c r="IV442" s="223">
        <f t="shared" ca="1" si="1105"/>
        <v>3.198897533159392E-14</v>
      </c>
      <c r="IW442" s="223">
        <f t="shared" ca="1" si="1106"/>
        <v>-6.3242289045962951E-14</v>
      </c>
      <c r="IX442" s="223">
        <f t="shared" ca="1" si="1107"/>
        <v>1.9267801295744402E-14</v>
      </c>
      <c r="IY442" s="223">
        <f t="shared" ca="1" si="1108"/>
        <v>4.7626070815814082E-14</v>
      </c>
      <c r="IZ442" s="223">
        <f t="shared" ca="1" si="1109"/>
        <v>-5.7867904332334436E-14</v>
      </c>
      <c r="JA442" s="223">
        <f t="shared" ca="1" si="1110"/>
        <v>-7.2513963511401155E-16</v>
      </c>
      <c r="JB442" s="223">
        <f t="shared" ca="1" si="1111"/>
        <v>5.8455617409475833E-14</v>
      </c>
    </row>
    <row r="443" spans="2:262">
      <c r="B443" s="230">
        <v>82</v>
      </c>
      <c r="C443" s="229">
        <f t="shared" si="1112"/>
        <v>1.601562500000001E-3</v>
      </c>
      <c r="D443" s="226">
        <f t="shared" ca="1" si="855"/>
        <v>18.000000000020197</v>
      </c>
      <c r="E443" s="225">
        <f ca="1">CJ361</f>
        <v>2.0195622016703441E-11</v>
      </c>
      <c r="F443" s="224">
        <v>82</v>
      </c>
      <c r="G443" s="223">
        <f t="shared" ca="1" si="856"/>
        <v>7.558848067836505E-14</v>
      </c>
      <c r="H443" s="223">
        <f t="shared" ca="1" si="857"/>
        <v>4.0266509706786519E-13</v>
      </c>
      <c r="I443" s="223">
        <f t="shared" ca="1" si="858"/>
        <v>-4.199115070742942E-13</v>
      </c>
      <c r="J443" s="223">
        <f t="shared" ca="1" si="859"/>
        <v>-4.3594489788664447E-14</v>
      </c>
      <c r="K443" s="223">
        <f t="shared" ca="1" si="860"/>
        <v>4.5718959938356997E-13</v>
      </c>
      <c r="L443" s="223">
        <f t="shared" ca="1" si="861"/>
        <v>-3.4735299397092613E-13</v>
      </c>
      <c r="M443" s="223">
        <f t="shared" ca="1" si="862"/>
        <v>-1.6016451580251509E-13</v>
      </c>
      <c r="N443" s="223">
        <f t="shared" ca="1" si="863"/>
        <v>4.8431130300724665E-13</v>
      </c>
      <c r="O443" s="223">
        <f t="shared" ca="1" si="864"/>
        <v>-2.5397501301069436E-13</v>
      </c>
      <c r="P443" s="223">
        <f t="shared" ca="1" si="865"/>
        <v>-2.6713468217375685E-13</v>
      </c>
      <c r="Q443" s="223">
        <f t="shared" ca="1" si="866"/>
        <v>4.8240460100123375E-13</v>
      </c>
      <c r="R443" s="223">
        <f t="shared" ca="1" si="867"/>
        <v>-1.4537440633080267E-13</v>
      </c>
      <c r="S443" s="223">
        <f t="shared" ca="1" si="868"/>
        <v>-3.5809346523895669E-13</v>
      </c>
      <c r="T443" s="223">
        <f t="shared" ca="1" si="869"/>
        <v>4.5158377630483454E-13</v>
      </c>
      <c r="U443" s="223">
        <f t="shared" ca="1" si="870"/>
        <v>-2.8060422100269947E-14</v>
      </c>
      <c r="V443" s="223">
        <f t="shared" ca="1" si="871"/>
        <v>-4.2758902351928712E-13</v>
      </c>
      <c r="W443" s="223">
        <f t="shared" ca="1" si="872"/>
        <v>3.9369615190137251E-13</v>
      </c>
      <c r="X443" s="223">
        <f t="shared" ca="1" si="873"/>
        <v>9.0935433500620493E-14</v>
      </c>
      <c r="Y443" s="223">
        <f t="shared" ca="1" si="874"/>
        <v>-4.7145596743433338E-13</v>
      </c>
      <c r="Z443" s="223">
        <f t="shared" ca="1" si="875"/>
        <v>3.1221136690868245E-13</v>
      </c>
      <c r="AA443" s="223">
        <f t="shared" ca="1" si="876"/>
        <v>2.0448084713705865E-13</v>
      </c>
      <c r="AB443" s="223">
        <f t="shared" ca="1" si="877"/>
        <v>-4.8706502231345855E-13</v>
      </c>
      <c r="AC443" s="223">
        <f t="shared" ca="1" si="878"/>
        <v>2.1201341510664637E-13</v>
      </c>
      <c r="AD443" s="223">
        <f t="shared" ca="1" si="879"/>
        <v>3.0577019130466845E-13</v>
      </c>
      <c r="AE443" s="223">
        <f t="shared" ca="1" si="880"/>
        <v>-4.7348062052957182E-13</v>
      </c>
      <c r="AF443" s="223">
        <f t="shared" ca="1" si="881"/>
        <v>9.9107910591230931E-14</v>
      </c>
      <c r="AG443" s="223">
        <f t="shared" ca="1" si="882"/>
        <v>3.8873243658454451E-13</v>
      </c>
      <c r="AH443" s="223">
        <f t="shared" ca="1" si="883"/>
        <v>-4.31516977077802E-13</v>
      </c>
      <c r="AI443" s="223">
        <f t="shared" ca="1" si="884"/>
        <v>-1.9737873682040604E-14</v>
      </c>
      <c r="AJ443" s="223">
        <f t="shared" ca="1" si="885"/>
        <v>4.4839503393028056E-13</v>
      </c>
      <c r="AK443" s="223">
        <f t="shared" ca="1" si="886"/>
        <v>-3.6368928756943287E-13</v>
      </c>
      <c r="AL443" s="223">
        <f t="shared" ca="1" si="887"/>
        <v>-1.3740061927759846E-13</v>
      </c>
      <c r="AM443" s="223">
        <f t="shared" ca="1" si="888"/>
        <v>4.8118195679465693E-13</v>
      </c>
      <c r="AN443" s="223">
        <f t="shared" ca="1" si="889"/>
        <v>-2.7406297371101117E-13</v>
      </c>
      <c r="AO443" s="223">
        <f t="shared" ca="1" si="890"/>
        <v>-2.4682791613307305E-13</v>
      </c>
      <c r="AP443" s="223">
        <f t="shared" ca="1" si="891"/>
        <v>4.8512803919796618E-13</v>
      </c>
      <c r="AQ443" s="223">
        <f t="shared" ca="1" si="892"/>
        <v>-1.6801001211679754E-13</v>
      </c>
      <c r="AR443" s="223">
        <f t="shared" ca="1" si="893"/>
        <v>-3.4146096634232134E-13</v>
      </c>
      <c r="AS443" s="223">
        <f t="shared" ca="1" si="894"/>
        <v>4.5999676285137426E-13</v>
      </c>
      <c r="AT443" s="223">
        <f t="shared" ca="1" si="895"/>
        <v>-5.1886951494770651E-14</v>
      </c>
      <c r="AU443" s="223">
        <f t="shared" ca="1" si="896"/>
        <v>-4.156277020630561E-13</v>
      </c>
      <c r="AV443" s="223">
        <f t="shared" ca="1" si="897"/>
        <v>4.0729443347033629E-13</v>
      </c>
      <c r="AW443" s="223">
        <f t="shared" ca="1" si="898"/>
        <v>6.7346082950970354E-14</v>
      </c>
      <c r="AX443" s="223">
        <f t="shared" ca="1" si="899"/>
        <v>-4.6488275504686742E-13</v>
      </c>
      <c r="AY443" s="223">
        <f t="shared" ca="1" si="900"/>
        <v>3.3017989658540899E-13</v>
      </c>
      <c r="AZ443" s="223">
        <f t="shared" ca="1" si="901"/>
        <v>1.825425619801175E-13</v>
      </c>
      <c r="BA443" s="223">
        <f t="shared" ca="1" si="902"/>
        <v>-4.8627390087023292E-13</v>
      </c>
      <c r="BB443" s="223">
        <f t="shared" ca="1" si="903"/>
        <v>2.3327520425844136E-13</v>
      </c>
      <c r="BC443" s="223">
        <f t="shared" ca="1" si="904"/>
        <v>2.8679789736685586E-13</v>
      </c>
      <c r="BD443" s="223">
        <f t="shared" ca="1" si="905"/>
        <v>-4.7851900786703561E-13</v>
      </c>
      <c r="BE443" s="223">
        <f t="shared" ca="1" si="906"/>
        <v>1.2238858086665546E-13</v>
      </c>
      <c r="BF443" s="223">
        <f t="shared" ca="1" si="907"/>
        <v>3.7386328561255102E-13</v>
      </c>
      <c r="BG443" s="223">
        <f t="shared" ca="1" si="908"/>
        <v>-4.4208288488710737E-13</v>
      </c>
      <c r="BH443" s="223">
        <f t="shared" ca="1" si="909"/>
        <v>4.1662926911193806E-15</v>
      </c>
      <c r="BI443" s="223">
        <f t="shared" ca="1" si="910"/>
        <v>4.3852024556548845E-13</v>
      </c>
      <c r="BJ443" s="223">
        <f t="shared" ca="1" si="911"/>
        <v>-3.7914942181876351E-13</v>
      </c>
      <c r="BK443" s="223">
        <f t="shared" ca="1" si="912"/>
        <v>-1.1430571262597184E-13</v>
      </c>
      <c r="BL443" s="223">
        <f t="shared" ca="1" si="913"/>
        <v>4.7689340110158793E-13</v>
      </c>
      <c r="BM443" s="223">
        <f t="shared" ca="1" si="914"/>
        <v>-2.9349069270258113E-13</v>
      </c>
      <c r="BN443" s="223">
        <f t="shared" ca="1" si="915"/>
        <v>-2.2592652002284675E-13</v>
      </c>
      <c r="BO443" s="223">
        <f t="shared" ca="1" si="916"/>
        <v>4.8668276145607392E-13</v>
      </c>
      <c r="BP443" s="223">
        <f t="shared" ca="1" si="917"/>
        <v>-1.9024086706767064E-13</v>
      </c>
      <c r="BQ443" s="223">
        <f t="shared" ca="1" si="918"/>
        <v>-3.240058580693229E-13</v>
      </c>
      <c r="BR443" s="223">
        <f t="shared" ca="1" si="919"/>
        <v>4.6730157690524589E-13</v>
      </c>
      <c r="BS443" s="223">
        <f t="shared" ca="1" si="920"/>
        <v>-7.5588480678363712E-14</v>
      </c>
      <c r="BT443" s="223">
        <f t="shared" ca="1" si="921"/>
        <v>-4.0266509706787014E-13</v>
      </c>
      <c r="BU443" s="223">
        <f t="shared" ca="1" si="922"/>
        <v>4.1991150707429294E-13</v>
      </c>
      <c r="BV443" s="223">
        <f t="shared" ca="1" si="923"/>
        <v>4.3594489788674633E-14</v>
      </c>
      <c r="BW443" s="223">
        <f t="shared" ca="1" si="924"/>
        <v>-4.5718959938357138E-13</v>
      </c>
      <c r="BX443" s="223">
        <f t="shared" ca="1" si="925"/>
        <v>3.4735299397091835E-13</v>
      </c>
      <c r="BY443" s="223">
        <f t="shared" ca="1" si="926"/>
        <v>1.6016451580251983E-13</v>
      </c>
      <c r="BZ443" s="223">
        <f t="shared" ca="1" si="927"/>
        <v>-4.8431130300724806E-13</v>
      </c>
      <c r="CA443" s="223">
        <f t="shared" ca="1" si="928"/>
        <v>2.5397501301068936E-13</v>
      </c>
      <c r="CB443" s="223">
        <f t="shared" ca="1" si="929"/>
        <v>2.6713468217376906E-13</v>
      </c>
      <c r="CC443" s="223">
        <f t="shared" ca="1" si="930"/>
        <v>-4.8240460100123264E-13</v>
      </c>
      <c r="CD443" s="223">
        <f t="shared" ca="1" si="931"/>
        <v>1.4537440633080193E-13</v>
      </c>
      <c r="CE443" s="223">
        <f t="shared" ca="1" si="932"/>
        <v>3.5809346523896305E-13</v>
      </c>
      <c r="CF443" s="223">
        <f t="shared" ca="1" si="933"/>
        <v>-4.5158377630483358E-13</v>
      </c>
      <c r="CG443" s="223">
        <f t="shared" ca="1" si="934"/>
        <v>2.806042210025889E-14</v>
      </c>
      <c r="CH443" s="223">
        <f t="shared" ca="1" si="935"/>
        <v>4.2758902351928909E-13</v>
      </c>
      <c r="CI443" s="223">
        <f t="shared" ca="1" si="936"/>
        <v>-3.9369615190136595E-13</v>
      </c>
      <c r="CJ443" s="223">
        <f t="shared" ca="1" si="937"/>
        <v>-9.0935433500624583E-14</v>
      </c>
      <c r="CK443" s="223">
        <f t="shared" ca="1" si="938"/>
        <v>4.7145596743433701E-13</v>
      </c>
      <c r="CL443" s="223">
        <f t="shared" ca="1" si="939"/>
        <v>-3.1221136690867659E-13</v>
      </c>
      <c r="CM443" s="223">
        <f t="shared" ca="1" si="940"/>
        <v>-2.044808471370719E-13</v>
      </c>
      <c r="CN443" s="223">
        <f t="shared" ca="1" si="941"/>
        <v>4.8706502231345865E-13</v>
      </c>
      <c r="CO443" s="223">
        <f t="shared" ca="1" si="942"/>
        <v>-2.1201341510664566E-13</v>
      </c>
      <c r="CP443" s="223">
        <f t="shared" ca="1" si="943"/>
        <v>-3.057701913046744E-13</v>
      </c>
      <c r="CQ443" s="223">
        <f t="shared" ca="1" si="944"/>
        <v>4.7348062052957071E-13</v>
      </c>
      <c r="CR443" s="223">
        <f t="shared" ca="1" si="945"/>
        <v>-9.9107910591220051E-14</v>
      </c>
      <c r="CS443" s="223">
        <f t="shared" ca="1" si="946"/>
        <v>-3.8873243658454703E-13</v>
      </c>
      <c r="CT443" s="223">
        <f t="shared" ca="1" si="947"/>
        <v>4.3151697707779695E-13</v>
      </c>
      <c r="CU443" s="223">
        <f t="shared" ca="1" si="948"/>
        <v>1.9737873682044769E-14</v>
      </c>
      <c r="CV443" s="223">
        <f t="shared" ca="1" si="949"/>
        <v>-4.4839503393028626E-13</v>
      </c>
      <c r="CW443" s="223">
        <f t="shared" ca="1" si="950"/>
        <v>3.6368928756942777E-13</v>
      </c>
      <c r="CX443" s="223">
        <f t="shared" ca="1" si="951"/>
        <v>1.3740061927761242E-13</v>
      </c>
      <c r="CY443" s="223">
        <f t="shared" ca="1" si="952"/>
        <v>-4.8118195679465814E-13</v>
      </c>
      <c r="CZ443" s="223">
        <f t="shared" ca="1" si="953"/>
        <v>2.7406297371101057E-13</v>
      </c>
      <c r="DA443" s="223">
        <f t="shared" ca="1" si="954"/>
        <v>2.4682791613307961E-13</v>
      </c>
      <c r="DB443" s="223">
        <f t="shared" ca="1" si="955"/>
        <v>-4.8512803919796618E-13</v>
      </c>
      <c r="DC443" s="223">
        <f t="shared" ca="1" si="956"/>
        <v>1.6801001211679042E-13</v>
      </c>
      <c r="DD443" s="223">
        <f t="shared" ca="1" si="957"/>
        <v>3.4146096634232674E-13</v>
      </c>
      <c r="DE443" s="223">
        <f t="shared" ca="1" si="958"/>
        <v>-4.5999676285136961E-13</v>
      </c>
      <c r="DF443" s="223">
        <f t="shared" ca="1" si="959"/>
        <v>5.1886951494763078E-14</v>
      </c>
      <c r="DG443" s="223">
        <f t="shared" ca="1" si="960"/>
        <v>4.1562770206306368E-13</v>
      </c>
      <c r="DH443" s="223">
        <f t="shared" ca="1" si="961"/>
        <v>-4.072944334703321E-13</v>
      </c>
      <c r="DI443" s="223">
        <f t="shared" ca="1" si="962"/>
        <v>-6.7346082950971073E-14</v>
      </c>
      <c r="DJ443" s="223">
        <f t="shared" ca="1" si="963"/>
        <v>4.6488275504686965E-13</v>
      </c>
      <c r="DK443" s="223">
        <f t="shared" ca="1" si="964"/>
        <v>-3.3017989658540848E-13</v>
      </c>
      <c r="DL443" s="223">
        <f t="shared" ca="1" si="965"/>
        <v>-1.8254256198012457E-13</v>
      </c>
      <c r="DM443" s="223">
        <f t="shared" ca="1" si="966"/>
        <v>4.8627390087023292E-13</v>
      </c>
      <c r="DN443" s="223">
        <f t="shared" ca="1" si="967"/>
        <v>-2.3327520425843474E-13</v>
      </c>
      <c r="DO443" s="223">
        <f t="shared" ca="1" si="968"/>
        <v>-2.8679789736686202E-13</v>
      </c>
      <c r="DP443" s="223">
        <f t="shared" ca="1" si="969"/>
        <v>4.7851900786703298E-13</v>
      </c>
      <c r="DQ443" s="223">
        <f t="shared" ca="1" si="970"/>
        <v>-1.2238858086664804E-13</v>
      </c>
      <c r="DR443" s="223">
        <f t="shared" ca="1" si="971"/>
        <v>-3.738632856125603E-13</v>
      </c>
      <c r="DS443" s="223">
        <f t="shared" ca="1" si="972"/>
        <v>4.4208288488710413E-13</v>
      </c>
      <c r="DT443" s="223">
        <f t="shared" ca="1" si="973"/>
        <v>-4.1662926911186738E-15</v>
      </c>
      <c r="DU443" s="223">
        <f t="shared" ca="1" si="974"/>
        <v>-4.3852024556549183E-13</v>
      </c>
      <c r="DV443" s="223">
        <f t="shared" ca="1" si="975"/>
        <v>3.7914942181876305E-13</v>
      </c>
      <c r="DW443" s="223">
        <f t="shared" ca="1" si="976"/>
        <v>1.1430571262597926E-13</v>
      </c>
      <c r="DX443" s="223">
        <f t="shared" ca="1" si="977"/>
        <v>-4.7689340110158803E-13</v>
      </c>
      <c r="DY443" s="223">
        <f t="shared" ca="1" si="978"/>
        <v>2.9349069270256941E-13</v>
      </c>
      <c r="DZ443" s="223">
        <f t="shared" ca="1" si="979"/>
        <v>2.2592652002285349E-13</v>
      </c>
      <c r="EA443" s="223">
        <f t="shared" ca="1" si="980"/>
        <v>-4.8668276145607331E-13</v>
      </c>
      <c r="EB443" s="223">
        <f t="shared" ca="1" si="981"/>
        <v>1.9024086706766362E-13</v>
      </c>
      <c r="EC443" s="223">
        <f t="shared" ca="1" si="982"/>
        <v>3.2400585806933376E-13</v>
      </c>
      <c r="ED443" s="223">
        <f t="shared" ca="1" si="983"/>
        <v>-4.6730157690524367E-13</v>
      </c>
      <c r="EE443" s="223">
        <f t="shared" ca="1" si="984"/>
        <v>7.5588480678356164E-14</v>
      </c>
      <c r="EF443" s="223">
        <f t="shared" ca="1" si="985"/>
        <v>4.0266509706786671E-13</v>
      </c>
      <c r="EG443" s="223">
        <f t="shared" ca="1" si="986"/>
        <v>-4.1991150707428203E-13</v>
      </c>
      <c r="EH443" s="223">
        <f t="shared" ca="1" si="987"/>
        <v>-4.3594489788682219E-14</v>
      </c>
      <c r="EI443" s="223">
        <f t="shared" ca="1" si="988"/>
        <v>4.5718959938357411E-13</v>
      </c>
      <c r="EJ443" s="223">
        <f t="shared" ca="1" si="989"/>
        <v>-3.473529939709227E-13</v>
      </c>
      <c r="EK443" s="223">
        <f t="shared" ca="1" si="990"/>
        <v>-1.6016451580254013E-13</v>
      </c>
      <c r="EL443" s="223">
        <f t="shared" ca="1" si="991"/>
        <v>4.8431130300724877E-13</v>
      </c>
      <c r="EM443" s="223">
        <f t="shared" ca="1" si="992"/>
        <v>-2.5397501301068279E-13</v>
      </c>
      <c r="EN443" s="223">
        <f t="shared" ca="1" si="993"/>
        <v>-2.6713468217376381E-13</v>
      </c>
      <c r="EO443" s="223">
        <f t="shared" ca="1" si="994"/>
        <v>4.8240460100123354E-13</v>
      </c>
      <c r="EP443" s="223">
        <f t="shared" ca="1" si="995"/>
        <v>-1.4537440633078146E-13</v>
      </c>
      <c r="EQ443" s="223">
        <f t="shared" ca="1" si="996"/>
        <v>-3.580934652389683E-13</v>
      </c>
      <c r="ER443" s="223">
        <f t="shared" ca="1" si="997"/>
        <v>4.515837763048307E-13</v>
      </c>
      <c r="ES443" s="223">
        <f t="shared" ca="1" si="998"/>
        <v>-2.80604221002651E-14</v>
      </c>
      <c r="ET443" s="223">
        <f t="shared" ca="1" si="999"/>
        <v>-4.2758902351929939E-13</v>
      </c>
      <c r="EU443" s="223">
        <f t="shared" ca="1" si="1000"/>
        <v>3.9369615190136145E-13</v>
      </c>
      <c r="EV443" s="223">
        <f t="shared" ca="1" si="1001"/>
        <v>9.0935433500632105E-14</v>
      </c>
      <c r="EW443" s="223">
        <f t="shared" ca="1" si="1002"/>
        <v>-4.714559674343355E-13</v>
      </c>
      <c r="EX443" s="223">
        <f t="shared" ca="1" si="1003"/>
        <v>3.1221136690866003E-13</v>
      </c>
      <c r="EY443" s="223">
        <f t="shared" ca="1" si="1004"/>
        <v>2.0448084713707882E-13</v>
      </c>
      <c r="EZ443" s="223">
        <f t="shared" ca="1" si="1005"/>
        <v>-4.8706502231345865E-13</v>
      </c>
      <c r="FA443" s="223">
        <f t="shared" ca="1" si="1006"/>
        <v>2.1201341510663884E-13</v>
      </c>
      <c r="FB443" s="223">
        <f t="shared" ca="1" si="1007"/>
        <v>3.0577019130466956E-13</v>
      </c>
      <c r="FC443" s="223">
        <f t="shared" ca="1" si="1008"/>
        <v>-4.7348062052956577E-13</v>
      </c>
      <c r="FD443" s="223">
        <f t="shared" ca="1" si="1009"/>
        <v>9.9107910591212579E-14</v>
      </c>
      <c r="FE443" s="223">
        <f t="shared" ca="1" si="1010"/>
        <v>3.8873243658455158E-13</v>
      </c>
      <c r="FF443" s="223">
        <f t="shared" ca="1" si="1011"/>
        <v>-4.3151697707779978E-13</v>
      </c>
      <c r="FG443" s="223">
        <f t="shared" ca="1" si="1012"/>
        <v>-1.9737873682066251E-14</v>
      </c>
      <c r="FH443" s="223">
        <f t="shared" ca="1" si="1013"/>
        <v>4.4839503393028929E-13</v>
      </c>
      <c r="FI443" s="223">
        <f t="shared" ca="1" si="1014"/>
        <v>-3.6368928756942267E-13</v>
      </c>
      <c r="FJ443" s="223">
        <f t="shared" ca="1" si="1015"/>
        <v>-1.3740061927760648E-13</v>
      </c>
      <c r="FK443" s="223">
        <f t="shared" ca="1" si="1016"/>
        <v>4.8118195679465713E-13</v>
      </c>
      <c r="FL443" s="223">
        <f t="shared" ca="1" si="1017"/>
        <v>-2.740629737109928E-13</v>
      </c>
      <c r="FM443" s="223">
        <f t="shared" ca="1" si="1018"/>
        <v>-2.4682791613308618E-13</v>
      </c>
      <c r="FN443" s="223">
        <f t="shared" ca="1" si="1019"/>
        <v>4.8512803919796547E-13</v>
      </c>
      <c r="FO443" s="223">
        <f t="shared" ca="1" si="1020"/>
        <v>-1.6801001211679625E-13</v>
      </c>
      <c r="FP443" s="223">
        <f t="shared" ca="1" si="1021"/>
        <v>-3.4146096634234209E-13</v>
      </c>
      <c r="FQ443" s="223">
        <f t="shared" ca="1" si="1022"/>
        <v>4.5999676285136699E-13</v>
      </c>
      <c r="FR443" s="223">
        <f t="shared" ca="1" si="1023"/>
        <v>-5.1886951494755479E-14</v>
      </c>
      <c r="FS443" s="223">
        <f t="shared" ca="1" si="1024"/>
        <v>-4.1562770206306044E-13</v>
      </c>
      <c r="FT443" s="223">
        <f t="shared" ca="1" si="1025"/>
        <v>4.0729443347032024E-13</v>
      </c>
      <c r="FU443" s="223">
        <f t="shared" ca="1" si="1026"/>
        <v>6.7346082950992328E-14</v>
      </c>
      <c r="FV443" s="223">
        <f t="shared" ca="1" si="1027"/>
        <v>-4.6488275504687197E-13</v>
      </c>
      <c r="FW443" s="223">
        <f t="shared" ca="1" si="1028"/>
        <v>3.3017989658540288E-13</v>
      </c>
      <c r="FX443" s="223">
        <f t="shared" ca="1" si="1029"/>
        <v>1.8254256198011882E-13</v>
      </c>
      <c r="FY443" s="223">
        <f t="shared" ca="1" si="1030"/>
        <v>-4.8627390087023423E-13</v>
      </c>
      <c r="FZ443" s="223">
        <f t="shared" ca="1" si="1031"/>
        <v>2.3327520425842803E-13</v>
      </c>
      <c r="GA443" s="223">
        <f t="shared" ca="1" si="1032"/>
        <v>2.8679789736686818E-13</v>
      </c>
      <c r="GB443" s="223">
        <f t="shared" ca="1" si="1033"/>
        <v>-4.7851900786703409E-13</v>
      </c>
      <c r="GC443" s="223">
        <f t="shared" ca="1" si="1034"/>
        <v>1.2238858086662724E-13</v>
      </c>
      <c r="GD443" s="223">
        <f t="shared" ca="1" si="1035"/>
        <v>3.7386328561256525E-13</v>
      </c>
      <c r="GE443" s="223">
        <f t="shared" ca="1" si="1036"/>
        <v>-4.42082884887101E-13</v>
      </c>
      <c r="GF443" s="223">
        <f t="shared" ca="1" si="1037"/>
        <v>4.1662926911110502E-15</v>
      </c>
      <c r="GG443" s="223">
        <f t="shared" ca="1" si="1038"/>
        <v>4.3852024556548905E-13</v>
      </c>
      <c r="GH443" s="223">
        <f t="shared" ca="1" si="1039"/>
        <v>-3.7914942181874952E-13</v>
      </c>
      <c r="GI443" s="223">
        <f t="shared" ca="1" si="1040"/>
        <v>-1.1430571262598668E-13</v>
      </c>
      <c r="GJ443" s="223">
        <f t="shared" ca="1" si="1041"/>
        <v>4.7689340110158955E-13</v>
      </c>
      <c r="GK443" s="223">
        <f t="shared" ca="1" si="1042"/>
        <v>-2.9349069270257446E-13</v>
      </c>
      <c r="GL443" s="223">
        <f t="shared" ca="1" si="1043"/>
        <v>-2.2592652002287252E-13</v>
      </c>
      <c r="GM443" s="223">
        <f t="shared" ca="1" si="1044"/>
        <v>4.8668276145607301E-13</v>
      </c>
      <c r="GN443" s="223">
        <f t="shared" ca="1" si="1045"/>
        <v>-1.9024086706765661E-13</v>
      </c>
      <c r="GO443" s="223">
        <f t="shared" ca="1" si="1046"/>
        <v>-3.2400585806932911E-13</v>
      </c>
      <c r="GP443" s="223">
        <f t="shared" ca="1" si="1047"/>
        <v>4.6730157690523761E-13</v>
      </c>
      <c r="GQ443" s="223">
        <f t="shared" ca="1" si="1048"/>
        <v>-7.5588480678334934E-14</v>
      </c>
      <c r="GR443" s="223">
        <f t="shared" ca="1" si="1049"/>
        <v>-4.0266509706787883E-13</v>
      </c>
      <c r="GS443" s="223">
        <f t="shared" ca="1" si="1050"/>
        <v>4.1991150707428516E-13</v>
      </c>
      <c r="GT443" s="223">
        <f t="shared" ca="1" si="1051"/>
        <v>4.3594489788676059E-14</v>
      </c>
      <c r="GU443" s="223">
        <f t="shared" ca="1" si="1052"/>
        <v>-4.5718959938358148E-13</v>
      </c>
      <c r="GV443" s="223">
        <f t="shared" ca="1" si="1053"/>
        <v>3.4735299397090765E-13</v>
      </c>
      <c r="GW443" s="223">
        <f t="shared" ca="1" si="1054"/>
        <v>1.6016451580253427E-13</v>
      </c>
      <c r="GX443" s="223">
        <f t="shared" ca="1" si="1055"/>
        <v>-4.8431130300724816E-13</v>
      </c>
      <c r="GY443" s="223">
        <f t="shared" ca="1" si="1056"/>
        <v>2.5397501301066447E-13</v>
      </c>
      <c r="GZ443" s="223">
        <f t="shared" ca="1" si="1057"/>
        <v>2.6713468217378179E-13</v>
      </c>
      <c r="HA443" s="223">
        <f t="shared" ca="1" si="1058"/>
        <v>-4.8240460100123051E-13</v>
      </c>
      <c r="HB443" s="223">
        <f t="shared" ca="1" si="1059"/>
        <v>1.4537440633078739E-13</v>
      </c>
      <c r="HC443" s="223">
        <f t="shared" ca="1" si="1060"/>
        <v>3.5809346523896406E-13</v>
      </c>
      <c r="HD443" s="223">
        <f t="shared" ca="1" si="1061"/>
        <v>-4.5158377630482268E-13</v>
      </c>
      <c r="HE443" s="223">
        <f t="shared" ca="1" si="1062"/>
        <v>2.8060422100243643E-14</v>
      </c>
      <c r="HF443" s="223">
        <f t="shared" ca="1" si="1063"/>
        <v>4.2758902351929641E-13</v>
      </c>
      <c r="HG443" s="223">
        <f t="shared" ca="1" si="1064"/>
        <v>-3.9369615190136514E-13</v>
      </c>
      <c r="HH443" s="223">
        <f t="shared" ca="1" si="1065"/>
        <v>-9.0935433500653209E-14</v>
      </c>
      <c r="HI443" s="223">
        <f t="shared" ca="1" si="1066"/>
        <v>4.7145596743434085E-13</v>
      </c>
      <c r="HJ443" s="223">
        <f t="shared" ca="1" si="1067"/>
        <v>-3.1221136690866483E-13</v>
      </c>
      <c r="HK443" s="223">
        <f t="shared" ca="1" si="1068"/>
        <v>-2.0448084713707316E-13</v>
      </c>
      <c r="HL443" s="223">
        <f t="shared" ca="1" si="1069"/>
        <v>4.8706502231345855E-13</v>
      </c>
      <c r="HM443" s="223">
        <f t="shared" ca="1" si="1070"/>
        <v>-2.1201341510661946E-13</v>
      </c>
      <c r="HN443" s="223">
        <f t="shared" ca="1" si="1071"/>
        <v>-3.0577019130468622E-13</v>
      </c>
      <c r="HO443" s="223">
        <f t="shared" ca="1" si="1072"/>
        <v>4.7348062052956718E-13</v>
      </c>
      <c r="HP443" s="223">
        <f t="shared" ca="1" si="1073"/>
        <v>-9.9107910591218638E-14</v>
      </c>
      <c r="HQ443" s="223">
        <f t="shared" ca="1" si="1074"/>
        <v>-3.887324365845646E-13</v>
      </c>
      <c r="HR443" s="223">
        <f t="shared" ca="1" si="1075"/>
        <v>4.3151697707778989E-13</v>
      </c>
      <c r="HS443" s="223">
        <f t="shared" ca="1" si="1076"/>
        <v>1.9737873682060042E-14</v>
      </c>
      <c r="HT443" s="223">
        <f t="shared" ca="1" si="1077"/>
        <v>-4.4839503393028687E-13</v>
      </c>
      <c r="HU443" s="223">
        <f t="shared" ca="1" si="1078"/>
        <v>3.6368928756940838E-13</v>
      </c>
      <c r="HV443" s="223">
        <f t="shared" ca="1" si="1079"/>
        <v>1.3740061927762708E-13</v>
      </c>
      <c r="HW443" s="223">
        <f t="shared" ca="1" si="1080"/>
        <v>-4.8118195679466046E-13</v>
      </c>
      <c r="HX443" s="223">
        <f t="shared" ca="1" si="1081"/>
        <v>2.7406297371099794E-13</v>
      </c>
      <c r="HY443" s="223">
        <f t="shared" ca="1" si="1082"/>
        <v>2.4682791613308088E-13</v>
      </c>
      <c r="HZ443" s="223">
        <f t="shared" ca="1" si="1083"/>
        <v>-4.8512803919796365E-13</v>
      </c>
      <c r="IA443" s="223">
        <f t="shared" ca="1" si="1084"/>
        <v>1.6801001211677608E-13</v>
      </c>
      <c r="IB443" s="223">
        <f t="shared" ca="1" si="1085"/>
        <v>3.4146096634233769E-13</v>
      </c>
      <c r="IC443" s="223">
        <f t="shared" ca="1" si="1086"/>
        <v>-4.5999676285136911E-13</v>
      </c>
      <c r="ID443" s="223">
        <f t="shared" ca="1" si="1087"/>
        <v>5.1886951494734123E-14</v>
      </c>
      <c r="IE443" s="223">
        <f t="shared" ca="1" si="1088"/>
        <v>2.5507422397225511E-13</v>
      </c>
      <c r="IF443" s="223">
        <f t="shared" ca="1" si="1089"/>
        <v>-4.0729443347032372E-13</v>
      </c>
      <c r="IG443" s="223">
        <f t="shared" ca="1" si="1090"/>
        <v>-6.7346082950986207E-14</v>
      </c>
      <c r="IH443" s="223">
        <f t="shared" ca="1" si="1091"/>
        <v>4.6488275504687005E-13</v>
      </c>
      <c r="II443" s="223">
        <f t="shared" ca="1" si="1092"/>
        <v>-3.3017989658538703E-13</v>
      </c>
      <c r="IJ443" s="223">
        <f t="shared" ca="1" si="1093"/>
        <v>-1.8254256198013876E-13</v>
      </c>
      <c r="IK443" s="223">
        <f t="shared" ca="1" si="1094"/>
        <v>4.8627390087023383E-13</v>
      </c>
      <c r="IL443" s="223">
        <f t="shared" ca="1" si="1095"/>
        <v>-2.3327520425843343E-13</v>
      </c>
      <c r="IM443" s="223">
        <f t="shared" ca="1" si="1096"/>
        <v>-2.8679789736688554E-13</v>
      </c>
      <c r="IN443" s="223">
        <f t="shared" ca="1" si="1097"/>
        <v>4.7851900786703015E-13</v>
      </c>
      <c r="IO443" s="223">
        <f t="shared" ca="1" si="1098"/>
        <v>-1.223885808666333E-13</v>
      </c>
      <c r="IP443" s="223">
        <f t="shared" ca="1" si="1099"/>
        <v>-3.7386328561256126E-13</v>
      </c>
      <c r="IQ443" s="223">
        <f t="shared" ca="1" si="1100"/>
        <v>4.4208288488709187E-13</v>
      </c>
      <c r="IR443" s="223">
        <f t="shared" ca="1" si="1101"/>
        <v>-4.166292691089568E-15</v>
      </c>
      <c r="IS443" s="223">
        <f t="shared" ca="1" si="1102"/>
        <v>-4.3852024556549844E-13</v>
      </c>
      <c r="IT443" s="223">
        <f t="shared" ca="1" si="1103"/>
        <v>3.7914942181875336E-13</v>
      </c>
      <c r="IU443" s="223">
        <f t="shared" ca="1" si="1104"/>
        <v>1.1430571262598065E-13</v>
      </c>
      <c r="IV443" s="223">
        <f t="shared" ca="1" si="1105"/>
        <v>-4.7689340110159399E-13</v>
      </c>
      <c r="IW443" s="223">
        <f t="shared" ca="1" si="1106"/>
        <v>2.934906927025573E-13</v>
      </c>
      <c r="IX443" s="223">
        <f t="shared" ca="1" si="1107"/>
        <v>2.2592652002286704E-13</v>
      </c>
      <c r="IY443" s="223">
        <f t="shared" ca="1" si="1108"/>
        <v>-4.8668276145607331E-13</v>
      </c>
      <c r="IZ443" s="223">
        <f t="shared" ca="1" si="1109"/>
        <v>1.9024086706763679E-13</v>
      </c>
      <c r="JA443" s="223">
        <f t="shared" ca="1" si="1110"/>
        <v>3.2400585806934517E-13</v>
      </c>
      <c r="JB443" s="223">
        <f t="shared" ca="1" si="1111"/>
        <v>-4.6730157690523943E-13</v>
      </c>
    </row>
    <row r="444" spans="2:262">
      <c r="B444" s="230">
        <v>83</v>
      </c>
      <c r="C444" s="229">
        <f t="shared" si="1112"/>
        <v>1.621093750000001E-3</v>
      </c>
      <c r="D444" s="226">
        <f t="shared" ca="1" si="855"/>
        <v>18.000000000023089</v>
      </c>
      <c r="E444" s="225">
        <f ca="1">CK361</f>
        <v>2.3088477970896194E-11</v>
      </c>
      <c r="F444" s="224">
        <v>83</v>
      </c>
      <c r="G444" s="223">
        <f t="shared" ca="1" si="856"/>
        <v>2.4840068515714236E-13</v>
      </c>
      <c r="H444" s="223">
        <f t="shared" ca="1" si="857"/>
        <v>8.9310641210042983E-13</v>
      </c>
      <c r="I444" s="223">
        <f t="shared" ca="1" si="858"/>
        <v>-1.0515022080922011E-12</v>
      </c>
      <c r="J444" s="223">
        <f t="shared" ca="1" si="859"/>
        <v>5.242819972974921E-14</v>
      </c>
      <c r="K444" s="223">
        <f t="shared" ca="1" si="860"/>
        <v>1.004357582908421E-12</v>
      </c>
      <c r="L444" s="223">
        <f t="shared" ca="1" si="861"/>
        <v>-9.5556929633003362E-13</v>
      </c>
      <c r="M444" s="223">
        <f t="shared" ca="1" si="862"/>
        <v>-1.4508801910829584E-13</v>
      </c>
      <c r="N444" s="223">
        <f t="shared" ca="1" si="863"/>
        <v>1.0860357307065004E-12</v>
      </c>
      <c r="O444" s="223">
        <f t="shared" ca="1" si="864"/>
        <v>-8.3149991876243012E-13</v>
      </c>
      <c r="P444" s="223">
        <f t="shared" ca="1" si="865"/>
        <v>-3.3833216254155196E-13</v>
      </c>
      <c r="Q444" s="223">
        <f t="shared" ca="1" si="866"/>
        <v>1.1357358656928826E-12</v>
      </c>
      <c r="R444" s="223">
        <f t="shared" ca="1" si="867"/>
        <v>-6.8294726287965153E-13</v>
      </c>
      <c r="S444" s="223">
        <f t="shared" ca="1" si="868"/>
        <v>-5.216142117982928E-13</v>
      </c>
      <c r="T444" s="223">
        <f t="shared" ca="1" si="869"/>
        <v>1.1519945815463926E-12</v>
      </c>
      <c r="U444" s="223">
        <f t="shared" ca="1" si="870"/>
        <v>-5.1428541932965692E-13</v>
      </c>
      <c r="V444" s="223">
        <f t="shared" ca="1" si="871"/>
        <v>-6.8953747913282362E-13</v>
      </c>
      <c r="W444" s="223">
        <f t="shared" ca="1" si="872"/>
        <v>1.134333145008847E-12</v>
      </c>
      <c r="X444" s="223">
        <f t="shared" ca="1" si="873"/>
        <v>-3.3048058806461696E-13</v>
      </c>
      <c r="Y444" s="223">
        <f t="shared" ca="1" si="874"/>
        <v>-8.3715751175930885E-13</v>
      </c>
      <c r="Z444" s="223">
        <f t="shared" ca="1" si="875"/>
        <v>1.0832715920495081E-12</v>
      </c>
      <c r="AA444" s="223">
        <f t="shared" ca="1" si="876"/>
        <v>-1.3694484999756884E-13</v>
      </c>
      <c r="AB444" s="223">
        <f t="shared" ca="1" si="877"/>
        <v>-9.6012767985598998E-13</v>
      </c>
      <c r="AC444" s="223">
        <f t="shared" ca="1" si="878"/>
        <v>1.0003134155540588E-12</v>
      </c>
      <c r="AD444" s="223">
        <f t="shared" ca="1" si="879"/>
        <v>6.0623190178785408E-14</v>
      </c>
      <c r="AE444" s="223">
        <f t="shared" ca="1" si="880"/>
        <v>-1.0548271618424343E-12</v>
      </c>
      <c r="AF444" s="223">
        <f t="shared" ca="1" si="881"/>
        <v>8.879012954047602E-13</v>
      </c>
      <c r="AG444" s="223">
        <f t="shared" ca="1" si="882"/>
        <v>2.5640619778446907E-13</v>
      </c>
      <c r="AH444" s="223">
        <f t="shared" ca="1" si="883"/>
        <v>-1.1184675584398768E-12</v>
      </c>
      <c r="AI444" s="223">
        <f t="shared" ca="1" si="884"/>
        <v>7.4934517446691388E-13</v>
      </c>
      <c r="AJ444" s="223">
        <f t="shared" ca="1" si="885"/>
        <v>4.4463939791521099E-13</v>
      </c>
      <c r="AK444" s="223">
        <f t="shared" ca="1" si="886"/>
        <v>-1.1491749962938779E-12</v>
      </c>
      <c r="AL444" s="223">
        <f t="shared" ca="1" si="887"/>
        <v>5.8872479826382745E-13</v>
      </c>
      <c r="AM444" s="223">
        <f t="shared" ca="1" si="888"/>
        <v>6.1978031759779808E-13</v>
      </c>
      <c r="AN444" s="223">
        <f t="shared" ca="1" si="889"/>
        <v>-1.1460453036416292E-12</v>
      </c>
      <c r="AO444" s="223">
        <f t="shared" ca="1" si="890"/>
        <v>4.1076958803166462E-13</v>
      </c>
      <c r="AP444" s="223">
        <f t="shared" ca="1" si="891"/>
        <v>7.766719823284452E-13</v>
      </c>
      <c r="AQ444" s="223">
        <f t="shared" ca="1" si="892"/>
        <v>-1.1091706333920086E-12</v>
      </c>
      <c r="AR444" s="223">
        <f t="shared" ca="1" si="893"/>
        <v>2.2071938425800321E-13</v>
      </c>
      <c r="AS444" s="223">
        <f t="shared" ca="1" si="894"/>
        <v>9.1069476171843463E-13</v>
      </c>
      <c r="AT444" s="223">
        <f t="shared" ca="1" si="895"/>
        <v>-1.0396367497094259E-12</v>
      </c>
      <c r="AU444" s="223">
        <f t="shared" ca="1" si="896"/>
        <v>2.4170161070847714E-14</v>
      </c>
      <c r="AV444" s="223">
        <f t="shared" ca="1" si="897"/>
        <v>1.0179023931953589E-12</v>
      </c>
      <c r="AW444" s="223">
        <f t="shared" ca="1" si="898"/>
        <v>-9.3949105799719273E-13</v>
      </c>
      <c r="AX444" s="223">
        <f t="shared" ca="1" si="899"/>
        <v>-1.7309074562589548E-13</v>
      </c>
      <c r="AY444" s="223">
        <f t="shared" ca="1" si="900"/>
        <v>1.0951381785807254E-12</v>
      </c>
      <c r="AZ444" s="223">
        <f t="shared" ca="1" si="901"/>
        <v>-8.1168231962851434E-13</v>
      </c>
      <c r="BA444" s="223">
        <f t="shared" ca="1" si="902"/>
        <v>-3.6525504461010044E-13</v>
      </c>
      <c r="BB444" s="223">
        <f t="shared" ca="1" si="903"/>
        <v>1.1401279321689146E-12</v>
      </c>
      <c r="BC444" s="223">
        <f t="shared" ca="1" si="904"/>
        <v>-6.5997382650754732E-13</v>
      </c>
      <c r="BD444" s="223">
        <f t="shared" ca="1" si="905"/>
        <v>-5.4666451282231952E-13</v>
      </c>
      <c r="BE444" s="223">
        <f t="shared" ca="1" si="906"/>
        <v>1.1515469434776101E-12</v>
      </c>
      <c r="BF444" s="223">
        <f t="shared" ca="1" si="907"/>
        <v>-4.8883259201101526E-13</v>
      </c>
      <c r="BG444" s="223">
        <f t="shared" ca="1" si="908"/>
        <v>-7.1197760013244845E-13</v>
      </c>
      <c r="BH444" s="223">
        <f t="shared" ca="1" si="909"/>
        <v>1.1290589829707084E-12</v>
      </c>
      <c r="BI444" s="223">
        <f t="shared" ca="1" si="910"/>
        <v>-3.0329782105142965E-13</v>
      </c>
      <c r="BJ444" s="223">
        <f t="shared" ca="1" si="911"/>
        <v>-8.563267097621623E-13</v>
      </c>
      <c r="BK444" s="223">
        <f t="shared" ca="1" si="912"/>
        <v>1.0733262022412558E-12</v>
      </c>
      <c r="BL444" s="223">
        <f t="shared" ca="1" si="913"/>
        <v>-1.0883253212348006E-13</v>
      </c>
      <c r="BM444" s="223">
        <f t="shared" ca="1" si="914"/>
        <v>-9.7546152328582453E-13</v>
      </c>
      <c r="BN444" s="223">
        <f t="shared" ca="1" si="915"/>
        <v>9.8598963714637677E-13</v>
      </c>
      <c r="BO444" s="223">
        <f t="shared" ca="1" si="916"/>
        <v>8.8837299719731538E-14</v>
      </c>
      <c r="BP444" s="223">
        <f t="shared" ca="1" si="917"/>
        <v>-1.0658741500462037E-12</v>
      </c>
      <c r="BQ444" s="223">
        <f t="shared" ca="1" si="918"/>
        <v>8.6962088797376486E-13</v>
      </c>
      <c r="BR444" s="223">
        <f t="shared" ca="1" si="919"/>
        <v>2.8389134257159376E-13</v>
      </c>
      <c r="BS444" s="223">
        <f t="shared" ca="1" si="920"/>
        <v>-1.1249024159958569E-12</v>
      </c>
      <c r="BT444" s="223">
        <f t="shared" ca="1" si="921"/>
        <v>7.2764639940356146E-13</v>
      </c>
      <c r="BU444" s="223">
        <f t="shared" ca="1" si="922"/>
        <v>4.7058628568741119E-13</v>
      </c>
      <c r="BV444" s="223">
        <f t="shared" ca="1" si="923"/>
        <v>-1.1508082506538413E-12</v>
      </c>
      <c r="BW444" s="223">
        <f t="shared" ca="1" si="924"/>
        <v>5.6424656982052174E-13</v>
      </c>
      <c r="BX444" s="223">
        <f t="shared" ca="1" si="925"/>
        <v>6.4342494963372916E-13</v>
      </c>
      <c r="BY444" s="223">
        <f t="shared" ca="1" si="926"/>
        <v>-1.1428288640960612E-12</v>
      </c>
      <c r="BZ444" s="223">
        <f t="shared" ca="1" si="927"/>
        <v>3.8423266067406064E-13</v>
      </c>
      <c r="CA444" s="223">
        <f t="shared" ca="1" si="928"/>
        <v>7.9731814917127733E-13</v>
      </c>
      <c r="CB444" s="223">
        <f t="shared" ca="1" si="929"/>
        <v>-1.1011992070873579E-12</v>
      </c>
      <c r="CC444" s="223">
        <f t="shared" ca="1" si="930"/>
        <v>1.9290513025501562E-13</v>
      </c>
      <c r="CD444" s="223">
        <f t="shared" ca="1" si="931"/>
        <v>9.2773454286505217E-13</v>
      </c>
      <c r="CE444" s="223">
        <f t="shared" ca="1" si="932"/>
        <v>-1.0271450530231469E-12</v>
      </c>
      <c r="CF444" s="223">
        <f t="shared" ca="1" si="933"/>
        <v>-4.10243678927358E-15</v>
      </c>
      <c r="CG444" s="223">
        <f t="shared" ca="1" si="934"/>
        <v>1.0308340571424454E-12</v>
      </c>
      <c r="CH444" s="223">
        <f t="shared" ca="1" si="935"/>
        <v>-9.2284690538086348E-13</v>
      </c>
      <c r="CI444" s="223">
        <f t="shared" ca="1" si="936"/>
        <v>-2.0098920875061807E-13</v>
      </c>
      <c r="CJ444" s="223">
        <f t="shared" ca="1" si="937"/>
        <v>1.1035809561660296E-12</v>
      </c>
      <c r="CK444" s="223">
        <f t="shared" ca="1" si="938"/>
        <v>-7.9137579341600523E-13</v>
      </c>
      <c r="CL444" s="223">
        <f t="shared" ca="1" si="939"/>
        <v>-3.9195791069754935E-13</v>
      </c>
      <c r="CM444" s="223">
        <f t="shared" ca="1" si="940"/>
        <v>1.1438332282107393E-12</v>
      </c>
      <c r="CN444" s="223">
        <f t="shared" ca="1" si="941"/>
        <v>-6.3660284658035594E-13</v>
      </c>
      <c r="CO444" s="223">
        <f t="shared" ca="1" si="942"/>
        <v>-5.713855235849356E-13</v>
      </c>
      <c r="CP444" s="223">
        <f t="shared" ca="1" si="943"/>
        <v>1.1504056565891898E-12</v>
      </c>
      <c r="CQ444" s="223">
        <f t="shared" ca="1" si="944"/>
        <v>-4.630853102175594E-13</v>
      </c>
      <c r="CR444" s="223">
        <f t="shared" ca="1" si="945"/>
        <v>-7.3398885244832338E-13</v>
      </c>
      <c r="CS444" s="223">
        <f t="shared" ca="1" si="946"/>
        <v>1.1231047180194596E-12</v>
      </c>
      <c r="CT444" s="223">
        <f t="shared" ca="1" si="947"/>
        <v>-2.7593235877186125E-13</v>
      </c>
      <c r="CU444" s="223">
        <f t="shared" ca="1" si="948"/>
        <v>-8.7498008857516236E-13</v>
      </c>
      <c r="CV444" s="223">
        <f t="shared" ca="1" si="949"/>
        <v>1.062734280863031E-12</v>
      </c>
      <c r="CW444" s="223">
        <f t="shared" ca="1" si="950"/>
        <v>-8.0654657601558723E-14</v>
      </c>
      <c r="CX444" s="223">
        <f t="shared" ca="1" si="951"/>
        <v>-9.9020778516888327E-13</v>
      </c>
      <c r="CY444" s="223">
        <f t="shared" ca="1" si="952"/>
        <v>9.7107193544980976E-13</v>
      </c>
      <c r="CZ444" s="223">
        <f t="shared" ca="1" si="953"/>
        <v>1.1699789699315895E-13</v>
      </c>
      <c r="DA444" s="223">
        <f t="shared" ca="1" si="954"/>
        <v>-1.0762790955175838E-12</v>
      </c>
      <c r="DB444" s="223">
        <f t="shared" ca="1" si="955"/>
        <v>8.5081665343707932E-13</v>
      </c>
      <c r="DC444" s="223">
        <f t="shared" ca="1" si="956"/>
        <v>3.1120548182932653E-13</v>
      </c>
      <c r="DD444" s="223">
        <f t="shared" ca="1" si="957"/>
        <v>-1.1306596743992518E-12</v>
      </c>
      <c r="DE444" s="223">
        <f t="shared" ca="1" si="958"/>
        <v>7.0550931735765995E-13</v>
      </c>
      <c r="DF444" s="223">
        <f t="shared" ca="1" si="959"/>
        <v>4.9624970987746806E-13</v>
      </c>
      <c r="DG444" s="223">
        <f t="shared" ca="1" si="960"/>
        <v>-1.1517483011551032E-12</v>
      </c>
      <c r="DH444" s="223">
        <f t="shared" ca="1" si="961"/>
        <v>5.3942846034209447E-13</v>
      </c>
      <c r="DI444" s="223">
        <f t="shared" ca="1" si="962"/>
        <v>6.6668200653920957E-13</v>
      </c>
      <c r="DJ444" s="223">
        <f t="shared" ca="1" si="963"/>
        <v>-1.1389240271758859E-12</v>
      </c>
      <c r="DK444" s="223">
        <f t="shared" ca="1" si="964"/>
        <v>3.5746428592905126E-13</v>
      </c>
      <c r="DL444" s="223">
        <f t="shared" ca="1" si="965"/>
        <v>8.1748404137469491E-13</v>
      </c>
      <c r="DM444" s="223">
        <f t="shared" ca="1" si="966"/>
        <v>-1.0925644595568487E-12</v>
      </c>
      <c r="DN444" s="223">
        <f t="shared" ca="1" si="967"/>
        <v>1.6497467741471744E-13</v>
      </c>
      <c r="DO444" s="223">
        <f t="shared" ca="1" si="968"/>
        <v>9.4421549141329617E-13</v>
      </c>
      <c r="DP444" s="223">
        <f t="shared" ca="1" si="969"/>
        <v>-1.0140346425643389E-12</v>
      </c>
      <c r="DQ444" s="223">
        <f t="shared" ca="1" si="970"/>
        <v>-3.2372563494922084E-14</v>
      </c>
      <c r="DR444" s="223">
        <f t="shared" ca="1" si="971"/>
        <v>1.0431447851988991E-12</v>
      </c>
      <c r="DS444" s="223">
        <f t="shared" ca="1" si="972"/>
        <v>-9.056468642961719E-13</v>
      </c>
      <c r="DT444" s="223">
        <f t="shared" ca="1" si="973"/>
        <v>-2.2876660349144374E-13</v>
      </c>
      <c r="DU444" s="223">
        <f t="shared" ca="1" si="974"/>
        <v>1.1113589778488848E-12</v>
      </c>
      <c r="DV444" s="223">
        <f t="shared" ca="1" si="975"/>
        <v>-7.7059257201700114E-13</v>
      </c>
      <c r="DW444" s="223">
        <f t="shared" ca="1" si="976"/>
        <v>-4.1842467599582905E-13</v>
      </c>
      <c r="DX444" s="223">
        <f t="shared" ca="1" si="977"/>
        <v>1.1468495218865671E-12</v>
      </c>
      <c r="DY444" s="223">
        <f t="shared" ca="1" si="978"/>
        <v>-6.1284840090251175E-13</v>
      </c>
      <c r="DZ444" s="223">
        <f t="shared" ca="1" si="979"/>
        <v>-5.9576235307361072E-13</v>
      </c>
      <c r="EA444" s="223">
        <f t="shared" ca="1" si="980"/>
        <v>1.1485714083496795E-12</v>
      </c>
      <c r="EB444" s="223">
        <f t="shared" ca="1" si="981"/>
        <v>-4.3705908314911842E-13</v>
      </c>
      <c r="EC444" s="223">
        <f t="shared" ca="1" si="982"/>
        <v>-7.5555797732505718E-13</v>
      </c>
      <c r="ED444" s="223">
        <f t="shared" ca="1" si="983"/>
        <v>1.1164739367816702E-12</v>
      </c>
      <c r="EE444" s="223">
        <f t="shared" ca="1" si="984"/>
        <v>-2.4840068515712792E-13</v>
      </c>
      <c r="EF444" s="223">
        <f t="shared" ca="1" si="985"/>
        <v>-8.9310641210041781E-13</v>
      </c>
      <c r="EG444" s="223">
        <f t="shared" ca="1" si="986"/>
        <v>1.051502208092196E-12</v>
      </c>
      <c r="EH444" s="223">
        <f t="shared" ca="1" si="987"/>
        <v>-5.2428199729770162E-14</v>
      </c>
      <c r="EI444" s="223">
        <f t="shared" ca="1" si="988"/>
        <v>-1.0043575829084266E-12</v>
      </c>
      <c r="EJ444" s="223">
        <f t="shared" ca="1" si="989"/>
        <v>9.5556929633004674E-13</v>
      </c>
      <c r="EK444" s="223">
        <f t="shared" ca="1" si="990"/>
        <v>1.4508801910830341E-13</v>
      </c>
      <c r="EL444" s="223">
        <f t="shared" ca="1" si="991"/>
        <v>-1.0860357307064921E-12</v>
      </c>
      <c r="EM444" s="223">
        <f t="shared" ca="1" si="992"/>
        <v>8.3149991876242487E-13</v>
      </c>
      <c r="EN444" s="223">
        <f t="shared" ca="1" si="993"/>
        <v>3.3833216254152793E-13</v>
      </c>
      <c r="EO444" s="223">
        <f t="shared" ca="1" si="994"/>
        <v>-1.135735865692883E-12</v>
      </c>
      <c r="EP444" s="223">
        <f t="shared" ca="1" si="995"/>
        <v>6.8294726287967496E-13</v>
      </c>
      <c r="EQ444" s="223">
        <f t="shared" ca="1" si="996"/>
        <v>5.2161421179829603E-13</v>
      </c>
      <c r="ER444" s="223">
        <f t="shared" ca="1" si="997"/>
        <v>-1.1519945815463926E-12</v>
      </c>
      <c r="ES444" s="223">
        <f t="shared" ca="1" si="998"/>
        <v>5.1428541932965742E-13</v>
      </c>
      <c r="ET444" s="223">
        <f t="shared" ca="1" si="999"/>
        <v>6.8953747913279696E-13</v>
      </c>
      <c r="EU444" s="223">
        <f t="shared" ca="1" si="1000"/>
        <v>-1.1343331450088472E-12</v>
      </c>
      <c r="EV444" s="223">
        <f t="shared" ca="1" si="1001"/>
        <v>3.3048058806464897E-13</v>
      </c>
      <c r="EW444" s="223">
        <f t="shared" ca="1" si="1002"/>
        <v>8.3715751175930845E-13</v>
      </c>
      <c r="EX444" s="223">
        <f t="shared" ca="1" si="1003"/>
        <v>-1.0832715920495194E-12</v>
      </c>
      <c r="EY444" s="223">
        <f t="shared" ca="1" si="1004"/>
        <v>1.3694484999757752E-13</v>
      </c>
      <c r="EZ444" s="223">
        <f t="shared" ca="1" si="1005"/>
        <v>9.6012767985596696E-13</v>
      </c>
      <c r="FA444" s="223">
        <f t="shared" ca="1" si="1006"/>
        <v>-1.0003134155540631E-12</v>
      </c>
      <c r="FB444" s="223">
        <f t="shared" ca="1" si="1007"/>
        <v>-6.0623190178743933E-14</v>
      </c>
      <c r="FC444" s="223">
        <f t="shared" ca="1" si="1008"/>
        <v>1.0548271618424308E-12</v>
      </c>
      <c r="FD444" s="223">
        <f t="shared" ca="1" si="1009"/>
        <v>-8.8790129540478655E-13</v>
      </c>
      <c r="FE444" s="223">
        <f t="shared" ca="1" si="1010"/>
        <v>-2.5640619778446054E-13</v>
      </c>
      <c r="FF444" s="223">
        <f t="shared" ca="1" si="1011"/>
        <v>1.1184675584398651E-12</v>
      </c>
      <c r="FG444" s="223">
        <f t="shared" ca="1" si="1012"/>
        <v>-7.49345174466927E-13</v>
      </c>
      <c r="FH444" s="223">
        <f t="shared" ca="1" si="1013"/>
        <v>-4.4463939791516515E-13</v>
      </c>
      <c r="FI444" s="223">
        <f t="shared" ca="1" si="1014"/>
        <v>1.1491749962938769E-12</v>
      </c>
      <c r="FJ444" s="223">
        <f t="shared" ca="1" si="1015"/>
        <v>-5.8872479826387016E-13</v>
      </c>
      <c r="FK444" s="223">
        <f t="shared" ca="1" si="1016"/>
        <v>-6.1978031759778385E-13</v>
      </c>
      <c r="FL444" s="223">
        <f t="shared" ca="1" si="1017"/>
        <v>1.1460453036416276E-12</v>
      </c>
      <c r="FM444" s="223">
        <f t="shared" ca="1" si="1018"/>
        <v>-4.1076958803168038E-13</v>
      </c>
      <c r="FN444" s="223">
        <f t="shared" ca="1" si="1019"/>
        <v>-7.7667198232845691E-13</v>
      </c>
      <c r="FO444" s="223">
        <f t="shared" ca="1" si="1020"/>
        <v>1.1091706333920132E-12</v>
      </c>
      <c r="FP444" s="223">
        <f t="shared" ca="1" si="1021"/>
        <v>-2.2071938425798776E-13</v>
      </c>
      <c r="FQ444" s="223">
        <f t="shared" ca="1" si="1022"/>
        <v>-9.1069476171842413E-13</v>
      </c>
      <c r="FR444" s="223">
        <f t="shared" ca="1" si="1023"/>
        <v>1.039636749709419E-12</v>
      </c>
      <c r="FS444" s="223">
        <f t="shared" ca="1" si="1024"/>
        <v>-2.4170161070881035E-14</v>
      </c>
      <c r="FT444" s="223">
        <f t="shared" ca="1" si="1025"/>
        <v>-1.0179023931953587E-12</v>
      </c>
      <c r="FU444" s="223">
        <f t="shared" ca="1" si="1026"/>
        <v>9.3949105799721192E-13</v>
      </c>
      <c r="FV444" s="223">
        <f t="shared" ca="1" si="1027"/>
        <v>1.7309074562589492E-13</v>
      </c>
      <c r="FW444" s="223">
        <f t="shared" ca="1" si="1028"/>
        <v>-1.0951381785807149E-12</v>
      </c>
      <c r="FX444" s="223">
        <f t="shared" ca="1" si="1029"/>
        <v>8.1168231962851464E-13</v>
      </c>
      <c r="FY444" s="223">
        <f t="shared" ca="1" si="1030"/>
        <v>3.6525504461006888E-13</v>
      </c>
      <c r="FZ444" s="223">
        <f t="shared" ca="1" si="1031"/>
        <v>-1.1401279321689146E-12</v>
      </c>
      <c r="GA444" s="223">
        <f t="shared" ca="1" si="1032"/>
        <v>6.5997382650757468E-13</v>
      </c>
      <c r="GB444" s="223">
        <f t="shared" ca="1" si="1033"/>
        <v>5.4666451282231902E-13</v>
      </c>
      <c r="GC444" s="223">
        <f t="shared" ca="1" si="1034"/>
        <v>-1.1515469434776109E-12</v>
      </c>
      <c r="GD444" s="223">
        <f t="shared" ca="1" si="1035"/>
        <v>4.8883259201101566E-13</v>
      </c>
      <c r="GE444" s="223">
        <f t="shared" ca="1" si="1036"/>
        <v>7.1197760013242219E-13</v>
      </c>
      <c r="GF444" s="223">
        <f t="shared" ca="1" si="1037"/>
        <v>-1.1290589829707084E-12</v>
      </c>
      <c r="GG444" s="223">
        <f t="shared" ca="1" si="1038"/>
        <v>3.0329782105146181E-13</v>
      </c>
      <c r="GH444" s="223">
        <f t="shared" ca="1" si="1039"/>
        <v>8.5632670976215089E-13</v>
      </c>
      <c r="GI444" s="223">
        <f t="shared" ca="1" si="1040"/>
        <v>-1.0733262022412738E-12</v>
      </c>
      <c r="GJ444" s="223">
        <f t="shared" ca="1" si="1041"/>
        <v>1.0883253212349687E-13</v>
      </c>
      <c r="GK444" s="223">
        <f t="shared" ca="1" si="1042"/>
        <v>9.7546152328579807E-13</v>
      </c>
      <c r="GL444" s="223">
        <f t="shared" ca="1" si="1043"/>
        <v>-9.8598963714638565E-13</v>
      </c>
      <c r="GM444" s="223">
        <f t="shared" ca="1" si="1044"/>
        <v>-8.8837299719681985E-14</v>
      </c>
      <c r="GN444" s="223">
        <f t="shared" ca="1" si="1045"/>
        <v>1.0658741500461973E-12</v>
      </c>
      <c r="GO444" s="223">
        <f t="shared" ca="1" si="1046"/>
        <v>-8.6962088797379747E-13</v>
      </c>
      <c r="GP444" s="223">
        <f t="shared" ca="1" si="1047"/>
        <v>-2.8389134257157735E-13</v>
      </c>
      <c r="GQ444" s="223">
        <f t="shared" ca="1" si="1048"/>
        <v>1.1249024159958603E-12</v>
      </c>
      <c r="GR444" s="223">
        <f t="shared" ca="1" si="1049"/>
        <v>-7.2764639940357458E-13</v>
      </c>
      <c r="GS444" s="223">
        <f t="shared" ca="1" si="1050"/>
        <v>-4.7058628568742553E-13</v>
      </c>
      <c r="GT444" s="223">
        <f t="shared" ca="1" si="1051"/>
        <v>1.1508082506538405E-12</v>
      </c>
      <c r="GU444" s="223">
        <f t="shared" ca="1" si="1052"/>
        <v>-5.6424656982050781E-13</v>
      </c>
      <c r="GV444" s="223">
        <f t="shared" ca="1" si="1053"/>
        <v>-6.4342494963371502E-13</v>
      </c>
      <c r="GW444" s="223">
        <f t="shared" ca="1" si="1054"/>
        <v>1.1428288640960594E-12</v>
      </c>
      <c r="GX444" s="223">
        <f t="shared" ca="1" si="1055"/>
        <v>-3.8423266067407654E-13</v>
      </c>
      <c r="GY444" s="223">
        <f t="shared" ca="1" si="1056"/>
        <v>-7.9731814917128864E-13</v>
      </c>
      <c r="GZ444" s="223">
        <f t="shared" ca="1" si="1057"/>
        <v>1.101199207087363E-12</v>
      </c>
      <c r="HA444" s="223">
        <f t="shared" ca="1" si="1058"/>
        <v>-1.9290513025499997E-13</v>
      </c>
      <c r="HB444" s="223">
        <f t="shared" ca="1" si="1059"/>
        <v>-9.2773454286504228E-13</v>
      </c>
      <c r="HC444" s="223">
        <f t="shared" ca="1" si="1060"/>
        <v>1.0271450530231396E-12</v>
      </c>
      <c r="HD444" s="223">
        <f t="shared" ca="1" si="1061"/>
        <v>4.1024367892566164E-15</v>
      </c>
      <c r="HE444" s="223">
        <f t="shared" ca="1" si="1062"/>
        <v>-1.0308340571424524E-12</v>
      </c>
      <c r="HF444" s="223">
        <f t="shared" ca="1" si="1063"/>
        <v>9.2284690538087338E-13</v>
      </c>
      <c r="HG444" s="223">
        <f t="shared" ca="1" si="1064"/>
        <v>2.009892087506014E-13</v>
      </c>
      <c r="HH444" s="223">
        <f t="shared" ca="1" si="1065"/>
        <v>-1.1035809561660153E-12</v>
      </c>
      <c r="HI444" s="223">
        <f t="shared" ca="1" si="1066"/>
        <v>7.9137579341601765E-13</v>
      </c>
      <c r="HJ444" s="223">
        <f t="shared" ca="1" si="1067"/>
        <v>3.9195791069750265E-13</v>
      </c>
      <c r="HK444" s="223">
        <f t="shared" ca="1" si="1068"/>
        <v>-1.1438332282107375E-12</v>
      </c>
      <c r="HL444" s="223">
        <f t="shared" ca="1" si="1069"/>
        <v>6.3660284658039734E-13</v>
      </c>
      <c r="HM444" s="223">
        <f t="shared" ca="1" si="1070"/>
        <v>5.7138552358492085E-13</v>
      </c>
      <c r="HN444" s="223">
        <f t="shared" ca="1" si="1071"/>
        <v>-1.1504056565891924E-12</v>
      </c>
      <c r="HO444" s="223">
        <f t="shared" ca="1" si="1072"/>
        <v>4.6308531021757475E-13</v>
      </c>
      <c r="HP444" s="223">
        <f t="shared" ca="1" si="1073"/>
        <v>7.3398885244828511E-13</v>
      </c>
      <c r="HQ444" s="223">
        <f t="shared" ca="1" si="1074"/>
        <v>-1.1231047180194634E-12</v>
      </c>
      <c r="HR444" s="223">
        <f t="shared" ca="1" si="1075"/>
        <v>2.7593235877190942E-13</v>
      </c>
      <c r="HS444" s="223">
        <f t="shared" ca="1" si="1076"/>
        <v>8.7498008857515125E-13</v>
      </c>
      <c r="HT444" s="223">
        <f t="shared" ca="1" si="1077"/>
        <v>-1.0627342808630502E-12</v>
      </c>
      <c r="HU444" s="223">
        <f t="shared" ca="1" si="1078"/>
        <v>8.0654657601575585E-14</v>
      </c>
      <c r="HV444" s="223">
        <f t="shared" ca="1" si="1079"/>
        <v>9.9020778516889135E-13</v>
      </c>
      <c r="HW444" s="223">
        <f t="shared" ca="1" si="1080"/>
        <v>-9.7107193544981885E-13</v>
      </c>
      <c r="HX444" s="223">
        <f t="shared" ca="1" si="1081"/>
        <v>-1.1699789699317465E-13</v>
      </c>
      <c r="HY444" s="223">
        <f t="shared" ca="1" si="1082"/>
        <v>1.0762790955175778E-12</v>
      </c>
      <c r="HZ444" s="223">
        <f t="shared" ca="1" si="1083"/>
        <v>-8.5081665343706862E-13</v>
      </c>
      <c r="IA444" s="223">
        <f t="shared" ca="1" si="1084"/>
        <v>-3.1120548182931023E-13</v>
      </c>
      <c r="IB444" s="223">
        <f t="shared" ca="1" si="1085"/>
        <v>1.130659674399255E-12</v>
      </c>
      <c r="IC444" s="223">
        <f t="shared" ca="1" si="1086"/>
        <v>-7.0550931735767328E-13</v>
      </c>
      <c r="ID444" s="223">
        <f t="shared" ca="1" si="1087"/>
        <v>-4.962497098774823E-13</v>
      </c>
      <c r="IE444" s="223">
        <f t="shared" ca="1" si="1088"/>
        <v>8.0646802835644484E-13</v>
      </c>
      <c r="IF444" s="223">
        <f t="shared" ca="1" si="1089"/>
        <v>-5.3942846034208054E-13</v>
      </c>
      <c r="IG444" s="223">
        <f t="shared" ca="1" si="1090"/>
        <v>-6.6668200653919584E-13</v>
      </c>
      <c r="IH444" s="223">
        <f t="shared" ca="1" si="1091"/>
        <v>1.1389240271758835E-12</v>
      </c>
      <c r="II444" s="223">
        <f t="shared" ca="1" si="1092"/>
        <v>-3.5746428592906737E-13</v>
      </c>
      <c r="IJ444" s="223">
        <f t="shared" ca="1" si="1093"/>
        <v>-8.1748404137470612E-13</v>
      </c>
      <c r="IK444" s="223">
        <f t="shared" ca="1" si="1094"/>
        <v>1.0925644595568539E-12</v>
      </c>
      <c r="IL444" s="223">
        <f t="shared" ca="1" si="1095"/>
        <v>-1.6497467741473426E-13</v>
      </c>
      <c r="IM444" s="223">
        <f t="shared" ca="1" si="1096"/>
        <v>-9.4421549141326769E-13</v>
      </c>
      <c r="IN444" s="223">
        <f t="shared" ca="1" si="1097"/>
        <v>1.014034642564347E-12</v>
      </c>
      <c r="IO444" s="223">
        <f t="shared" ca="1" si="1098"/>
        <v>3.2372563494872405E-14</v>
      </c>
      <c r="IP444" s="223">
        <f t="shared" ca="1" si="1099"/>
        <v>-1.0431447851988921E-12</v>
      </c>
      <c r="IQ444" s="223">
        <f t="shared" ca="1" si="1100"/>
        <v>9.0564686429620249E-13</v>
      </c>
      <c r="IR444" s="223">
        <f t="shared" ca="1" si="1101"/>
        <v>2.2876660349142713E-13</v>
      </c>
      <c r="IS444" s="223">
        <f t="shared" ca="1" si="1102"/>
        <v>-1.1113589778488715E-12</v>
      </c>
      <c r="IT444" s="223">
        <f t="shared" ca="1" si="1103"/>
        <v>7.7059257201701397E-13</v>
      </c>
      <c r="IU444" s="223">
        <f t="shared" ca="1" si="1104"/>
        <v>4.184246759957827E-13</v>
      </c>
      <c r="IV444" s="223">
        <f t="shared" ca="1" si="1105"/>
        <v>-1.1468495218865657E-12</v>
      </c>
      <c r="IW444" s="223">
        <f t="shared" ca="1" si="1106"/>
        <v>6.1284840090255386E-13</v>
      </c>
      <c r="IX444" s="223">
        <f t="shared" ca="1" si="1107"/>
        <v>5.9576235307359618E-13</v>
      </c>
      <c r="IY444" s="223">
        <f t="shared" ca="1" si="1108"/>
        <v>-1.1485714083496783E-12</v>
      </c>
      <c r="IZ444" s="223">
        <f t="shared" ca="1" si="1109"/>
        <v>4.3705908314919465E-13</v>
      </c>
      <c r="JA444" s="223">
        <f t="shared" ca="1" si="1110"/>
        <v>7.5555797732504446E-13</v>
      </c>
      <c r="JB444" s="223">
        <f t="shared" ca="1" si="1111"/>
        <v>-1.1164739367816743E-12</v>
      </c>
    </row>
    <row r="445" spans="2:262">
      <c r="B445" s="230">
        <v>84</v>
      </c>
      <c r="C445" s="229">
        <f t="shared" si="1112"/>
        <v>1.640625000000001E-3</v>
      </c>
      <c r="D445" s="226">
        <f t="shared" ca="1" si="855"/>
        <v>18.000000000017813</v>
      </c>
      <c r="E445" s="225">
        <f ca="1">CL361</f>
        <v>1.7813805979351508E-11</v>
      </c>
      <c r="F445" s="224">
        <v>84</v>
      </c>
      <c r="G445" s="223">
        <f t="shared" ca="1" si="856"/>
        <v>1.343654797006912E-13</v>
      </c>
      <c r="H445" s="223">
        <f t="shared" ca="1" si="857"/>
        <v>4.9678402953392873E-13</v>
      </c>
      <c r="I445" s="223">
        <f t="shared" ca="1" si="858"/>
        <v>-6.027302205598192E-13</v>
      </c>
      <c r="J445" s="223">
        <f t="shared" ca="1" si="859"/>
        <v>7.1466088782696627E-14</v>
      </c>
      <c r="K445" s="223">
        <f t="shared" ca="1" si="860"/>
        <v>5.353524584680588E-13</v>
      </c>
      <c r="L445" s="223">
        <f t="shared" ca="1" si="861"/>
        <v>-5.7619289272993327E-13</v>
      </c>
      <c r="M445" s="223">
        <f t="shared" ca="1" si="862"/>
        <v>7.8784403623865853E-15</v>
      </c>
      <c r="N445" s="223">
        <f t="shared" ca="1" si="863"/>
        <v>5.6876515057371876E-13</v>
      </c>
      <c r="O445" s="223">
        <f t="shared" ca="1" si="864"/>
        <v>-5.4410651236398311E-13</v>
      </c>
      <c r="P445" s="223">
        <f t="shared" ca="1" si="865"/>
        <v>-5.578508174540679E-14</v>
      </c>
      <c r="Q445" s="223">
        <f t="shared" ca="1" si="866"/>
        <v>5.967003233606957E-13</v>
      </c>
      <c r="R445" s="223">
        <f t="shared" ca="1" si="867"/>
        <v>-5.0678008884509235E-13</v>
      </c>
      <c r="S445" s="223">
        <f t="shared" ca="1" si="868"/>
        <v>-1.1891136302076424E-13</v>
      </c>
      <c r="T445" s="223">
        <f t="shared" ca="1" si="869"/>
        <v>6.1888894584413212E-13</v>
      </c>
      <c r="U445" s="223">
        <f t="shared" ca="1" si="870"/>
        <v>-4.6457309603644664E-13</v>
      </c>
      <c r="V445" s="223">
        <f t="shared" ca="1" si="871"/>
        <v>-1.8089246286666849E-13</v>
      </c>
      <c r="W445" s="223">
        <f t="shared" ca="1" si="872"/>
        <v>6.3511732945997721E-13</v>
      </c>
      <c r="X445" s="223">
        <f t="shared" ca="1" si="873"/>
        <v>-4.1789201035148267E-13</v>
      </c>
      <c r="Y445" s="223">
        <f t="shared" ca="1" si="874"/>
        <v>-2.4113146940928995E-13</v>
      </c>
      <c r="Z445" s="223">
        <f t="shared" ca="1" si="875"/>
        <v>6.4522918600267486E-13</v>
      </c>
      <c r="AA445" s="223">
        <f t="shared" ca="1" si="876"/>
        <v>-3.6718639616382542E-13</v>
      </c>
      <c r="AB445" s="223">
        <f t="shared" ca="1" si="877"/>
        <v>-2.99048248085626E-13</v>
      </c>
      <c r="AC445" s="223">
        <f t="shared" ca="1" si="878"/>
        <v>6.491271327660146E-13</v>
      </c>
      <c r="AD445" s="223">
        <f t="shared" ca="1" si="879"/>
        <v>-3.1294457625660478E-13</v>
      </c>
      <c r="AE445" s="223">
        <f t="shared" ca="1" si="880"/>
        <v>-3.5408502865649643E-13</v>
      </c>
      <c r="AF445" s="223">
        <f t="shared" ca="1" si="881"/>
        <v>6.4677363039183117E-13</v>
      </c>
      <c r="AG445" s="223">
        <f t="shared" ca="1" si="882"/>
        <v>-2.556889290071258E-13</v>
      </c>
      <c r="AH445" s="223">
        <f t="shared" ca="1" si="883"/>
        <v>-4.0571177683884266E-13</v>
      </c>
      <c r="AI445" s="223">
        <f t="shared" ca="1" si="884"/>
        <v>6.3819134439454394E-13</v>
      </c>
      <c r="AJ445" s="223">
        <f t="shared" ca="1" si="885"/>
        <v>-1.959708575975259E-13</v>
      </c>
      <c r="AK445" s="223">
        <f t="shared" ca="1" si="886"/>
        <v>-4.5343129882561311E-13</v>
      </c>
      <c r="AL445" s="223">
        <f t="shared" ca="1" si="887"/>
        <v>6.2346292687986015E-13</v>
      </c>
      <c r="AM445" s="223">
        <f t="shared" ca="1" si="888"/>
        <v>-1.3436547970069407E-13</v>
      </c>
      <c r="AN445" s="223">
        <f t="shared" ca="1" si="889"/>
        <v>-4.967840295339253E-13</v>
      </c>
      <c r="AO445" s="223">
        <f t="shared" ca="1" si="890"/>
        <v>6.027302205598186E-13</v>
      </c>
      <c r="AP445" s="223">
        <f t="shared" ca="1" si="891"/>
        <v>-7.1466088782697258E-14</v>
      </c>
      <c r="AQ445" s="223">
        <f t="shared" ca="1" si="892"/>
        <v>-5.3535245846805709E-13</v>
      </c>
      <c r="AR445" s="223">
        <f t="shared" ca="1" si="893"/>
        <v>5.7619289272993156E-13</v>
      </c>
      <c r="AS445" s="223">
        <f t="shared" ca="1" si="894"/>
        <v>-7.8784403623849192E-15</v>
      </c>
      <c r="AT445" s="223">
        <f t="shared" ca="1" si="895"/>
        <v>-5.6876515057371845E-13</v>
      </c>
      <c r="AU445" s="223">
        <f t="shared" ca="1" si="896"/>
        <v>5.4410651236398473E-13</v>
      </c>
      <c r="AV445" s="223">
        <f t="shared" ca="1" si="897"/>
        <v>5.5785081745401564E-14</v>
      </c>
      <c r="AW445" s="223">
        <f t="shared" ca="1" si="898"/>
        <v>-5.9670032336069631E-13</v>
      </c>
      <c r="AX445" s="223">
        <f t="shared" ca="1" si="899"/>
        <v>5.0678008884509285E-13</v>
      </c>
      <c r="AY445" s="223">
        <f t="shared" ca="1" si="900"/>
        <v>1.1891136302076134E-13</v>
      </c>
      <c r="AZ445" s="223">
        <f t="shared" ca="1" si="901"/>
        <v>-6.1888894584413333E-13</v>
      </c>
      <c r="BA445" s="223">
        <f t="shared" ca="1" si="902"/>
        <v>4.6457309603644553E-13</v>
      </c>
      <c r="BB445" s="223">
        <f t="shared" ca="1" si="903"/>
        <v>1.8089246286666788E-13</v>
      </c>
      <c r="BC445" s="223">
        <f t="shared" ca="1" si="904"/>
        <v>-6.3511732945997701E-13</v>
      </c>
      <c r="BD445" s="223">
        <f t="shared" ca="1" si="905"/>
        <v>4.1789201035148661E-13</v>
      </c>
      <c r="BE445" s="223">
        <f t="shared" ca="1" si="906"/>
        <v>2.4113146940928935E-13</v>
      </c>
      <c r="BF445" s="223">
        <f t="shared" ca="1" si="907"/>
        <v>-6.4522918600267486E-13</v>
      </c>
      <c r="BG445" s="223">
        <f t="shared" ca="1" si="908"/>
        <v>3.6718639616382588E-13</v>
      </c>
      <c r="BH445" s="223">
        <f t="shared" ca="1" si="909"/>
        <v>2.9904824808562954E-13</v>
      </c>
      <c r="BI445" s="223">
        <f t="shared" ca="1" si="910"/>
        <v>-6.491271327660145E-13</v>
      </c>
      <c r="BJ445" s="223">
        <f t="shared" ca="1" si="911"/>
        <v>3.1294457625660528E-13</v>
      </c>
      <c r="BK445" s="223">
        <f t="shared" ca="1" si="912"/>
        <v>3.5408502865649587E-13</v>
      </c>
      <c r="BL445" s="223">
        <f t="shared" ca="1" si="913"/>
        <v>-6.4677363039183167E-13</v>
      </c>
      <c r="BM445" s="223">
        <f t="shared" ca="1" si="914"/>
        <v>2.5568892900712641E-13</v>
      </c>
      <c r="BN445" s="223">
        <f t="shared" ca="1" si="915"/>
        <v>4.057117768388421E-13</v>
      </c>
      <c r="BO445" s="223">
        <f t="shared" ca="1" si="916"/>
        <v>-6.3819134439454414E-13</v>
      </c>
      <c r="BP445" s="223">
        <f t="shared" ca="1" si="917"/>
        <v>1.9597085759752211E-13</v>
      </c>
      <c r="BQ445" s="223">
        <f t="shared" ca="1" si="918"/>
        <v>4.534312988256061E-13</v>
      </c>
      <c r="BR445" s="223">
        <f t="shared" ca="1" si="919"/>
        <v>-6.2346292687986036E-13</v>
      </c>
      <c r="BS445" s="223">
        <f t="shared" ca="1" si="920"/>
        <v>1.3436547970068559E-13</v>
      </c>
      <c r="BT445" s="223">
        <f t="shared" ca="1" si="921"/>
        <v>4.967840295339249E-13</v>
      </c>
      <c r="BU445" s="223">
        <f t="shared" ca="1" si="922"/>
        <v>-6.027302205598188E-13</v>
      </c>
      <c r="BV445" s="223">
        <f t="shared" ca="1" si="923"/>
        <v>7.1466088782707053E-14</v>
      </c>
      <c r="BW445" s="223">
        <f t="shared" ca="1" si="924"/>
        <v>5.3535245846805678E-13</v>
      </c>
      <c r="BX445" s="223">
        <f t="shared" ca="1" si="925"/>
        <v>-5.7619289272993176E-13</v>
      </c>
      <c r="BY445" s="223">
        <f t="shared" ca="1" si="926"/>
        <v>7.8784403623947894E-15</v>
      </c>
      <c r="BZ445" s="223">
        <f t="shared" ca="1" si="927"/>
        <v>5.6876515057371815E-13</v>
      </c>
      <c r="CA445" s="223">
        <f t="shared" ca="1" si="928"/>
        <v>-5.4410651236397998E-13</v>
      </c>
      <c r="CB445" s="223">
        <f t="shared" ca="1" si="929"/>
        <v>-5.5785081745400933E-14</v>
      </c>
      <c r="CC445" s="223">
        <f t="shared" ca="1" si="930"/>
        <v>5.9670032336069611E-13</v>
      </c>
      <c r="CD445" s="223">
        <f t="shared" ca="1" si="931"/>
        <v>-5.067800888450874E-13</v>
      </c>
      <c r="CE445" s="223">
        <f t="shared" ca="1" si="932"/>
        <v>-1.1891136302076071E-13</v>
      </c>
      <c r="CF445" s="223">
        <f t="shared" ca="1" si="933"/>
        <v>6.1888894584413313E-13</v>
      </c>
      <c r="CG445" s="223">
        <f t="shared" ca="1" si="934"/>
        <v>-4.645730960364524E-13</v>
      </c>
      <c r="CH445" s="223">
        <f t="shared" ca="1" si="935"/>
        <v>-1.8089246286666725E-13</v>
      </c>
      <c r="CI445" s="223">
        <f t="shared" ca="1" si="936"/>
        <v>6.3511732945997883E-13</v>
      </c>
      <c r="CJ445" s="223">
        <f t="shared" ca="1" si="937"/>
        <v>-4.1789201035148717E-13</v>
      </c>
      <c r="CK445" s="223">
        <f t="shared" ca="1" si="938"/>
        <v>-2.4113146940928874E-13</v>
      </c>
      <c r="CL445" s="223">
        <f t="shared" ca="1" si="939"/>
        <v>6.4522918600267365E-13</v>
      </c>
      <c r="CM445" s="223">
        <f t="shared" ca="1" si="940"/>
        <v>-3.6718639616382643E-13</v>
      </c>
      <c r="CN445" s="223">
        <f t="shared" ca="1" si="941"/>
        <v>-2.9904824808562898E-13</v>
      </c>
      <c r="CO445" s="223">
        <f t="shared" ca="1" si="942"/>
        <v>6.491271327660145E-13</v>
      </c>
      <c r="CP445" s="223">
        <f t="shared" ca="1" si="943"/>
        <v>-3.1294457625660594E-13</v>
      </c>
      <c r="CQ445" s="223">
        <f t="shared" ca="1" si="944"/>
        <v>-3.5408502865650309E-13</v>
      </c>
      <c r="CR445" s="223">
        <f t="shared" ca="1" si="945"/>
        <v>6.4677363039183167E-13</v>
      </c>
      <c r="CS445" s="223">
        <f t="shared" ca="1" si="946"/>
        <v>-2.5568892900712696E-13</v>
      </c>
      <c r="CT445" s="223">
        <f t="shared" ca="1" si="947"/>
        <v>-4.0571177683884887E-13</v>
      </c>
      <c r="CU445" s="223">
        <f t="shared" ca="1" si="948"/>
        <v>6.3819134439454414E-13</v>
      </c>
      <c r="CV445" s="223">
        <f t="shared" ca="1" si="949"/>
        <v>-1.9597085759752277E-13</v>
      </c>
      <c r="CW445" s="223">
        <f t="shared" ca="1" si="950"/>
        <v>-4.5343129882560564E-13</v>
      </c>
      <c r="CX445" s="223">
        <f t="shared" ca="1" si="951"/>
        <v>6.2346292687986046E-13</v>
      </c>
      <c r="CY445" s="223">
        <f t="shared" ca="1" si="952"/>
        <v>-1.3436547970068625E-13</v>
      </c>
      <c r="CZ445" s="223">
        <f t="shared" ca="1" si="953"/>
        <v>-4.9678402953392449E-13</v>
      </c>
      <c r="DA445" s="223">
        <f t="shared" ca="1" si="954"/>
        <v>6.02730220559819E-13</v>
      </c>
      <c r="DB445" s="223">
        <f t="shared" ca="1" si="955"/>
        <v>-7.1466088782707659E-14</v>
      </c>
      <c r="DC445" s="223">
        <f t="shared" ca="1" si="956"/>
        <v>-5.3535245846805638E-13</v>
      </c>
      <c r="DD445" s="223">
        <f t="shared" ca="1" si="957"/>
        <v>5.7619289272993206E-13</v>
      </c>
      <c r="DE445" s="223">
        <f t="shared" ca="1" si="958"/>
        <v>-7.8784403623954458E-15</v>
      </c>
      <c r="DF445" s="223">
        <f t="shared" ca="1" si="959"/>
        <v>-5.6876515057371785E-13</v>
      </c>
      <c r="DG445" s="223">
        <f t="shared" ca="1" si="960"/>
        <v>5.4410651236398028E-13</v>
      </c>
      <c r="DH445" s="223">
        <f t="shared" ca="1" si="961"/>
        <v>5.5785081745400302E-14</v>
      </c>
      <c r="DI445" s="223">
        <f t="shared" ca="1" si="962"/>
        <v>-5.967003233606958E-13</v>
      </c>
      <c r="DJ445" s="223">
        <f t="shared" ca="1" si="963"/>
        <v>5.067800888450878E-13</v>
      </c>
      <c r="DK445" s="223">
        <f t="shared" ca="1" si="964"/>
        <v>1.189113630207601E-13</v>
      </c>
      <c r="DL445" s="223">
        <f t="shared" ca="1" si="965"/>
        <v>-6.1888894584413293E-13</v>
      </c>
      <c r="DM445" s="223">
        <f t="shared" ca="1" si="966"/>
        <v>4.645730960364529E-13</v>
      </c>
      <c r="DN445" s="223">
        <f t="shared" ca="1" si="967"/>
        <v>1.8089246286666665E-13</v>
      </c>
      <c r="DO445" s="223">
        <f t="shared" ca="1" si="968"/>
        <v>-6.3511732945997873E-13</v>
      </c>
      <c r="DP445" s="223">
        <f t="shared" ca="1" si="969"/>
        <v>4.1789201035148762E-13</v>
      </c>
      <c r="DQ445" s="223">
        <f t="shared" ca="1" si="970"/>
        <v>2.4113146940928813E-13</v>
      </c>
      <c r="DR445" s="223">
        <f t="shared" ca="1" si="971"/>
        <v>-6.4522918600267365E-13</v>
      </c>
      <c r="DS445" s="223">
        <f t="shared" ca="1" si="972"/>
        <v>3.6718639616382699E-13</v>
      </c>
      <c r="DT445" s="223">
        <f t="shared" ca="1" si="973"/>
        <v>2.9904824808562843E-13</v>
      </c>
      <c r="DU445" s="223">
        <f t="shared" ca="1" si="974"/>
        <v>-6.491271327660144E-13</v>
      </c>
      <c r="DV445" s="223">
        <f t="shared" ca="1" si="975"/>
        <v>3.1294457625660649E-13</v>
      </c>
      <c r="DW445" s="223">
        <f t="shared" ca="1" si="976"/>
        <v>3.5408502865650254E-13</v>
      </c>
      <c r="DX445" s="223">
        <f t="shared" ca="1" si="977"/>
        <v>-6.4677363039183178E-13</v>
      </c>
      <c r="DY445" s="223">
        <f t="shared" ca="1" si="978"/>
        <v>2.5568892900712762E-13</v>
      </c>
      <c r="DZ445" s="223">
        <f t="shared" ca="1" si="979"/>
        <v>4.0571177683884836E-13</v>
      </c>
      <c r="EA445" s="223">
        <f t="shared" ca="1" si="980"/>
        <v>-6.3819134439454081E-13</v>
      </c>
      <c r="EB445" s="223">
        <f t="shared" ca="1" si="981"/>
        <v>1.9597085759754097E-13</v>
      </c>
      <c r="EC445" s="223">
        <f t="shared" ca="1" si="982"/>
        <v>4.5343129882560524E-13</v>
      </c>
      <c r="ED445" s="223">
        <f t="shared" ca="1" si="983"/>
        <v>-6.2346292687986066E-13</v>
      </c>
      <c r="EE445" s="223">
        <f t="shared" ca="1" si="984"/>
        <v>1.343654797006869E-13</v>
      </c>
      <c r="EF445" s="223">
        <f t="shared" ca="1" si="985"/>
        <v>4.967840295339359E-13</v>
      </c>
      <c r="EG445" s="223">
        <f t="shared" ca="1" si="986"/>
        <v>-6.0273022055982617E-13</v>
      </c>
      <c r="EH445" s="223">
        <f t="shared" ca="1" si="987"/>
        <v>7.146608878270834E-14</v>
      </c>
      <c r="EI445" s="223">
        <f t="shared" ca="1" si="988"/>
        <v>5.3535245846805608E-13</v>
      </c>
      <c r="EJ445" s="223">
        <f t="shared" ca="1" si="989"/>
        <v>-5.7619289272993237E-13</v>
      </c>
      <c r="EK445" s="223">
        <f t="shared" ca="1" si="990"/>
        <v>7.8784403623776238E-15</v>
      </c>
      <c r="EL445" s="223">
        <f t="shared" ca="1" si="991"/>
        <v>5.6876515057370866E-13</v>
      </c>
      <c r="EM445" s="223">
        <f t="shared" ca="1" si="992"/>
        <v>-5.4410651236399078E-13</v>
      </c>
      <c r="EN445" s="223">
        <f t="shared" ca="1" si="993"/>
        <v>-5.5785081745399671E-14</v>
      </c>
      <c r="EO445" s="223">
        <f t="shared" ca="1" si="994"/>
        <v>5.967003233606957E-13</v>
      </c>
      <c r="EP445" s="223">
        <f t="shared" ca="1" si="995"/>
        <v>-5.0678008884508821E-13</v>
      </c>
      <c r="EQ445" s="223">
        <f t="shared" ca="1" si="996"/>
        <v>-1.1891136302077762E-13</v>
      </c>
      <c r="ER445" s="223">
        <f t="shared" ca="1" si="997"/>
        <v>6.1888894584412717E-13</v>
      </c>
      <c r="ES445" s="223">
        <f t="shared" ca="1" si="998"/>
        <v>-4.6457309603645331E-13</v>
      </c>
      <c r="ET445" s="223">
        <f t="shared" ca="1" si="999"/>
        <v>-1.8089246286666604E-13</v>
      </c>
      <c r="EU445" s="223">
        <f t="shared" ca="1" si="1000"/>
        <v>6.3511732945997863E-13</v>
      </c>
      <c r="EV445" s="223">
        <f t="shared" ca="1" si="1001"/>
        <v>-4.1789201035147399E-13</v>
      </c>
      <c r="EW445" s="223">
        <f t="shared" ca="1" si="1002"/>
        <v>-2.4113146940927046E-13</v>
      </c>
      <c r="EX445" s="223">
        <f t="shared" ca="1" si="1003"/>
        <v>6.4522918600267365E-13</v>
      </c>
      <c r="EY445" s="223">
        <f t="shared" ca="1" si="1004"/>
        <v>-3.6718639616382749E-13</v>
      </c>
      <c r="EZ445" s="223">
        <f t="shared" ca="1" si="1005"/>
        <v>-2.9904824808562782E-13</v>
      </c>
      <c r="FA445" s="223">
        <f t="shared" ca="1" si="1006"/>
        <v>6.491271327660146E-13</v>
      </c>
      <c r="FB445" s="223">
        <f t="shared" ca="1" si="1007"/>
        <v>-3.1294457625659084E-13</v>
      </c>
      <c r="FC445" s="223">
        <f t="shared" ca="1" si="1008"/>
        <v>-3.5408502865648658E-13</v>
      </c>
      <c r="FD445" s="223">
        <f t="shared" ca="1" si="1009"/>
        <v>6.4677363039183178E-13</v>
      </c>
      <c r="FE445" s="223">
        <f t="shared" ca="1" si="1010"/>
        <v>-2.5568892900712813E-13</v>
      </c>
      <c r="FF445" s="223">
        <f t="shared" ca="1" si="1011"/>
        <v>-4.0571177683884786E-13</v>
      </c>
      <c r="FG445" s="223">
        <f t="shared" ca="1" si="1012"/>
        <v>6.3819134439454101E-13</v>
      </c>
      <c r="FH445" s="223">
        <f t="shared" ca="1" si="1013"/>
        <v>-1.9597085759754152E-13</v>
      </c>
      <c r="FI445" s="223">
        <f t="shared" ca="1" si="1014"/>
        <v>-4.5343129882560473E-13</v>
      </c>
      <c r="FJ445" s="223">
        <f t="shared" ca="1" si="1015"/>
        <v>6.2346292687986086E-13</v>
      </c>
      <c r="FK445" s="223">
        <f t="shared" ca="1" si="1016"/>
        <v>-1.3436547970068754E-13</v>
      </c>
      <c r="FL445" s="223">
        <f t="shared" ca="1" si="1017"/>
        <v>-4.967840295339355E-13</v>
      </c>
      <c r="FM445" s="223">
        <f t="shared" ca="1" si="1018"/>
        <v>6.0273022055982637E-13</v>
      </c>
      <c r="FN445" s="223">
        <f t="shared" ca="1" si="1019"/>
        <v>-7.1466088782708971E-14</v>
      </c>
      <c r="FO445" s="223">
        <f t="shared" ca="1" si="1020"/>
        <v>-5.3535245846805567E-13</v>
      </c>
      <c r="FP445" s="223">
        <f t="shared" ca="1" si="1021"/>
        <v>5.7619289272993277E-13</v>
      </c>
      <c r="FQ445" s="223">
        <f t="shared" ca="1" si="1022"/>
        <v>-7.8784403623782802E-15</v>
      </c>
      <c r="FR445" s="223">
        <f t="shared" ca="1" si="1023"/>
        <v>-5.6876515057370836E-13</v>
      </c>
      <c r="FS445" s="223">
        <f t="shared" ca="1" si="1024"/>
        <v>5.4410651236399119E-13</v>
      </c>
      <c r="FT445" s="223">
        <f t="shared" ca="1" si="1025"/>
        <v>5.578508174539904E-14</v>
      </c>
      <c r="FU445" s="223">
        <f t="shared" ca="1" si="1026"/>
        <v>-5.967003233606953E-13</v>
      </c>
      <c r="FV445" s="223">
        <f t="shared" ca="1" si="1027"/>
        <v>5.0678008884508861E-13</v>
      </c>
      <c r="FW445" s="223">
        <f t="shared" ca="1" si="1028"/>
        <v>1.1891136302077701E-13</v>
      </c>
      <c r="FX445" s="223">
        <f t="shared" ca="1" si="1029"/>
        <v>-6.1888894584412707E-13</v>
      </c>
      <c r="FY445" s="223">
        <f t="shared" ca="1" si="1030"/>
        <v>4.6457309603645381E-13</v>
      </c>
      <c r="FZ445" s="223">
        <f t="shared" ca="1" si="1031"/>
        <v>1.8089246286666543E-13</v>
      </c>
      <c r="GA445" s="223">
        <f t="shared" ca="1" si="1032"/>
        <v>-6.3511732945997843E-13</v>
      </c>
      <c r="GB445" s="223">
        <f t="shared" ca="1" si="1033"/>
        <v>4.1789201035147454E-13</v>
      </c>
      <c r="GC445" s="223">
        <f t="shared" ca="1" si="1034"/>
        <v>2.4113146940926981E-13</v>
      </c>
      <c r="GD445" s="223">
        <f t="shared" ca="1" si="1035"/>
        <v>-6.4522918600267344E-13</v>
      </c>
      <c r="GE445" s="223">
        <f t="shared" ca="1" si="1036"/>
        <v>3.6718639616382805E-13</v>
      </c>
      <c r="GF445" s="223">
        <f t="shared" ca="1" si="1037"/>
        <v>2.9904824808562732E-13</v>
      </c>
      <c r="GG445" s="223">
        <f t="shared" ca="1" si="1038"/>
        <v>-6.491271327660146E-13</v>
      </c>
      <c r="GH445" s="223">
        <f t="shared" ca="1" si="1039"/>
        <v>3.1294457625659135E-13</v>
      </c>
      <c r="GI445" s="223">
        <f t="shared" ca="1" si="1040"/>
        <v>3.5408502865648608E-13</v>
      </c>
      <c r="GJ445" s="223">
        <f t="shared" ca="1" si="1041"/>
        <v>-6.4677363039183188E-13</v>
      </c>
      <c r="GK445" s="223">
        <f t="shared" ca="1" si="1042"/>
        <v>2.5568892900712873E-13</v>
      </c>
      <c r="GL445" s="223">
        <f t="shared" ca="1" si="1043"/>
        <v>4.0571177683884735E-13</v>
      </c>
      <c r="GM445" s="223">
        <f t="shared" ca="1" si="1044"/>
        <v>-6.3819134439454111E-13</v>
      </c>
      <c r="GN445" s="223">
        <f t="shared" ca="1" si="1045"/>
        <v>1.9597085759754218E-13</v>
      </c>
      <c r="GO445" s="223">
        <f t="shared" ca="1" si="1046"/>
        <v>4.5343129882560428E-13</v>
      </c>
      <c r="GP445" s="223">
        <f t="shared" ca="1" si="1047"/>
        <v>-6.2346292687986106E-13</v>
      </c>
      <c r="GQ445" s="223">
        <f t="shared" ca="1" si="1048"/>
        <v>1.3436547970068817E-13</v>
      </c>
      <c r="GR445" s="223">
        <f t="shared" ca="1" si="1049"/>
        <v>4.9678402953393519E-13</v>
      </c>
      <c r="GS445" s="223">
        <f t="shared" ca="1" si="1050"/>
        <v>-6.0273022055982667E-13</v>
      </c>
      <c r="GT445" s="223">
        <f t="shared" ca="1" si="1051"/>
        <v>7.1466088782709603E-14</v>
      </c>
      <c r="GU445" s="223">
        <f t="shared" ca="1" si="1052"/>
        <v>5.3535245846805527E-13</v>
      </c>
      <c r="GV445" s="223">
        <f t="shared" ca="1" si="1053"/>
        <v>-5.7619289272993287E-13</v>
      </c>
      <c r="GW445" s="223">
        <f t="shared" ca="1" si="1054"/>
        <v>7.878440362378886E-15</v>
      </c>
      <c r="GX445" s="223">
        <f t="shared" ca="1" si="1055"/>
        <v>5.6876515057370805E-13</v>
      </c>
      <c r="GY445" s="223">
        <f t="shared" ca="1" si="1056"/>
        <v>-5.4410651236399149E-13</v>
      </c>
      <c r="GZ445" s="223">
        <f t="shared" ca="1" si="1057"/>
        <v>-5.5785081745398409E-14</v>
      </c>
      <c r="HA445" s="223">
        <f t="shared" ca="1" si="1058"/>
        <v>5.9670032336069499E-13</v>
      </c>
      <c r="HB445" s="223">
        <f t="shared" ca="1" si="1059"/>
        <v>-5.0678008884508901E-13</v>
      </c>
      <c r="HC445" s="223">
        <f t="shared" ca="1" si="1060"/>
        <v>-1.1891136302077636E-13</v>
      </c>
      <c r="HD445" s="223">
        <f t="shared" ca="1" si="1061"/>
        <v>6.1888894584412677E-13</v>
      </c>
      <c r="HE445" s="223">
        <f t="shared" ca="1" si="1062"/>
        <v>-4.6457309603645411E-13</v>
      </c>
      <c r="HF445" s="223">
        <f t="shared" ca="1" si="1063"/>
        <v>-1.8089246286666483E-13</v>
      </c>
      <c r="HG445" s="223">
        <f t="shared" ca="1" si="1064"/>
        <v>6.3511732945997822E-13</v>
      </c>
      <c r="HH445" s="223">
        <f t="shared" ca="1" si="1065"/>
        <v>-4.17892010351475E-13</v>
      </c>
      <c r="HI445" s="223">
        <f t="shared" ca="1" si="1066"/>
        <v>-2.411314694092692E-13</v>
      </c>
      <c r="HJ445" s="223">
        <f t="shared" ca="1" si="1067"/>
        <v>6.4522918600267344E-13</v>
      </c>
      <c r="HK445" s="223">
        <f t="shared" ca="1" si="1068"/>
        <v>-3.671863961638285E-13</v>
      </c>
      <c r="HL445" s="223">
        <f t="shared" ca="1" si="1069"/>
        <v>-2.9904824808562671E-13</v>
      </c>
      <c r="HM445" s="223">
        <f t="shared" ca="1" si="1070"/>
        <v>6.491271327660147E-13</v>
      </c>
      <c r="HN445" s="223">
        <f t="shared" ca="1" si="1071"/>
        <v>-3.12944576256592E-13</v>
      </c>
      <c r="HO445" s="223">
        <f t="shared" ca="1" si="1072"/>
        <v>-3.5408502865648547E-13</v>
      </c>
      <c r="HP445" s="223">
        <f t="shared" ca="1" si="1073"/>
        <v>6.4677363039183188E-13</v>
      </c>
      <c r="HQ445" s="223">
        <f t="shared" ca="1" si="1074"/>
        <v>-2.5568892900712929E-13</v>
      </c>
      <c r="HR445" s="223">
        <f t="shared" ca="1" si="1075"/>
        <v>-4.0571177683884685E-13</v>
      </c>
      <c r="HS445" s="223">
        <f t="shared" ca="1" si="1076"/>
        <v>6.3819134439454131E-13</v>
      </c>
      <c r="HT445" s="223">
        <f t="shared" ca="1" si="1077"/>
        <v>-1.9597085759754279E-13</v>
      </c>
      <c r="HU445" s="223">
        <f t="shared" ca="1" si="1078"/>
        <v>-4.5343129882560382E-13</v>
      </c>
      <c r="HV445" s="223">
        <f t="shared" ca="1" si="1079"/>
        <v>6.2346292687986116E-13</v>
      </c>
      <c r="HW445" s="223">
        <f t="shared" ca="1" si="1080"/>
        <v>-1.3436547970068875E-13</v>
      </c>
      <c r="HX445" s="223">
        <f t="shared" ca="1" si="1081"/>
        <v>-4.9678402953393469E-13</v>
      </c>
      <c r="HY445" s="223">
        <f t="shared" ca="1" si="1082"/>
        <v>6.0273022055982688E-13</v>
      </c>
      <c r="HZ445" s="223">
        <f t="shared" ca="1" si="1083"/>
        <v>-7.1466088782710208E-14</v>
      </c>
      <c r="IA445" s="223">
        <f t="shared" ca="1" si="1084"/>
        <v>-5.3535245846805496E-13</v>
      </c>
      <c r="IB445" s="223">
        <f t="shared" ca="1" si="1085"/>
        <v>5.7619289272993327E-13</v>
      </c>
      <c r="IC445" s="223">
        <f t="shared" ca="1" si="1086"/>
        <v>-7.8784403623795171E-15</v>
      </c>
      <c r="ID445" s="223">
        <f t="shared" ca="1" si="1087"/>
        <v>-5.6876515057370775E-13</v>
      </c>
      <c r="IE445" s="223">
        <f t="shared" ca="1" si="1088"/>
        <v>4.3708391300254133E-13</v>
      </c>
      <c r="IF445" s="223">
        <f t="shared" ca="1" si="1089"/>
        <v>5.5785081745397778E-14</v>
      </c>
      <c r="IG445" s="223">
        <f t="shared" ca="1" si="1090"/>
        <v>-5.9670032336069489E-13</v>
      </c>
      <c r="IH445" s="223">
        <f t="shared" ca="1" si="1091"/>
        <v>5.0678008884508942E-13</v>
      </c>
      <c r="II445" s="223">
        <f t="shared" ca="1" si="1092"/>
        <v>1.1891136302077573E-13</v>
      </c>
      <c r="IJ445" s="223">
        <f t="shared" ca="1" si="1093"/>
        <v>-6.1888894584412667E-13</v>
      </c>
      <c r="IK445" s="223">
        <f t="shared" ca="1" si="1094"/>
        <v>4.6457309603645462E-13</v>
      </c>
      <c r="IL445" s="223">
        <f t="shared" ca="1" si="1095"/>
        <v>1.808924628666642E-13</v>
      </c>
      <c r="IM445" s="223">
        <f t="shared" ca="1" si="1096"/>
        <v>-6.3511732945997822E-13</v>
      </c>
      <c r="IN445" s="223">
        <f t="shared" ca="1" si="1097"/>
        <v>4.178920103514754E-13</v>
      </c>
      <c r="IO445" s="223">
        <f t="shared" ca="1" si="1098"/>
        <v>2.4113146940926865E-13</v>
      </c>
      <c r="IP445" s="223">
        <f t="shared" ca="1" si="1099"/>
        <v>-6.4522918600267344E-13</v>
      </c>
      <c r="IQ445" s="223">
        <f t="shared" ca="1" si="1100"/>
        <v>3.6718639616382916E-13</v>
      </c>
      <c r="IR445" s="223">
        <f t="shared" ca="1" si="1101"/>
        <v>2.990482480856262E-13</v>
      </c>
      <c r="IS445" s="223">
        <f t="shared" ca="1" si="1102"/>
        <v>-6.491271327660146E-13</v>
      </c>
      <c r="IT445" s="223">
        <f t="shared" ca="1" si="1103"/>
        <v>3.1294457625659256E-13</v>
      </c>
      <c r="IU445" s="223">
        <f t="shared" ca="1" si="1104"/>
        <v>3.5408502865648497E-13</v>
      </c>
      <c r="IV445" s="223">
        <f t="shared" ca="1" si="1105"/>
        <v>-6.4677363039182875E-13</v>
      </c>
      <c r="IW445" s="223">
        <f t="shared" ca="1" si="1106"/>
        <v>2.5568892900712989E-13</v>
      </c>
      <c r="IX445" s="223">
        <f t="shared" ca="1" si="1107"/>
        <v>4.0571177683881756E-13</v>
      </c>
      <c r="IY445" s="223">
        <f t="shared" ca="1" si="1108"/>
        <v>-6.3819134439454131E-13</v>
      </c>
      <c r="IZ445" s="223">
        <f t="shared" ca="1" si="1109"/>
        <v>1.9597085759754332E-13</v>
      </c>
      <c r="JA445" s="223">
        <f t="shared" ca="1" si="1110"/>
        <v>4.5343129882562977E-13</v>
      </c>
      <c r="JB445" s="223">
        <f t="shared" ca="1" si="1111"/>
        <v>-6.2346292687986137E-13</v>
      </c>
    </row>
    <row r="446" spans="2:262">
      <c r="B446" s="230">
        <v>85</v>
      </c>
      <c r="C446" s="229">
        <f t="shared" si="1112"/>
        <v>1.660156250000001E-3</v>
      </c>
      <c r="D446" s="226">
        <f t="shared" ca="1" si="855"/>
        <v>18.000000000023409</v>
      </c>
      <c r="E446" s="225">
        <f ca="1">CM361</f>
        <v>2.3408313928546622E-11</v>
      </c>
      <c r="F446" s="224">
        <v>85</v>
      </c>
      <c r="G446" s="223">
        <f t="shared" ca="1" si="856"/>
        <v>-3.5372162832948486E-14</v>
      </c>
      <c r="H446" s="223">
        <f t="shared" ca="1" si="857"/>
        <v>4.0750420380075144E-14</v>
      </c>
      <c r="I446" s="223">
        <f t="shared" ca="1" si="858"/>
        <v>-4.7994542429370888E-15</v>
      </c>
      <c r="J446" s="223">
        <f t="shared" ca="1" si="859"/>
        <v>-3.6019135740008629E-14</v>
      </c>
      <c r="K446" s="223">
        <f t="shared" ca="1" si="860"/>
        <v>4.0306988026795983E-14</v>
      </c>
      <c r="L446" s="223">
        <f t="shared" ca="1" si="861"/>
        <v>-3.7153473252619645E-15</v>
      </c>
      <c r="M446" s="223">
        <f t="shared" ca="1" si="862"/>
        <v>-3.6644412066541209E-14</v>
      </c>
      <c r="N446" s="223">
        <f t="shared" ca="1" si="863"/>
        <v>3.9839276251104878E-14</v>
      </c>
      <c r="O446" s="223">
        <f t="shared" ca="1" si="864"/>
        <v>-2.6290024212838473E-15</v>
      </c>
      <c r="P446" s="223">
        <f t="shared" ca="1" si="865"/>
        <v>-3.7247615169467813E-14</v>
      </c>
      <c r="Q446" s="223">
        <f t="shared" ca="1" si="866"/>
        <v>3.9347566785086585E-14</v>
      </c>
      <c r="R446" s="223">
        <f t="shared" ca="1" si="867"/>
        <v>-1.5410739045519606E-15</v>
      </c>
      <c r="S446" s="223">
        <f t="shared" ca="1" si="868"/>
        <v>-3.7828381701794279E-14</v>
      </c>
      <c r="T446" s="223">
        <f t="shared" ca="1" si="869"/>
        <v>3.8832155816137261E-14</v>
      </c>
      <c r="U446" s="223">
        <f t="shared" ca="1" si="870"/>
        <v>-4.5221710252443675E-16</v>
      </c>
      <c r="V446" s="223">
        <f t="shared" ca="1" si="871"/>
        <v>-3.8386361831477885E-14</v>
      </c>
      <c r="W446" s="223">
        <f t="shared" ca="1" si="872"/>
        <v>3.8293353808552037E-14</v>
      </c>
      <c r="X446" s="223">
        <f t="shared" ca="1" si="873"/>
        <v>6.3691209817631919E-16</v>
      </c>
      <c r="Y446" s="223">
        <f t="shared" ca="1" si="874"/>
        <v>-3.8921219452152814E-14</v>
      </c>
      <c r="Z446" s="223">
        <f t="shared" ca="1" si="875"/>
        <v>3.7731485316513271E-14</v>
      </c>
      <c r="AA446" s="223">
        <f t="shared" ca="1" si="876"/>
        <v>1.725657646844495E-15</v>
      </c>
      <c r="AB446" s="223">
        <f t="shared" ca="1" si="877"/>
        <v>-3.9432632385587746E-14</v>
      </c>
      <c r="AC446" s="223">
        <f t="shared" ca="1" si="878"/>
        <v>3.7146888788591112E-14</v>
      </c>
      <c r="AD446" s="223">
        <f t="shared" ca="1" si="879"/>
        <v>2.8133637238730228E-15</v>
      </c>
      <c r="AE446" s="223">
        <f t="shared" ca="1" si="880"/>
        <v>-3.9920292575754833E-14</v>
      </c>
      <c r="AF446" s="223">
        <f t="shared" ca="1" si="881"/>
        <v>3.6539916363874169E-14</v>
      </c>
      <c r="AG446" s="223">
        <f t="shared" ca="1" si="882"/>
        <v>3.8993751357927357E-15</v>
      </c>
      <c r="AH446" s="223">
        <f t="shared" ca="1" si="883"/>
        <v>-4.0383906274390048E-14</v>
      </c>
      <c r="AI446" s="223">
        <f t="shared" ca="1" si="884"/>
        <v>3.5910933659855286E-14</v>
      </c>
      <c r="AJ446" s="223">
        <f t="shared" ca="1" si="885"/>
        <v>4.9830377099373607E-15</v>
      </c>
      <c r="AK446" s="223">
        <f t="shared" ca="1" si="886"/>
        <v>-4.0823194217937336E-14</v>
      </c>
      <c r="AL446" s="223">
        <f t="shared" ca="1" si="887"/>
        <v>3.5260319552195829E-14</v>
      </c>
      <c r="AM446" s="223">
        <f t="shared" ca="1" si="888"/>
        <v>6.0636986884933007E-15</v>
      </c>
      <c r="AN446" s="223">
        <f t="shared" ca="1" si="889"/>
        <v>-4.1237891795765039E-14</v>
      </c>
      <c r="AO446" s="223">
        <f t="shared" ca="1" si="890"/>
        <v>3.4588465946506584E-14</v>
      </c>
      <c r="AP446" s="223">
        <f t="shared" ca="1" si="891"/>
        <v>7.140707121696214E-15</v>
      </c>
      <c r="AQ446" s="223">
        <f t="shared" ca="1" si="892"/>
        <v>-4.1627749209559079E-14</v>
      </c>
      <c r="AR446" s="223">
        <f t="shared" ca="1" si="893"/>
        <v>3.389577754227681E-14</v>
      </c>
      <c r="AS446" s="223">
        <f t="shared" ca="1" si="894"/>
        <v>8.2134142599366335E-15</v>
      </c>
      <c r="AT446" s="223">
        <f t="shared" ca="1" si="895"/>
        <v>-4.1992531623791286E-14</v>
      </c>
      <c r="AU446" s="223">
        <f t="shared" ca="1" si="896"/>
        <v>3.3182671589100728E-14</v>
      </c>
      <c r="AV446" s="223">
        <f t="shared" ca="1" si="897"/>
        <v>9.2811739445462079E-15</v>
      </c>
      <c r="AW446" s="223">
        <f t="shared" ca="1" si="898"/>
        <v>-4.2332019307175019E-14</v>
      </c>
      <c r="AX446" s="223">
        <f t="shared" ca="1" si="899"/>
        <v>3.2449577635339394E-14</v>
      </c>
      <c r="AY446" s="223">
        <f t="shared" ca="1" si="900"/>
        <v>1.0343342997017649E-14</v>
      </c>
      <c r="AZ446" s="223">
        <f t="shared" ca="1" si="901"/>
        <v>-4.2646007765024267E-14</v>
      </c>
      <c r="BA446" s="223">
        <f t="shared" ca="1" si="902"/>
        <v>3.1696937269377952E-14</v>
      </c>
      <c r="BB446" s="223">
        <f t="shared" ca="1" si="903"/>
        <v>1.139928160642958E-14</v>
      </c>
      <c r="BC446" s="223">
        <f t="shared" ca="1" si="904"/>
        <v>-4.2934307862432806E-14</v>
      </c>
      <c r="BD446" s="223">
        <f t="shared" ca="1" si="905"/>
        <v>3.0925203853630702E-14</v>
      </c>
      <c r="BE446" s="223">
        <f t="shared" ca="1" si="906"/>
        <v>1.2448353714848391E-14</v>
      </c>
      <c r="BF446" s="223">
        <f t="shared" ca="1" si="907"/>
        <v>-4.319674593820236E-14</v>
      </c>
      <c r="BG446" s="223">
        <f t="shared" ca="1" si="908"/>
        <v>3.013484225144988E-14</v>
      </c>
      <c r="BH446" s="223">
        <f t="shared" ca="1" si="909"/>
        <v>1.3489927400463912E-14</v>
      </c>
      <c r="BI446" s="223">
        <f t="shared" ca="1" si="910"/>
        <v>-4.3433163909448944E-14</v>
      </c>
      <c r="BJ446" s="223">
        <f t="shared" ca="1" si="911"/>
        <v>2.9326328547111122E-14</v>
      </c>
      <c r="BK446" s="223">
        <f t="shared" ca="1" si="912"/>
        <v>1.4523375258233664E-14</v>
      </c>
      <c r="BL446" s="223">
        <f t="shared" ca="1" si="913"/>
        <v>-4.3643419366827099E-14</v>
      </c>
      <c r="BM446" s="223">
        <f t="shared" ca="1" si="914"/>
        <v>2.8500149759037164E-14</v>
      </c>
      <c r="BN446" s="223">
        <f t="shared" ca="1" si="915"/>
        <v>1.5548074777811836E-14</v>
      </c>
      <c r="BO446" s="223">
        <f t="shared" ca="1" si="916"/>
        <v>-4.3827385660311343E-14</v>
      </c>
      <c r="BP446" s="223">
        <f t="shared" ca="1" si="917"/>
        <v>2.7656803546437594E-14</v>
      </c>
      <c r="BQ446" s="223">
        <f t="shared" ca="1" si="918"/>
        <v>1.6563408718524407E-14</v>
      </c>
      <c r="BR446" s="223">
        <f t="shared" ca="1" si="919"/>
        <v>-4.3984951975485217E-14</v>
      </c>
      <c r="BS446" s="223">
        <f t="shared" ca="1" si="920"/>
        <v>2.6796797909537129E-14</v>
      </c>
      <c r="BT446" s="223">
        <f t="shared" ca="1" si="921"/>
        <v>1.756876548116952E-14</v>
      </c>
      <c r="BU446" s="223">
        <f t="shared" ca="1" si="922"/>
        <v>-4.4116023400292429E-14</v>
      </c>
      <c r="BV446" s="223">
        <f t="shared" ca="1" si="923"/>
        <v>2.5920650883571774E-14</v>
      </c>
      <c r="BW446" s="223">
        <f t="shared" ca="1" si="924"/>
        <v>1.8563539476428387E-14</v>
      </c>
      <c r="BX446" s="223">
        <f t="shared" ca="1" si="925"/>
        <v>-4.4220520982207533E-14</v>
      </c>
      <c r="BY446" s="223">
        <f t="shared" ca="1" si="926"/>
        <v>2.5028890226749705E-14</v>
      </c>
      <c r="BZ446" s="223">
        <f t="shared" ca="1" si="927"/>
        <v>1.9547131489642103E-14</v>
      </c>
      <c r="CA446" s="223">
        <f t="shared" ca="1" si="928"/>
        <v>-4.4298381775794869E-14</v>
      </c>
      <c r="CB446" s="223">
        <f t="shared" ca="1" si="929"/>
        <v>2.4122053102346579E-14</v>
      </c>
      <c r="CC446" s="223">
        <f t="shared" ca="1" si="930"/>
        <v>2.0518949041759643E-14</v>
      </c>
      <c r="CD446" s="223">
        <f t="shared" ca="1" si="931"/>
        <v>-4.4349558880623622E-14</v>
      </c>
      <c r="CE446" s="223">
        <f t="shared" ca="1" si="932"/>
        <v>2.3200685755135203E-14</v>
      </c>
      <c r="CF446" s="223">
        <f t="shared" ca="1" si="933"/>
        <v>2.147840674622848E-14</v>
      </c>
      <c r="CG446" s="223">
        <f t="shared" ca="1" si="934"/>
        <v>-4.4374021469519465E-14</v>
      </c>
      <c r="CH446" s="223">
        <f t="shared" ca="1" si="935"/>
        <v>2.2265343182354445E-14</v>
      </c>
      <c r="CI446" s="223">
        <f t="shared" ca="1" si="936"/>
        <v>2.2424926661602735E-14</v>
      </c>
      <c r="CJ446" s="223">
        <f t="shared" ca="1" si="937"/>
        <v>-4.4371754807133635E-14</v>
      </c>
      <c r="CK446" s="223">
        <f t="shared" ca="1" si="938"/>
        <v>2.1316588799396534E-14</v>
      </c>
      <c r="CL446" s="223">
        <f t="shared" ca="1" si="939"/>
        <v>2.3357938639676977E-14</v>
      </c>
      <c r="CM446" s="223">
        <f t="shared" ca="1" si="940"/>
        <v>-4.4342760258818743E-14</v>
      </c>
      <c r="CN446" s="223">
        <f t="shared" ca="1" si="941"/>
        <v>2.0354994100423363E-14</v>
      </c>
      <c r="CO446" s="223">
        <f t="shared" ca="1" si="942"/>
        <v>2.4276880668925332E-14</v>
      </c>
      <c r="CP446" s="223">
        <f t="shared" ca="1" si="943"/>
        <v>-4.4287055289806595E-14</v>
      </c>
      <c r="CQ446" s="223">
        <f t="shared" ca="1" si="944"/>
        <v>1.9381138314127475E-14</v>
      </c>
      <c r="CR446" s="223">
        <f t="shared" ca="1" si="945"/>
        <v>2.5181199213029756E-14</v>
      </c>
      <c r="CS446" s="223">
        <f t="shared" ca="1" si="946"/>
        <v>-4.4204673454687462E-14</v>
      </c>
      <c r="CT446" s="223">
        <f t="shared" ca="1" si="947"/>
        <v>1.8395608054817466E-14</v>
      </c>
      <c r="CU446" s="223">
        <f t="shared" ca="1" si="948"/>
        <v>2.6070349544312901E-14</v>
      </c>
      <c r="CV446" s="223">
        <f t="shared" ca="1" si="949"/>
        <v>-4.4095664377198412E-14</v>
      </c>
      <c r="CW446" s="223">
        <f t="shared" ca="1" si="950"/>
        <v>1.7398996969071315E-14</v>
      </c>
      <c r="CX446" s="223">
        <f t="shared" ca="1" si="951"/>
        <v>2.6943796071864734E-14</v>
      </c>
      <c r="CY446" s="223">
        <f t="shared" ca="1" si="952"/>
        <v>-4.3960093720331781E-14</v>
      </c>
      <c r="CZ446" s="223">
        <f t="shared" ca="1" si="953"/>
        <v>1.6391905378142562E-14</v>
      </c>
      <c r="DA446" s="223">
        <f t="shared" ca="1" si="954"/>
        <v>2.7801012664156296E-14</v>
      </c>
      <c r="DB446" s="223">
        <f t="shared" ca="1" si="955"/>
        <v>-4.3798043146781625E-14</v>
      </c>
      <c r="DC446" s="223">
        <f t="shared" ca="1" si="956"/>
        <v>1.5374939916345664E-14</v>
      </c>
      <c r="DD446" s="223">
        <f t="shared" ca="1" si="957"/>
        <v>2.8641482965964814E-14</v>
      </c>
      <c r="DE446" s="223">
        <f t="shared" ca="1" si="958"/>
        <v>-4.3609610269754158E-14</v>
      </c>
      <c r="DF446" s="223">
        <f t="shared" ca="1" si="959"/>
        <v>1.4348713165649189E-14</v>
      </c>
      <c r="DG446" s="223">
        <f t="shared" ca="1" si="960"/>
        <v>2.9464700709409625E-14</v>
      </c>
      <c r="DH446" s="223">
        <f t="shared" ca="1" si="961"/>
        <v>-4.3394908594168789E-14</v>
      </c>
      <c r="DI446" s="223">
        <f t="shared" ca="1" si="962"/>
        <v>1.3313843286675866E-14</v>
      </c>
      <c r="DJ446" s="223">
        <f t="shared" ca="1" si="963"/>
        <v>3.0270170018903203E-14</v>
      </c>
      <c r="DK446" s="223">
        <f t="shared" ca="1" si="964"/>
        <v>-4.315406744828618E-14</v>
      </c>
      <c r="DL446" s="223">
        <f t="shared" ca="1" si="965"/>
        <v>1.2270953646342115E-14</v>
      </c>
      <c r="DM446" s="223">
        <f t="shared" ca="1" si="966"/>
        <v>3.1057405709851035E-14</v>
      </c>
      <c r="DN446" s="223">
        <f t="shared" ca="1" si="967"/>
        <v>-4.2887231905807547E-14</v>
      </c>
      <c r="DO446" s="223">
        <f t="shared" ca="1" si="968"/>
        <v>1.1220672442372314E-14</v>
      </c>
      <c r="DP446" s="223">
        <f t="shared" ca="1" si="969"/>
        <v>3.1825933580911366E-14</v>
      </c>
      <c r="DQ446" s="223">
        <f t="shared" ca="1" si="970"/>
        <v>-4.2594562698485432E-14</v>
      </c>
      <c r="DR446" s="223">
        <f t="shared" ca="1" si="971"/>
        <v>1.0163632324892415E-14</v>
      </c>
      <c r="DS446" s="223">
        <f t="shared" ca="1" si="972"/>
        <v>3.2575290699630849E-14</v>
      </c>
      <c r="DT446" s="223">
        <f t="shared" ca="1" si="973"/>
        <v>-4.227623611930702E-14</v>
      </c>
      <c r="DU446" s="223">
        <f t="shared" ca="1" si="974"/>
        <v>9.1004700153414665E-15</v>
      </c>
      <c r="DV446" s="223">
        <f t="shared" ca="1" si="975"/>
        <v>3.330502568130059E-14</v>
      </c>
      <c r="DW446" s="223">
        <f t="shared" ca="1" si="976"/>
        <v>-4.1932443916301012E-14</v>
      </c>
      <c r="DX446" s="223">
        <f t="shared" ca="1" si="977"/>
        <v>8.0318259229417642E-15</v>
      </c>
      <c r="DY446" s="223">
        <f t="shared" ca="1" si="978"/>
        <v>3.4014698960855079E-14</v>
      </c>
      <c r="DZ446" s="223">
        <f t="shared" ca="1" si="979"/>
        <v>-4.1563393177034053E-14</v>
      </c>
      <c r="EA446" s="223">
        <f t="shared" ca="1" si="980"/>
        <v>6.9583437589353931E-15</v>
      </c>
      <c r="EB446" s="223">
        <f t="shared" ca="1" si="981"/>
        <v>3.4703883057648662E-14</v>
      </c>
      <c r="EC446" s="223">
        <f t="shared" ca="1" si="982"/>
        <v>-4.1169306203873479E-14</v>
      </c>
      <c r="ED446" s="223">
        <f t="shared" ca="1" si="983"/>
        <v>5.8806701488391179E-15</v>
      </c>
      <c r="EE446" s="223">
        <f t="shared" ca="1" si="984"/>
        <v>3.5372162832948505E-14</v>
      </c>
      <c r="EF446" s="223">
        <f t="shared" ca="1" si="985"/>
        <v>-4.0750420380075245E-14</v>
      </c>
      <c r="EG446" s="223">
        <f t="shared" ca="1" si="986"/>
        <v>4.7994542429376079E-15</v>
      </c>
      <c r="EH446" s="223">
        <f t="shared" ca="1" si="987"/>
        <v>3.6019135740008168E-14</v>
      </c>
      <c r="EI446" s="223">
        <f t="shared" ca="1" si="988"/>
        <v>-4.0306988026795396E-14</v>
      </c>
      <c r="EJ446" s="223">
        <f t="shared" ca="1" si="989"/>
        <v>3.715347325260797E-15</v>
      </c>
      <c r="EK446" s="223">
        <f t="shared" ca="1" si="990"/>
        <v>3.6644412066541739E-14</v>
      </c>
      <c r="EL446" s="223">
        <f t="shared" ca="1" si="991"/>
        <v>-3.9839276251104601E-14</v>
      </c>
      <c r="EM446" s="223">
        <f t="shared" ca="1" si="992"/>
        <v>2.629002421283544E-15</v>
      </c>
      <c r="EN446" s="223">
        <f t="shared" ca="1" si="993"/>
        <v>3.7247615169467807E-14</v>
      </c>
      <c r="EO446" s="223">
        <f t="shared" ca="1" si="994"/>
        <v>-3.9347566785086667E-14</v>
      </c>
      <c r="EP446" s="223">
        <f t="shared" ca="1" si="995"/>
        <v>1.5410739045524442E-15</v>
      </c>
      <c r="EQ446" s="223">
        <f t="shared" ca="1" si="996"/>
        <v>3.7828381701793863E-14</v>
      </c>
      <c r="ER446" s="223">
        <f t="shared" ca="1" si="997"/>
        <v>-3.8832155816136503E-14</v>
      </c>
      <c r="ES446" s="223">
        <f t="shared" ca="1" si="998"/>
        <v>4.5221710252318641E-16</v>
      </c>
      <c r="ET446" s="223">
        <f t="shared" ca="1" si="999"/>
        <v>3.8386361831478358E-14</v>
      </c>
      <c r="EU446" s="223">
        <f t="shared" ca="1" si="1000"/>
        <v>-3.8293353808551734E-14</v>
      </c>
      <c r="EV446" s="223">
        <f t="shared" ca="1" si="1001"/>
        <v>-6.369120981766237E-16</v>
      </c>
      <c r="EW446" s="223">
        <f t="shared" ca="1" si="1002"/>
        <v>3.8921219452152814E-14</v>
      </c>
      <c r="EX446" s="223">
        <f t="shared" ca="1" si="1003"/>
        <v>-3.7731485316513441E-14</v>
      </c>
      <c r="EY446" s="223">
        <f t="shared" ca="1" si="1004"/>
        <v>-1.7256576468441692E-15</v>
      </c>
      <c r="EZ446" s="223">
        <f t="shared" ca="1" si="1005"/>
        <v>3.9432632385587456E-14</v>
      </c>
      <c r="FA446" s="223">
        <f t="shared" ca="1" si="1006"/>
        <v>-3.7146888788590253E-14</v>
      </c>
      <c r="FB446" s="223">
        <f t="shared" ca="1" si="1007"/>
        <v>-2.8133637238742724E-15</v>
      </c>
      <c r="FC446" s="223">
        <f t="shared" ca="1" si="1008"/>
        <v>3.992029257575525E-14</v>
      </c>
      <c r="FD446" s="223">
        <f t="shared" ca="1" si="1009"/>
        <v>-3.6539916363873822E-14</v>
      </c>
      <c r="FE446" s="223">
        <f t="shared" ca="1" si="1010"/>
        <v>-3.8993751357930402E-15</v>
      </c>
      <c r="FF446" s="223">
        <f t="shared" ca="1" si="1011"/>
        <v>4.0383906274390174E-14</v>
      </c>
      <c r="FG446" s="223">
        <f t="shared" ca="1" si="1012"/>
        <v>-3.5910933659855292E-14</v>
      </c>
      <c r="FH446" s="223">
        <f t="shared" ca="1" si="1013"/>
        <v>-4.9830377099370365E-15</v>
      </c>
      <c r="FI446" s="223">
        <f t="shared" ca="1" si="1014"/>
        <v>4.0823194217936964E-14</v>
      </c>
      <c r="FJ446" s="223">
        <f t="shared" ca="1" si="1015"/>
        <v>-3.5260319552194876E-14</v>
      </c>
      <c r="FK446" s="223">
        <f t="shared" ca="1" si="1016"/>
        <v>-6.0636986884948523E-15</v>
      </c>
      <c r="FL446" s="223">
        <f t="shared" ca="1" si="1017"/>
        <v>4.1237891795765386E-14</v>
      </c>
      <c r="FM446" s="223">
        <f t="shared" ca="1" si="1018"/>
        <v>-3.4588465946505991E-14</v>
      </c>
      <c r="FN446" s="223">
        <f t="shared" ca="1" si="1019"/>
        <v>-7.1407071216965153E-15</v>
      </c>
      <c r="FO446" s="223">
        <f t="shared" ca="1" si="1020"/>
        <v>4.1627749209559186E-14</v>
      </c>
      <c r="FP446" s="223">
        <f t="shared" ca="1" si="1021"/>
        <v>-3.3895777542277018E-14</v>
      </c>
      <c r="FQ446" s="223">
        <f t="shared" ca="1" si="1022"/>
        <v>-8.2134142599363116E-15</v>
      </c>
      <c r="FR446" s="223">
        <f t="shared" ca="1" si="1023"/>
        <v>4.1992531623790989E-14</v>
      </c>
      <c r="FS446" s="223">
        <f t="shared" ca="1" si="1024"/>
        <v>-3.3182671589101365E-14</v>
      </c>
      <c r="FT446" s="223">
        <f t="shared" ca="1" si="1025"/>
        <v>-9.2811739445477368E-15</v>
      </c>
      <c r="FU446" s="223">
        <f t="shared" ca="1" si="1026"/>
        <v>4.2332019307175296E-14</v>
      </c>
      <c r="FV446" s="223">
        <f t="shared" ca="1" si="1027"/>
        <v>-3.2449577635338757E-14</v>
      </c>
      <c r="FW446" s="223">
        <f t="shared" ca="1" si="1028"/>
        <v>-1.0343342997017944E-14</v>
      </c>
      <c r="FX446" s="223">
        <f t="shared" ca="1" si="1029"/>
        <v>4.2646007765024349E-14</v>
      </c>
      <c r="FY446" s="223">
        <f t="shared" ca="1" si="1030"/>
        <v>-3.169693726937818E-14</v>
      </c>
      <c r="FZ446" s="223">
        <f t="shared" ca="1" si="1031"/>
        <v>-1.1399281606429264E-14</v>
      </c>
      <c r="GA446" s="223">
        <f t="shared" ca="1" si="1032"/>
        <v>4.2934307862432731E-14</v>
      </c>
      <c r="GB446" s="223">
        <f t="shared" ca="1" si="1033"/>
        <v>-3.092520385363139E-14</v>
      </c>
      <c r="GC446" s="223">
        <f t="shared" ca="1" si="1034"/>
        <v>-1.2448353714849896E-14</v>
      </c>
      <c r="GD446" s="223">
        <f t="shared" ca="1" si="1035"/>
        <v>4.3196745938202568E-14</v>
      </c>
      <c r="GE446" s="223">
        <f t="shared" ca="1" si="1036"/>
        <v>-3.0134842251449192E-14</v>
      </c>
      <c r="GF446" s="223">
        <f t="shared" ca="1" si="1037"/>
        <v>-1.34899274004642E-14</v>
      </c>
      <c r="GG446" s="223">
        <f t="shared" ca="1" si="1038"/>
        <v>4.3433163909449007E-14</v>
      </c>
      <c r="GH446" s="223">
        <f t="shared" ca="1" si="1039"/>
        <v>-2.9326328547110894E-14</v>
      </c>
      <c r="GI446" s="223">
        <f t="shared" ca="1" si="1040"/>
        <v>-1.4523375258233354E-14</v>
      </c>
      <c r="GJ446" s="223">
        <f t="shared" ca="1" si="1041"/>
        <v>4.3643419366827042E-14</v>
      </c>
      <c r="GK446" s="223">
        <f t="shared" ca="1" si="1042"/>
        <v>-2.8500149759037902E-14</v>
      </c>
      <c r="GL446" s="223">
        <f t="shared" ca="1" si="1043"/>
        <v>-1.5548074777813303E-14</v>
      </c>
      <c r="GM446" s="223">
        <f t="shared" ca="1" si="1044"/>
        <v>4.3827385660311488E-14</v>
      </c>
      <c r="GN446" s="223">
        <f t="shared" ca="1" si="1045"/>
        <v>-2.7656803546437354E-14</v>
      </c>
      <c r="GO446" s="223">
        <f t="shared" ca="1" si="1046"/>
        <v>-1.6563408718524691E-14</v>
      </c>
      <c r="GP446" s="223">
        <f t="shared" ca="1" si="1047"/>
        <v>4.3984951975485261E-14</v>
      </c>
      <c r="GQ446" s="223">
        <f t="shared" ca="1" si="1048"/>
        <v>-2.6796797909536886E-14</v>
      </c>
      <c r="GR446" s="223">
        <f t="shared" ca="1" si="1049"/>
        <v>-1.7568765481169801E-14</v>
      </c>
      <c r="GS446" s="223">
        <f t="shared" ca="1" si="1050"/>
        <v>4.4116023400292328E-14</v>
      </c>
      <c r="GT446" s="223">
        <f t="shared" ca="1" si="1051"/>
        <v>-2.592065088357255E-14</v>
      </c>
      <c r="GU446" s="223">
        <f t="shared" ca="1" si="1052"/>
        <v>-1.856353947642981E-14</v>
      </c>
      <c r="GV446" s="223">
        <f t="shared" ca="1" si="1053"/>
        <v>4.4220520982207672E-14</v>
      </c>
      <c r="GW446" s="223">
        <f t="shared" ca="1" si="1054"/>
        <v>-2.5028890226749452E-14</v>
      </c>
      <c r="GX446" s="223">
        <f t="shared" ca="1" si="1055"/>
        <v>-1.9547131489642375E-14</v>
      </c>
      <c r="GY446" s="223">
        <f t="shared" ca="1" si="1056"/>
        <v>4.4298381775794881E-14</v>
      </c>
      <c r="GZ446" s="223">
        <f t="shared" ca="1" si="1057"/>
        <v>-2.4122053102346323E-14</v>
      </c>
      <c r="HA446" s="223">
        <f t="shared" ca="1" si="1058"/>
        <v>-2.0518949041759914E-14</v>
      </c>
      <c r="HB446" s="223">
        <f t="shared" ca="1" si="1059"/>
        <v>4.4349558880623584E-14</v>
      </c>
      <c r="HC446" s="223">
        <f t="shared" ca="1" si="1060"/>
        <v>-2.320068575513602E-14</v>
      </c>
      <c r="HD446" s="223">
        <f t="shared" ca="1" si="1061"/>
        <v>-2.1478406746229852E-14</v>
      </c>
      <c r="HE446" s="223">
        <f t="shared" ca="1" si="1062"/>
        <v>4.4374021469519484E-14</v>
      </c>
      <c r="HF446" s="223">
        <f t="shared" ca="1" si="1063"/>
        <v>-2.226534318235418E-14</v>
      </c>
      <c r="HG446" s="223">
        <f t="shared" ca="1" si="1064"/>
        <v>-2.2424926661603E-14</v>
      </c>
      <c r="HH446" s="223">
        <f t="shared" ca="1" si="1065"/>
        <v>4.4371754807133629E-14</v>
      </c>
      <c r="HI446" s="223">
        <f t="shared" ca="1" si="1066"/>
        <v>-2.1316588799396266E-14</v>
      </c>
      <c r="HJ446" s="223">
        <f t="shared" ca="1" si="1067"/>
        <v>-2.3357938639677236E-14</v>
      </c>
      <c r="HK446" s="223">
        <f t="shared" ca="1" si="1068"/>
        <v>4.434276025881878E-14</v>
      </c>
      <c r="HL446" s="223">
        <f t="shared" ca="1" si="1069"/>
        <v>-2.0354994100424211E-14</v>
      </c>
      <c r="HM446" s="223">
        <f t="shared" ca="1" si="1070"/>
        <v>-2.4276880668926641E-14</v>
      </c>
      <c r="HN446" s="223">
        <f t="shared" ca="1" si="1071"/>
        <v>4.4287055289806494E-14</v>
      </c>
      <c r="HO446" s="223">
        <f t="shared" ca="1" si="1072"/>
        <v>-1.9381138314126065E-14</v>
      </c>
      <c r="HP446" s="223">
        <f t="shared" ca="1" si="1073"/>
        <v>-2.5181199213030005E-14</v>
      </c>
      <c r="HQ446" s="223">
        <f t="shared" ca="1" si="1074"/>
        <v>4.4204673454687437E-14</v>
      </c>
      <c r="HR446" s="223">
        <f t="shared" ca="1" si="1075"/>
        <v>-1.8395608054817191E-14</v>
      </c>
      <c r="HS446" s="223">
        <f t="shared" ca="1" si="1076"/>
        <v>-2.6070349544313144E-14</v>
      </c>
      <c r="HT446" s="223">
        <f t="shared" ca="1" si="1077"/>
        <v>4.4095664377198513E-14</v>
      </c>
      <c r="HU446" s="223">
        <f t="shared" ca="1" si="1078"/>
        <v>-1.7398996969072195E-14</v>
      </c>
      <c r="HV446" s="223">
        <f t="shared" ca="1" si="1079"/>
        <v>-2.6943796071863977E-14</v>
      </c>
      <c r="HW446" s="223">
        <f t="shared" ca="1" si="1080"/>
        <v>4.396009372033156E-14</v>
      </c>
      <c r="HX446" s="223">
        <f t="shared" ca="1" si="1081"/>
        <v>-1.6391905378141107E-14</v>
      </c>
      <c r="HY446" s="223">
        <f t="shared" ca="1" si="1082"/>
        <v>-2.7801012664156533E-14</v>
      </c>
      <c r="HZ446" s="223">
        <f t="shared" ca="1" si="1083"/>
        <v>4.3798043146781574E-14</v>
      </c>
      <c r="IA446" s="223">
        <f t="shared" ca="1" si="1084"/>
        <v>-1.537493991634538E-14</v>
      </c>
      <c r="IB446" s="223">
        <f t="shared" ca="1" si="1085"/>
        <v>-2.8641482965965041E-14</v>
      </c>
      <c r="IC446" s="223">
        <f t="shared" ca="1" si="1086"/>
        <v>4.3609610269754335E-14</v>
      </c>
      <c r="ID446" s="223">
        <f t="shared" ca="1" si="1087"/>
        <v>-1.4348713165650095E-14</v>
      </c>
      <c r="IE446" s="223">
        <f t="shared" ca="1" si="1088"/>
        <v>-7.8902537891921481E-15</v>
      </c>
      <c r="IF446" s="223">
        <f t="shared" ca="1" si="1089"/>
        <v>4.3394908594168467E-14</v>
      </c>
      <c r="IG446" s="223">
        <f t="shared" ca="1" si="1090"/>
        <v>-1.3313843286674373E-14</v>
      </c>
      <c r="IH446" s="223">
        <f t="shared" ca="1" si="1091"/>
        <v>-3.0270170018903431E-14</v>
      </c>
      <c r="II446" s="223">
        <f t="shared" ca="1" si="1092"/>
        <v>4.3154067448286111E-14</v>
      </c>
      <c r="IJ446" s="223">
        <f t="shared" ca="1" si="1093"/>
        <v>-1.2270953646341823E-14</v>
      </c>
      <c r="IK446" s="223">
        <f t="shared" ca="1" si="1094"/>
        <v>-3.1057405709851263E-14</v>
      </c>
      <c r="IL446" s="223">
        <f t="shared" ca="1" si="1095"/>
        <v>4.2887231905807471E-14</v>
      </c>
      <c r="IM446" s="223">
        <f t="shared" ca="1" si="1096"/>
        <v>-1.1220672442373238E-14</v>
      </c>
      <c r="IN446" s="223">
        <f t="shared" ca="1" si="1097"/>
        <v>-3.1825933580910704E-14</v>
      </c>
      <c r="IO446" s="223">
        <f t="shared" ca="1" si="1098"/>
        <v>4.2594562698484996E-14</v>
      </c>
      <c r="IP446" s="223">
        <f t="shared" ca="1" si="1099"/>
        <v>-1.0163632324890891E-14</v>
      </c>
      <c r="IQ446" s="223">
        <f t="shared" ca="1" si="1100"/>
        <v>-3.2575290699631057E-14</v>
      </c>
      <c r="IR446" s="223">
        <f t="shared" ca="1" si="1101"/>
        <v>4.2276236119307689E-14</v>
      </c>
      <c r="IS446" s="223">
        <f t="shared" ca="1" si="1102"/>
        <v>-9.1004700153386991E-15</v>
      </c>
      <c r="IT446" s="223">
        <f t="shared" ca="1" si="1103"/>
        <v>-3.3305025681302465E-14</v>
      </c>
      <c r="IU446" s="223">
        <f t="shared" ca="1" si="1104"/>
        <v>4.193244391630009E-14</v>
      </c>
      <c r="IV446" s="223">
        <f t="shared" ca="1" si="1105"/>
        <v>-8.0318259229402244E-15</v>
      </c>
      <c r="IW446" s="223">
        <f t="shared" ca="1" si="1106"/>
        <v>-3.4014698960856897E-14</v>
      </c>
      <c r="IX446" s="223">
        <f t="shared" ca="1" si="1107"/>
        <v>4.156339317703394E-14</v>
      </c>
      <c r="IY446" s="223">
        <f t="shared" ca="1" si="1108"/>
        <v>-6.9583437589350925E-15</v>
      </c>
      <c r="IZ446" s="223">
        <f t="shared" ca="1" si="1109"/>
        <v>-3.4703883057648858E-14</v>
      </c>
      <c r="JA446" s="223">
        <f t="shared" ca="1" si="1110"/>
        <v>4.1169306203873365E-14</v>
      </c>
      <c r="JB446" s="223">
        <f t="shared" ca="1" si="1111"/>
        <v>-5.8806701488388166E-15</v>
      </c>
    </row>
    <row r="447" spans="2:262">
      <c r="B447" s="230">
        <v>86</v>
      </c>
      <c r="C447" s="229">
        <f t="shared" si="1112"/>
        <v>1.6796875000000011E-3</v>
      </c>
      <c r="D447" s="226">
        <f t="shared" ca="1" si="855"/>
        <v>18.000000000009557</v>
      </c>
      <c r="E447" s="225">
        <f ca="1">CN361</f>
        <v>9.5554739758633352E-12</v>
      </c>
      <c r="F447" s="224">
        <v>86</v>
      </c>
      <c r="G447" s="223">
        <f t="shared" ca="1" si="856"/>
        <v>1.2782660011882323E-13</v>
      </c>
      <c r="H447" s="223">
        <f t="shared" ca="1" si="857"/>
        <v>3.3583749950171676E-13</v>
      </c>
      <c r="I447" s="223">
        <f t="shared" ca="1" si="858"/>
        <v>-4.7313656031246783E-13</v>
      </c>
      <c r="J447" s="223">
        <f t="shared" ca="1" si="859"/>
        <v>1.5064410856784601E-13</v>
      </c>
      <c r="K447" s="223">
        <f t="shared" ca="1" si="860"/>
        <v>3.1824346108992529E-13</v>
      </c>
      <c r="L447" s="223">
        <f t="shared" ca="1" si="861"/>
        <v>-4.7786378190360466E-13</v>
      </c>
      <c r="M447" s="223">
        <f t="shared" ca="1" si="862"/>
        <v>1.7309870216446337E-13</v>
      </c>
      <c r="N447" s="223">
        <f t="shared" ca="1" si="863"/>
        <v>2.9988274630553315E-13</v>
      </c>
      <c r="O447" s="223">
        <f t="shared" ca="1" si="864"/>
        <v>-4.8143978778821206E-13</v>
      </c>
      <c r="P447" s="223">
        <f t="shared" ca="1" si="865"/>
        <v>1.9513628582591083E-13</v>
      </c>
      <c r="Q447" s="223">
        <f t="shared" ca="1" si="866"/>
        <v>2.8079958771866542E-13</v>
      </c>
      <c r="R447" s="223">
        <f t="shared" ca="1" si="867"/>
        <v>-4.838559630548924E-13</v>
      </c>
      <c r="S447" s="223">
        <f t="shared" ca="1" si="868"/>
        <v>2.1670376908288454E-13</v>
      </c>
      <c r="T447" s="223">
        <f t="shared" ca="1" si="869"/>
        <v>2.6103995832984285E-13</v>
      </c>
      <c r="U447" s="223">
        <f t="shared" ca="1" si="870"/>
        <v>-4.8510648692579664E-13</v>
      </c>
      <c r="V447" s="223">
        <f t="shared" ca="1" si="871"/>
        <v>2.3774919397912763E-13</v>
      </c>
      <c r="W447" s="223">
        <f t="shared" ca="1" si="872"/>
        <v>2.4065146081700378E-13</v>
      </c>
      <c r="X447" s="223">
        <f t="shared" ca="1" si="873"/>
        <v>-4.8518834677938666E-13</v>
      </c>
      <c r="Y447" s="223">
        <f t="shared" ca="1" si="874"/>
        <v>2.5822186024270504E-13</v>
      </c>
      <c r="Z447" s="223">
        <f t="shared" ca="1" si="875"/>
        <v>2.1968321285647952E-13</v>
      </c>
      <c r="AA447" s="223">
        <f t="shared" ca="1" si="876"/>
        <v>-4.8410134540810524E-13</v>
      </c>
      <c r="AB447" s="223">
        <f t="shared" ca="1" si="877"/>
        <v>2.7807244742739418E-13</v>
      </c>
      <c r="AC447" s="223">
        <f t="shared" ca="1" si="878"/>
        <v>1.9818572879420721E-13</v>
      </c>
      <c r="AD447" s="223">
        <f t="shared" ca="1" si="879"/>
        <v>-4.8184810149346584E-13</v>
      </c>
      <c r="AE447" s="223">
        <f t="shared" ca="1" si="880"/>
        <v>2.9725313372996372E-13</v>
      </c>
      <c r="AF447" s="223">
        <f t="shared" ca="1" si="881"/>
        <v>1.7621079795224686E-13</v>
      </c>
      <c r="AG447" s="223">
        <f t="shared" ca="1" si="882"/>
        <v>-4.7843404329741964E-13</v>
      </c>
      <c r="AH447" s="223">
        <f t="shared" ca="1" si="883"/>
        <v>3.1571771119707551E-13</v>
      </c>
      <c r="AI447" s="223">
        <f t="shared" ca="1" si="884"/>
        <v>1.5381135986377966E-13</v>
      </c>
      <c r="AJ447" s="223">
        <f t="shared" ca="1" si="885"/>
        <v>-4.7386739558519721E-13</v>
      </c>
      <c r="AK447" s="223">
        <f t="shared" ca="1" si="886"/>
        <v>3.3342169704431063E-13</v>
      </c>
      <c r="AL447" s="223">
        <f t="shared" ca="1" si="887"/>
        <v>1.3104137673711667E-13</v>
      </c>
      <c r="AM447" s="223">
        <f t="shared" ca="1" si="888"/>
        <v>-4.6815915981112837E-13</v>
      </c>
      <c r="AN447" s="223">
        <f t="shared" ca="1" si="889"/>
        <v>3.5032244081907206E-13</v>
      </c>
      <c r="AO447" s="223">
        <f t="shared" ca="1" si="890"/>
        <v>1.0795570345602499E-13</v>
      </c>
      <c r="AP447" s="223">
        <f t="shared" ca="1" si="891"/>
        <v>-4.6132308761517305E-13</v>
      </c>
      <c r="AQ447" s="223">
        <f t="shared" ca="1" si="892"/>
        <v>3.6637922714927853E-13</v>
      </c>
      <c r="AR447" s="223">
        <f t="shared" ca="1" si="893"/>
        <v>8.4609955429504919E-14</v>
      </c>
      <c r="AS447" s="223">
        <f t="shared" ca="1" si="894"/>
        <v>-4.5337564769402457E-13</v>
      </c>
      <c r="AT447" s="223">
        <f t="shared" ca="1" si="895"/>
        <v>3.8155337383025226E-13</v>
      </c>
      <c r="AU447" s="223">
        <f t="shared" ca="1" si="896"/>
        <v>6.1060374609398384E-14</v>
      </c>
      <c r="AV447" s="223">
        <f t="shared" ca="1" si="897"/>
        <v>-4.4433598612656455E-13</v>
      </c>
      <c r="AW447" s="223">
        <f t="shared" ca="1" si="898"/>
        <v>3.9580832501354059E-13</v>
      </c>
      <c r="AX447" s="223">
        <f t="shared" ca="1" si="899"/>
        <v>3.7363693998600632E-14</v>
      </c>
      <c r="AY447" s="223">
        <f t="shared" ca="1" si="900"/>
        <v>-4.3422588024928999E-13</v>
      </c>
      <c r="AZ447" s="223">
        <f t="shared" ca="1" si="901"/>
        <v>4.0910973927315667E-13</v>
      </c>
      <c r="BA447" s="223">
        <f t="shared" ca="1" si="902"/>
        <v>1.357700097628031E-14</v>
      </c>
      <c r="BB447" s="223">
        <f t="shared" ca="1" si="903"/>
        <v>-4.2306968619279978E-13</v>
      </c>
      <c r="BC447" s="223">
        <f t="shared" ca="1" si="904"/>
        <v>4.2142557233708278E-13</v>
      </c>
      <c r="BD447" s="223">
        <f t="shared" ca="1" si="905"/>
        <v>-1.0242400230589835E-14</v>
      </c>
      <c r="BE447" s="223">
        <f t="shared" ca="1" si="906"/>
        <v>-4.1089428020574327E-13</v>
      </c>
      <c r="BF447" s="223">
        <f t="shared" ca="1" si="907"/>
        <v>4.3272615428473147E-13</v>
      </c>
      <c r="BG447" s="223">
        <f t="shared" ca="1" si="908"/>
        <v>-3.4037126598176159E-14</v>
      </c>
      <c r="BH447" s="223">
        <f t="shared" ca="1" si="909"/>
        <v>-3.9772899390758289E-13</v>
      </c>
      <c r="BI447" s="223">
        <f t="shared" ca="1" si="910"/>
        <v>4.4298426102437025E-13</v>
      </c>
      <c r="BJ447" s="223">
        <f t="shared" ca="1" si="911"/>
        <v>-5.7749854546487337E-14</v>
      </c>
      <c r="BK447" s="223">
        <f t="shared" ca="1" si="912"/>
        <v>-3.8360554362615371E-13</v>
      </c>
      <c r="BL447" s="223">
        <f t="shared" ca="1" si="913"/>
        <v>4.5217517987836283E-13</v>
      </c>
      <c r="BM447" s="223">
        <f t="shared" ca="1" si="914"/>
        <v>-8.1323458036906192E-14</v>
      </c>
      <c r="BN447" s="223">
        <f t="shared" ca="1" si="915"/>
        <v>-3.6855795399025205E-13</v>
      </c>
      <c r="BO447" s="223">
        <f t="shared" ca="1" si="916"/>
        <v>4.6027676911815816E-13</v>
      </c>
      <c r="BP447" s="223">
        <f t="shared" ca="1" si="917"/>
        <v>-1.0470114619382722E-13</v>
      </c>
      <c r="BQ447" s="223">
        <f t="shared" ca="1" si="918"/>
        <v>-3.5262247596131901E-13</v>
      </c>
      <c r="BR447" s="223">
        <f t="shared" ca="1" si="919"/>
        <v>4.6726951130566884E-13</v>
      </c>
      <c r="BS447" s="223">
        <f t="shared" ca="1" si="920"/>
        <v>-1.2782660011881657E-13</v>
      </c>
      <c r="BT447" s="223">
        <f t="shared" ca="1" si="921"/>
        <v>-3.3583749950172358E-13</v>
      </c>
      <c r="BU447" s="223">
        <f t="shared" ca="1" si="922"/>
        <v>4.7313656031246814E-13</v>
      </c>
      <c r="BV447" s="223">
        <f t="shared" ca="1" si="923"/>
        <v>-1.506441085678452E-13</v>
      </c>
      <c r="BW447" s="223">
        <f t="shared" ca="1" si="924"/>
        <v>-3.1824346108992786E-13</v>
      </c>
      <c r="BX447" s="223">
        <f t="shared" ca="1" si="925"/>
        <v>4.7786378190360355E-13</v>
      </c>
      <c r="BY447" s="223">
        <f t="shared" ca="1" si="926"/>
        <v>-1.7309870216445532E-13</v>
      </c>
      <c r="BZ447" s="223">
        <f t="shared" ca="1" si="927"/>
        <v>-2.9988274630553108E-13</v>
      </c>
      <c r="CA447" s="223">
        <f t="shared" ca="1" si="928"/>
        <v>4.8143978778821195E-13</v>
      </c>
      <c r="CB447" s="223">
        <f t="shared" ca="1" si="929"/>
        <v>-1.9513628582590851E-13</v>
      </c>
      <c r="CC447" s="223">
        <f t="shared" ca="1" si="930"/>
        <v>-2.8079958771866885E-13</v>
      </c>
      <c r="CD447" s="223">
        <f t="shared" ca="1" si="931"/>
        <v>4.8385596305489179E-13</v>
      </c>
      <c r="CE447" s="223">
        <f t="shared" ca="1" si="932"/>
        <v>-2.1670376908287454E-13</v>
      </c>
      <c r="CF447" s="223">
        <f t="shared" ca="1" si="933"/>
        <v>-2.6103995832984209E-13</v>
      </c>
      <c r="CG447" s="223">
        <f t="shared" ca="1" si="934"/>
        <v>4.8510648692579653E-13</v>
      </c>
      <c r="CH447" s="223">
        <f t="shared" ca="1" si="935"/>
        <v>-2.3774919397912384E-13</v>
      </c>
      <c r="CI447" s="223">
        <f t="shared" ca="1" si="936"/>
        <v>-2.406514608170105E-13</v>
      </c>
      <c r="CJ447" s="223">
        <f t="shared" ca="1" si="937"/>
        <v>4.8518834677938696E-13</v>
      </c>
      <c r="CK447" s="223">
        <f t="shared" ca="1" si="938"/>
        <v>-2.5822186024270731E-13</v>
      </c>
      <c r="CL447" s="223">
        <f t="shared" ca="1" si="939"/>
        <v>-2.1968321285648028E-13</v>
      </c>
      <c r="CM447" s="223">
        <f t="shared" ca="1" si="940"/>
        <v>4.8410134540810555E-13</v>
      </c>
      <c r="CN447" s="223">
        <f t="shared" ca="1" si="941"/>
        <v>-2.7807244742739069E-13</v>
      </c>
      <c r="CO447" s="223">
        <f t="shared" ca="1" si="942"/>
        <v>-1.9818572879421428E-13</v>
      </c>
      <c r="CP447" s="223">
        <f t="shared" ca="1" si="943"/>
        <v>4.8184810149346715E-13</v>
      </c>
      <c r="CQ447" s="223">
        <f t="shared" ca="1" si="944"/>
        <v>-2.9725313372996312E-13</v>
      </c>
      <c r="CR447" s="223">
        <f t="shared" ca="1" si="945"/>
        <v>-1.7621079795225083E-13</v>
      </c>
      <c r="CS447" s="223">
        <f t="shared" ca="1" si="946"/>
        <v>4.7843404329742045E-13</v>
      </c>
      <c r="CT447" s="223">
        <f t="shared" ca="1" si="947"/>
        <v>-3.1571771119706965E-13</v>
      </c>
      <c r="CU447" s="223">
        <f t="shared" ca="1" si="948"/>
        <v>-1.5381135986379026E-13</v>
      </c>
      <c r="CV447" s="223">
        <f t="shared" ca="1" si="949"/>
        <v>4.7386739558519671E-13</v>
      </c>
      <c r="CW447" s="223">
        <f t="shared" ca="1" si="950"/>
        <v>-3.3342169704430755E-13</v>
      </c>
      <c r="CX447" s="223">
        <f t="shared" ca="1" si="951"/>
        <v>-1.3104137673712079E-13</v>
      </c>
      <c r="CY447" s="223">
        <f t="shared" ca="1" si="952"/>
        <v>4.6815915981112948E-13</v>
      </c>
      <c r="CZ447" s="223">
        <f t="shared" ca="1" si="953"/>
        <v>-3.5032244081906429E-13</v>
      </c>
      <c r="DA447" s="223">
        <f t="shared" ca="1" si="954"/>
        <v>-1.0795570345602243E-13</v>
      </c>
      <c r="DB447" s="223">
        <f t="shared" ca="1" si="955"/>
        <v>4.6132308761517446E-13</v>
      </c>
      <c r="DC447" s="223">
        <f t="shared" ca="1" si="956"/>
        <v>-3.663792271492757E-13</v>
      </c>
      <c r="DD447" s="223">
        <f t="shared" ca="1" si="957"/>
        <v>-8.4609955429509135E-14</v>
      </c>
      <c r="DE447" s="223">
        <f t="shared" ca="1" si="958"/>
        <v>4.5337564769402856E-13</v>
      </c>
      <c r="DF447" s="223">
        <f t="shared" ca="1" si="959"/>
        <v>-3.8155337383025388E-13</v>
      </c>
      <c r="DG447" s="223">
        <f t="shared" ca="1" si="960"/>
        <v>-6.1060374609395784E-14</v>
      </c>
      <c r="DH447" s="223">
        <f t="shared" ca="1" si="961"/>
        <v>4.4433598612656631E-13</v>
      </c>
      <c r="DI447" s="223">
        <f t="shared" ca="1" si="962"/>
        <v>-3.9580832501353816E-13</v>
      </c>
      <c r="DJ447" s="223">
        <f t="shared" ca="1" si="963"/>
        <v>-3.7363693998604911E-14</v>
      </c>
      <c r="DK447" s="223">
        <f t="shared" ca="1" si="964"/>
        <v>4.3422588024929493E-13</v>
      </c>
      <c r="DL447" s="223">
        <f t="shared" ca="1" si="965"/>
        <v>-4.0910973927315808E-13</v>
      </c>
      <c r="DM447" s="223">
        <f t="shared" ca="1" si="966"/>
        <v>-1.3577000976284589E-14</v>
      </c>
      <c r="DN447" s="223">
        <f t="shared" ca="1" si="967"/>
        <v>4.2306968619280185E-13</v>
      </c>
      <c r="DO447" s="223">
        <f t="shared" ca="1" si="968"/>
        <v>-4.2142557233708061E-13</v>
      </c>
      <c r="DP447" s="223">
        <f t="shared" ca="1" si="969"/>
        <v>1.0242400230578652E-14</v>
      </c>
      <c r="DQ447" s="223">
        <f t="shared" ca="1" si="970"/>
        <v>4.1089428020574186E-13</v>
      </c>
      <c r="DR447" s="223">
        <f t="shared" ca="1" si="971"/>
        <v>-4.327261542847296E-13</v>
      </c>
      <c r="DS447" s="223">
        <f t="shared" ca="1" si="972"/>
        <v>3.4037126598171893E-14</v>
      </c>
      <c r="DT447" s="223">
        <f t="shared" ca="1" si="973"/>
        <v>3.9772899390758532E-13</v>
      </c>
      <c r="DU447" s="223">
        <f t="shared" ca="1" si="974"/>
        <v>-4.4298426102436576E-13</v>
      </c>
      <c r="DV447" s="223">
        <f t="shared" ca="1" si="975"/>
        <v>5.774985454647623E-14</v>
      </c>
      <c r="DW447" s="223">
        <f t="shared" ca="1" si="976"/>
        <v>3.8360554362615209E-13</v>
      </c>
      <c r="DX447" s="223">
        <f t="shared" ca="1" si="977"/>
        <v>-4.5217517987835627E-13</v>
      </c>
      <c r="DY447" s="223">
        <f t="shared" ca="1" si="978"/>
        <v>8.1323458036901951E-14</v>
      </c>
      <c r="DZ447" s="223">
        <f t="shared" ca="1" si="979"/>
        <v>3.6855795399024584E-13</v>
      </c>
      <c r="EA447" s="223">
        <f t="shared" ca="1" si="980"/>
        <v>-4.6027676911815675E-13</v>
      </c>
      <c r="EB447" s="223">
        <f t="shared" ca="1" si="981"/>
        <v>1.0470114619382306E-13</v>
      </c>
      <c r="EC447" s="223">
        <f t="shared" ca="1" si="982"/>
        <v>3.5262247596133143E-13</v>
      </c>
      <c r="ED447" s="223">
        <f t="shared" ca="1" si="983"/>
        <v>-4.6726951130566763E-13</v>
      </c>
      <c r="EE447" s="223">
        <f t="shared" ca="1" si="984"/>
        <v>1.2782660011882575E-13</v>
      </c>
      <c r="EF447" s="223">
        <f t="shared" ca="1" si="985"/>
        <v>3.3583749950172666E-13</v>
      </c>
      <c r="EG447" s="223">
        <f t="shared" ca="1" si="986"/>
        <v>-4.7313656031246723E-13</v>
      </c>
      <c r="EH447" s="223">
        <f t="shared" ca="1" si="987"/>
        <v>1.5064410856782808E-13</v>
      </c>
      <c r="EI447" s="223">
        <f t="shared" ca="1" si="988"/>
        <v>3.1824346108993114E-13</v>
      </c>
      <c r="EJ447" s="223">
        <f t="shared" ca="1" si="989"/>
        <v>-4.7786378190360527E-13</v>
      </c>
      <c r="EK447" s="223">
        <f t="shared" ca="1" si="990"/>
        <v>1.730987021644513E-13</v>
      </c>
      <c r="EL447" s="223">
        <f t="shared" ca="1" si="991"/>
        <v>2.9988274630553447E-13</v>
      </c>
      <c r="EM447" s="223">
        <f t="shared" ca="1" si="992"/>
        <v>-4.8143978778820963E-13</v>
      </c>
      <c r="EN447" s="223">
        <f t="shared" ca="1" si="993"/>
        <v>1.9513628582590457E-13</v>
      </c>
      <c r="EO447" s="223">
        <f t="shared" ca="1" si="994"/>
        <v>2.8079958771866112E-13</v>
      </c>
      <c r="EP447" s="223">
        <f t="shared" ca="1" si="995"/>
        <v>-4.8385596305489139E-13</v>
      </c>
      <c r="EQ447" s="223">
        <f t="shared" ca="1" si="996"/>
        <v>2.1670376908288308E-13</v>
      </c>
      <c r="ER447" s="223">
        <f t="shared" ca="1" si="997"/>
        <v>2.6103995832985734E-13</v>
      </c>
      <c r="ES447" s="223">
        <f t="shared" ca="1" si="998"/>
        <v>-4.8510648692579653E-13</v>
      </c>
      <c r="ET447" s="223">
        <f t="shared" ca="1" si="999"/>
        <v>2.3774919397913217E-13</v>
      </c>
      <c r="EU447" s="223">
        <f t="shared" ca="1" si="1000"/>
        <v>2.4065146081701418E-13</v>
      </c>
      <c r="EV447" s="223">
        <f t="shared" ca="1" si="1001"/>
        <v>-4.8518834677938676E-13</v>
      </c>
      <c r="EW447" s="223">
        <f t="shared" ca="1" si="1002"/>
        <v>2.5822186024269196E-13</v>
      </c>
      <c r="EX447" s="223">
        <f t="shared" ca="1" si="1003"/>
        <v>2.1968321285648411E-13</v>
      </c>
      <c r="EY447" s="223">
        <f t="shared" ca="1" si="1004"/>
        <v>-4.8410134540810676E-13</v>
      </c>
      <c r="EZ447" s="223">
        <f t="shared" ca="1" si="1005"/>
        <v>2.7807244742738716E-13</v>
      </c>
      <c r="FA447" s="223">
        <f t="shared" ca="1" si="1006"/>
        <v>1.9818572879420557E-13</v>
      </c>
      <c r="FB447" s="223">
        <f t="shared" ca="1" si="1007"/>
        <v>-4.8184810149346765E-13</v>
      </c>
      <c r="FC447" s="223">
        <f t="shared" ca="1" si="1008"/>
        <v>2.9725313372995963E-13</v>
      </c>
      <c r="FD447" s="223">
        <f t="shared" ca="1" si="1009"/>
        <v>1.7621079795226766E-13</v>
      </c>
      <c r="FE447" s="223">
        <f t="shared" ca="1" si="1010"/>
        <v>-4.7843404329742116E-13</v>
      </c>
      <c r="FF447" s="223">
        <f t="shared" ca="1" si="1011"/>
        <v>3.1571771119707687E-13</v>
      </c>
      <c r="FG447" s="223">
        <f t="shared" ca="1" si="1012"/>
        <v>1.5381135986379433E-13</v>
      </c>
      <c r="FH447" s="223">
        <f t="shared" ca="1" si="1013"/>
        <v>-4.7386739558519762E-13</v>
      </c>
      <c r="FI447" s="223">
        <f t="shared" ca="1" si="1014"/>
        <v>3.3342169704429437E-13</v>
      </c>
      <c r="FJ447" s="223">
        <f t="shared" ca="1" si="1015"/>
        <v>1.310413767371249E-13</v>
      </c>
      <c r="FK447" s="223">
        <f t="shared" ca="1" si="1016"/>
        <v>-4.6815915981112695E-13</v>
      </c>
      <c r="FL447" s="223">
        <f t="shared" ca="1" si="1017"/>
        <v>3.5032244081906136E-13</v>
      </c>
      <c r="FM447" s="223">
        <f t="shared" ca="1" si="1018"/>
        <v>1.0795570345602659E-13</v>
      </c>
      <c r="FN447" s="223">
        <f t="shared" ca="1" si="1019"/>
        <v>-4.6132308761518012E-13</v>
      </c>
      <c r="FO447" s="223">
        <f t="shared" ca="1" si="1020"/>
        <v>3.6637922714927287E-13</v>
      </c>
      <c r="FP447" s="223">
        <f t="shared" ca="1" si="1021"/>
        <v>8.460995542949977E-14</v>
      </c>
      <c r="FQ447" s="223">
        <f t="shared" ca="1" si="1022"/>
        <v>-4.5337564769403012E-13</v>
      </c>
      <c r="FR447" s="223">
        <f t="shared" ca="1" si="1023"/>
        <v>3.815533738302512E-13</v>
      </c>
      <c r="FS447" s="223">
        <f t="shared" ca="1" si="1024"/>
        <v>6.1060374609413707E-14</v>
      </c>
      <c r="FT447" s="223">
        <f t="shared" ca="1" si="1025"/>
        <v>-4.4433598612656803E-13</v>
      </c>
      <c r="FU447" s="223">
        <f t="shared" ca="1" si="1026"/>
        <v>3.9580832501354362E-13</v>
      </c>
      <c r="FV447" s="223">
        <f t="shared" ca="1" si="1027"/>
        <v>3.7363693998609164E-14</v>
      </c>
      <c r="FW447" s="223">
        <f t="shared" ca="1" si="1028"/>
        <v>-4.3422588024929069E-13</v>
      </c>
      <c r="FX447" s="223">
        <f t="shared" ca="1" si="1029"/>
        <v>4.0910973927314829E-13</v>
      </c>
      <c r="FY447" s="223">
        <f t="shared" ca="1" si="1030"/>
        <v>1.3577000976288868E-14</v>
      </c>
      <c r="FZ447" s="223">
        <f t="shared" ca="1" si="1031"/>
        <v>-4.2306968619281068E-13</v>
      </c>
      <c r="GA447" s="223">
        <f t="shared" ca="1" si="1032"/>
        <v>4.2142557233707854E-13</v>
      </c>
      <c r="GB447" s="223">
        <f t="shared" ca="1" si="1033"/>
        <v>-1.0242400230588169E-14</v>
      </c>
      <c r="GC447" s="223">
        <f t="shared" ca="1" si="1034"/>
        <v>-4.108942802057515E-13</v>
      </c>
      <c r="GD447" s="223">
        <f t="shared" ca="1" si="1035"/>
        <v>4.3272615428472758E-13</v>
      </c>
      <c r="GE447" s="223">
        <f t="shared" ca="1" si="1036"/>
        <v>-3.4037126598153869E-14</v>
      </c>
      <c r="GF447" s="223">
        <f t="shared" ca="1" si="1037"/>
        <v>-3.9772899390758779E-13</v>
      </c>
      <c r="GG447" s="223">
        <f t="shared" ca="1" si="1038"/>
        <v>4.429842610243696E-13</v>
      </c>
      <c r="GH447" s="223">
        <f t="shared" ca="1" si="1039"/>
        <v>-5.7749854546471964E-14</v>
      </c>
      <c r="GI447" s="223">
        <f t="shared" ca="1" si="1040"/>
        <v>-3.8360554362615477E-13</v>
      </c>
      <c r="GJ447" s="223">
        <f t="shared" ca="1" si="1041"/>
        <v>4.521751798783547E-13</v>
      </c>
      <c r="GK447" s="223">
        <f t="shared" ca="1" si="1042"/>
        <v>-8.1323458036897735E-14</v>
      </c>
      <c r="GL447" s="223">
        <f t="shared" ca="1" si="1043"/>
        <v>-3.6855795399024862E-13</v>
      </c>
      <c r="GM447" s="223">
        <f t="shared" ca="1" si="1044"/>
        <v>4.6027676911815544E-13</v>
      </c>
      <c r="GN447" s="223">
        <f t="shared" ca="1" si="1045"/>
        <v>-1.0470114619381884E-13</v>
      </c>
      <c r="GO447" s="223">
        <f t="shared" ca="1" si="1046"/>
        <v>-3.526224759613343E-13</v>
      </c>
      <c r="GP447" s="223">
        <f t="shared" ca="1" si="1047"/>
        <v>4.6726951130566652E-13</v>
      </c>
      <c r="GQ447" s="223">
        <f t="shared" ca="1" si="1048"/>
        <v>-1.2782660011882159E-13</v>
      </c>
      <c r="GR447" s="223">
        <f t="shared" ca="1" si="1049"/>
        <v>-3.3583749950172979E-13</v>
      </c>
      <c r="GS447" s="223">
        <f t="shared" ca="1" si="1050"/>
        <v>4.7313656031246622E-13</v>
      </c>
      <c r="GT447" s="223">
        <f t="shared" ca="1" si="1051"/>
        <v>-1.5064410856782394E-13</v>
      </c>
      <c r="GU447" s="223">
        <f t="shared" ca="1" si="1052"/>
        <v>-3.1824346108993433E-13</v>
      </c>
      <c r="GV447" s="223">
        <f t="shared" ca="1" si="1053"/>
        <v>4.7786378190360456E-13</v>
      </c>
      <c r="GW447" s="223">
        <f t="shared" ca="1" si="1054"/>
        <v>-1.7309870216444732E-13</v>
      </c>
      <c r="GX447" s="223">
        <f t="shared" ca="1" si="1055"/>
        <v>-2.9988274630553785E-13</v>
      </c>
      <c r="GY447" s="223">
        <f t="shared" ca="1" si="1056"/>
        <v>4.8143978778820913E-13</v>
      </c>
      <c r="GZ447" s="223">
        <f t="shared" ca="1" si="1057"/>
        <v>-1.9513628582590071E-13</v>
      </c>
      <c r="HA447" s="223">
        <f t="shared" ca="1" si="1058"/>
        <v>-2.8079958771866461E-13</v>
      </c>
      <c r="HB447" s="223">
        <f t="shared" ca="1" si="1059"/>
        <v>4.8385596305489108E-13</v>
      </c>
      <c r="HC447" s="223">
        <f t="shared" ca="1" si="1060"/>
        <v>-2.1670376908287924E-13</v>
      </c>
      <c r="HD447" s="223">
        <f t="shared" ca="1" si="1061"/>
        <v>-2.6103995832986097E-13</v>
      </c>
      <c r="HE447" s="223">
        <f t="shared" ca="1" si="1062"/>
        <v>4.8510648692579633E-13</v>
      </c>
      <c r="HF447" s="223">
        <f t="shared" ca="1" si="1063"/>
        <v>-2.3774919397912843E-13</v>
      </c>
      <c r="HG447" s="223">
        <f t="shared" ca="1" si="1064"/>
        <v>-2.4065146081701792E-13</v>
      </c>
      <c r="HH447" s="223">
        <f t="shared" ca="1" si="1065"/>
        <v>4.8518834677938686E-13</v>
      </c>
      <c r="HI447" s="223">
        <f t="shared" ca="1" si="1066"/>
        <v>-2.5822186024268833E-13</v>
      </c>
      <c r="HJ447" s="223">
        <f t="shared" ca="1" si="1067"/>
        <v>-2.196832128564879E-13</v>
      </c>
      <c r="HK447" s="223">
        <f t="shared" ca="1" si="1068"/>
        <v>4.8410134540810716E-13</v>
      </c>
      <c r="HL447" s="223">
        <f t="shared" ca="1" si="1069"/>
        <v>-2.7807244742738367E-13</v>
      </c>
      <c r="HM447" s="223">
        <f t="shared" ca="1" si="1070"/>
        <v>-1.9818572879420951E-13</v>
      </c>
      <c r="HN447" s="223">
        <f t="shared" ca="1" si="1071"/>
        <v>4.8184810149346816E-13</v>
      </c>
      <c r="HO447" s="223">
        <f t="shared" ca="1" si="1072"/>
        <v>-2.972531337299563E-13</v>
      </c>
      <c r="HP447" s="223">
        <f t="shared" ca="1" si="1073"/>
        <v>-1.7621079795227168E-13</v>
      </c>
      <c r="HQ447" s="223">
        <f t="shared" ca="1" si="1074"/>
        <v>4.7843404329742176E-13</v>
      </c>
      <c r="HR447" s="223">
        <f t="shared" ca="1" si="1075"/>
        <v>-3.1571771119707359E-13</v>
      </c>
      <c r="HS447" s="223">
        <f t="shared" ca="1" si="1076"/>
        <v>-1.5381135986379837E-13</v>
      </c>
      <c r="HT447" s="223">
        <f t="shared" ca="1" si="1077"/>
        <v>4.7386739558519853E-13</v>
      </c>
      <c r="HU447" s="223">
        <f t="shared" ca="1" si="1078"/>
        <v>-3.3342169704429129E-13</v>
      </c>
      <c r="HV447" s="223">
        <f t="shared" ca="1" si="1079"/>
        <v>-1.3104137673712902E-13</v>
      </c>
      <c r="HW447" s="223">
        <f t="shared" ca="1" si="1080"/>
        <v>4.6815915981112807E-13</v>
      </c>
      <c r="HX447" s="223">
        <f t="shared" ca="1" si="1081"/>
        <v>-3.5032244081905833E-13</v>
      </c>
      <c r="HY447" s="223">
        <f t="shared" ca="1" si="1082"/>
        <v>-1.0795570345603078E-13</v>
      </c>
      <c r="HZ447" s="223">
        <f t="shared" ca="1" si="1083"/>
        <v>4.6132308761518133E-13</v>
      </c>
      <c r="IA447" s="223">
        <f t="shared" ca="1" si="1084"/>
        <v>-3.663792271492701E-13</v>
      </c>
      <c r="IB447" s="223">
        <f t="shared" ca="1" si="1085"/>
        <v>-8.4609955429503985E-14</v>
      </c>
      <c r="IC447" s="223">
        <f t="shared" ca="1" si="1086"/>
        <v>4.5337564769403159E-13</v>
      </c>
      <c r="ID447" s="223">
        <f t="shared" ca="1" si="1087"/>
        <v>-3.8155337383024858E-13</v>
      </c>
      <c r="IE447" s="223">
        <f t="shared" ca="1" si="1088"/>
        <v>1.3593140847579658E-13</v>
      </c>
      <c r="IF447" s="223">
        <f t="shared" ca="1" si="1089"/>
        <v>4.4433598612656975E-13</v>
      </c>
      <c r="IG447" s="223">
        <f t="shared" ca="1" si="1090"/>
        <v>-3.9580832501354114E-13</v>
      </c>
      <c r="IH447" s="223">
        <f t="shared" ca="1" si="1091"/>
        <v>-3.7363693998613443E-14</v>
      </c>
      <c r="II447" s="223">
        <f t="shared" ca="1" si="1092"/>
        <v>4.3422588024929261E-13</v>
      </c>
      <c r="IJ447" s="223">
        <f t="shared" ca="1" si="1093"/>
        <v>-4.0910973927314607E-13</v>
      </c>
      <c r="IK447" s="223">
        <f t="shared" ca="1" si="1094"/>
        <v>-1.3577000976293159E-14</v>
      </c>
      <c r="IL447" s="223">
        <f t="shared" ca="1" si="1095"/>
        <v>4.230696861928128E-13</v>
      </c>
      <c r="IM447" s="223">
        <f t="shared" ca="1" si="1096"/>
        <v>-4.2142557233707642E-13</v>
      </c>
      <c r="IN447" s="223">
        <f t="shared" ca="1" si="1097"/>
        <v>1.0242400230583878E-14</v>
      </c>
      <c r="IO447" s="223">
        <f t="shared" ca="1" si="1098"/>
        <v>4.1089428020575377E-13</v>
      </c>
      <c r="IP447" s="223">
        <f t="shared" ca="1" si="1099"/>
        <v>-4.3272615428471319E-13</v>
      </c>
      <c r="IQ447" s="223">
        <f t="shared" ca="1" si="1100"/>
        <v>3.4037126598177093E-14</v>
      </c>
      <c r="IR447" s="223">
        <f t="shared" ca="1" si="1101"/>
        <v>3.9772899390759021E-13</v>
      </c>
      <c r="IS447" s="223">
        <f t="shared" ca="1" si="1102"/>
        <v>-4.4298426102435657E-13</v>
      </c>
      <c r="IT447" s="223">
        <f t="shared" ca="1" si="1103"/>
        <v>5.7749854546495113E-14</v>
      </c>
      <c r="IU447" s="223">
        <f t="shared" ca="1" si="1104"/>
        <v>3.8360554362615739E-13</v>
      </c>
      <c r="IV447" s="223">
        <f t="shared" ca="1" si="1105"/>
        <v>-4.5217517987835314E-13</v>
      </c>
      <c r="IW447" s="223">
        <f t="shared" ca="1" si="1106"/>
        <v>8.1323458036920707E-14</v>
      </c>
      <c r="IX447" s="223">
        <f t="shared" ca="1" si="1107"/>
        <v>3.6855795399025139E-13</v>
      </c>
      <c r="IY447" s="223">
        <f t="shared" ca="1" si="1108"/>
        <v>-4.6027676911815413E-13</v>
      </c>
      <c r="IZ447" s="223">
        <f t="shared" ca="1" si="1109"/>
        <v>1.0470114619378771E-13</v>
      </c>
      <c r="JA447" s="223">
        <f t="shared" ca="1" si="1110"/>
        <v>3.526224759613183E-13</v>
      </c>
      <c r="JB447" s="223">
        <f t="shared" ca="1" si="1111"/>
        <v>-4.672695113056653E-13</v>
      </c>
    </row>
    <row r="448" spans="2:262">
      <c r="B448" s="230">
        <v>87</v>
      </c>
      <c r="C448" s="229">
        <f t="shared" si="1112"/>
        <v>1.6992187500000011E-3</v>
      </c>
      <c r="D448" s="226">
        <f t="shared" ca="1" si="855"/>
        <v>18.000000000019554</v>
      </c>
      <c r="E448" s="225">
        <f ca="1">CO361</f>
        <v>1.9552534021232921E-11</v>
      </c>
      <c r="F448" s="224">
        <v>87</v>
      </c>
      <c r="G448" s="223">
        <f t="shared" ca="1" si="856"/>
        <v>3.5127182784045953E-13</v>
      </c>
      <c r="H448" s="223">
        <f t="shared" ca="1" si="857"/>
        <v>6.7843312039353008E-13</v>
      </c>
      <c r="I448" s="223">
        <f t="shared" ca="1" si="858"/>
        <v>-1.0771920371666894E-12</v>
      </c>
      <c r="J448" s="223">
        <f t="shared" ca="1" si="859"/>
        <v>4.741572316974943E-13</v>
      </c>
      <c r="K448" s="223">
        <f t="shared" ca="1" si="860"/>
        <v>5.6984605634586024E-13</v>
      </c>
      <c r="L448" s="223">
        <f t="shared" ca="1" si="861"/>
        <v>-1.0838897993916626E-12</v>
      </c>
      <c r="M448" s="223">
        <f t="shared" ca="1" si="862"/>
        <v>5.8991086944302342E-13</v>
      </c>
      <c r="N448" s="223">
        <f t="shared" ca="1" si="863"/>
        <v>4.526879771965707E-13</v>
      </c>
      <c r="O448" s="223">
        <f t="shared" ca="1" si="864"/>
        <v>-1.0742848501463636E-12</v>
      </c>
      <c r="P448" s="223">
        <f t="shared" ca="1" si="865"/>
        <v>6.9679169862157346E-13</v>
      </c>
      <c r="Q448" s="223">
        <f t="shared" ca="1" si="866"/>
        <v>3.2872104950710793E-13</v>
      </c>
      <c r="R448" s="223">
        <f t="shared" ca="1" si="867"/>
        <v>-1.0485216568077536E-12</v>
      </c>
      <c r="S448" s="223">
        <f t="shared" ca="1" si="868"/>
        <v>7.9319213207734136E-13</v>
      </c>
      <c r="T448" s="223">
        <f t="shared" ca="1" si="869"/>
        <v>1.9980985125865731E-13</v>
      </c>
      <c r="U448" s="223">
        <f t="shared" ca="1" si="870"/>
        <v>-1.0069877217840906E-12</v>
      </c>
      <c r="V448" s="223">
        <f t="shared" ca="1" si="871"/>
        <v>8.7766221756138305E-13</v>
      </c>
      <c r="W448" s="223">
        <f t="shared" ca="1" si="872"/>
        <v>6.7893326863751544E-14</v>
      </c>
      <c r="X448" s="223">
        <f t="shared" ca="1" si="873"/>
        <v>-9.5030775411802672E-13</v>
      </c>
      <c r="Y448" s="223">
        <f t="shared" ca="1" si="874"/>
        <v>9.4893144636304568E-13</v>
      </c>
      <c r="Z448" s="223">
        <f t="shared" ca="1" si="875"/>
        <v>-6.5044376362476475E-14</v>
      </c>
      <c r="AA448" s="223">
        <f t="shared" ca="1" si="876"/>
        <v>-8.7933427328111868E-13</v>
      </c>
      <c r="AB448" s="223">
        <f t="shared" ca="1" si="877"/>
        <v>1.0059278629435699E-12</v>
      </c>
      <c r="AC448" s="223">
        <f t="shared" ca="1" si="878"/>
        <v>-1.9700375162473193E-13</v>
      </c>
      <c r="AD448" s="223">
        <f t="shared" ca="1" si="879"/>
        <v>-7.9513478648745268E-13</v>
      </c>
      <c r="AE448" s="223">
        <f t="shared" ca="1" si="880"/>
        <v>1.0477941881451729E-12</v>
      </c>
      <c r="AF448" s="223">
        <f t="shared" ca="1" si="881"/>
        <v>-3.2600000709095125E-13</v>
      </c>
      <c r="AG448" s="223">
        <f t="shared" ca="1" si="882"/>
        <v>-6.9897573239150508E-13</v>
      </c>
      <c r="AH448" s="223">
        <f t="shared" ca="1" si="883"/>
        <v>1.0739007134675395E-12</v>
      </c>
      <c r="AI448" s="223">
        <f t="shared" ca="1" si="884"/>
        <v>-4.5009291900887504E-13</v>
      </c>
      <c r="AJ448" s="223">
        <f t="shared" ca="1" si="885"/>
        <v>-5.9230343267196787E-13</v>
      </c>
      <c r="AK448" s="223">
        <f t="shared" ca="1" si="886"/>
        <v>1.0838547724697997E-12</v>
      </c>
      <c r="AL448" s="223">
        <f t="shared" ca="1" si="887"/>
        <v>-5.6741601447725524E-13</v>
      </c>
      <c r="AM448" s="223">
        <f t="shared" ca="1" si="888"/>
        <v>-4.7672233800749414E-13</v>
      </c>
      <c r="AN448" s="223">
        <f t="shared" ca="1" si="889"/>
        <v>1.0775066468392962E-12</v>
      </c>
      <c r="AO448" s="223">
        <f t="shared" ca="1" si="890"/>
        <v>-6.762046449356135E-13</v>
      </c>
      <c r="AP448" s="223">
        <f t="shared" ca="1" si="891"/>
        <v>-3.5397089564499199E-13</v>
      </c>
      <c r="AQ448" s="223">
        <f t="shared" ca="1" si="892"/>
        <v>1.0549518182943615E-12</v>
      </c>
      <c r="AR448" s="223">
        <f t="shared" ca="1" si="893"/>
        <v>-7.7482252812110045E-13</v>
      </c>
      <c r="AS448" s="223">
        <f t="shared" ca="1" si="894"/>
        <v>-2.2589540153498074E-13</v>
      </c>
      <c r="AT448" s="223">
        <f t="shared" ca="1" si="895"/>
        <v>1.0165295324504037E-12</v>
      </c>
      <c r="AU448" s="223">
        <f t="shared" ca="1" si="896"/>
        <v>-8.6178635927684887E-13</v>
      </c>
      <c r="AV448" s="223">
        <f t="shared" ca="1" si="897"/>
        <v>-9.442223032184599E-14</v>
      </c>
      <c r="AW448" s="223">
        <f t="shared" ca="1" si="898"/>
        <v>9.6281769625008617E-13</v>
      </c>
      <c r="AX448" s="223">
        <f t="shared" ca="1" si="899"/>
        <v>-9.357881214360977E-13</v>
      </c>
      <c r="AY448" s="223">
        <f t="shared" ca="1" si="900"/>
        <v>3.8471139123769666E-14</v>
      </c>
      <c r="AZ448" s="223">
        <f t="shared" ca="1" si="901"/>
        <v>8.9462418570496483E-13</v>
      </c>
      <c r="BA448" s="223">
        <f t="shared" ca="1" si="902"/>
        <v>-9.9571475921495815E-13</v>
      </c>
      <c r="BB448" s="223">
        <f t="shared" ca="1" si="903"/>
        <v>1.7078586682794347E-13</v>
      </c>
      <c r="BC448" s="223">
        <f t="shared" ca="1" si="904"/>
        <v>8.1297469468834977E-13</v>
      </c>
      <c r="BD448" s="223">
        <f t="shared" ca="1" si="905"/>
        <v>-1.040664920201353E-12</v>
      </c>
      <c r="BE448" s="223">
        <f t="shared" ca="1" si="906"/>
        <v>3.0053181612709946E-13</v>
      </c>
      <c r="BF448" s="223">
        <f t="shared" ca="1" si="907"/>
        <v>7.1909730754466882E-13</v>
      </c>
      <c r="BG448" s="223">
        <f t="shared" ca="1" si="908"/>
        <v>-1.0699625121343315E-12</v>
      </c>
      <c r="BH448" s="223">
        <f t="shared" ca="1" si="909"/>
        <v>4.2575748717589935E-13</v>
      </c>
      <c r="BI448" s="223">
        <f t="shared" ca="1" si="910"/>
        <v>6.1440402755789861E-13</v>
      </c>
      <c r="BJ448" s="223">
        <f t="shared" ca="1" si="911"/>
        <v>-1.0831668719609408E-12</v>
      </c>
      <c r="BK448" s="223">
        <f t="shared" ca="1" si="912"/>
        <v>5.4457936932142037E-13</v>
      </c>
      <c r="BL448" s="223">
        <f t="shared" ca="1" si="913"/>
        <v>5.0046953910779124E-13</v>
      </c>
      <c r="BM448" s="223">
        <f t="shared" ca="1" si="914"/>
        <v>-1.0800793938187396E-12</v>
      </c>
      <c r="BN448" s="223">
        <f t="shared" ca="1" si="915"/>
        <v>6.5521027085646465E-13</v>
      </c>
      <c r="BO448" s="223">
        <f t="shared" ca="1" si="916"/>
        <v>3.7900752295117813E-13</v>
      </c>
      <c r="BP448" s="223">
        <f t="shared" ca="1" si="917"/>
        <v>-1.0607465162528168E-12</v>
      </c>
      <c r="BQ448" s="223">
        <f t="shared" ca="1" si="918"/>
        <v>7.5598620004639413E-13</v>
      </c>
      <c r="BR448" s="223">
        <f t="shared" ca="1" si="919"/>
        <v>2.5184488086818502E-13</v>
      </c>
      <c r="BS448" s="223">
        <f t="shared" ca="1" si="920"/>
        <v>-1.025459023736856E-12</v>
      </c>
      <c r="BT448" s="223">
        <f t="shared" ca="1" si="921"/>
        <v>8.4539139311374391E-13</v>
      </c>
      <c r="BU448" s="223">
        <f t="shared" ca="1" si="922"/>
        <v>1.2089425735906915E-13</v>
      </c>
      <c r="BV448" s="223">
        <f t="shared" ca="1" si="923"/>
        <v>-9.7474767300399999E-13</v>
      </c>
      <c r="BW448" s="223">
        <f t="shared" ca="1" si="924"/>
        <v>9.2208111273617206E-13</v>
      </c>
      <c r="BX448" s="223">
        <f t="shared" ca="1" si="925"/>
        <v>-1.1874728309413952E-14</v>
      </c>
      <c r="BY448" s="223">
        <f t="shared" ca="1" si="926"/>
        <v>-9.0937520997150382E-13</v>
      </c>
      <c r="BZ448" s="223">
        <f t="shared" ca="1" si="927"/>
        <v>9.8490187414756821E-13</v>
      </c>
      <c r="CA448" s="223">
        <f t="shared" ca="1" si="928"/>
        <v>-1.4446510701106512E-13</v>
      </c>
      <c r="CB448" s="223">
        <f t="shared" ca="1" si="929"/>
        <v>-8.3032489733224321E-13</v>
      </c>
      <c r="CC448" s="223">
        <f t="shared" ca="1" si="930"/>
        <v>1.032908794622578E-12</v>
      </c>
      <c r="CD448" s="223">
        <f t="shared" ca="1" si="931"/>
        <v>-2.7488259603480616E-13</v>
      </c>
      <c r="CE448" s="223">
        <f t="shared" ca="1" si="932"/>
        <v>-7.3878572536854782E-13</v>
      </c>
      <c r="CF448" s="223">
        <f t="shared" ca="1" si="933"/>
        <v>1.0653798053922861E-12</v>
      </c>
      <c r="CG448" s="223">
        <f t="shared" ca="1" si="934"/>
        <v>-4.0116559495275381E-13</v>
      </c>
      <c r="CH448" s="223">
        <f t="shared" ca="1" si="935"/>
        <v>-6.3613452843164927E-13</v>
      </c>
      <c r="CI448" s="223">
        <f t="shared" ca="1" si="936"/>
        <v>1.0818265122306308E-12</v>
      </c>
      <c r="CJ448" s="223">
        <f t="shared" ca="1" si="937"/>
        <v>-5.2141468991664065E-13</v>
      </c>
      <c r="CK448" s="223">
        <f t="shared" ca="1" si="938"/>
        <v>-5.2391527607150459E-13</v>
      </c>
      <c r="CL448" s="223">
        <f t="shared" ca="1" si="939"/>
        <v>1.0820015413581165E-12</v>
      </c>
      <c r="CM448" s="223">
        <f t="shared" ca="1" si="940"/>
        <v>-6.3382122261001694E-13</v>
      </c>
      <c r="CN448" s="223">
        <f t="shared" ca="1" si="941"/>
        <v>-4.0381585029752806E-13</v>
      </c>
      <c r="CO448" s="223">
        <f t="shared" ca="1" si="942"/>
        <v>1.0659022601737484E-12</v>
      </c>
      <c r="CP448" s="223">
        <f t="shared" ca="1" si="943"/>
        <v>-7.3669449415293544E-13</v>
      </c>
      <c r="CQ448" s="223">
        <f t="shared" ca="1" si="944"/>
        <v>-2.7764265826224087E-13</v>
      </c>
      <c r="CR448" s="223">
        <f t="shared" ca="1" si="945"/>
        <v>1.0337708168518013E-12</v>
      </c>
      <c r="CS448" s="223">
        <f t="shared" ca="1" si="946"/>
        <v>-8.2848719478665697E-13</v>
      </c>
      <c r="CT448" s="223">
        <f t="shared" ca="1" si="947"/>
        <v>-1.4729346221618663E-13</v>
      </c>
      <c r="CU448" s="223">
        <f t="shared" ca="1" si="948"/>
        <v>9.8609049820785239E-13</v>
      </c>
      <c r="CV448" s="223">
        <f t="shared" ca="1" si="949"/>
        <v>-9.0781867685276755E-13</v>
      </c>
      <c r="CW448" s="223">
        <f t="shared" ca="1" si="950"/>
        <v>-1.472883539729685E-14</v>
      </c>
      <c r="CX448" s="223">
        <f t="shared" ca="1" si="951"/>
        <v>9.2357846061527636E-13</v>
      </c>
      <c r="CY448" s="223">
        <f t="shared" ca="1" si="952"/>
        <v>-9.7349572101904467E-13</v>
      </c>
      <c r="CZ448" s="223">
        <f t="shared" ca="1" si="953"/>
        <v>1.1805732681563678E-13</v>
      </c>
      <c r="DA448" s="223">
        <f t="shared" ca="1" si="954"/>
        <v>8.4717494330583121E-13</v>
      </c>
      <c r="DB448" s="223">
        <f t="shared" ca="1" si="955"/>
        <v>-1.0245304834088553E-12</v>
      </c>
      <c r="DC448" s="223">
        <f t="shared" ca="1" si="956"/>
        <v>2.4906779694519868E-13</v>
      </c>
      <c r="DD448" s="223">
        <f t="shared" ca="1" si="957"/>
        <v>7.5802912629644249E-13</v>
      </c>
      <c r="DE448" s="223">
        <f t="shared" ca="1" si="958"/>
        <v>-1.0601553536925917E-12</v>
      </c>
      <c r="DF448" s="223">
        <f t="shared" ca="1" si="959"/>
        <v>3.7633205557575657E-13</v>
      </c>
      <c r="DG448" s="223">
        <f t="shared" ca="1" si="960"/>
        <v>6.5748184565211211E-13</v>
      </c>
      <c r="DH448" s="223">
        <f t="shared" ca="1" si="961"/>
        <v>-1.0798345006614517E-12</v>
      </c>
      <c r="DI448" s="223">
        <f t="shared" ca="1" si="962"/>
        <v>4.9793592979960612E-13</v>
      </c>
      <c r="DJ448" s="223">
        <f t="shared" ca="1" si="963"/>
        <v>5.4704542606335275E-13</v>
      </c>
      <c r="DK448" s="223">
        <f t="shared" ca="1" si="964"/>
        <v>-1.0832719316276227E-12</v>
      </c>
      <c r="DL448" s="223">
        <f t="shared" ca="1" si="965"/>
        <v>6.1205038415919535E-13</v>
      </c>
      <c r="DM448" s="223">
        <f t="shared" ca="1" si="966"/>
        <v>4.2838093407530598E-13</v>
      </c>
      <c r="DN448" s="223">
        <f t="shared" ca="1" si="967"/>
        <v>-1.0704159444298089E-12</v>
      </c>
      <c r="DO448" s="223">
        <f t="shared" ca="1" si="968"/>
        <v>7.1695903104298033E-13</v>
      </c>
      <c r="DP448" s="223">
        <f t="shared" ca="1" si="969"/>
        <v>3.0327319410068733E-13</v>
      </c>
      <c r="DQ448" s="223">
        <f t="shared" ca="1" si="970"/>
        <v>-1.0414599050818455E-12</v>
      </c>
      <c r="DR448" s="223">
        <f t="shared" ca="1" si="971"/>
        <v>8.1108394675256199E-13</v>
      </c>
      <c r="DS448" s="223">
        <f t="shared" ca="1" si="972"/>
        <v>1.7360394299935282E-13</v>
      </c>
      <c r="DT448" s="223">
        <f t="shared" ca="1" si="973"/>
        <v>-9.9683933936788292E-13</v>
      </c>
      <c r="DU448" s="223">
        <f t="shared" ca="1" si="974"/>
        <v>8.9300940494395361E-13</v>
      </c>
      <c r="DV448" s="223">
        <f t="shared" ca="1" si="975"/>
        <v>4.1323527004249446E-14</v>
      </c>
      <c r="DW448" s="223">
        <f t="shared" ca="1" si="976"/>
        <v>-9.3722538212919726E-13</v>
      </c>
      <c r="DX448" s="223">
        <f t="shared" ca="1" si="977"/>
        <v>9.6150317046951493E-13</v>
      </c>
      <c r="DY448" s="223">
        <f t="shared" ca="1" si="978"/>
        <v>-9.1578433301013163E-14</v>
      </c>
      <c r="DZ448" s="223">
        <f t="shared" ca="1" si="979"/>
        <v>-8.6351468277148352E-13</v>
      </c>
      <c r="EA448" s="223">
        <f t="shared" ca="1" si="980"/>
        <v>1.015535033341599E-12</v>
      </c>
      <c r="EB448" s="223">
        <f t="shared" ca="1" si="981"/>
        <v>-2.2310296872792601E-13</v>
      </c>
      <c r="EC448" s="223">
        <f t="shared" ca="1" si="982"/>
        <v>-7.7681591882319072E-13</v>
      </c>
      <c r="ED448" s="223">
        <f t="shared" ca="1" si="983"/>
        <v>1.054292304049595E-12</v>
      </c>
      <c r="EE448" s="223">
        <f t="shared" ca="1" si="984"/>
        <v>-3.5127182784041304E-13</v>
      </c>
      <c r="EF448" s="223">
        <f t="shared" ca="1" si="985"/>
        <v>-6.7843312039353472E-13</v>
      </c>
      <c r="EG448" s="223">
        <f t="shared" ca="1" si="986"/>
        <v>1.0771920371666867E-12</v>
      </c>
      <c r="EH448" s="223">
        <f t="shared" ca="1" si="987"/>
        <v>-4.7415723169745633E-13</v>
      </c>
      <c r="EI448" s="223">
        <f t="shared" ca="1" si="988"/>
        <v>-5.6984605634591255E-13</v>
      </c>
      <c r="EJ448" s="223">
        <f t="shared" ca="1" si="989"/>
        <v>1.083889799391663E-12</v>
      </c>
      <c r="EK448" s="223">
        <f t="shared" ca="1" si="990"/>
        <v>-5.8991086944299444E-13</v>
      </c>
      <c r="EL448" s="223">
        <f t="shared" ca="1" si="991"/>
        <v>-4.5268797719661972E-13</v>
      </c>
      <c r="EM448" s="223">
        <f t="shared" ca="1" si="992"/>
        <v>1.0742848501463652E-12</v>
      </c>
      <c r="EN448" s="223">
        <f t="shared" ca="1" si="993"/>
        <v>-6.9679169862154993E-13</v>
      </c>
      <c r="EO448" s="223">
        <f t="shared" ca="1" si="994"/>
        <v>-3.2872104950715195E-13</v>
      </c>
      <c r="EP448" s="223">
        <f t="shared" ca="1" si="995"/>
        <v>1.0485216568077546E-12</v>
      </c>
      <c r="EQ448" s="223">
        <f t="shared" ca="1" si="996"/>
        <v>-7.9319213207732561E-13</v>
      </c>
      <c r="ER448" s="223">
        <f t="shared" ca="1" si="997"/>
        <v>-1.9980985125869517E-13</v>
      </c>
      <c r="ES448" s="223">
        <f t="shared" ca="1" si="998"/>
        <v>1.0069877217841135E-12</v>
      </c>
      <c r="ET448" s="223">
        <f t="shared" ca="1" si="999"/>
        <v>-8.7766221756137406E-13</v>
      </c>
      <c r="EU448" s="223">
        <f t="shared" ca="1" si="1000"/>
        <v>-6.7893326863782265E-14</v>
      </c>
      <c r="EV448" s="223">
        <f t="shared" ca="1" si="1001"/>
        <v>9.5030775411805257E-13</v>
      </c>
      <c r="EW448" s="223">
        <f t="shared" ca="1" si="1002"/>
        <v>-9.4893144636304185E-13</v>
      </c>
      <c r="EX448" s="223">
        <f t="shared" ca="1" si="1003"/>
        <v>6.5044376362445728E-14</v>
      </c>
      <c r="EY448" s="223">
        <f t="shared" ca="1" si="1004"/>
        <v>8.7933427328114574E-13</v>
      </c>
      <c r="EZ448" s="223">
        <f t="shared" ca="1" si="1005"/>
        <v>-1.0059278629435699E-12</v>
      </c>
      <c r="FA448" s="223">
        <f t="shared" ca="1" si="1006"/>
        <v>1.9700375162470926E-13</v>
      </c>
      <c r="FB448" s="223">
        <f t="shared" ca="1" si="1007"/>
        <v>7.9513478648747883E-13</v>
      </c>
      <c r="FC448" s="223">
        <f t="shared" ca="1" si="1008"/>
        <v>-1.0477941881451592E-12</v>
      </c>
      <c r="FD448" s="223">
        <f t="shared" ca="1" si="1009"/>
        <v>3.2600000709093656E-13</v>
      </c>
      <c r="FE448" s="223">
        <f t="shared" ca="1" si="1010"/>
        <v>6.9897573239152861E-13</v>
      </c>
      <c r="FF448" s="223">
        <f t="shared" ca="1" si="1011"/>
        <v>-1.0739007134675332E-12</v>
      </c>
      <c r="FG448" s="223">
        <f t="shared" ca="1" si="1012"/>
        <v>4.5009291900886797E-13</v>
      </c>
      <c r="FH448" s="223">
        <f t="shared" ca="1" si="1013"/>
        <v>5.9230343267199372E-13</v>
      </c>
      <c r="FI448" s="223">
        <f t="shared" ca="1" si="1014"/>
        <v>-1.0838547724697991E-12</v>
      </c>
      <c r="FJ448" s="223">
        <f t="shared" ca="1" si="1015"/>
        <v>5.6741601447725524E-13</v>
      </c>
      <c r="FK448" s="223">
        <f t="shared" ca="1" si="1016"/>
        <v>4.7672233800750797E-13</v>
      </c>
      <c r="FL448" s="223">
        <f t="shared" ca="1" si="1017"/>
        <v>-1.0775066468392995E-12</v>
      </c>
      <c r="FM448" s="223">
        <f t="shared" ca="1" si="1018"/>
        <v>6.7620464493556544E-13</v>
      </c>
      <c r="FN448" s="223">
        <f t="shared" ca="1" si="1019"/>
        <v>3.5397089564500648E-13</v>
      </c>
      <c r="FO448" s="223">
        <f t="shared" ca="1" si="1020"/>
        <v>-1.0549518182943684E-12</v>
      </c>
      <c r="FP448" s="223">
        <f t="shared" ca="1" si="1021"/>
        <v>7.7482252812106814E-13</v>
      </c>
      <c r="FQ448" s="223">
        <f t="shared" ca="1" si="1022"/>
        <v>2.2589540153498074E-13</v>
      </c>
      <c r="FR448" s="223">
        <f t="shared" ca="1" si="1023"/>
        <v>-1.0165295324504142E-12</v>
      </c>
      <c r="FS448" s="223">
        <f t="shared" ca="1" si="1024"/>
        <v>8.6178635927682069E-13</v>
      </c>
      <c r="FT448" s="223">
        <f t="shared" ca="1" si="1025"/>
        <v>9.4422230321907383E-14</v>
      </c>
      <c r="FU448" s="223">
        <f t="shared" ca="1" si="1026"/>
        <v>-9.6281769625009323E-13</v>
      </c>
      <c r="FV448" s="223">
        <f t="shared" ca="1" si="1027"/>
        <v>9.3578812143608215E-13</v>
      </c>
      <c r="FW448" s="223">
        <f t="shared" ca="1" si="1028"/>
        <v>-3.847113912372347E-14</v>
      </c>
      <c r="FX448" s="223">
        <f t="shared" ca="1" si="1029"/>
        <v>-8.9462418570497351E-13</v>
      </c>
      <c r="FY448" s="223">
        <f t="shared" ca="1" si="1030"/>
        <v>9.9571475921494583E-13</v>
      </c>
      <c r="FZ448" s="223">
        <f t="shared" ca="1" si="1031"/>
        <v>-1.7078586682789793E-13</v>
      </c>
      <c r="GA448" s="223">
        <f t="shared" ca="1" si="1032"/>
        <v>-8.1297469468834977E-13</v>
      </c>
      <c r="GB448" s="223">
        <f t="shared" ca="1" si="1033"/>
        <v>1.0406649202013485E-12</v>
      </c>
      <c r="GC448" s="223">
        <f t="shared" ca="1" si="1034"/>
        <v>-3.0053181612705508E-13</v>
      </c>
      <c r="GD448" s="223">
        <f t="shared" ca="1" si="1035"/>
        <v>-7.1909730754471486E-13</v>
      </c>
      <c r="GE448" s="223">
        <f t="shared" ca="1" si="1036"/>
        <v>1.0699625121343291E-12</v>
      </c>
      <c r="GF448" s="223">
        <f t="shared" ca="1" si="1037"/>
        <v>-4.2575748717587102E-13</v>
      </c>
      <c r="GG448" s="223">
        <f t="shared" ca="1" si="1038"/>
        <v>-6.1440402755793668E-13</v>
      </c>
      <c r="GH448" s="223">
        <f t="shared" ca="1" si="1039"/>
        <v>1.0831668719609408E-12</v>
      </c>
      <c r="GI448" s="223">
        <f t="shared" ca="1" si="1040"/>
        <v>-5.4457936932139382E-13</v>
      </c>
      <c r="GJ448" s="223">
        <f t="shared" ca="1" si="1041"/>
        <v>-5.0046953910783224E-13</v>
      </c>
      <c r="GK448" s="223">
        <f t="shared" ca="1" si="1042"/>
        <v>1.0800793938187396E-12</v>
      </c>
      <c r="GL448" s="223">
        <f t="shared" ca="1" si="1043"/>
        <v>-6.5521027085644021E-13</v>
      </c>
      <c r="GM448" s="223">
        <f t="shared" ca="1" si="1044"/>
        <v>-3.7900752295120701E-13</v>
      </c>
      <c r="GN448" s="223">
        <f t="shared" ca="1" si="1045"/>
        <v>1.0607465162528295E-12</v>
      </c>
      <c r="GO448" s="223">
        <f t="shared" ca="1" si="1046"/>
        <v>-7.5598620004639413E-13</v>
      </c>
      <c r="GP448" s="223">
        <f t="shared" ca="1" si="1047"/>
        <v>-2.5184488086821496E-13</v>
      </c>
      <c r="GQ448" s="223">
        <f t="shared" ca="1" si="1048"/>
        <v>1.025459023736876E-12</v>
      </c>
      <c r="GR448" s="223">
        <f t="shared" ca="1" si="1049"/>
        <v>-8.4539139311374391E-13</v>
      </c>
      <c r="GS448" s="223">
        <f t="shared" ca="1" si="1050"/>
        <v>-1.2089425735909977E-13</v>
      </c>
      <c r="GT448" s="223">
        <f t="shared" ca="1" si="1051"/>
        <v>9.7474767300401352E-13</v>
      </c>
      <c r="GU448" s="223">
        <f t="shared" ca="1" si="1052"/>
        <v>-9.2208111273613975E-13</v>
      </c>
      <c r="GV448" s="223">
        <f t="shared" ca="1" si="1053"/>
        <v>1.1874728309383104E-14</v>
      </c>
      <c r="GW448" s="223">
        <f t="shared" ca="1" si="1054"/>
        <v>9.0937520997152058E-13</v>
      </c>
      <c r="GX448" s="223">
        <f t="shared" ca="1" si="1055"/>
        <v>-9.8490187414754256E-13</v>
      </c>
      <c r="GY448" s="223">
        <f t="shared" ca="1" si="1056"/>
        <v>1.4446510701106512E-13</v>
      </c>
      <c r="GZ448" s="223">
        <f t="shared" ca="1" si="1057"/>
        <v>8.303248973322631E-13</v>
      </c>
      <c r="HA448" s="223">
        <f t="shared" ca="1" si="1058"/>
        <v>-1.0329087946225592E-12</v>
      </c>
      <c r="HB448" s="223">
        <f t="shared" ca="1" si="1059"/>
        <v>2.7488259603480616E-13</v>
      </c>
      <c r="HC448" s="223">
        <f t="shared" ca="1" si="1060"/>
        <v>7.3878572536857034E-13</v>
      </c>
      <c r="HD448" s="223">
        <f t="shared" ca="1" si="1061"/>
        <v>-1.0653798053922805E-12</v>
      </c>
      <c r="HE448" s="223">
        <f t="shared" ca="1" si="1062"/>
        <v>4.0116559495269645E-13</v>
      </c>
      <c r="HF448" s="223">
        <f t="shared" ca="1" si="1063"/>
        <v>6.3613452843167421E-13</v>
      </c>
      <c r="HG448" s="223">
        <f t="shared" ca="1" si="1064"/>
        <v>-1.081826512230629E-12</v>
      </c>
      <c r="HH448" s="223">
        <f t="shared" ca="1" si="1065"/>
        <v>5.2141468991658673E-13</v>
      </c>
      <c r="HI448" s="223">
        <f t="shared" ca="1" si="1066"/>
        <v>5.2391527607150459E-13</v>
      </c>
      <c r="HJ448" s="223">
        <f t="shared" ca="1" si="1067"/>
        <v>-1.0820015413581183E-12</v>
      </c>
      <c r="HK448" s="223">
        <f t="shared" ca="1" si="1068"/>
        <v>6.338212226099919E-13</v>
      </c>
      <c r="HL448" s="223">
        <f t="shared" ca="1" si="1069"/>
        <v>4.0381585029752806E-13</v>
      </c>
      <c r="HM448" s="223">
        <f t="shared" ca="1" si="1070"/>
        <v>-1.0659022601737541E-12</v>
      </c>
      <c r="HN448" s="223">
        <f t="shared" ca="1" si="1071"/>
        <v>7.3669449415291272E-13</v>
      </c>
      <c r="HO448" s="223">
        <f t="shared" ca="1" si="1072"/>
        <v>2.776426582623005E-13</v>
      </c>
      <c r="HP448" s="223">
        <f t="shared" ca="1" si="1073"/>
        <v>-1.0337708168518013E-12</v>
      </c>
      <c r="HQ448" s="223">
        <f t="shared" ca="1" si="1074"/>
        <v>8.2848719478663707E-13</v>
      </c>
      <c r="HR448" s="223">
        <f t="shared" ca="1" si="1075"/>
        <v>1.4729346221624767E-13</v>
      </c>
      <c r="HS448" s="223">
        <f t="shared" ca="1" si="1076"/>
        <v>-9.8609049820785239E-13</v>
      </c>
      <c r="HT448" s="223">
        <f t="shared" ca="1" si="1077"/>
        <v>9.0781867685275069E-13</v>
      </c>
      <c r="HU448" s="223">
        <f t="shared" ca="1" si="1078"/>
        <v>1.4728835397327698E-14</v>
      </c>
      <c r="HV448" s="223">
        <f t="shared" ca="1" si="1079"/>
        <v>-9.2357846061530846E-13</v>
      </c>
      <c r="HW448" s="223">
        <f t="shared" ca="1" si="1080"/>
        <v>9.7349572101903134E-13</v>
      </c>
      <c r="HX448" s="223">
        <f t="shared" ca="1" si="1081"/>
        <v>-1.1805732681560608E-13</v>
      </c>
      <c r="HY448" s="223">
        <f t="shared" ca="1" si="1082"/>
        <v>-8.4717494330586969E-13</v>
      </c>
      <c r="HZ448" s="223">
        <f t="shared" ca="1" si="1083"/>
        <v>1.0245304834088553E-12</v>
      </c>
      <c r="IA448" s="223">
        <f t="shared" ca="1" si="1084"/>
        <v>-2.4906779694516874E-13</v>
      </c>
      <c r="IB448" s="223">
        <f t="shared" ca="1" si="1085"/>
        <v>-7.5802912629648651E-13</v>
      </c>
      <c r="IC448" s="223">
        <f t="shared" ca="1" si="1086"/>
        <v>1.0601553536925917E-12</v>
      </c>
      <c r="ID448" s="223">
        <f t="shared" ca="1" si="1087"/>
        <v>-3.7633205557572764E-13</v>
      </c>
      <c r="IE448" s="223">
        <f t="shared" ca="1" si="1088"/>
        <v>-1.8151721193609201E-13</v>
      </c>
      <c r="IF448" s="223">
        <f t="shared" ca="1" si="1089"/>
        <v>1.0798345006614464E-12</v>
      </c>
      <c r="IG448" s="223">
        <f t="shared" ca="1" si="1090"/>
        <v>-4.9793592979957875E-13</v>
      </c>
      <c r="IH448" s="223">
        <f t="shared" ca="1" si="1091"/>
        <v>-5.4704542606337941E-13</v>
      </c>
      <c r="II448" s="223">
        <f t="shared" ca="1" si="1092"/>
        <v>1.0832719316276249E-12</v>
      </c>
      <c r="IJ448" s="223">
        <f t="shared" ca="1" si="1093"/>
        <v>-6.1205038415919535E-13</v>
      </c>
      <c r="IK448" s="223">
        <f t="shared" ca="1" si="1094"/>
        <v>-4.2838093407533431E-13</v>
      </c>
      <c r="IL448" s="223">
        <f t="shared" ca="1" si="1095"/>
        <v>1.0704159444298042E-12</v>
      </c>
      <c r="IM448" s="223">
        <f t="shared" ca="1" si="1096"/>
        <v>-7.1695903104293409E-13</v>
      </c>
      <c r="IN448" s="223">
        <f t="shared" ca="1" si="1097"/>
        <v>-3.0327319410071691E-13</v>
      </c>
      <c r="IO448" s="223">
        <f t="shared" ca="1" si="1098"/>
        <v>1.0414599050818368E-12</v>
      </c>
      <c r="IP448" s="223">
        <f t="shared" ca="1" si="1099"/>
        <v>-8.110839467525211E-13</v>
      </c>
      <c r="IQ448" s="223">
        <f t="shared" ca="1" si="1100"/>
        <v>-1.7360394299935282E-13</v>
      </c>
      <c r="IR448" s="223">
        <f t="shared" ca="1" si="1101"/>
        <v>9.968393393678708E-13</v>
      </c>
      <c r="IS448" s="223">
        <f t="shared" ca="1" si="1102"/>
        <v>-8.9300940494391888E-13</v>
      </c>
      <c r="IT448" s="223">
        <f t="shared" ca="1" si="1103"/>
        <v>-4.1323527004280192E-14</v>
      </c>
      <c r="IU448" s="223">
        <f t="shared" ca="1" si="1104"/>
        <v>9.3722538212924371E-13</v>
      </c>
      <c r="IV448" s="223">
        <f t="shared" ca="1" si="1105"/>
        <v>-9.6150317046950059E-13</v>
      </c>
      <c r="IW448" s="223">
        <f t="shared" ca="1" si="1106"/>
        <v>9.1578433300982417E-14</v>
      </c>
      <c r="IX448" s="223">
        <f t="shared" ca="1" si="1107"/>
        <v>8.6351468277153926E-13</v>
      </c>
      <c r="IY448" s="223">
        <f t="shared" ca="1" si="1108"/>
        <v>-1.0155350333415883E-12</v>
      </c>
      <c r="IZ448" s="223">
        <f t="shared" ca="1" si="1109"/>
        <v>2.2310296872795615E-13</v>
      </c>
      <c r="JA448" s="223">
        <f t="shared" ca="1" si="1110"/>
        <v>7.7681591882325515E-13</v>
      </c>
      <c r="JB448" s="223">
        <f t="shared" ca="1" si="1111"/>
        <v>-1.0542923040495878E-12</v>
      </c>
    </row>
    <row r="449" spans="2:262">
      <c r="B449" s="230">
        <v>88</v>
      </c>
      <c r="C449" s="229">
        <f t="shared" si="1112"/>
        <v>1.7187500000000011E-3</v>
      </c>
      <c r="D449" s="226">
        <f t="shared" ca="1" si="855"/>
        <v>18.000000000018755</v>
      </c>
      <c r="E449" s="225">
        <f ca="1">CP361</f>
        <v>1.8754899461222649E-11</v>
      </c>
      <c r="F449" s="224">
        <v>88</v>
      </c>
      <c r="G449" s="223">
        <f t="shared" ca="1" si="856"/>
        <v>2.028527190951097E-13</v>
      </c>
      <c r="H449" s="223">
        <f t="shared" ca="1" si="857"/>
        <v>3.9809565421511207E-13</v>
      </c>
      <c r="I449" s="223">
        <f t="shared" ca="1" si="858"/>
        <v>-6.4519290984787111E-13</v>
      </c>
      <c r="J449" s="223">
        <f t="shared" ca="1" si="859"/>
        <v>3.1880429631844156E-13</v>
      </c>
      <c r="K449" s="223">
        <f t="shared" ca="1" si="860"/>
        <v>2.9095655546129751E-13</v>
      </c>
      <c r="L449" s="223">
        <f t="shared" ca="1" si="861"/>
        <v>-6.4209789895086918E-13</v>
      </c>
      <c r="M449" s="223">
        <f t="shared" ca="1" si="862"/>
        <v>4.2250440322176497E-13</v>
      </c>
      <c r="N449" s="223">
        <f t="shared" ca="1" si="863"/>
        <v>1.7263615945142155E-13</v>
      </c>
      <c r="O449" s="223">
        <f t="shared" ca="1" si="864"/>
        <v>-6.143274258898358E-13</v>
      </c>
      <c r="P449" s="223">
        <f t="shared" ca="1" si="865"/>
        <v>5.0996790285247519E-13</v>
      </c>
      <c r="Q449" s="223">
        <f t="shared" ca="1" si="866"/>
        <v>4.7681452649301108E-14</v>
      </c>
      <c r="R449" s="223">
        <f t="shared" ca="1" si="867"/>
        <v>-5.6294869437064576E-13</v>
      </c>
      <c r="S449" s="223">
        <f t="shared" ca="1" si="868"/>
        <v>5.7783362196985965E-13</v>
      </c>
      <c r="T449" s="223">
        <f t="shared" ca="1" si="869"/>
        <v>-7.910562563806521E-14</v>
      </c>
      <c r="U449" s="223">
        <f t="shared" ca="1" si="870"/>
        <v>-4.8993616023205699E-13</v>
      </c>
      <c r="V449" s="223">
        <f t="shared" ca="1" si="871"/>
        <v>6.234935190477712E-13</v>
      </c>
      <c r="W449" s="223">
        <f t="shared" ca="1" si="872"/>
        <v>-2.0285271909510672E-13</v>
      </c>
      <c r="X449" s="223">
        <f t="shared" ca="1" si="873"/>
        <v>-3.980956542151146E-13</v>
      </c>
      <c r="Y449" s="223">
        <f t="shared" ca="1" si="874"/>
        <v>6.4519290984787091E-13</v>
      </c>
      <c r="Z449" s="223">
        <f t="shared" ca="1" si="875"/>
        <v>-3.1880429631843884E-13</v>
      </c>
      <c r="AA449" s="223">
        <f t="shared" ca="1" si="876"/>
        <v>-2.9095655546130034E-13</v>
      </c>
      <c r="AB449" s="223">
        <f t="shared" ca="1" si="877"/>
        <v>6.4209789895086948E-13</v>
      </c>
      <c r="AC449" s="223">
        <f t="shared" ca="1" si="878"/>
        <v>-4.2250440322176255E-13</v>
      </c>
      <c r="AD449" s="223">
        <f t="shared" ca="1" si="879"/>
        <v>-1.7263615945142461E-13</v>
      </c>
      <c r="AE449" s="223">
        <f t="shared" ca="1" si="880"/>
        <v>6.1432742588983671E-13</v>
      </c>
      <c r="AF449" s="223">
        <f t="shared" ca="1" si="881"/>
        <v>-5.0996790285247317E-13</v>
      </c>
      <c r="AG449" s="223">
        <f t="shared" ca="1" si="882"/>
        <v>-4.7681452649304263E-14</v>
      </c>
      <c r="AH449" s="223">
        <f t="shared" ca="1" si="883"/>
        <v>5.6294869437064728E-13</v>
      </c>
      <c r="AI449" s="223">
        <f t="shared" ca="1" si="884"/>
        <v>-5.7783362196985823E-13</v>
      </c>
      <c r="AJ449" s="223">
        <f t="shared" ca="1" si="885"/>
        <v>7.9105625638062105E-14</v>
      </c>
      <c r="AK449" s="223">
        <f t="shared" ca="1" si="886"/>
        <v>4.8993616023205911E-13</v>
      </c>
      <c r="AL449" s="223">
        <f t="shared" ca="1" si="887"/>
        <v>-6.2349351904777029E-13</v>
      </c>
      <c r="AM449" s="223">
        <f t="shared" ca="1" si="888"/>
        <v>2.0285271909510372E-13</v>
      </c>
      <c r="AN449" s="223">
        <f t="shared" ca="1" si="889"/>
        <v>3.9809565421511702E-13</v>
      </c>
      <c r="AO449" s="223">
        <f t="shared" ca="1" si="890"/>
        <v>-6.4519290984787071E-13</v>
      </c>
      <c r="AP449" s="223">
        <f t="shared" ca="1" si="891"/>
        <v>3.1880429631843601E-13</v>
      </c>
      <c r="AQ449" s="223">
        <f t="shared" ca="1" si="892"/>
        <v>2.9095655546130316E-13</v>
      </c>
      <c r="AR449" s="223">
        <f t="shared" ca="1" si="893"/>
        <v>-6.4209789895086989E-13</v>
      </c>
      <c r="AS449" s="223">
        <f t="shared" ca="1" si="894"/>
        <v>4.2250440322176012E-13</v>
      </c>
      <c r="AT449" s="223">
        <f t="shared" ca="1" si="895"/>
        <v>1.7263615945142766E-13</v>
      </c>
      <c r="AU449" s="223">
        <f t="shared" ca="1" si="896"/>
        <v>-6.1432742588983772E-13</v>
      </c>
      <c r="AV449" s="223">
        <f t="shared" ca="1" si="897"/>
        <v>5.0996790285247125E-13</v>
      </c>
      <c r="AW449" s="223">
        <f t="shared" ca="1" si="898"/>
        <v>4.7681452649307444E-14</v>
      </c>
      <c r="AX449" s="223">
        <f t="shared" ca="1" si="899"/>
        <v>-5.6294869437064889E-13</v>
      </c>
      <c r="AY449" s="223">
        <f t="shared" ca="1" si="900"/>
        <v>5.7783362196985672E-13</v>
      </c>
      <c r="AZ449" s="223">
        <f t="shared" ca="1" si="901"/>
        <v>-7.910562563805895E-14</v>
      </c>
      <c r="BA449" s="223">
        <f t="shared" ca="1" si="902"/>
        <v>-4.8993616023206113E-13</v>
      </c>
      <c r="BB449" s="223">
        <f t="shared" ca="1" si="903"/>
        <v>6.2349351904776948E-13</v>
      </c>
      <c r="BC449" s="223">
        <f t="shared" ca="1" si="904"/>
        <v>-2.0285271909510066E-13</v>
      </c>
      <c r="BD449" s="223">
        <f t="shared" ca="1" si="905"/>
        <v>-3.9809565421511959E-13</v>
      </c>
      <c r="BE449" s="223">
        <f t="shared" ca="1" si="906"/>
        <v>6.451929098478704E-13</v>
      </c>
      <c r="BF449" s="223">
        <f t="shared" ca="1" si="907"/>
        <v>-3.1880429631843323E-13</v>
      </c>
      <c r="BG449" s="223">
        <f t="shared" ca="1" si="908"/>
        <v>-2.9095655546130604E-13</v>
      </c>
      <c r="BH449" s="223">
        <f t="shared" ca="1" si="909"/>
        <v>6.4209789895087029E-13</v>
      </c>
      <c r="BI449" s="223">
        <f t="shared" ca="1" si="910"/>
        <v>-4.225044032217577E-13</v>
      </c>
      <c r="BJ449" s="223">
        <f t="shared" ca="1" si="911"/>
        <v>-1.7263615945143071E-13</v>
      </c>
      <c r="BK449" s="223">
        <f t="shared" ca="1" si="912"/>
        <v>6.1432742588983873E-13</v>
      </c>
      <c r="BL449" s="223">
        <f t="shared" ca="1" si="913"/>
        <v>-5.0996790285246923E-13</v>
      </c>
      <c r="BM449" s="223">
        <f t="shared" ca="1" si="914"/>
        <v>-4.7681452649310599E-14</v>
      </c>
      <c r="BN449" s="223">
        <f t="shared" ca="1" si="915"/>
        <v>5.6294869437065051E-13</v>
      </c>
      <c r="BO449" s="223">
        <f t="shared" ca="1" si="916"/>
        <v>-5.778336219698553E-13</v>
      </c>
      <c r="BP449" s="223">
        <f t="shared" ca="1" si="917"/>
        <v>7.9105625638055794E-14</v>
      </c>
      <c r="BQ449" s="223">
        <f t="shared" ca="1" si="918"/>
        <v>4.8993616023206325E-13</v>
      </c>
      <c r="BR449" s="223">
        <f t="shared" ca="1" si="919"/>
        <v>-6.2349351904776858E-13</v>
      </c>
      <c r="BS449" s="223">
        <f t="shared" ca="1" si="920"/>
        <v>2.0285271909509766E-13</v>
      </c>
      <c r="BT449" s="223">
        <f t="shared" ca="1" si="921"/>
        <v>3.9809565421512207E-13</v>
      </c>
      <c r="BU449" s="223">
        <f t="shared" ca="1" si="922"/>
        <v>-6.451929098478701E-13</v>
      </c>
      <c r="BV449" s="223">
        <f t="shared" ca="1" si="923"/>
        <v>3.1880429631843051E-13</v>
      </c>
      <c r="BW449" s="223">
        <f t="shared" ca="1" si="924"/>
        <v>2.9095655546130882E-13</v>
      </c>
      <c r="BX449" s="223">
        <f t="shared" ca="1" si="925"/>
        <v>-6.4209789895087069E-13</v>
      </c>
      <c r="BY449" s="223">
        <f t="shared" ca="1" si="926"/>
        <v>4.2250440322175528E-13</v>
      </c>
      <c r="BZ449" s="223">
        <f t="shared" ca="1" si="927"/>
        <v>1.7263615945143377E-13</v>
      </c>
      <c r="CA449" s="223">
        <f t="shared" ca="1" si="928"/>
        <v>-6.1432742588983974E-13</v>
      </c>
      <c r="CB449" s="223">
        <f t="shared" ca="1" si="929"/>
        <v>5.0996790285246731E-13</v>
      </c>
      <c r="CC449" s="223">
        <f t="shared" ca="1" si="930"/>
        <v>4.7681452649313755E-14</v>
      </c>
      <c r="CD449" s="223">
        <f t="shared" ca="1" si="931"/>
        <v>-5.6294869437065202E-13</v>
      </c>
      <c r="CE449" s="223">
        <f t="shared" ca="1" si="932"/>
        <v>5.7783362196985399E-13</v>
      </c>
      <c r="CF449" s="223">
        <f t="shared" ca="1" si="933"/>
        <v>-7.9105625638052639E-14</v>
      </c>
      <c r="CG449" s="223">
        <f t="shared" ca="1" si="934"/>
        <v>-4.8993616023206537E-13</v>
      </c>
      <c r="CH449" s="223">
        <f t="shared" ca="1" si="935"/>
        <v>6.2349351904776777E-13</v>
      </c>
      <c r="CI449" s="223">
        <f t="shared" ca="1" si="936"/>
        <v>-2.0285271909509468E-13</v>
      </c>
      <c r="CJ449" s="223">
        <f t="shared" ca="1" si="937"/>
        <v>-3.9809565421512459E-13</v>
      </c>
      <c r="CK449" s="223">
        <f t="shared" ca="1" si="938"/>
        <v>6.4519290984787E-13</v>
      </c>
      <c r="CL449" s="223">
        <f t="shared" ca="1" si="939"/>
        <v>-3.1880429631842778E-13</v>
      </c>
      <c r="CM449" s="223">
        <f t="shared" ca="1" si="940"/>
        <v>-2.9095655546131164E-13</v>
      </c>
      <c r="CN449" s="223">
        <f t="shared" ca="1" si="941"/>
        <v>6.420978989508711E-13</v>
      </c>
      <c r="CO449" s="223">
        <f t="shared" ca="1" si="942"/>
        <v>-4.2250440322175295E-13</v>
      </c>
      <c r="CP449" s="223">
        <f t="shared" ca="1" si="943"/>
        <v>-1.7263615945143682E-13</v>
      </c>
      <c r="CQ449" s="223">
        <f t="shared" ca="1" si="944"/>
        <v>6.1432742588984065E-13</v>
      </c>
      <c r="CR449" s="223">
        <f t="shared" ca="1" si="945"/>
        <v>-5.0996790285246539E-13</v>
      </c>
      <c r="CS449" s="223">
        <f t="shared" ca="1" si="946"/>
        <v>-4.768145264931691E-14</v>
      </c>
      <c r="CT449" s="223">
        <f t="shared" ca="1" si="947"/>
        <v>5.6294869437065364E-13</v>
      </c>
      <c r="CU449" s="223">
        <f t="shared" ca="1" si="948"/>
        <v>-5.7783362196985258E-13</v>
      </c>
      <c r="CV449" s="223">
        <f t="shared" ca="1" si="949"/>
        <v>7.9105625638049509E-14</v>
      </c>
      <c r="CW449" s="223">
        <f t="shared" ca="1" si="950"/>
        <v>4.8993616023206729E-13</v>
      </c>
      <c r="CX449" s="223">
        <f t="shared" ca="1" si="951"/>
        <v>-6.2349351904776696E-13</v>
      </c>
      <c r="CY449" s="223">
        <f t="shared" ca="1" si="952"/>
        <v>2.0285271909509168E-13</v>
      </c>
      <c r="CZ449" s="223">
        <f t="shared" ca="1" si="953"/>
        <v>3.9809565421512707E-13</v>
      </c>
      <c r="DA449" s="223">
        <f t="shared" ca="1" si="954"/>
        <v>-6.451929098478697E-13</v>
      </c>
      <c r="DB449" s="223">
        <f t="shared" ca="1" si="955"/>
        <v>3.1880429631842495E-13</v>
      </c>
      <c r="DC449" s="223">
        <f t="shared" ca="1" si="956"/>
        <v>2.9095655546131452E-13</v>
      </c>
      <c r="DD449" s="223">
        <f t="shared" ca="1" si="957"/>
        <v>-6.420978989508715E-13</v>
      </c>
      <c r="DE449" s="223">
        <f t="shared" ca="1" si="958"/>
        <v>4.2250440322175053E-13</v>
      </c>
      <c r="DF449" s="223">
        <f t="shared" ca="1" si="959"/>
        <v>1.7263615945143988E-13</v>
      </c>
      <c r="DG449" s="223">
        <f t="shared" ca="1" si="960"/>
        <v>-6.1432742588984176E-13</v>
      </c>
      <c r="DH449" s="223">
        <f t="shared" ca="1" si="961"/>
        <v>5.0996790285246337E-13</v>
      </c>
      <c r="DI449" s="223">
        <f t="shared" ca="1" si="962"/>
        <v>4.7681452649320065E-14</v>
      </c>
      <c r="DJ449" s="223">
        <f t="shared" ca="1" si="963"/>
        <v>-5.6294869437065515E-13</v>
      </c>
      <c r="DK449" s="223">
        <f t="shared" ca="1" si="964"/>
        <v>5.7783362196985106E-13</v>
      </c>
      <c r="DL449" s="223">
        <f t="shared" ca="1" si="965"/>
        <v>-7.9105625638046353E-14</v>
      </c>
      <c r="DM449" s="223">
        <f t="shared" ca="1" si="966"/>
        <v>-4.8993616023206951E-13</v>
      </c>
      <c r="DN449" s="223">
        <f t="shared" ca="1" si="967"/>
        <v>6.2349351904776605E-13</v>
      </c>
      <c r="DO449" s="223">
        <f t="shared" ca="1" si="968"/>
        <v>-2.0285271909508865E-13</v>
      </c>
      <c r="DP449" s="223">
        <f t="shared" ca="1" si="969"/>
        <v>-3.9809565421512954E-13</v>
      </c>
      <c r="DQ449" s="223">
        <f t="shared" ca="1" si="970"/>
        <v>6.4519290984786949E-13</v>
      </c>
      <c r="DR449" s="223">
        <f t="shared" ca="1" si="971"/>
        <v>-3.1880429631842223E-13</v>
      </c>
      <c r="DS449" s="223">
        <f t="shared" ca="1" si="972"/>
        <v>-2.9095655546131735E-13</v>
      </c>
      <c r="DT449" s="223">
        <f t="shared" ca="1" si="973"/>
        <v>6.420978989508718E-13</v>
      </c>
      <c r="DU449" s="223">
        <f t="shared" ca="1" si="974"/>
        <v>-4.2250440322174811E-13</v>
      </c>
      <c r="DV449" s="223">
        <f t="shared" ca="1" si="975"/>
        <v>-1.7263615945144293E-13</v>
      </c>
      <c r="DW449" s="223">
        <f t="shared" ca="1" si="976"/>
        <v>6.1432742588984277E-13</v>
      </c>
      <c r="DX449" s="223">
        <f t="shared" ca="1" si="977"/>
        <v>-5.0996790285246135E-13</v>
      </c>
      <c r="DY449" s="223">
        <f t="shared" ca="1" si="978"/>
        <v>-4.7681452649323221E-14</v>
      </c>
      <c r="DZ449" s="223">
        <f t="shared" ca="1" si="979"/>
        <v>5.6294869437065667E-13</v>
      </c>
      <c r="EA449" s="223">
        <f t="shared" ca="1" si="980"/>
        <v>-5.7783362196984965E-13</v>
      </c>
      <c r="EB449" s="223">
        <f t="shared" ca="1" si="981"/>
        <v>7.9105625638043248E-14</v>
      </c>
      <c r="EC449" s="223">
        <f t="shared" ca="1" si="982"/>
        <v>4.8993616023207153E-13</v>
      </c>
      <c r="ED449" s="223">
        <f t="shared" ca="1" si="983"/>
        <v>-6.2349351904776524E-13</v>
      </c>
      <c r="EE449" s="223">
        <f t="shared" ca="1" si="984"/>
        <v>2.0285271909508569E-13</v>
      </c>
      <c r="EF449" s="223">
        <f t="shared" ca="1" si="985"/>
        <v>3.9809565421513206E-13</v>
      </c>
      <c r="EG449" s="223">
        <f t="shared" ca="1" si="986"/>
        <v>-6.4519290984786919E-13</v>
      </c>
      <c r="EH449" s="223">
        <f t="shared" ca="1" si="987"/>
        <v>3.188042963184195E-13</v>
      </c>
      <c r="EI449" s="223">
        <f t="shared" ca="1" si="988"/>
        <v>2.9095655546132018E-13</v>
      </c>
      <c r="EJ449" s="223">
        <f t="shared" ca="1" si="989"/>
        <v>-6.4209789895087231E-13</v>
      </c>
      <c r="EK449" s="223">
        <f t="shared" ca="1" si="990"/>
        <v>4.2250440322174568E-13</v>
      </c>
      <c r="EL449" s="223">
        <f t="shared" ca="1" si="991"/>
        <v>1.7263615945144599E-13</v>
      </c>
      <c r="EM449" s="223">
        <f t="shared" ca="1" si="992"/>
        <v>-6.1432742588984368E-13</v>
      </c>
      <c r="EN449" s="223">
        <f t="shared" ca="1" si="993"/>
        <v>5.0996790285245954E-13</v>
      </c>
      <c r="EO449" s="223">
        <f t="shared" ca="1" si="994"/>
        <v>4.7681452649326402E-14</v>
      </c>
      <c r="EP449" s="223">
        <f t="shared" ca="1" si="995"/>
        <v>-5.6294869437065828E-13</v>
      </c>
      <c r="EQ449" s="223">
        <f t="shared" ca="1" si="996"/>
        <v>5.7783362196984824E-13</v>
      </c>
      <c r="ER449" s="223">
        <f t="shared" ca="1" si="997"/>
        <v>-7.9105625638040042E-14</v>
      </c>
      <c r="ES449" s="223">
        <f t="shared" ca="1" si="998"/>
        <v>-4.8993616023207355E-13</v>
      </c>
      <c r="ET449" s="223">
        <f t="shared" ca="1" si="999"/>
        <v>6.2349351904776444E-13</v>
      </c>
      <c r="EU449" s="223">
        <f t="shared" ca="1" si="1000"/>
        <v>-2.0285271909508266E-13</v>
      </c>
      <c r="EV449" s="223">
        <f t="shared" ca="1" si="1001"/>
        <v>-3.9809565421513459E-13</v>
      </c>
      <c r="EW449" s="223">
        <f t="shared" ca="1" si="1002"/>
        <v>6.4519290984786899E-13</v>
      </c>
      <c r="EX449" s="223">
        <f t="shared" ca="1" si="1003"/>
        <v>-3.1880429631841677E-13</v>
      </c>
      <c r="EY449" s="223">
        <f t="shared" ca="1" si="1004"/>
        <v>-2.90956555461323E-13</v>
      </c>
      <c r="EZ449" s="223">
        <f t="shared" ca="1" si="1005"/>
        <v>6.4209789895087271E-13</v>
      </c>
      <c r="FA449" s="223">
        <f t="shared" ca="1" si="1006"/>
        <v>-4.2250440322174336E-13</v>
      </c>
      <c r="FB449" s="223">
        <f t="shared" ca="1" si="1007"/>
        <v>-1.7263615945144904E-13</v>
      </c>
      <c r="FC449" s="223">
        <f t="shared" ca="1" si="1008"/>
        <v>6.1432742588984469E-13</v>
      </c>
      <c r="FD449" s="223">
        <f t="shared" ca="1" si="1009"/>
        <v>-5.0996790285245762E-13</v>
      </c>
      <c r="FE449" s="223">
        <f t="shared" ca="1" si="1010"/>
        <v>-4.7681452649329582E-14</v>
      </c>
      <c r="FF449" s="223">
        <f t="shared" ca="1" si="1011"/>
        <v>5.629486943706598E-13</v>
      </c>
      <c r="FG449" s="223">
        <f t="shared" ca="1" si="1012"/>
        <v>-5.7783362196984682E-13</v>
      </c>
      <c r="FH449" s="223">
        <f t="shared" ca="1" si="1013"/>
        <v>7.9105625638036887E-14</v>
      </c>
      <c r="FI449" s="223">
        <f t="shared" ca="1" si="1014"/>
        <v>4.8993616023207557E-13</v>
      </c>
      <c r="FJ449" s="223">
        <f t="shared" ca="1" si="1015"/>
        <v>-6.2349351904776353E-13</v>
      </c>
      <c r="FK449" s="223">
        <f t="shared" ca="1" si="1016"/>
        <v>2.0285271909507961E-13</v>
      </c>
      <c r="FL449" s="223">
        <f t="shared" ca="1" si="1017"/>
        <v>3.9809565421513706E-13</v>
      </c>
      <c r="FM449" s="223">
        <f t="shared" ca="1" si="1018"/>
        <v>-6.4519290984786879E-13</v>
      </c>
      <c r="FN449" s="223">
        <f t="shared" ca="1" si="1019"/>
        <v>3.1880429631841405E-13</v>
      </c>
      <c r="FO449" s="223">
        <f t="shared" ca="1" si="1020"/>
        <v>2.9095655546132583E-13</v>
      </c>
      <c r="FP449" s="223">
        <f t="shared" ca="1" si="1021"/>
        <v>-6.4209789895087302E-13</v>
      </c>
      <c r="FQ449" s="223">
        <f t="shared" ca="1" si="1022"/>
        <v>4.2250440322174094E-13</v>
      </c>
      <c r="FR449" s="223">
        <f t="shared" ca="1" si="1023"/>
        <v>1.726361594514521E-13</v>
      </c>
      <c r="FS449" s="223">
        <f t="shared" ca="1" si="1024"/>
        <v>-6.143274258898458E-13</v>
      </c>
      <c r="FT449" s="223">
        <f t="shared" ca="1" si="1025"/>
        <v>5.099679028524556E-13</v>
      </c>
      <c r="FU449" s="223">
        <f t="shared" ca="1" si="1026"/>
        <v>4.7681452649332712E-14</v>
      </c>
      <c r="FV449" s="223">
        <f t="shared" ca="1" si="1027"/>
        <v>-5.6294869437066141E-13</v>
      </c>
      <c r="FW449" s="223">
        <f t="shared" ca="1" si="1028"/>
        <v>5.7783362196984531E-13</v>
      </c>
      <c r="FX449" s="223">
        <f t="shared" ca="1" si="1029"/>
        <v>-7.9105625638033782E-14</v>
      </c>
      <c r="FY449" s="223">
        <f t="shared" ca="1" si="1030"/>
        <v>-4.8993616023207769E-13</v>
      </c>
      <c r="FZ449" s="223">
        <f t="shared" ca="1" si="1031"/>
        <v>6.2349351904776272E-13</v>
      </c>
      <c r="GA449" s="223">
        <f t="shared" ca="1" si="1032"/>
        <v>-2.0285271909507658E-13</v>
      </c>
      <c r="GB449" s="223">
        <f t="shared" ca="1" si="1033"/>
        <v>-3.9809565421513954E-13</v>
      </c>
      <c r="GC449" s="223">
        <f t="shared" ca="1" si="1034"/>
        <v>6.4519290984786858E-13</v>
      </c>
      <c r="GD449" s="223">
        <f t="shared" ca="1" si="1035"/>
        <v>-3.1880429631841122E-13</v>
      </c>
      <c r="GE449" s="223">
        <f t="shared" ca="1" si="1036"/>
        <v>-2.9095655546132866E-13</v>
      </c>
      <c r="GF449" s="223">
        <f t="shared" ca="1" si="1037"/>
        <v>6.4209789895087332E-13</v>
      </c>
      <c r="GG449" s="223">
        <f t="shared" ca="1" si="1038"/>
        <v>-4.2250440322173851E-13</v>
      </c>
      <c r="GH449" s="223">
        <f t="shared" ca="1" si="1039"/>
        <v>-1.7263615945145515E-13</v>
      </c>
      <c r="GI449" s="223">
        <f t="shared" ca="1" si="1040"/>
        <v>6.1432742588984681E-13</v>
      </c>
      <c r="GJ449" s="223">
        <f t="shared" ca="1" si="1041"/>
        <v>-5.0996790285245368E-13</v>
      </c>
      <c r="GK449" s="223">
        <f t="shared" ca="1" si="1042"/>
        <v>-4.7681452649335893E-14</v>
      </c>
      <c r="GL449" s="223">
        <f t="shared" ca="1" si="1043"/>
        <v>5.6294869437066293E-13</v>
      </c>
      <c r="GM449" s="223">
        <f t="shared" ca="1" si="1044"/>
        <v>-5.7783362196984389E-13</v>
      </c>
      <c r="GN449" s="223">
        <f t="shared" ca="1" si="1045"/>
        <v>7.9105625638030576E-14</v>
      </c>
      <c r="GO449" s="223">
        <f t="shared" ca="1" si="1046"/>
        <v>4.8993616023207981E-13</v>
      </c>
      <c r="GP449" s="223">
        <f t="shared" ca="1" si="1047"/>
        <v>-6.2349351904776181E-13</v>
      </c>
      <c r="GQ449" s="223">
        <f t="shared" ca="1" si="1048"/>
        <v>2.0285271909507363E-13</v>
      </c>
      <c r="GR449" s="223">
        <f t="shared" ca="1" si="1049"/>
        <v>3.9809565421514206E-13</v>
      </c>
      <c r="GS449" s="223">
        <f t="shared" ca="1" si="1050"/>
        <v>-6.4519290984786838E-13</v>
      </c>
      <c r="GT449" s="223">
        <f t="shared" ca="1" si="1051"/>
        <v>3.1880429631840839E-13</v>
      </c>
      <c r="GU449" s="223">
        <f t="shared" ca="1" si="1052"/>
        <v>2.9095655546133149E-13</v>
      </c>
      <c r="GV449" s="223">
        <f t="shared" ca="1" si="1053"/>
        <v>-6.4209789895087382E-13</v>
      </c>
      <c r="GW449" s="223">
        <f t="shared" ca="1" si="1054"/>
        <v>4.2250440322173609E-13</v>
      </c>
      <c r="GX449" s="223">
        <f t="shared" ca="1" si="1055"/>
        <v>1.7263615945145821E-13</v>
      </c>
      <c r="GY449" s="223">
        <f t="shared" ca="1" si="1056"/>
        <v>-6.1432742588984762E-13</v>
      </c>
      <c r="GZ449" s="223">
        <f t="shared" ca="1" si="1057"/>
        <v>5.0996790285245176E-13</v>
      </c>
      <c r="HA449" s="223">
        <f t="shared" ca="1" si="1058"/>
        <v>4.7681452649339023E-14</v>
      </c>
      <c r="HB449" s="223">
        <f t="shared" ca="1" si="1059"/>
        <v>-5.6294869437066454E-13</v>
      </c>
      <c r="HC449" s="223">
        <f t="shared" ca="1" si="1060"/>
        <v>5.7783362196984248E-13</v>
      </c>
      <c r="HD449" s="223">
        <f t="shared" ca="1" si="1061"/>
        <v>-7.9105625638027496E-14</v>
      </c>
      <c r="HE449" s="223">
        <f t="shared" ca="1" si="1062"/>
        <v>-4.8993616023208183E-13</v>
      </c>
      <c r="HF449" s="223">
        <f t="shared" ca="1" si="1063"/>
        <v>6.23493519047761E-13</v>
      </c>
      <c r="HG449" s="223">
        <f t="shared" ca="1" si="1064"/>
        <v>-2.0285271909507057E-13</v>
      </c>
      <c r="HH449" s="223">
        <f t="shared" ca="1" si="1065"/>
        <v>-3.9809565421514448E-13</v>
      </c>
      <c r="HI449" s="223">
        <f t="shared" ca="1" si="1066"/>
        <v>6.4519290984786808E-13</v>
      </c>
      <c r="HJ449" s="223">
        <f t="shared" ca="1" si="1067"/>
        <v>-3.1880429631840572E-13</v>
      </c>
      <c r="HK449" s="223">
        <f t="shared" ca="1" si="1068"/>
        <v>-2.9095655546133431E-13</v>
      </c>
      <c r="HL449" s="223">
        <f t="shared" ca="1" si="1069"/>
        <v>6.4209789895087423E-13</v>
      </c>
      <c r="HM449" s="223">
        <f t="shared" ca="1" si="1070"/>
        <v>-4.2250440322173367E-13</v>
      </c>
      <c r="HN449" s="223">
        <f t="shared" ca="1" si="1071"/>
        <v>-1.7263615945146126E-13</v>
      </c>
      <c r="HO449" s="223">
        <f t="shared" ca="1" si="1072"/>
        <v>6.1432742588984873E-13</v>
      </c>
      <c r="HP449" s="223">
        <f t="shared" ca="1" si="1073"/>
        <v>-5.0996790285244974E-13</v>
      </c>
      <c r="HQ449" s="223">
        <f t="shared" ca="1" si="1074"/>
        <v>-4.7681452649342204E-14</v>
      </c>
      <c r="HR449" s="223">
        <f t="shared" ca="1" si="1075"/>
        <v>5.6294869437066616E-13</v>
      </c>
      <c r="HS449" s="223">
        <f t="shared" ca="1" si="1076"/>
        <v>-5.7783362196984107E-13</v>
      </c>
      <c r="HT449" s="223">
        <f t="shared" ca="1" si="1077"/>
        <v>7.9105625638024341E-14</v>
      </c>
      <c r="HU449" s="223">
        <f t="shared" ca="1" si="1078"/>
        <v>4.8993616023208395E-13</v>
      </c>
      <c r="HV449" s="223">
        <f t="shared" ca="1" si="1079"/>
        <v>-6.2349351904776019E-13</v>
      </c>
      <c r="HW449" s="223">
        <f t="shared" ca="1" si="1080"/>
        <v>2.0285271909506757E-13</v>
      </c>
      <c r="HX449" s="223">
        <f t="shared" ca="1" si="1081"/>
        <v>3.9809565421514701E-13</v>
      </c>
      <c r="HY449" s="223">
        <f t="shared" ca="1" si="1082"/>
        <v>-6.4519290984786778E-13</v>
      </c>
      <c r="HZ449" s="223">
        <f t="shared" ca="1" si="1083"/>
        <v>3.1880429631840294E-13</v>
      </c>
      <c r="IA449" s="223">
        <f t="shared" ca="1" si="1084"/>
        <v>2.9095655546133714E-13</v>
      </c>
      <c r="IB449" s="223">
        <f t="shared" ca="1" si="1085"/>
        <v>-6.4209789895087453E-13</v>
      </c>
      <c r="IC449" s="223">
        <f t="shared" ca="1" si="1086"/>
        <v>4.2250440322173129E-13</v>
      </c>
      <c r="ID449" s="223">
        <f t="shared" ca="1" si="1087"/>
        <v>1.7263615945146431E-13</v>
      </c>
      <c r="IE449" s="223">
        <f t="shared" ca="1" si="1088"/>
        <v>-3.7487419398735933E-13</v>
      </c>
      <c r="IF449" s="223">
        <f t="shared" ca="1" si="1089"/>
        <v>5.0996790285244772E-13</v>
      </c>
      <c r="IG449" s="223">
        <f t="shared" ca="1" si="1090"/>
        <v>4.7681452649345385E-14</v>
      </c>
      <c r="IH449" s="223">
        <f t="shared" ca="1" si="1091"/>
        <v>-5.6294869437066767E-13</v>
      </c>
      <c r="II449" s="223">
        <f t="shared" ca="1" si="1092"/>
        <v>5.7783362196983975E-13</v>
      </c>
      <c r="IJ449" s="223">
        <f t="shared" ca="1" si="1093"/>
        <v>-7.9105625638021211E-14</v>
      </c>
      <c r="IK449" s="223">
        <f t="shared" ca="1" si="1094"/>
        <v>-4.8993616023208607E-13</v>
      </c>
      <c r="IL449" s="223">
        <f t="shared" ca="1" si="1095"/>
        <v>6.2349351904775929E-13</v>
      </c>
      <c r="IM449" s="223">
        <f t="shared" ca="1" si="1096"/>
        <v>-2.0285271909506459E-13</v>
      </c>
      <c r="IN449" s="223">
        <f t="shared" ca="1" si="1097"/>
        <v>-3.9809565421514953E-13</v>
      </c>
      <c r="IO449" s="223">
        <f t="shared" ca="1" si="1098"/>
        <v>6.4519290984786768E-13</v>
      </c>
      <c r="IP449" s="223">
        <f t="shared" ca="1" si="1099"/>
        <v>-3.1880429631840021E-13</v>
      </c>
      <c r="IQ449" s="223">
        <f t="shared" ca="1" si="1100"/>
        <v>-2.9095655546133997E-13</v>
      </c>
      <c r="IR449" s="223">
        <f t="shared" ca="1" si="1101"/>
        <v>6.4209789895087493E-13</v>
      </c>
      <c r="IS449" s="223">
        <f t="shared" ca="1" si="1102"/>
        <v>-4.2250440322172887E-13</v>
      </c>
      <c r="IT449" s="223">
        <f t="shared" ca="1" si="1103"/>
        <v>-1.7263615945146737E-13</v>
      </c>
      <c r="IU449" s="223">
        <f t="shared" ca="1" si="1104"/>
        <v>6.1432742588985075E-13</v>
      </c>
      <c r="IV449" s="223">
        <f t="shared" ca="1" si="1105"/>
        <v>-5.099679028524458E-13</v>
      </c>
      <c r="IW449" s="223">
        <f t="shared" ca="1" si="1106"/>
        <v>-4.768145264934854E-14</v>
      </c>
      <c r="IX449" s="223">
        <f t="shared" ca="1" si="1107"/>
        <v>5.6294869437066919E-13</v>
      </c>
      <c r="IY449" s="223">
        <f t="shared" ca="1" si="1108"/>
        <v>-5.7783362196983824E-13</v>
      </c>
      <c r="IZ449" s="223">
        <f t="shared" ca="1" si="1109"/>
        <v>7.9105625638018055E-14</v>
      </c>
      <c r="JA449" s="223">
        <f t="shared" ca="1" si="1110"/>
        <v>4.8993616023208809E-13</v>
      </c>
      <c r="JB449" s="223">
        <f t="shared" ca="1" si="1111"/>
        <v>-6.2349351904775848E-13</v>
      </c>
    </row>
    <row r="450" spans="2:262">
      <c r="B450" s="230">
        <v>89</v>
      </c>
      <c r="C450" s="229">
        <f t="shared" si="1112"/>
        <v>1.7382812500000011E-3</v>
      </c>
      <c r="D450" s="226">
        <f t="shared" ca="1" si="855"/>
        <v>18.000000000014786</v>
      </c>
      <c r="E450" s="225">
        <f ca="1">CQ361</f>
        <v>1.4785738337300004E-11</v>
      </c>
      <c r="F450" s="224">
        <v>89</v>
      </c>
      <c r="G450" s="223">
        <f t="shared" ca="1" si="856"/>
        <v>-1.1038186489853057E-14</v>
      </c>
      <c r="H450" s="223">
        <f t="shared" ca="1" si="857"/>
        <v>7.8795529536452571E-14</v>
      </c>
      <c r="I450" s="223">
        <f t="shared" ca="1" si="858"/>
        <v>-7.9704036218539256E-14</v>
      </c>
      <c r="J450" s="223">
        <f t="shared" ca="1" si="859"/>
        <v>1.2992944350946512E-14</v>
      </c>
      <c r="K450" s="223">
        <f t="shared" ca="1" si="860"/>
        <v>6.4741148642716792E-14</v>
      </c>
      <c r="L450" s="223">
        <f t="shared" ca="1" si="861"/>
        <v>-8.7549911771499844E-14</v>
      </c>
      <c r="M450" s="223">
        <f t="shared" ca="1" si="862"/>
        <v>3.608276406916166E-14</v>
      </c>
      <c r="N450" s="223">
        <f t="shared" ca="1" si="863"/>
        <v>4.5996409531458232E-14</v>
      </c>
      <c r="O450" s="223">
        <f t="shared" ca="1" si="864"/>
        <v>-8.9052982837208729E-14</v>
      </c>
      <c r="P450" s="223">
        <f t="shared" ca="1" si="865"/>
        <v>5.6558464444256971E-14</v>
      </c>
      <c r="Q450" s="223">
        <f t="shared" ca="1" si="866"/>
        <v>2.3919328595172589E-14</v>
      </c>
      <c r="R450" s="223">
        <f t="shared" ca="1" si="867"/>
        <v>-8.410435512088788E-14</v>
      </c>
      <c r="S450" s="223">
        <f t="shared" ca="1" si="868"/>
        <v>7.2936624629872709E-14</v>
      </c>
      <c r="T450" s="223">
        <f t="shared" ca="1" si="869"/>
        <v>1.0934328838937531E-16</v>
      </c>
      <c r="U450" s="223">
        <f t="shared" ca="1" si="870"/>
        <v>-7.3062546152135046E-14</v>
      </c>
      <c r="V450" s="223">
        <f t="shared" ca="1" si="871"/>
        <v>8.4030681832098037E-14</v>
      </c>
      <c r="W450" s="223">
        <f t="shared" ca="1" si="872"/>
        <v>-2.3708563706562796E-14</v>
      </c>
      <c r="X450" s="223">
        <f t="shared" ca="1" si="873"/>
        <v>-5.6727511454117059E-14</v>
      </c>
      <c r="Y450" s="223">
        <f t="shared" ca="1" si="874"/>
        <v>8.9036895254622896E-14</v>
      </c>
      <c r="Z450" s="223">
        <f t="shared" ca="1" si="875"/>
        <v>-4.5808835797932355E-14</v>
      </c>
      <c r="AA450" s="223">
        <f t="shared" ca="1" si="876"/>
        <v>-3.6282689471094353E-14</v>
      </c>
      <c r="AB450" s="223">
        <f t="shared" ca="1" si="877"/>
        <v>8.7592575406184208E-14</v>
      </c>
      <c r="AC450" s="223">
        <f t="shared" ca="1" si="878"/>
        <v>-6.4590355381438303E-14</v>
      </c>
      <c r="AD450" s="223">
        <f t="shared" ca="1" si="879"/>
        <v>-1.3209263975740831E-14</v>
      </c>
      <c r="AE450" s="223">
        <f t="shared" ca="1" si="880"/>
        <v>7.9802360181102372E-14</v>
      </c>
      <c r="AF450" s="223">
        <f t="shared" ca="1" si="881"/>
        <v>-7.8692441397771524E-14</v>
      </c>
      <c r="AG450" s="223">
        <f t="shared" ca="1" si="882"/>
        <v>1.0821144537909125E-14</v>
      </c>
      <c r="AH450" s="223">
        <f t="shared" ca="1" si="883"/>
        <v>6.6230634066882807E-14</v>
      </c>
      <c r="AI450" s="223">
        <f t="shared" ca="1" si="884"/>
        <v>-8.7093427774926598E-14</v>
      </c>
      <c r="AJ450" s="223">
        <f t="shared" ca="1" si="885"/>
        <v>3.4067584196039356E-14</v>
      </c>
      <c r="AK450" s="223">
        <f t="shared" ca="1" si="886"/>
        <v>4.7860639691133152E-14</v>
      </c>
      <c r="AL450" s="223">
        <f t="shared" ca="1" si="887"/>
        <v>-8.9184680957344576E-14</v>
      </c>
      <c r="AM450" s="223">
        <f t="shared" ca="1" si="888"/>
        <v>5.4845899997319439E-14</v>
      </c>
      <c r="AN450" s="223">
        <f t="shared" ca="1" si="889"/>
        <v>2.6023243989063351E-14</v>
      </c>
      <c r="AO450" s="223">
        <f t="shared" ca="1" si="890"/>
        <v>-8.4814694109655295E-14</v>
      </c>
      <c r="AP450" s="223">
        <f t="shared" ca="1" si="891"/>
        <v>7.1650747252812982E-14</v>
      </c>
      <c r="AQ450" s="223">
        <f t="shared" ca="1" si="892"/>
        <v>2.3005197308966254E-15</v>
      </c>
      <c r="AR450" s="223">
        <f t="shared" ca="1" si="893"/>
        <v>-7.430006346395032E-14</v>
      </c>
      <c r="AS450" s="223">
        <f t="shared" ca="1" si="894"/>
        <v>8.3264650599920362E-14</v>
      </c>
      <c r="AT450" s="223">
        <f t="shared" ca="1" si="895"/>
        <v>-2.1588872278007899E-14</v>
      </c>
      <c r="AU450" s="223">
        <f t="shared" ca="1" si="896"/>
        <v>-5.8402551597619108E-14</v>
      </c>
      <c r="AV450" s="223">
        <f t="shared" ca="1" si="897"/>
        <v>8.884620749723289E-14</v>
      </c>
      <c r="AW450" s="223">
        <f t="shared" ca="1" si="898"/>
        <v>-4.3914196509012816E-14</v>
      </c>
      <c r="AX450" s="223">
        <f t="shared" ca="1" si="899"/>
        <v>-3.8273899358387678E-14</v>
      </c>
      <c r="AY450" s="223">
        <f t="shared" ca="1" si="900"/>
        <v>8.7991046045136627E-14</v>
      </c>
      <c r="AZ450" s="223">
        <f t="shared" ca="1" si="901"/>
        <v>-6.3058030810041606E-14</v>
      </c>
      <c r="BA450" s="223">
        <f t="shared" ca="1" si="902"/>
        <v>-1.5372384694934754E-14</v>
      </c>
      <c r="BB450" s="223">
        <f t="shared" ca="1" si="903"/>
        <v>8.0761120867981687E-14</v>
      </c>
      <c r="BC450" s="223">
        <f t="shared" ca="1" si="904"/>
        <v>-7.7633445192805391E-14</v>
      </c>
      <c r="BD450" s="223">
        <f t="shared" ca="1" si="905"/>
        <v>8.6428264720299591E-15</v>
      </c>
      <c r="BE450" s="223">
        <f t="shared" ca="1" si="906"/>
        <v>6.7680224633609651E-14</v>
      </c>
      <c r="BF450" s="223">
        <f t="shared" ca="1" si="907"/>
        <v>-8.6584481954094754E-14</v>
      </c>
      <c r="BG450" s="223">
        <f t="shared" ca="1" si="908"/>
        <v>3.2031883284067416E-14</v>
      </c>
      <c r="BH450" s="223">
        <f t="shared" ca="1" si="909"/>
        <v>4.969604039108192E-14</v>
      </c>
      <c r="BI450" s="223">
        <f t="shared" ca="1" si="910"/>
        <v>-8.9262657560501751E-14</v>
      </c>
      <c r="BJ450" s="223">
        <f t="shared" ca="1" si="911"/>
        <v>5.3100298431043304E-14</v>
      </c>
      <c r="BK450" s="223">
        <f t="shared" ca="1" si="912"/>
        <v>2.8111483953847763E-14</v>
      </c>
      <c r="BL450" s="223">
        <f t="shared" ca="1" si="913"/>
        <v>-8.5473943898117148E-14</v>
      </c>
      <c r="BM450" s="223">
        <f t="shared" ca="1" si="914"/>
        <v>7.0321710144802959E-14</v>
      </c>
      <c r="BN450" s="223">
        <f t="shared" ca="1" si="915"/>
        <v>4.4903104263402701E-15</v>
      </c>
      <c r="BO450" s="223">
        <f t="shared" ca="1" si="916"/>
        <v>-7.5492825195792883E-14</v>
      </c>
      <c r="BP450" s="223">
        <f t="shared" ca="1" si="917"/>
        <v>8.2448463855686875E-14</v>
      </c>
      <c r="BQ450" s="223">
        <f t="shared" ca="1" si="918"/>
        <v>-1.9456176520053283E-14</v>
      </c>
      <c r="BR450" s="223">
        <f t="shared" ca="1" si="919"/>
        <v>-6.0042412227851779E-14</v>
      </c>
      <c r="BS450" s="223">
        <f t="shared" ca="1" si="920"/>
        <v>8.860200210662022E-14</v>
      </c>
      <c r="BT450" s="223">
        <f t="shared" ca="1" si="921"/>
        <v>-4.1993104950174935E-14</v>
      </c>
      <c r="BU450" s="223">
        <f t="shared" ca="1" si="922"/>
        <v>-4.0242054479861347E-14</v>
      </c>
      <c r="BV450" s="223">
        <f t="shared" ca="1" si="923"/>
        <v>8.8336514168148506E-14</v>
      </c>
      <c r="BW450" s="223">
        <f t="shared" ca="1" si="924"/>
        <v>-6.1487722438776103E-14</v>
      </c>
      <c r="BX450" s="223">
        <f t="shared" ca="1" si="925"/>
        <v>-1.7526245664398953E-14</v>
      </c>
      <c r="BY450" s="223">
        <f t="shared" ca="1" si="926"/>
        <v>8.1671234075502432E-14</v>
      </c>
      <c r="BZ450" s="223">
        <f t="shared" ca="1" si="927"/>
        <v>-7.6527685503356565E-14</v>
      </c>
      <c r="CA450" s="223">
        <f t="shared" ca="1" si="928"/>
        <v>6.4593022906614025E-15</v>
      </c>
      <c r="CB450" s="223">
        <f t="shared" ca="1" si="929"/>
        <v>6.9089047163744224E-14</v>
      </c>
      <c r="CC450" s="223">
        <f t="shared" ca="1" si="930"/>
        <v>-8.602338087893628E-14</v>
      </c>
      <c r="CD450" s="223">
        <f t="shared" ca="1" si="931"/>
        <v>2.9976887563353234E-14</v>
      </c>
      <c r="CE450" s="223">
        <f t="shared" ca="1" si="932"/>
        <v>5.150150605455583E-14</v>
      </c>
      <c r="CF450" s="223">
        <f t="shared" ca="1" si="933"/>
        <v>-8.9286865676490225E-14</v>
      </c>
      <c r="CG450" s="223">
        <f t="shared" ca="1" si="934"/>
        <v>5.1322711230540346E-14</v>
      </c>
      <c r="CH450" s="223">
        <f t="shared" ca="1" si="935"/>
        <v>3.0182790611853285E-14</v>
      </c>
      <c r="CI450" s="223">
        <f t="shared" ca="1" si="936"/>
        <v>-8.6081707378851358E-14</v>
      </c>
      <c r="CJ450" s="223">
        <f t="shared" ca="1" si="937"/>
        <v>6.8950313868099837E-14</v>
      </c>
      <c r="CK450" s="223">
        <f t="shared" ca="1" si="938"/>
        <v>6.6773963266853483E-15</v>
      </c>
      <c r="CL450" s="223">
        <f t="shared" ca="1" si="939"/>
        <v>-7.6640112872597412E-14</v>
      </c>
      <c r="CM450" s="223">
        <f t="shared" ca="1" si="940"/>
        <v>8.1582613239773863E-14</v>
      </c>
      <c r="CN450" s="223">
        <f t="shared" ca="1" si="941"/>
        <v>-1.7311761088873798E-14</v>
      </c>
      <c r="CO450" s="223">
        <f t="shared" ca="1" si="942"/>
        <v>-6.1646105554087855E-14</v>
      </c>
      <c r="CP450" s="223">
        <f t="shared" ca="1" si="943"/>
        <v>8.830442618298093E-14</v>
      </c>
      <c r="CQ450" s="223">
        <f t="shared" ca="1" si="944"/>
        <v>-4.0046718315138428E-14</v>
      </c>
      <c r="CR450" s="223">
        <f t="shared" ca="1" si="945"/>
        <v>-4.2185969292462577E-14</v>
      </c>
      <c r="CS450" s="223">
        <f t="shared" ca="1" si="946"/>
        <v>8.8628771678140867E-14</v>
      </c>
      <c r="CT450" s="223">
        <f t="shared" ca="1" si="947"/>
        <v>-5.9880376162688464E-14</v>
      </c>
      <c r="CU450" s="223">
        <f t="shared" ca="1" si="948"/>
        <v>-1.9669549478825928E-14</v>
      </c>
      <c r="CV450" s="223">
        <f t="shared" ca="1" si="949"/>
        <v>8.2532151585500264E-14</v>
      </c>
      <c r="CW450" s="223">
        <f t="shared" ca="1" si="950"/>
        <v>-7.537582839771567E-14</v>
      </c>
      <c r="CX450" s="223">
        <f t="shared" ca="1" si="951"/>
        <v>4.2718872671193069E-15</v>
      </c>
      <c r="CY450" s="223">
        <f t="shared" ca="1" si="952"/>
        <v>7.0456253035272416E-14</v>
      </c>
      <c r="CZ450" s="223">
        <f t="shared" ca="1" si="953"/>
        <v>-8.5410462535757021E-14</v>
      </c>
      <c r="DA450" s="223">
        <f t="shared" ca="1" si="954"/>
        <v>2.7903834886480105E-14</v>
      </c>
      <c r="DB450" s="223">
        <f t="shared" ca="1" si="955"/>
        <v>5.3275949136545744E-14</v>
      </c>
      <c r="DC450" s="223">
        <f t="shared" ca="1" si="956"/>
        <v>-8.9257290723246167E-14</v>
      </c>
      <c r="DD450" s="223">
        <f t="shared" ca="1" si="957"/>
        <v>4.951420914787295E-14</v>
      </c>
      <c r="DE450" s="223">
        <f t="shared" ca="1" si="958"/>
        <v>3.223591628540383E-14</v>
      </c>
      <c r="DF450" s="223">
        <f t="shared" ca="1" si="959"/>
        <v>-8.6637618457862591E-14</v>
      </c>
      <c r="DG450" s="223">
        <f t="shared" ca="1" si="960"/>
        <v>6.7537384500539224E-14</v>
      </c>
      <c r="DH450" s="223">
        <f t="shared" ca="1" si="961"/>
        <v>8.8604600131671602E-15</v>
      </c>
      <c r="DI450" s="223">
        <f t="shared" ca="1" si="962"/>
        <v>-7.7741235411164556E-14</v>
      </c>
      <c r="DJ450" s="223">
        <f t="shared" ca="1" si="963"/>
        <v>8.0667620308215653E-14</v>
      </c>
      <c r="DK450" s="223">
        <f t="shared" ca="1" si="964"/>
        <v>-1.51569177001453E-14</v>
      </c>
      <c r="DL450" s="223">
        <f t="shared" ca="1" si="965"/>
        <v>-6.3212665571436334E-14</v>
      </c>
      <c r="DM450" s="223">
        <f t="shared" ca="1" si="966"/>
        <v>8.7953658974924217E-14</v>
      </c>
      <c r="DN450" s="223">
        <f t="shared" ca="1" si="967"/>
        <v>-3.8076209034429835E-14</v>
      </c>
      <c r="DO450" s="223">
        <f t="shared" ca="1" si="968"/>
        <v>-4.4104472854597024E-14</v>
      </c>
      <c r="DP450" s="223">
        <f t="shared" ca="1" si="969"/>
        <v>8.8867642530117216E-14</v>
      </c>
      <c r="DQ450" s="223">
        <f t="shared" ca="1" si="970"/>
        <v>-5.8236960187071918E-14</v>
      </c>
      <c r="DR450" s="223">
        <f t="shared" ca="1" si="971"/>
        <v>-2.180100509213621E-14</v>
      </c>
      <c r="DS450" s="223">
        <f t="shared" ca="1" si="972"/>
        <v>8.3343354813459876E-14</v>
      </c>
      <c r="DT450" s="223">
        <f t="shared" ca="1" si="973"/>
        <v>-7.4178567711531766E-14</v>
      </c>
      <c r="DU450" s="223">
        <f t="shared" ca="1" si="974"/>
        <v>2.081899018428707E-15</v>
      </c>
      <c r="DV450" s="223">
        <f t="shared" ca="1" si="975"/>
        <v>7.1781018694502694E-14</v>
      </c>
      <c r="DW450" s="223">
        <f t="shared" ca="1" si="976"/>
        <v>-8.4746096123649846E-14</v>
      </c>
      <c r="DX450" s="223">
        <f t="shared" ca="1" si="977"/>
        <v>2.5813973982862966E-14</v>
      </c>
      <c r="DY450" s="223">
        <f t="shared" ca="1" si="978"/>
        <v>5.5018300778893867E-14</v>
      </c>
      <c r="DZ450" s="223">
        <f t="shared" ca="1" si="979"/>
        <v>-8.9173950515615412E-14</v>
      </c>
      <c r="EA450" s="223">
        <f t="shared" ca="1" si="980"/>
        <v>4.7675881557070418E-14</v>
      </c>
      <c r="EB450" s="223">
        <f t="shared" ca="1" si="981"/>
        <v>3.426962424835788E-14</v>
      </c>
      <c r="EC450" s="223">
        <f t="shared" ca="1" si="982"/>
        <v>-8.7141342275104619E-14</v>
      </c>
      <c r="ED450" s="223">
        <f t="shared" ca="1" si="983"/>
        <v>6.6083773137942619E-14</v>
      </c>
      <c r="EE450" s="223">
        <f t="shared" ca="1" si="984"/>
        <v>1.1038186489850993E-14</v>
      </c>
      <c r="EF450" s="223">
        <f t="shared" ca="1" si="985"/>
        <v>-7.8795529536453278E-14</v>
      </c>
      <c r="EG450" s="223">
        <f t="shared" ca="1" si="986"/>
        <v>7.9704036218539256E-14</v>
      </c>
      <c r="EH450" s="223">
        <f t="shared" ca="1" si="987"/>
        <v>-1.2992944350947913E-14</v>
      </c>
      <c r="EI450" s="223">
        <f t="shared" ca="1" si="988"/>
        <v>-6.474114864271486E-14</v>
      </c>
      <c r="EJ450" s="223">
        <f t="shared" ca="1" si="989"/>
        <v>8.7549911771499718E-14</v>
      </c>
      <c r="EK450" s="223">
        <f t="shared" ca="1" si="990"/>
        <v>-3.6082764069162367E-14</v>
      </c>
      <c r="EL450" s="223">
        <f t="shared" ca="1" si="991"/>
        <v>-4.5996409531456345E-14</v>
      </c>
      <c r="EM450" s="223">
        <f t="shared" ca="1" si="992"/>
        <v>8.9052982837208817E-14</v>
      </c>
      <c r="EN450" s="223">
        <f t="shared" ca="1" si="993"/>
        <v>-5.6558464444256952E-14</v>
      </c>
      <c r="EO450" s="223">
        <f t="shared" ca="1" si="994"/>
        <v>-2.3919328595171081E-14</v>
      </c>
      <c r="EP450" s="223">
        <f t="shared" ca="1" si="995"/>
        <v>8.4104355120886832E-14</v>
      </c>
      <c r="EQ450" s="223">
        <f t="shared" ca="1" si="996"/>
        <v>-7.2936624629872331E-14</v>
      </c>
      <c r="ER450" s="223">
        <f t="shared" ca="1" si="997"/>
        <v>-1.0934328838845392E-16</v>
      </c>
      <c r="ES450" s="223">
        <f t="shared" ca="1" si="998"/>
        <v>7.3062546152133607E-14</v>
      </c>
      <c r="ET450" s="223">
        <f t="shared" ca="1" si="999"/>
        <v>-8.4030681832097595E-14</v>
      </c>
      <c r="EU450" s="223">
        <f t="shared" ca="1" si="1000"/>
        <v>2.3708563706562777E-14</v>
      </c>
      <c r="EV450" s="223">
        <f t="shared" ca="1" si="1001"/>
        <v>5.6727511454115607E-14</v>
      </c>
      <c r="EW450" s="223">
        <f t="shared" ca="1" si="1002"/>
        <v>-8.9036895254623123E-14</v>
      </c>
      <c r="EX450" s="223">
        <f t="shared" ca="1" si="1003"/>
        <v>4.5808835797931794E-14</v>
      </c>
      <c r="EY450" s="223">
        <f t="shared" ca="1" si="1004"/>
        <v>3.6282689471093217E-14</v>
      </c>
      <c r="EZ450" s="223">
        <f t="shared" ca="1" si="1005"/>
        <v>-8.7592575406183728E-14</v>
      </c>
      <c r="FA450" s="223">
        <f t="shared" ca="1" si="1006"/>
        <v>6.459035538143742E-14</v>
      </c>
      <c r="FB450" s="223">
        <f t="shared" ca="1" si="1007"/>
        <v>1.3209263975740219E-14</v>
      </c>
      <c r="FC450" s="223">
        <f t="shared" ca="1" si="1008"/>
        <v>-7.9802360181101527E-14</v>
      </c>
      <c r="FD450" s="223">
        <f t="shared" ca="1" si="1009"/>
        <v>7.8692441397770603E-14</v>
      </c>
      <c r="FE450" s="223">
        <f t="shared" ca="1" si="1010"/>
        <v>-1.0821144537908468E-14</v>
      </c>
      <c r="FF450" s="223">
        <f t="shared" ca="1" si="1011"/>
        <v>-6.6230634066881974E-14</v>
      </c>
      <c r="FG450" s="223">
        <f t="shared" ca="1" si="1012"/>
        <v>8.7093427774927141E-14</v>
      </c>
      <c r="FH450" s="223">
        <f t="shared" ca="1" si="1013"/>
        <v>-3.4067584196038757E-14</v>
      </c>
      <c r="FI450" s="223">
        <f t="shared" ca="1" si="1014"/>
        <v>-4.7860639691132628E-14</v>
      </c>
      <c r="FJ450" s="223">
        <f t="shared" ca="1" si="1015"/>
        <v>8.9184680957344475E-14</v>
      </c>
      <c r="FK450" s="223">
        <f t="shared" ca="1" si="1016"/>
        <v>-5.4845899997317912E-14</v>
      </c>
      <c r="FL450" s="223">
        <f t="shared" ca="1" si="1017"/>
        <v>-2.6023243989063973E-14</v>
      </c>
      <c r="FM450" s="223">
        <f t="shared" ca="1" si="1018"/>
        <v>8.4814694109655094E-14</v>
      </c>
      <c r="FN450" s="223">
        <f t="shared" ca="1" si="1019"/>
        <v>-7.1650747252814876E-14</v>
      </c>
      <c r="FO450" s="223">
        <f t="shared" ca="1" si="1020"/>
        <v>-2.3005197308972881E-15</v>
      </c>
      <c r="FP450" s="223">
        <f t="shared" ca="1" si="1021"/>
        <v>7.4300063463949979E-14</v>
      </c>
      <c r="FQ450" s="223">
        <f t="shared" ca="1" si="1022"/>
        <v>-8.3264650599921031E-14</v>
      </c>
      <c r="FR450" s="223">
        <f t="shared" ca="1" si="1023"/>
        <v>2.1588872278006031E-14</v>
      </c>
      <c r="FS450" s="223">
        <f t="shared" ca="1" si="1024"/>
        <v>5.8402551597619613E-14</v>
      </c>
      <c r="FT450" s="223">
        <f t="shared" ca="1" si="1025"/>
        <v>-8.8846207497233067E-14</v>
      </c>
      <c r="FU450" s="223">
        <f t="shared" ca="1" si="1026"/>
        <v>4.3914196509015555E-14</v>
      </c>
      <c r="FV450" s="223">
        <f t="shared" ca="1" si="1027"/>
        <v>3.8273899358388271E-14</v>
      </c>
      <c r="FW450" s="223">
        <f t="shared" ca="1" si="1028"/>
        <v>-8.7991046045136513E-14</v>
      </c>
      <c r="FX450" s="223">
        <f t="shared" ca="1" si="1029"/>
        <v>6.3058030810042931E-14</v>
      </c>
      <c r="FY450" s="223">
        <f t="shared" ca="1" si="1030"/>
        <v>1.5372384694936647E-14</v>
      </c>
      <c r="FZ450" s="223">
        <f t="shared" ca="1" si="1031"/>
        <v>-8.0761120867981434E-14</v>
      </c>
      <c r="GA450" s="223">
        <f t="shared" ca="1" si="1032"/>
        <v>7.7633445192806312E-14</v>
      </c>
      <c r="GB450" s="223">
        <f t="shared" ca="1" si="1033"/>
        <v>-8.6428264720330956E-15</v>
      </c>
      <c r="GC450" s="223">
        <f t="shared" ca="1" si="1034"/>
        <v>-6.7680224633610081E-14</v>
      </c>
      <c r="GD450" s="223">
        <f t="shared" ca="1" si="1035"/>
        <v>8.6584481954094906E-14</v>
      </c>
      <c r="GE450" s="223">
        <f t="shared" ca="1" si="1036"/>
        <v>-3.2031883284069164E-14</v>
      </c>
      <c r="GF450" s="223">
        <f t="shared" ca="1" si="1037"/>
        <v>-4.9696040391083517E-14</v>
      </c>
      <c r="GG450" s="223">
        <f t="shared" ca="1" si="1038"/>
        <v>8.9262657560501738E-14</v>
      </c>
      <c r="GH450" s="223">
        <f t="shared" ca="1" si="1039"/>
        <v>-5.3100298431044825E-14</v>
      </c>
      <c r="GI450" s="223">
        <f t="shared" ca="1" si="1040"/>
        <v>-2.8111483953844778E-14</v>
      </c>
      <c r="GJ450" s="223">
        <f t="shared" ca="1" si="1041"/>
        <v>8.5473943898117324E-14</v>
      </c>
      <c r="GK450" s="223">
        <f t="shared" ca="1" si="1042"/>
        <v>-7.0321710144803325E-14</v>
      </c>
      <c r="GL450" s="223">
        <f t="shared" ca="1" si="1043"/>
        <v>-4.4903104263371272E-15</v>
      </c>
      <c r="GM450" s="223">
        <f t="shared" ca="1" si="1044"/>
        <v>7.5492825195793905E-14</v>
      </c>
      <c r="GN450" s="223">
        <f t="shared" ca="1" si="1045"/>
        <v>-8.2448463855687115E-14</v>
      </c>
      <c r="GO450" s="223">
        <f t="shared" ca="1" si="1046"/>
        <v>1.9456176520053876E-14</v>
      </c>
      <c r="GP450" s="223">
        <f t="shared" ca="1" si="1047"/>
        <v>6.0042412227853205E-14</v>
      </c>
      <c r="GQ450" s="223">
        <f t="shared" ca="1" si="1048"/>
        <v>-8.8602002106620283E-14</v>
      </c>
      <c r="GR450" s="223">
        <f t="shared" ca="1" si="1049"/>
        <v>4.1993104950175478E-14</v>
      </c>
      <c r="GS450" s="223">
        <f t="shared" ca="1" si="1050"/>
        <v>4.0242054479858532E-14</v>
      </c>
      <c r="GT450" s="223">
        <f t="shared" ca="1" si="1051"/>
        <v>-8.8336514168148783E-14</v>
      </c>
      <c r="GU450" s="223">
        <f t="shared" ca="1" si="1052"/>
        <v>6.1487722438776557E-14</v>
      </c>
      <c r="GV450" s="223">
        <f t="shared" ca="1" si="1053"/>
        <v>1.7526245664398347E-14</v>
      </c>
      <c r="GW450" s="223">
        <f t="shared" ca="1" si="1054"/>
        <v>-8.1671234075503214E-14</v>
      </c>
      <c r="GX450" s="223">
        <f t="shared" ca="1" si="1055"/>
        <v>7.6527685503356881E-14</v>
      </c>
      <c r="GY450" s="223">
        <f t="shared" ca="1" si="1056"/>
        <v>-6.459302290662021E-15</v>
      </c>
      <c r="GZ450" s="223">
        <f t="shared" ca="1" si="1057"/>
        <v>-6.9089047163742217E-14</v>
      </c>
      <c r="HA450" s="223">
        <f t="shared" ca="1" si="1058"/>
        <v>8.6023380878935763E-14</v>
      </c>
      <c r="HB450" s="223">
        <f t="shared" ca="1" si="1059"/>
        <v>-2.9976887563353796E-14</v>
      </c>
      <c r="HC450" s="223">
        <f t="shared" ca="1" si="1060"/>
        <v>-5.1501506054553248E-14</v>
      </c>
      <c r="HD450" s="223">
        <f t="shared" ca="1" si="1061"/>
        <v>8.9286865676490225E-14</v>
      </c>
      <c r="HE450" s="223">
        <f t="shared" ca="1" si="1062"/>
        <v>-5.1322711230540851E-14</v>
      </c>
      <c r="HF450" s="223">
        <f t="shared" ca="1" si="1063"/>
        <v>-3.0182790611852704E-14</v>
      </c>
      <c r="HG450" s="223">
        <f t="shared" ca="1" si="1064"/>
        <v>8.6081707378850512E-14</v>
      </c>
      <c r="HH450" s="223">
        <f t="shared" ca="1" si="1065"/>
        <v>-6.89503138680986E-14</v>
      </c>
      <c r="HI450" s="223">
        <f t="shared" ca="1" si="1066"/>
        <v>-6.6773963266847425E-15</v>
      </c>
      <c r="HJ450" s="223">
        <f t="shared" ca="1" si="1067"/>
        <v>7.6640112872595796E-14</v>
      </c>
      <c r="HK450" s="223">
        <f t="shared" ca="1" si="1068"/>
        <v>-8.1582613239773068E-14</v>
      </c>
      <c r="HL450" s="223">
        <f t="shared" ca="1" si="1069"/>
        <v>1.7311761088874391E-14</v>
      </c>
      <c r="HM450" s="223">
        <f t="shared" ca="1" si="1070"/>
        <v>6.1646105554087426E-14</v>
      </c>
      <c r="HN450" s="223">
        <f t="shared" ca="1" si="1071"/>
        <v>-8.8304426182981384E-14</v>
      </c>
      <c r="HO450" s="223">
        <f t="shared" ca="1" si="1072"/>
        <v>4.0046718315136705E-14</v>
      </c>
      <c r="HP450" s="223">
        <f t="shared" ca="1" si="1073"/>
        <v>4.2185969292462034E-14</v>
      </c>
      <c r="HQ450" s="223">
        <f t="shared" ca="1" si="1074"/>
        <v>-8.8628771678140475E-14</v>
      </c>
      <c r="HR450" s="223">
        <f t="shared" ca="1" si="1075"/>
        <v>5.9880376162687038E-14</v>
      </c>
      <c r="HS450" s="223">
        <f t="shared" ca="1" si="1076"/>
        <v>1.9669549478825334E-14</v>
      </c>
      <c r="HT450" s="223">
        <f t="shared" ca="1" si="1077"/>
        <v>-8.2532151585500036E-14</v>
      </c>
      <c r="HU450" s="223">
        <f t="shared" ca="1" si="1078"/>
        <v>7.5375828397717349E-14</v>
      </c>
      <c r="HV450" s="223">
        <f t="shared" ca="1" si="1079"/>
        <v>-4.2718872671199128E-15</v>
      </c>
      <c r="HW450" s="223">
        <f t="shared" ca="1" si="1080"/>
        <v>-7.0456253035272038E-14</v>
      </c>
      <c r="HX450" s="223">
        <f t="shared" ca="1" si="1081"/>
        <v>8.5410462535757942E-14</v>
      </c>
      <c r="HY450" s="223">
        <f t="shared" ca="1" si="1082"/>
        <v>-2.7903834886478268E-14</v>
      </c>
      <c r="HZ450" s="223">
        <f t="shared" ca="1" si="1083"/>
        <v>-5.3275949136545258E-14</v>
      </c>
      <c r="IA450" s="223">
        <f t="shared" ca="1" si="1084"/>
        <v>8.9257290723246193E-14</v>
      </c>
      <c r="IB450" s="223">
        <f t="shared" ca="1" si="1085"/>
        <v>-4.9514209147875569E-14</v>
      </c>
      <c r="IC450" s="223">
        <f t="shared" ca="1" si="1086"/>
        <v>-3.2235916285403262E-14</v>
      </c>
      <c r="ID450" s="223">
        <f t="shared" ca="1" si="1087"/>
        <v>8.6637618457862452E-14</v>
      </c>
      <c r="IE450" s="223">
        <f t="shared" ca="1" si="1088"/>
        <v>-5.5798905740788278E-14</v>
      </c>
      <c r="IF450" s="223">
        <f t="shared" ca="1" si="1089"/>
        <v>-8.8604600131690787E-15</v>
      </c>
      <c r="IG450" s="223">
        <f t="shared" ca="1" si="1090"/>
        <v>7.7741235411161767E-14</v>
      </c>
      <c r="IH450" s="223">
        <f t="shared" ca="1" si="1091"/>
        <v>-8.0667620308215905E-14</v>
      </c>
      <c r="II450" s="223">
        <f t="shared" ca="1" si="1092"/>
        <v>1.5156917700143407E-14</v>
      </c>
      <c r="IJ450" s="223">
        <f t="shared" ca="1" si="1093"/>
        <v>6.3212665571432333E-14</v>
      </c>
      <c r="IK450" s="223">
        <f t="shared" ca="1" si="1094"/>
        <v>-8.7953658974924318E-14</v>
      </c>
      <c r="IL450" s="223">
        <f t="shared" ca="1" si="1095"/>
        <v>3.8076209034428094E-14</v>
      </c>
      <c r="IM450" s="223">
        <f t="shared" ca="1" si="1096"/>
        <v>4.4104472854594285E-14</v>
      </c>
      <c r="IN450" s="223">
        <f t="shared" ca="1" si="1097"/>
        <v>-8.886764253011714E-14</v>
      </c>
      <c r="IO450" s="223">
        <f t="shared" ca="1" si="1098"/>
        <v>5.8236960187068536E-14</v>
      </c>
      <c r="IP450" s="223">
        <f t="shared" ca="1" si="1099"/>
        <v>2.1801005092133149E-14</v>
      </c>
      <c r="IQ450" s="223">
        <f t="shared" ca="1" si="1100"/>
        <v>-8.3343354813459649E-14</v>
      </c>
      <c r="IR450" s="223">
        <f t="shared" ca="1" si="1101"/>
        <v>7.4178567711529292E-14</v>
      </c>
      <c r="IS450" s="223">
        <f t="shared" ca="1" si="1102"/>
        <v>-2.0818990184293191E-15</v>
      </c>
      <c r="IT450" s="223">
        <f t="shared" ca="1" si="1103"/>
        <v>-7.1781018694502328E-14</v>
      </c>
      <c r="IU450" s="223">
        <f t="shared" ca="1" si="1104"/>
        <v>8.4746096123651638E-14</v>
      </c>
      <c r="IV450" s="223">
        <f t="shared" ca="1" si="1105"/>
        <v>-2.5813973982863553E-14</v>
      </c>
      <c r="IW450" s="223">
        <f t="shared" ca="1" si="1106"/>
        <v>-5.5018300778893394E-14</v>
      </c>
      <c r="IX450" s="223">
        <f t="shared" ca="1" si="1107"/>
        <v>8.917395051561569E-14</v>
      </c>
      <c r="IY450" s="223">
        <f t="shared" ca="1" si="1108"/>
        <v>-4.767588155707093E-14</v>
      </c>
      <c r="IZ450" s="223">
        <f t="shared" ca="1" si="1109"/>
        <v>-3.4269624248362001E-14</v>
      </c>
      <c r="JA450" s="223">
        <f t="shared" ca="1" si="1110"/>
        <v>8.7141342275103382E-14</v>
      </c>
      <c r="JB450" s="223">
        <f t="shared" ca="1" si="1111"/>
        <v>-6.6083773137943023E-14</v>
      </c>
    </row>
    <row r="451" spans="2:262">
      <c r="B451" s="230">
        <v>90</v>
      </c>
      <c r="C451" s="229">
        <f t="shared" si="1112"/>
        <v>1.7578125000000011E-3</v>
      </c>
      <c r="D451" s="226">
        <f t="shared" ca="1" si="855"/>
        <v>18.000000000014449</v>
      </c>
      <c r="E451" s="225">
        <f ca="1">CR361</f>
        <v>1.4449751946302832E-11</v>
      </c>
      <c r="F451" s="224">
        <v>90</v>
      </c>
      <c r="G451" s="223">
        <f t="shared" ca="1" si="856"/>
        <v>1.7773011745936581E-13</v>
      </c>
      <c r="H451" s="223">
        <f t="shared" ca="1" si="857"/>
        <v>2.5549288392467665E-13</v>
      </c>
      <c r="I451" s="223">
        <f t="shared" ca="1" si="858"/>
        <v>-4.8212398397275752E-13</v>
      </c>
      <c r="J451" s="223">
        <f t="shared" ca="1" si="859"/>
        <v>3.1890895993870885E-13</v>
      </c>
      <c r="K451" s="223">
        <f t="shared" ca="1" si="860"/>
        <v>1.021762927089695E-13</v>
      </c>
      <c r="L451" s="223">
        <f t="shared" ca="1" si="861"/>
        <v>-4.4064165294340525E-13</v>
      </c>
      <c r="M451" s="223">
        <f t="shared" ca="1" si="862"/>
        <v>4.2280355966859642E-13</v>
      </c>
      <c r="N451" s="223">
        <f t="shared" ca="1" si="863"/>
        <v>-6.3085919919610267E-14</v>
      </c>
      <c r="O451" s="223">
        <f t="shared" ca="1" si="864"/>
        <v>-3.4764308242984146E-13</v>
      </c>
      <c r="P451" s="223">
        <f t="shared" ca="1" si="865"/>
        <v>4.7726740474973526E-13</v>
      </c>
      <c r="Q451" s="223">
        <f t="shared" ca="1" si="866"/>
        <v>-2.2097263970281019E-13</v>
      </c>
      <c r="R451" s="223">
        <f t="shared" ca="1" si="867"/>
        <v>-2.1400090918409255E-13</v>
      </c>
      <c r="S451" s="223">
        <f t="shared" ca="1" si="868"/>
        <v>4.7593302522623562E-13</v>
      </c>
      <c r="T451" s="223">
        <f t="shared" ca="1" si="869"/>
        <v>-3.5302503504040346E-13</v>
      </c>
      <c r="U451" s="223">
        <f t="shared" ca="1" si="870"/>
        <v>-5.5339489542264354E-14</v>
      </c>
      <c r="V451" s="223">
        <f t="shared" ca="1" si="871"/>
        <v>4.189564259029908E-13</v>
      </c>
      <c r="W451" s="223">
        <f t="shared" ca="1" si="872"/>
        <v>-4.4380461350382868E-13</v>
      </c>
      <c r="X451" s="223">
        <f t="shared" ca="1" si="873"/>
        <v>1.0979177328653888E-13</v>
      </c>
      <c r="Y451" s="223">
        <f t="shared" ca="1" si="874"/>
        <v>3.129988475322662E-13</v>
      </c>
      <c r="Z451" s="223">
        <f t="shared" ca="1" si="875"/>
        <v>-4.8269816485034607E-13</v>
      </c>
      <c r="AA451" s="223">
        <f t="shared" ca="1" si="876"/>
        <v>2.6208707462998513E-13</v>
      </c>
      <c r="AB451" s="223">
        <f t="shared" ca="1" si="877"/>
        <v>1.7044798870327003E-13</v>
      </c>
      <c r="AC451" s="223">
        <f t="shared" ca="1" si="878"/>
        <v>-4.6515857127532868E-13</v>
      </c>
      <c r="AD451" s="223">
        <f t="shared" ca="1" si="879"/>
        <v>3.8374128607154494E-13</v>
      </c>
      <c r="AE451" s="223">
        <f t="shared" ca="1" si="880"/>
        <v>7.9697368396266919E-15</v>
      </c>
      <c r="AF451" s="223">
        <f t="shared" ca="1" si="881"/>
        <v>-3.9323641945625159E-13</v>
      </c>
      <c r="AG451" s="223">
        <f t="shared" ca="1" si="882"/>
        <v>4.6053158630273963E-13</v>
      </c>
      <c r="AH451" s="223">
        <f t="shared" ca="1" si="883"/>
        <v>-1.5544027185842804E-13</v>
      </c>
      <c r="AI451" s="223">
        <f t="shared" ca="1" si="884"/>
        <v>-2.7534026263038052E-13</v>
      </c>
      <c r="AJ451" s="223">
        <f t="shared" ca="1" si="885"/>
        <v>4.8348027775379011E-13</v>
      </c>
      <c r="AK451" s="223">
        <f t="shared" ca="1" si="886"/>
        <v>-3.0067746775710048E-13</v>
      </c>
      <c r="AL451" s="223">
        <f t="shared" ca="1" si="887"/>
        <v>-1.2525356091488646E-13</v>
      </c>
      <c r="AM451" s="223">
        <f t="shared" ca="1" si="888"/>
        <v>4.4990438600149844E-13</v>
      </c>
      <c r="AN451" s="223">
        <f t="shared" ca="1" si="889"/>
        <v>-4.1076189874348917E-13</v>
      </c>
      <c r="AO451" s="223">
        <f t="shared" ca="1" si="890"/>
        <v>3.9476768785477917E-14</v>
      </c>
      <c r="AP451" s="223">
        <f t="shared" ca="1" si="891"/>
        <v>3.6372933132525326E-13</v>
      </c>
      <c r="AQ451" s="223">
        <f t="shared" ca="1" si="892"/>
        <v>-4.728233881733818E-13</v>
      </c>
      <c r="AR451" s="223">
        <f t="shared" ca="1" si="893"/>
        <v>1.9959179564002453E-13</v>
      </c>
      <c r="AS451" s="223">
        <f t="shared" ca="1" si="894"/>
        <v>2.3503000048306314E-13</v>
      </c>
      <c r="AT451" s="223">
        <f t="shared" ca="1" si="895"/>
        <v>-4.7960621128526129E-13</v>
      </c>
      <c r="AU451" s="223">
        <f t="shared" ca="1" si="896"/>
        <v>3.363721725026969E-13</v>
      </c>
      <c r="AV451" s="223">
        <f t="shared" ca="1" si="897"/>
        <v>7.8852872864327896E-14</v>
      </c>
      <c r="AW451" s="223">
        <f t="shared" ca="1" si="898"/>
        <v>-4.3031737554772148E-13</v>
      </c>
      <c r="AX451" s="223">
        <f t="shared" ca="1" si="899"/>
        <v>4.3382664978524254E-13</v>
      </c>
      <c r="AY451" s="223">
        <f t="shared" ca="1" si="900"/>
        <v>-8.6543091546984762E-14</v>
      </c>
      <c r="AZ451" s="223">
        <f t="shared" ca="1" si="901"/>
        <v>-3.3071933089891928E-13</v>
      </c>
      <c r="BA451" s="223">
        <f t="shared" ca="1" si="902"/>
        <v>4.8056164234435888E-13</v>
      </c>
      <c r="BB451" s="223">
        <f t="shared" ca="1" si="903"/>
        <v>-2.4182114132163655E-13</v>
      </c>
      <c r="BC451" s="223">
        <f t="shared" ca="1" si="904"/>
        <v>-1.9245627095063255E-13</v>
      </c>
      <c r="BD451" s="223">
        <f t="shared" ca="1" si="905"/>
        <v>4.7111327482263042E-13</v>
      </c>
      <c r="BE451" s="223">
        <f t="shared" ca="1" si="906"/>
        <v>-3.6882742934735371E-13</v>
      </c>
      <c r="BF451" s="223">
        <f t="shared" ca="1" si="907"/>
        <v>-3.1692788542727624E-14</v>
      </c>
      <c r="BG451" s="223">
        <f t="shared" ca="1" si="908"/>
        <v>4.0658617353201119E-13</v>
      </c>
      <c r="BH451" s="223">
        <f t="shared" ca="1" si="909"/>
        <v>-4.5271341303579094E-13</v>
      </c>
      <c r="BI451" s="223">
        <f t="shared" ca="1" si="910"/>
        <v>1.3277595702762127E-13</v>
      </c>
      <c r="BJ451" s="223">
        <f t="shared" ca="1" si="911"/>
        <v>2.9452432252644741E-13</v>
      </c>
      <c r="BK451" s="223">
        <f t="shared" ca="1" si="912"/>
        <v>-4.8367182519784313E-13</v>
      </c>
      <c r="BL451" s="223">
        <f t="shared" ca="1" si="913"/>
        <v>2.817216172194328E-13</v>
      </c>
      <c r="BM451" s="223">
        <f t="shared" ca="1" si="914"/>
        <v>1.4802908232164162E-13</v>
      </c>
      <c r="BN451" s="223">
        <f t="shared" ca="1" si="915"/>
        <v>-4.5808325998674415E-13</v>
      </c>
      <c r="BO451" s="223">
        <f t="shared" ca="1" si="916"/>
        <v>3.9773067642582193E-13</v>
      </c>
      <c r="BP451" s="223">
        <f t="shared" ca="1" si="917"/>
        <v>-1.5772514657579589E-14</v>
      </c>
      <c r="BQ451" s="223">
        <f t="shared" ca="1" si="918"/>
        <v>-3.7893932440258023E-13</v>
      </c>
      <c r="BR451" s="223">
        <f t="shared" ca="1" si="919"/>
        <v>4.6724029864048182E-13</v>
      </c>
      <c r="BS451" s="223">
        <f t="shared" ca="1" si="920"/>
        <v>-1.7773011745936712E-13</v>
      </c>
      <c r="BT451" s="223">
        <f t="shared" ca="1" si="921"/>
        <v>-2.5549288392467347E-13</v>
      </c>
      <c r="BU451" s="223">
        <f t="shared" ca="1" si="922"/>
        <v>4.8212398397275813E-13</v>
      </c>
      <c r="BV451" s="223">
        <f t="shared" ca="1" si="923"/>
        <v>-3.1890895993870486E-13</v>
      </c>
      <c r="BW451" s="223">
        <f t="shared" ca="1" si="924"/>
        <v>-1.021762927089721E-13</v>
      </c>
      <c r="BX451" s="223">
        <f t="shared" ca="1" si="925"/>
        <v>4.4064165294340561E-13</v>
      </c>
      <c r="BY451" s="223">
        <f t="shared" ca="1" si="926"/>
        <v>-4.2280355966859718E-13</v>
      </c>
      <c r="BZ451" s="223">
        <f t="shared" ca="1" si="927"/>
        <v>6.3085919919614432E-14</v>
      </c>
      <c r="CA451" s="223">
        <f t="shared" ca="1" si="928"/>
        <v>3.4764308242984691E-13</v>
      </c>
      <c r="CB451" s="223">
        <f t="shared" ca="1" si="929"/>
        <v>-4.7726740474973455E-13</v>
      </c>
      <c r="CC451" s="223">
        <f t="shared" ca="1" si="930"/>
        <v>2.2097263970280785E-13</v>
      </c>
      <c r="CD451" s="223">
        <f t="shared" ca="1" si="931"/>
        <v>2.1400090918409341E-13</v>
      </c>
      <c r="CE451" s="223">
        <f t="shared" ca="1" si="932"/>
        <v>-4.7593302522623511E-13</v>
      </c>
      <c r="CF451" s="223">
        <f t="shared" ca="1" si="933"/>
        <v>3.5302503504040634E-13</v>
      </c>
      <c r="CG451" s="223">
        <f t="shared" ca="1" si="934"/>
        <v>5.5339489542272116E-14</v>
      </c>
      <c r="CH451" s="223">
        <f t="shared" ca="1" si="935"/>
        <v>-4.1895642590299292E-13</v>
      </c>
      <c r="CI451" s="223">
        <f t="shared" ca="1" si="936"/>
        <v>4.4380461350382833E-13</v>
      </c>
      <c r="CJ451" s="223">
        <f t="shared" ca="1" si="937"/>
        <v>-1.0979177328653795E-13</v>
      </c>
      <c r="CK451" s="223">
        <f t="shared" ca="1" si="938"/>
        <v>-3.1299884753226429E-13</v>
      </c>
      <c r="CL451" s="223">
        <f t="shared" ca="1" si="939"/>
        <v>4.8269816485034647E-13</v>
      </c>
      <c r="CM451" s="223">
        <f t="shared" ca="1" si="940"/>
        <v>-2.6208707462997852E-13</v>
      </c>
      <c r="CN451" s="223">
        <f t="shared" ca="1" si="941"/>
        <v>-1.7044798870327415E-13</v>
      </c>
      <c r="CO451" s="223">
        <f t="shared" ca="1" si="942"/>
        <v>4.6515857127532899E-13</v>
      </c>
      <c r="CP451" s="223">
        <f t="shared" ca="1" si="943"/>
        <v>-3.8374128607154433E-13</v>
      </c>
      <c r="CQ451" s="223">
        <f t="shared" ca="1" si="944"/>
        <v>-7.9697368396242054E-15</v>
      </c>
      <c r="CR451" s="223">
        <f t="shared" ca="1" si="945"/>
        <v>3.9323641945624816E-13</v>
      </c>
      <c r="CS451" s="223">
        <f t="shared" ca="1" si="946"/>
        <v>-4.6053158630273832E-13</v>
      </c>
      <c r="CT451" s="223">
        <f t="shared" ca="1" si="947"/>
        <v>1.5544027185842387E-13</v>
      </c>
      <c r="CU451" s="223">
        <f t="shared" ca="1" si="948"/>
        <v>2.7534026263038128E-13</v>
      </c>
      <c r="CV451" s="223">
        <f t="shared" ca="1" si="949"/>
        <v>-4.8348027775379021E-13</v>
      </c>
      <c r="CW451" s="223">
        <f t="shared" ca="1" si="950"/>
        <v>3.0067746775710512E-13</v>
      </c>
      <c r="CX451" s="223">
        <f t="shared" ca="1" si="951"/>
        <v>1.2525356091488073E-13</v>
      </c>
      <c r="CY451" s="223">
        <f t="shared" ca="1" si="952"/>
        <v>-4.4990438600150127E-13</v>
      </c>
      <c r="CZ451" s="223">
        <f t="shared" ca="1" si="953"/>
        <v>4.1076189874348866E-13</v>
      </c>
      <c r="DA451" s="223">
        <f t="shared" ca="1" si="954"/>
        <v>-3.9476768785476958E-14</v>
      </c>
      <c r="DB451" s="223">
        <f t="shared" ca="1" si="955"/>
        <v>-3.6372933132525387E-13</v>
      </c>
      <c r="DC451" s="223">
        <f t="shared" ca="1" si="956"/>
        <v>4.7282338817338301E-13</v>
      </c>
      <c r="DD451" s="223">
        <f t="shared" ca="1" si="957"/>
        <v>-1.9959179564001747E-13</v>
      </c>
      <c r="DE451" s="223">
        <f t="shared" ca="1" si="958"/>
        <v>-2.3503000048307E-13</v>
      </c>
      <c r="DF451" s="223">
        <f t="shared" ca="1" si="959"/>
        <v>4.7960621128526139E-13</v>
      </c>
      <c r="DG451" s="223">
        <f t="shared" ca="1" si="960"/>
        <v>-3.3637217250269624E-13</v>
      </c>
      <c r="DH451" s="223">
        <f t="shared" ca="1" si="961"/>
        <v>-7.885287286432883E-14</v>
      </c>
      <c r="DI451" s="223">
        <f t="shared" ca="1" si="962"/>
        <v>4.303173755477188E-13</v>
      </c>
      <c r="DJ451" s="223">
        <f t="shared" ca="1" si="963"/>
        <v>-4.3382664978523916E-13</v>
      </c>
      <c r="DK451" s="223">
        <f t="shared" ca="1" si="964"/>
        <v>8.6543091546977063E-14</v>
      </c>
      <c r="DL451" s="223">
        <f t="shared" ca="1" si="965"/>
        <v>3.3071933089891994E-13</v>
      </c>
      <c r="DM451" s="223">
        <f t="shared" ca="1" si="966"/>
        <v>-4.8056164234435878E-13</v>
      </c>
      <c r="DN451" s="223">
        <f t="shared" ca="1" si="967"/>
        <v>2.418211413216358E-13</v>
      </c>
      <c r="DO451" s="223">
        <f t="shared" ca="1" si="968"/>
        <v>1.9245627095062707E-13</v>
      </c>
      <c r="DP451" s="223">
        <f t="shared" ca="1" si="969"/>
        <v>-4.7111327482263213E-13</v>
      </c>
      <c r="DQ451" s="223">
        <f t="shared" ca="1" si="970"/>
        <v>3.6882742934735311E-13</v>
      </c>
      <c r="DR451" s="223">
        <f t="shared" ca="1" si="971"/>
        <v>3.1692788542728583E-14</v>
      </c>
      <c r="DS451" s="223">
        <f t="shared" ca="1" si="972"/>
        <v>-4.0658617353201912E-13</v>
      </c>
      <c r="DT451" s="223">
        <f t="shared" ca="1" si="973"/>
        <v>4.5271341303579296E-13</v>
      </c>
      <c r="DU451" s="223">
        <f t="shared" ca="1" si="974"/>
        <v>-1.327759570276137E-13</v>
      </c>
      <c r="DV451" s="223">
        <f t="shared" ca="1" si="975"/>
        <v>-2.9452432252644271E-13</v>
      </c>
      <c r="DW451" s="223">
        <f t="shared" ca="1" si="976"/>
        <v>4.8367182519784313E-13</v>
      </c>
      <c r="DX451" s="223">
        <f t="shared" ca="1" si="977"/>
        <v>-2.8172161721944325E-13</v>
      </c>
      <c r="DY451" s="223">
        <f t="shared" ca="1" si="978"/>
        <v>-1.4802908232164252E-13</v>
      </c>
      <c r="DZ451" s="223">
        <f t="shared" ca="1" si="979"/>
        <v>4.580832599867489E-13</v>
      </c>
      <c r="EA451" s="223">
        <f t="shared" ca="1" si="980"/>
        <v>-3.9773067642582143E-13</v>
      </c>
      <c r="EB451" s="223">
        <f t="shared" ca="1" si="981"/>
        <v>1.5772514657578655E-14</v>
      </c>
      <c r="EC451" s="223">
        <f t="shared" ca="1" si="982"/>
        <v>3.7893932440257225E-13</v>
      </c>
      <c r="ED451" s="223">
        <f t="shared" ca="1" si="983"/>
        <v>-4.6724029864048152E-13</v>
      </c>
      <c r="EE451" s="223">
        <f t="shared" ca="1" si="984"/>
        <v>1.7773011745935347E-13</v>
      </c>
      <c r="EF451" s="223">
        <f t="shared" ca="1" si="985"/>
        <v>2.5549288392467422E-13</v>
      </c>
      <c r="EG451" s="223">
        <f t="shared" ca="1" si="986"/>
        <v>-4.8212398397275823E-13</v>
      </c>
      <c r="EH451" s="223">
        <f t="shared" ca="1" si="987"/>
        <v>3.1890895993871456E-13</v>
      </c>
      <c r="EI451" s="223">
        <f t="shared" ca="1" si="988"/>
        <v>1.0217629270897301E-13</v>
      </c>
      <c r="EJ451" s="223">
        <f t="shared" ca="1" si="989"/>
        <v>-4.4064165294341167E-13</v>
      </c>
      <c r="EK451" s="223">
        <f t="shared" ca="1" si="990"/>
        <v>4.2280355966859677E-13</v>
      </c>
      <c r="EL451" s="223">
        <f t="shared" ca="1" si="991"/>
        <v>-6.3085919919599866E-14</v>
      </c>
      <c r="EM451" s="223">
        <f t="shared" ca="1" si="992"/>
        <v>-3.4764308242983802E-13</v>
      </c>
      <c r="EN451" s="223">
        <f t="shared" ca="1" si="993"/>
        <v>4.7726740474973425E-13</v>
      </c>
      <c r="EO451" s="223">
        <f t="shared" ca="1" si="994"/>
        <v>-2.209726397028192E-13</v>
      </c>
      <c r="EP451" s="223">
        <f t="shared" ca="1" si="995"/>
        <v>-2.1400090918409424E-13</v>
      </c>
      <c r="EQ451" s="223">
        <f t="shared" ca="1" si="996"/>
        <v>4.7593302522623774E-13</v>
      </c>
      <c r="ER451" s="223">
        <f t="shared" ca="1" si="997"/>
        <v>-3.5302503504040569E-13</v>
      </c>
      <c r="ES451" s="223">
        <f t="shared" ca="1" si="998"/>
        <v>-5.533948954227305E-14</v>
      </c>
      <c r="ET451" s="223">
        <f t="shared" ca="1" si="999"/>
        <v>4.1895642590298661E-13</v>
      </c>
      <c r="EU451" s="223">
        <f t="shared" ca="1" si="1000"/>
        <v>-4.4380461350382792E-13</v>
      </c>
      <c r="EV451" s="223">
        <f t="shared" ca="1" si="1001"/>
        <v>1.0979177328652364E-13</v>
      </c>
      <c r="EW451" s="223">
        <f t="shared" ca="1" si="1002"/>
        <v>3.1299884753226504E-13</v>
      </c>
      <c r="EX451" s="223">
        <f t="shared" ca="1" si="1003"/>
        <v>-4.8269816485034546E-13</v>
      </c>
      <c r="EY451" s="223">
        <f t="shared" ca="1" si="1004"/>
        <v>2.6208707462998932E-13</v>
      </c>
      <c r="EZ451" s="223">
        <f t="shared" ca="1" si="1005"/>
        <v>1.7044798870327503E-13</v>
      </c>
      <c r="FA451" s="223">
        <f t="shared" ca="1" si="1006"/>
        <v>-4.6515857127532545E-13</v>
      </c>
      <c r="FB451" s="223">
        <f t="shared" ca="1" si="1007"/>
        <v>3.8374128607154377E-13</v>
      </c>
      <c r="FC451" s="223">
        <f t="shared" ca="1" si="1008"/>
        <v>7.9697368396388845E-15</v>
      </c>
      <c r="FD451" s="223">
        <f t="shared" ca="1" si="1009"/>
        <v>-3.9323641945624867E-13</v>
      </c>
      <c r="FE451" s="223">
        <f t="shared" ca="1" si="1010"/>
        <v>4.6053158630273792E-13</v>
      </c>
      <c r="FF451" s="223">
        <f t="shared" ca="1" si="1011"/>
        <v>-1.5544027185843606E-13</v>
      </c>
      <c r="FG451" s="223">
        <f t="shared" ca="1" si="1012"/>
        <v>-2.7534026263038209E-13</v>
      </c>
      <c r="FH451" s="223">
        <f t="shared" ca="1" si="1013"/>
        <v>4.8348027775379072E-13</v>
      </c>
      <c r="FI451" s="223">
        <f t="shared" ca="1" si="1014"/>
        <v>-3.0067746775710436E-13</v>
      </c>
      <c r="FJ451" s="223">
        <f t="shared" ca="1" si="1015"/>
        <v>-1.2525356091489494E-13</v>
      </c>
      <c r="FK451" s="223">
        <f t="shared" ca="1" si="1016"/>
        <v>4.4990438600149663E-13</v>
      </c>
      <c r="FL451" s="223">
        <f t="shared" ca="1" si="1017"/>
        <v>-4.1076189874348816E-13</v>
      </c>
      <c r="FM451" s="223">
        <f t="shared" ca="1" si="1018"/>
        <v>3.9476768785462316E-14</v>
      </c>
      <c r="FN451" s="223">
        <f t="shared" ca="1" si="1019"/>
        <v>3.6372933132525453E-13</v>
      </c>
      <c r="FO451" s="223">
        <f t="shared" ca="1" si="1020"/>
        <v>-4.7282338817337988E-13</v>
      </c>
      <c r="FP451" s="223">
        <f t="shared" ca="1" si="1021"/>
        <v>1.995917956400291E-13</v>
      </c>
      <c r="FQ451" s="223">
        <f t="shared" ca="1" si="1022"/>
        <v>2.3503000048307081E-13</v>
      </c>
      <c r="FR451" s="223">
        <f t="shared" ca="1" si="1023"/>
        <v>-4.7960621128525967E-13</v>
      </c>
      <c r="FS451" s="223">
        <f t="shared" ca="1" si="1024"/>
        <v>3.3637217250269559E-13</v>
      </c>
      <c r="FT451" s="223">
        <f t="shared" ca="1" si="1025"/>
        <v>7.8852872864343332E-14</v>
      </c>
      <c r="FU451" s="223">
        <f t="shared" ca="1" si="1026"/>
        <v>-4.3031737554771921E-13</v>
      </c>
      <c r="FV451" s="223">
        <f t="shared" ca="1" si="1027"/>
        <v>4.338266497852387E-13</v>
      </c>
      <c r="FW451" s="223">
        <f t="shared" ca="1" si="1028"/>
        <v>-8.6543091546989659E-14</v>
      </c>
      <c r="FX451" s="223">
        <f t="shared" ca="1" si="1029"/>
        <v>-3.3071933089892064E-13</v>
      </c>
      <c r="FY451" s="223">
        <f t="shared" ca="1" si="1030"/>
        <v>4.8056164234435696E-13</v>
      </c>
      <c r="FZ451" s="223">
        <f t="shared" ca="1" si="1031"/>
        <v>-2.4182114132163494E-13</v>
      </c>
      <c r="GA451" s="223">
        <f t="shared" ca="1" si="1032"/>
        <v>-1.9245627095064057E-13</v>
      </c>
      <c r="GB451" s="223">
        <f t="shared" ca="1" si="1033"/>
        <v>4.711132748226292E-13</v>
      </c>
      <c r="GC451" s="223">
        <f t="shared" ca="1" si="1034"/>
        <v>-3.6882742934735245E-13</v>
      </c>
      <c r="GD451" s="223">
        <f t="shared" ca="1" si="1035"/>
        <v>-3.1692788542715797E-14</v>
      </c>
      <c r="GE451" s="223">
        <f t="shared" ca="1" si="1036"/>
        <v>4.065861735320122E-13</v>
      </c>
      <c r="GF451" s="223">
        <f t="shared" ca="1" si="1037"/>
        <v>-4.5271341303578776E-13</v>
      </c>
      <c r="GG451" s="223">
        <f t="shared" ca="1" si="1038"/>
        <v>1.3277595702762607E-13</v>
      </c>
      <c r="GH451" s="223">
        <f t="shared" ca="1" si="1039"/>
        <v>2.9452432252645437E-13</v>
      </c>
      <c r="GI451" s="223">
        <f t="shared" ca="1" si="1040"/>
        <v>-4.8367182519784333E-13</v>
      </c>
      <c r="GJ451" s="223">
        <f t="shared" ca="1" si="1041"/>
        <v>2.8172161721943128E-13</v>
      </c>
      <c r="GK451" s="223">
        <f t="shared" ca="1" si="1042"/>
        <v>1.4802908232165653E-13</v>
      </c>
      <c r="GL451" s="223">
        <f t="shared" ca="1" si="1043"/>
        <v>-4.5808325998674466E-13</v>
      </c>
      <c r="GM451" s="223">
        <f t="shared" ca="1" si="1044"/>
        <v>3.9773067642581305E-13</v>
      </c>
      <c r="GN451" s="223">
        <f t="shared" ca="1" si="1045"/>
        <v>-1.5772514657591453E-14</v>
      </c>
      <c r="GO451" s="223">
        <f t="shared" ca="1" si="1046"/>
        <v>-3.7893932440258139E-13</v>
      </c>
      <c r="GP451" s="223">
        <f t="shared" ca="1" si="1047"/>
        <v>4.6724029864048485E-13</v>
      </c>
      <c r="GQ451" s="223">
        <f t="shared" ca="1" si="1048"/>
        <v>-1.7773011745936533E-13</v>
      </c>
      <c r="GR451" s="223">
        <f t="shared" ca="1" si="1049"/>
        <v>-2.5549288392468675E-13</v>
      </c>
      <c r="GS451" s="223">
        <f t="shared" ca="1" si="1050"/>
        <v>4.8212398397275712E-13</v>
      </c>
      <c r="GT451" s="223">
        <f t="shared" ca="1" si="1051"/>
        <v>-3.189089599387035E-13</v>
      </c>
      <c r="GU451" s="223">
        <f t="shared" ca="1" si="1052"/>
        <v>-1.0217629270896051E-13</v>
      </c>
      <c r="GV451" s="223">
        <f t="shared" ca="1" si="1053"/>
        <v>4.4064165294340641E-13</v>
      </c>
      <c r="GW451" s="223">
        <f t="shared" ca="1" si="1054"/>
        <v>-4.2280355966858955E-13</v>
      </c>
      <c r="GX451" s="223">
        <f t="shared" ca="1" si="1055"/>
        <v>6.3085919919612564E-14</v>
      </c>
      <c r="GY451" s="223">
        <f t="shared" ca="1" si="1056"/>
        <v>3.4764308242984827E-13</v>
      </c>
      <c r="GZ451" s="223">
        <f t="shared" ca="1" si="1057"/>
        <v>-4.7726740474973637E-13</v>
      </c>
      <c r="HA451" s="223">
        <f t="shared" ca="1" si="1058"/>
        <v>2.2097263970280613E-13</v>
      </c>
      <c r="HB451" s="223">
        <f t="shared" ca="1" si="1059"/>
        <v>2.1400090918410739E-13</v>
      </c>
      <c r="HC451" s="223">
        <f t="shared" ca="1" si="1060"/>
        <v>-4.7593302522623552E-13</v>
      </c>
      <c r="HD451" s="223">
        <f t="shared" ca="1" si="1061"/>
        <v>3.5302503504039564E-13</v>
      </c>
      <c r="HE451" s="223">
        <f t="shared" ca="1" si="1062"/>
        <v>5.533948954226034E-14</v>
      </c>
      <c r="HF451" s="223">
        <f t="shared" ca="1" si="1063"/>
        <v>-4.1895642590299388E-13</v>
      </c>
      <c r="HG451" s="223">
        <f t="shared" ca="1" si="1064"/>
        <v>4.4380461350383297E-13</v>
      </c>
      <c r="HH451" s="223">
        <f t="shared" ca="1" si="1065"/>
        <v>-1.0979177328653611E-13</v>
      </c>
      <c r="HI451" s="223">
        <f t="shared" ca="1" si="1066"/>
        <v>-3.129988475322762E-13</v>
      </c>
      <c r="HJ451" s="223">
        <f t="shared" ca="1" si="1067"/>
        <v>4.8269816485034627E-13</v>
      </c>
      <c r="HK451" s="223">
        <f t="shared" ca="1" si="1068"/>
        <v>-2.6208707462997695E-13</v>
      </c>
      <c r="HL451" s="223">
        <f t="shared" ca="1" si="1069"/>
        <v>-1.7044798870326304E-13</v>
      </c>
      <c r="HM451" s="223">
        <f t="shared" ca="1" si="1070"/>
        <v>4.6515857127532939E-13</v>
      </c>
      <c r="HN451" s="223">
        <f t="shared" ca="1" si="1071"/>
        <v>-3.8374128607153484E-13</v>
      </c>
      <c r="HO451" s="223">
        <f t="shared" ca="1" si="1072"/>
        <v>-7.969736839626086E-15</v>
      </c>
      <c r="HP451" s="223">
        <f t="shared" ca="1" si="1073"/>
        <v>3.9323641945625725E-13</v>
      </c>
      <c r="HQ451" s="223">
        <f t="shared" ca="1" si="1074"/>
        <v>-4.6053158630274186E-13</v>
      </c>
      <c r="HR451" s="223">
        <f t="shared" ca="1" si="1075"/>
        <v>1.554402718584221E-13</v>
      </c>
      <c r="HS451" s="223">
        <f t="shared" ca="1" si="1076"/>
        <v>2.7534026263037159E-13</v>
      </c>
      <c r="HT451" s="223">
        <f t="shared" ca="1" si="1077"/>
        <v>-4.8348027775379032E-13</v>
      </c>
      <c r="HU451" s="223">
        <f t="shared" ca="1" si="1078"/>
        <v>3.006774677570929E-13</v>
      </c>
      <c r="HV451" s="223">
        <f t="shared" ca="1" si="1079"/>
        <v>1.2525356091488257E-13</v>
      </c>
      <c r="HW451" s="223">
        <f t="shared" ca="1" si="1080"/>
        <v>-4.4990438600150203E-13</v>
      </c>
      <c r="HX451" s="223">
        <f t="shared" ca="1" si="1081"/>
        <v>4.1076189874349492E-13</v>
      </c>
      <c r="HY451" s="223">
        <f t="shared" ca="1" si="1082"/>
        <v>-3.947676878547509E-14</v>
      </c>
      <c r="HZ451" s="223">
        <f t="shared" ca="1" si="1083"/>
        <v>-3.6372933132526427E-13</v>
      </c>
      <c r="IA451" s="223">
        <f t="shared" ca="1" si="1084"/>
        <v>4.7282338817338261E-13</v>
      </c>
      <c r="IB451" s="223">
        <f t="shared" ca="1" si="1085"/>
        <v>-1.9959179564001567E-13</v>
      </c>
      <c r="IC451" s="223">
        <f t="shared" ca="1" si="1086"/>
        <v>-2.350300004830596E-13</v>
      </c>
      <c r="ID451" s="223">
        <f t="shared" ca="1" si="1087"/>
        <v>4.7960621128526169E-13</v>
      </c>
      <c r="IE451" s="223">
        <f t="shared" ca="1" si="1088"/>
        <v>-4.7537883101121892E-13</v>
      </c>
      <c r="IF451" s="223">
        <f t="shared" ca="1" si="1089"/>
        <v>-7.8852872864357848E-14</v>
      </c>
      <c r="IG451" s="223">
        <f t="shared" ca="1" si="1090"/>
        <v>4.3031737554772597E-13</v>
      </c>
      <c r="IH451" s="223">
        <f t="shared" ca="1" si="1091"/>
        <v>-4.3382664978524436E-13</v>
      </c>
      <c r="II451" s="223">
        <f t="shared" ca="1" si="1092"/>
        <v>8.6543091547002269E-14</v>
      </c>
      <c r="IJ451" s="223">
        <f t="shared" ca="1" si="1093"/>
        <v>3.3071933089893135E-13</v>
      </c>
      <c r="IK451" s="223">
        <f t="shared" ca="1" si="1094"/>
        <v>-4.8056164234435848E-13</v>
      </c>
      <c r="IL451" s="223">
        <f t="shared" ca="1" si="1095"/>
        <v>2.4182114132164604E-13</v>
      </c>
      <c r="IM451" s="223">
        <f t="shared" ca="1" si="1096"/>
        <v>1.9245627095065408E-13</v>
      </c>
      <c r="IN451" s="223">
        <f t="shared" ca="1" si="1097"/>
        <v>-4.7111327482263254E-13</v>
      </c>
      <c r="IO451" s="223">
        <f t="shared" ca="1" si="1098"/>
        <v>3.6882742934736078E-13</v>
      </c>
      <c r="IP451" s="223">
        <f t="shared" ca="1" si="1099"/>
        <v>3.1692788542703049E-14</v>
      </c>
      <c r="IQ451" s="223">
        <f t="shared" ca="1" si="1100"/>
        <v>-4.0658617353202018E-13</v>
      </c>
      <c r="IR451" s="223">
        <f t="shared" ca="1" si="1101"/>
        <v>4.5271341303579225E-13</v>
      </c>
      <c r="IS451" s="223">
        <f t="shared" ca="1" si="1102"/>
        <v>-1.3277595702763838E-13</v>
      </c>
      <c r="IT451" s="223">
        <f t="shared" ca="1" si="1103"/>
        <v>-2.9452432252646604E-13</v>
      </c>
      <c r="IU451" s="223">
        <f t="shared" ca="1" si="1104"/>
        <v>4.8367182519784302E-13</v>
      </c>
      <c r="IV451" s="223">
        <f t="shared" ca="1" si="1105"/>
        <v>-2.8172161721944163E-13</v>
      </c>
      <c r="IW451" s="223">
        <f t="shared" ca="1" si="1106"/>
        <v>-1.4802908232167049E-13</v>
      </c>
      <c r="IX451" s="223">
        <f t="shared" ca="1" si="1107"/>
        <v>4.5808325998674941E-13</v>
      </c>
      <c r="IY451" s="223">
        <f t="shared" ca="1" si="1108"/>
        <v>-3.9773067642582027E-13</v>
      </c>
      <c r="IZ451" s="223">
        <f t="shared" ca="1" si="1109"/>
        <v>1.5772514657604252E-14</v>
      </c>
      <c r="JA451" s="223">
        <f t="shared" ca="1" si="1110"/>
        <v>3.7893932440259047E-13</v>
      </c>
      <c r="JB451" s="223">
        <f t="shared" ca="1" si="1111"/>
        <v>-4.6724029864048101E-13</v>
      </c>
    </row>
    <row r="452" spans="2:262">
      <c r="B452" s="230">
        <v>91</v>
      </c>
      <c r="C452" s="229">
        <f t="shared" si="1112"/>
        <v>1.7773437500000011E-3</v>
      </c>
      <c r="D452" s="226">
        <f t="shared" ca="1" si="855"/>
        <v>18.00000000002068</v>
      </c>
      <c r="E452" s="225">
        <f ca="1">CS361</f>
        <v>2.0681627721258182E-11</v>
      </c>
      <c r="F452" s="224">
        <v>91</v>
      </c>
      <c r="G452" s="223">
        <f t="shared" ca="1" si="856"/>
        <v>4.3642649577958304E-13</v>
      </c>
      <c r="H452" s="223">
        <f t="shared" ca="1" si="857"/>
        <v>4.5889916371160787E-13</v>
      </c>
      <c r="I452" s="223">
        <f t="shared" ca="1" si="858"/>
        <v>-1.0010850205924072E-12</v>
      </c>
      <c r="J452" s="223">
        <f t="shared" ca="1" si="859"/>
        <v>7.7289909533940417E-13</v>
      </c>
      <c r="K452" s="223">
        <f t="shared" ca="1" si="860"/>
        <v>5.0061141024428214E-14</v>
      </c>
      <c r="L452" s="223">
        <f t="shared" ca="1" si="861"/>
        <v>-8.3449748617688532E-13</v>
      </c>
      <c r="M452" s="223">
        <f t="shared" ca="1" si="862"/>
        <v>9.767572904878499E-13</v>
      </c>
      <c r="N452" s="223">
        <f t="shared" ca="1" si="863"/>
        <v>-3.6736639669924191E-13</v>
      </c>
      <c r="O452" s="223">
        <f t="shared" ca="1" si="864"/>
        <v>-5.247264653535535E-13</v>
      </c>
      <c r="P452" s="223">
        <f t="shared" ca="1" si="865"/>
        <v>1.013022992497676E-12</v>
      </c>
      <c r="Q452" s="223">
        <f t="shared" ca="1" si="866"/>
        <v>-7.2176102858463033E-13</v>
      </c>
      <c r="R452" s="223">
        <f t="shared" ca="1" si="867"/>
        <v>-1.2492262122721654E-13</v>
      </c>
      <c r="S452" s="223">
        <f t="shared" ca="1" si="868"/>
        <v>8.7547371449887107E-13</v>
      </c>
      <c r="T452" s="223">
        <f t="shared" ca="1" si="869"/>
        <v>-9.5231555053812378E-13</v>
      </c>
      <c r="U452" s="223">
        <f t="shared" ca="1" si="870"/>
        <v>2.9631550728560016E-13</v>
      </c>
      <c r="V452" s="223">
        <f t="shared" ca="1" si="871"/>
        <v>5.8771022881607361E-13</v>
      </c>
      <c r="W452" s="223">
        <f t="shared" ca="1" si="872"/>
        <v>-1.0194713050356347E-12</v>
      </c>
      <c r="X452" s="223">
        <f t="shared" ca="1" si="873"/>
        <v>6.667116762806887E-13</v>
      </c>
      <c r="Y452" s="223">
        <f t="shared" ca="1" si="874"/>
        <v>1.9910713492194608E-13</v>
      </c>
      <c r="Z452" s="223">
        <f t="shared" ca="1" si="875"/>
        <v>-9.1170567490864954E-13</v>
      </c>
      <c r="AA452" s="223">
        <f t="shared" ca="1" si="876"/>
        <v>9.2271313010891929E-13</v>
      </c>
      <c r="AB452" s="223">
        <f t="shared" ca="1" si="877"/>
        <v>-2.2365885846442932E-13</v>
      </c>
      <c r="AC452" s="223">
        <f t="shared" ca="1" si="878"/>
        <v>-6.4750913962788279E-13</v>
      </c>
      <c r="AD452" s="223">
        <f t="shared" ca="1" si="879"/>
        <v>1.0203950142419405E-12</v>
      </c>
      <c r="AE452" s="223">
        <f t="shared" ca="1" si="880"/>
        <v>-6.0804935563733306E-13</v>
      </c>
      <c r="AF452" s="223">
        <f t="shared" ca="1" si="881"/>
        <v>-2.7221266980137689E-13</v>
      </c>
      <c r="AG452" s="223">
        <f t="shared" ca="1" si="882"/>
        <v>9.4299702327353332E-13</v>
      </c>
      <c r="AH452" s="223">
        <f t="shared" ca="1" si="883"/>
        <v>-8.8811044728136822E-13</v>
      </c>
      <c r="AI452" s="223">
        <f t="shared" ca="1" si="884"/>
        <v>1.4979018291085057E-13</v>
      </c>
      <c r="AJ452" s="223">
        <f t="shared" ca="1" si="885"/>
        <v>7.0379914231016572E-13</v>
      </c>
      <c r="AK452" s="223">
        <f t="shared" ca="1" si="886"/>
        <v>-1.0157891144563728E-12</v>
      </c>
      <c r="AL452" s="223">
        <f t="shared" ca="1" si="887"/>
        <v>5.4609196285279523E-13</v>
      </c>
      <c r="AM452" s="223">
        <f t="shared" ca="1" si="888"/>
        <v>3.4384306063793503E-13</v>
      </c>
      <c r="AN452" s="223">
        <f t="shared" ca="1" si="889"/>
        <v>-9.6917818906556238E-13</v>
      </c>
      <c r="AO452" s="223">
        <f t="shared" ca="1" si="890"/>
        <v>8.4869501699178324E-13</v>
      </c>
      <c r="AP452" s="223">
        <f t="shared" ca="1" si="891"/>
        <v>-7.5109781377856778E-14</v>
      </c>
      <c r="AQ452" s="223">
        <f t="shared" ca="1" si="892"/>
        <v>-7.5627519646126807E-13</v>
      </c>
      <c r="AR452" s="223">
        <f t="shared" ca="1" si="893"/>
        <v>1.0056785654489352E-12</v>
      </c>
      <c r="AS452" s="223">
        <f t="shared" ca="1" si="894"/>
        <v>-4.8117525040671382E-13</v>
      </c>
      <c r="AT452" s="223">
        <f t="shared" ca="1" si="895"/>
        <v>-4.1361013613741923E-13</v>
      </c>
      <c r="AU452" s="223">
        <f t="shared" ca="1" si="896"/>
        <v>9.9010729427891027E-13</v>
      </c>
      <c r="AV452" s="223">
        <f t="shared" ca="1" si="897"/>
        <v>-8.0468043487196865E-13</v>
      </c>
      <c r="AW452" s="223">
        <f t="shared" ca="1" si="898"/>
        <v>2.235343186818378E-17</v>
      </c>
      <c r="AX452" s="223">
        <f t="shared" ca="1" si="899"/>
        <v>8.0465292979707329E-13</v>
      </c>
      <c r="AY452" s="223">
        <f t="shared" ca="1" si="900"/>
        <v>-9.9011815716070381E-13</v>
      </c>
      <c r="AZ452" s="223">
        <f t="shared" ca="1" si="901"/>
        <v>4.1365100758840725E-13</v>
      </c>
      <c r="BA452" s="223">
        <f t="shared" ca="1" si="902"/>
        <v>4.8113582247292236E-13</v>
      </c>
      <c r="BB452" s="223">
        <f t="shared" ca="1" si="903"/>
        <v>-1.0056709222790704E-12</v>
      </c>
      <c r="BC452" s="223">
        <f t="shared" ca="1" si="904"/>
        <v>7.5630521975595351E-13</v>
      </c>
      <c r="BD452" s="223">
        <f t="shared" ca="1" si="905"/>
        <v>7.5065195649304459E-14</v>
      </c>
      <c r="BE452" s="223">
        <f t="shared" ca="1" si="906"/>
        <v>-8.4867017918907967E-13</v>
      </c>
      <c r="BF452" s="223">
        <f t="shared" ca="1" si="907"/>
        <v>9.6919221279238704E-13</v>
      </c>
      <c r="BG452" s="223">
        <f t="shared" ca="1" si="908"/>
        <v>-3.43885154120159E-13</v>
      </c>
      <c r="BH452" s="223">
        <f t="shared" ca="1" si="909"/>
        <v>-5.4605419209957654E-13</v>
      </c>
      <c r="BI452" s="223">
        <f t="shared" ca="1" si="910"/>
        <v>1.015784732417435E-12</v>
      </c>
      <c r="BJ452" s="223">
        <f t="shared" ca="1" si="911"/>
        <v>-7.0383152112581469E-13</v>
      </c>
      <c r="BK452" s="223">
        <f t="shared" ca="1" si="912"/>
        <v>-1.4974595993139395E-13</v>
      </c>
      <c r="BL452" s="223">
        <f t="shared" ca="1" si="913"/>
        <v>8.8808841134904502E-13</v>
      </c>
      <c r="BM452" s="223">
        <f t="shared" ca="1" si="914"/>
        <v>-9.4301413184960093E-13</v>
      </c>
      <c r="BN452" s="223">
        <f t="shared" ca="1" si="915"/>
        <v>2.7225575720662273E-13</v>
      </c>
      <c r="BO452" s="223">
        <f t="shared" ca="1" si="916"/>
        <v>6.0801344674767701E-13</v>
      </c>
      <c r="BP452" s="223">
        <f t="shared" ca="1" si="917"/>
        <v>-1.0203939170805808E-12</v>
      </c>
      <c r="BQ452" s="223">
        <f t="shared" ca="1" si="918"/>
        <v>6.4754369850089922E-13</v>
      </c>
      <c r="BR452" s="223">
        <f t="shared" ca="1" si="919"/>
        <v>2.2361523788224732E-13</v>
      </c>
      <c r="BS452" s="223">
        <f t="shared" ca="1" si="920"/>
        <v>-9.2269401546161747E-13</v>
      </c>
      <c r="BT452" s="223">
        <f t="shared" ca="1" si="921"/>
        <v>9.1172577562109549E-13</v>
      </c>
      <c r="BU452" s="223">
        <f t="shared" ca="1" si="922"/>
        <v>-1.991509827558459E-13</v>
      </c>
      <c r="BV452" s="223">
        <f t="shared" ca="1" si="923"/>
        <v>-6.6667782384796248E-13</v>
      </c>
      <c r="BW452" s="223">
        <f t="shared" ca="1" si="924"/>
        <v>1.0194734986974647E-12</v>
      </c>
      <c r="BX452" s="223">
        <f t="shared" ca="1" si="925"/>
        <v>-5.8774678046890225E-13</v>
      </c>
      <c r="BY452" s="223">
        <f t="shared" ca="1" si="926"/>
        <v>-2.9627272548439277E-13</v>
      </c>
      <c r="BZ452" s="223">
        <f t="shared" ca="1" si="927"/>
        <v>9.5229946075976364E-13</v>
      </c>
      <c r="CA452" s="223">
        <f t="shared" ca="1" si="928"/>
        <v>-8.7549669842020223E-13</v>
      </c>
      <c r="CB452" s="223">
        <f t="shared" ca="1" si="929"/>
        <v>1.2496699187452384E-13</v>
      </c>
      <c r="CC452" s="223">
        <f t="shared" ca="1" si="930"/>
        <v>7.2172941605810393E-13</v>
      </c>
      <c r="CD452" s="223">
        <f t="shared" ca="1" si="931"/>
        <v>-1.0130284650950535E-12</v>
      </c>
      <c r="CE452" s="223">
        <f t="shared" ca="1" si="932"/>
        <v>5.2476481170964673E-13</v>
      </c>
      <c r="CF452" s="223">
        <f t="shared" ca="1" si="933"/>
        <v>3.6732468551732075E-13</v>
      </c>
      <c r="CG452" s="223">
        <f t="shared" ca="1" si="934"/>
        <v>-9.7674431277033398E-13</v>
      </c>
      <c r="CH452" s="223">
        <f t="shared" ca="1" si="935"/>
        <v>8.3452322875524368E-13</v>
      </c>
      <c r="CI452" s="223">
        <f t="shared" ca="1" si="936"/>
        <v>-5.0105794036794783E-14</v>
      </c>
      <c r="CJ452" s="223">
        <f t="shared" ca="1" si="937"/>
        <v>-7.7286989403011914E-13</v>
      </c>
      <c r="CK452" s="223">
        <f t="shared" ca="1" si="938"/>
        <v>1.001093742468848E-12</v>
      </c>
      <c r="CL452" s="223">
        <f t="shared" ca="1" si="939"/>
        <v>-4.5893909696873954E-13</v>
      </c>
      <c r="CM452" s="223">
        <f t="shared" ca="1" si="940"/>
        <v>-4.3638608125343012E-13</v>
      </c>
      <c r="CN452" s="223">
        <f t="shared" ca="1" si="941"/>
        <v>9.9589610272232389E-13</v>
      </c>
      <c r="CO452" s="223">
        <f t="shared" ca="1" si="942"/>
        <v>-7.8902740540836457E-13</v>
      </c>
      <c r="CP452" s="223">
        <f t="shared" ca="1" si="943"/>
        <v>-2.5026931440116883E-14</v>
      </c>
      <c r="CQ452" s="223">
        <f t="shared" ca="1" si="944"/>
        <v>8.1982212308289347E-13</v>
      </c>
      <c r="CR452" s="223">
        <f t="shared" ca="1" si="945"/>
        <v>-9.8373400611482421E-13</v>
      </c>
      <c r="CS452" s="223">
        <f t="shared" ca="1" si="946"/>
        <v>3.9062635149764699E-13</v>
      </c>
      <c r="CT452" s="223">
        <f t="shared" ca="1" si="947"/>
        <v>5.0308266300559449E-13</v>
      </c>
      <c r="CU452" s="223">
        <f t="shared" ca="1" si="948"/>
        <v>-1.0096510454066071E-12</v>
      </c>
      <c r="CV452" s="223">
        <f t="shared" ca="1" si="949"/>
        <v>7.3925577418819393E-13</v>
      </c>
      <c r="CW452" s="223">
        <f t="shared" ca="1" si="950"/>
        <v>1.0002403380718455E-13</v>
      </c>
      <c r="CX452" s="223">
        <f t="shared" ca="1" si="951"/>
        <v>-8.6233166501916187E-13</v>
      </c>
      <c r="CY452" s="223">
        <f t="shared" ca="1" si="952"/>
        <v>9.6104332994837458E-13</v>
      </c>
      <c r="CZ452" s="223">
        <f t="shared" ca="1" si="953"/>
        <v>-3.2019676798292462E-13</v>
      </c>
      <c r="DA452" s="223">
        <f t="shared" ca="1" si="954"/>
        <v>-5.6705299621855666E-13</v>
      </c>
      <c r="DB452" s="223">
        <f t="shared" ca="1" si="955"/>
        <v>1.0179346015970242E-12</v>
      </c>
      <c r="DC452" s="223">
        <f t="shared" ca="1" si="956"/>
        <v>-6.8547805187664179E-13</v>
      </c>
      <c r="DD452" s="223">
        <f t="shared" ca="1" si="957"/>
        <v>-1.7447909726867788E-13</v>
      </c>
      <c r="DE452" s="223">
        <f t="shared" ca="1" si="958"/>
        <v>9.0016815694800113E-13</v>
      </c>
      <c r="DF452" s="223">
        <f t="shared" ca="1" si="959"/>
        <v>-9.3314467670961256E-13</v>
      </c>
      <c r="DG452" s="223">
        <f t="shared" ca="1" si="960"/>
        <v>2.4803201043981667E-13</v>
      </c>
      <c r="DH452" s="223">
        <f t="shared" ca="1" si="961"/>
        <v>6.2795042011402891E-13</v>
      </c>
      <c r="DI452" s="223">
        <f t="shared" ca="1" si="962"/>
        <v>-1.0207018819848635E-12</v>
      </c>
      <c r="DJ452" s="223">
        <f t="shared" ca="1" si="963"/>
        <v>6.2798566461033409E-13</v>
      </c>
      <c r="DK452" s="223">
        <f t="shared" ca="1" si="964"/>
        <v>2.4798864338474646E-13</v>
      </c>
      <c r="DL452" s="223">
        <f t="shared" ca="1" si="965"/>
        <v>-9.3312655964141316E-13</v>
      </c>
      <c r="DM452" s="223">
        <f t="shared" ca="1" si="966"/>
        <v>9.0018923161767329E-13</v>
      </c>
      <c r="DN452" s="223">
        <f t="shared" ca="1" si="967"/>
        <v>-1.7452314594196387E-13</v>
      </c>
      <c r="DO452" s="223">
        <f t="shared" ca="1" si="968"/>
        <v>-6.8544492627565636E-13</v>
      </c>
      <c r="DP452" s="223">
        <f t="shared" ca="1" si="969"/>
        <v>1.0179378904379438E-12</v>
      </c>
      <c r="DQ452" s="223">
        <f t="shared" ca="1" si="970"/>
        <v>-5.670901686171782E-13</v>
      </c>
      <c r="DR452" s="223">
        <f t="shared" ca="1" si="971"/>
        <v>-3.2015431755592775E-13</v>
      </c>
      <c r="DS452" s="223">
        <f t="shared" ca="1" si="972"/>
        <v>9.6102826865960003E-13</v>
      </c>
      <c r="DT452" s="223">
        <f t="shared" ca="1" si="973"/>
        <v>-8.6235558308484548E-13</v>
      </c>
      <c r="DU452" s="223">
        <f t="shared" ca="1" si="974"/>
        <v>1.0006852539513748E-13</v>
      </c>
      <c r="DV452" s="223">
        <f t="shared" ca="1" si="975"/>
        <v>7.3922494699302993E-13</v>
      </c>
      <c r="DW452" s="223">
        <f t="shared" ca="1" si="976"/>
        <v>-1.0096576052659325E-12</v>
      </c>
      <c r="DX452" s="223">
        <f t="shared" ca="1" si="977"/>
        <v>5.0312156186613173E-13</v>
      </c>
      <c r="DY452" s="223">
        <f t="shared" ca="1" si="978"/>
        <v>3.9058504774131874E-13</v>
      </c>
      <c r="DZ452" s="223">
        <f t="shared" ca="1" si="979"/>
        <v>-9.8372208222391547E-13</v>
      </c>
      <c r="EA452" s="223">
        <f t="shared" ca="1" si="980"/>
        <v>8.1984875493053552E-13</v>
      </c>
      <c r="EB452" s="223">
        <f t="shared" ca="1" si="981"/>
        <v>-2.5071624838995753E-14</v>
      </c>
      <c r="EC452" s="223">
        <f t="shared" ca="1" si="982"/>
        <v>-7.8899904367426372E-13</v>
      </c>
      <c r="ED452" s="223">
        <f t="shared" ca="1" si="983"/>
        <v>9.9590589805160878E-13</v>
      </c>
      <c r="EE452" s="223">
        <f t="shared" ca="1" si="984"/>
        <v>-4.3642649577956345E-13</v>
      </c>
      <c r="EF452" s="223">
        <f t="shared" ca="1" si="985"/>
        <v>-4.5889916371163331E-13</v>
      </c>
      <c r="EG452" s="223">
        <f t="shared" ca="1" si="986"/>
        <v>1.0010850205924138E-12</v>
      </c>
      <c r="EH452" s="223">
        <f t="shared" ca="1" si="987"/>
        <v>-7.7289909533937661E-13</v>
      </c>
      <c r="EI452" s="223">
        <f t="shared" ca="1" si="988"/>
        <v>-5.0061141024419656E-14</v>
      </c>
      <c r="EJ452" s="223">
        <f t="shared" ca="1" si="989"/>
        <v>8.3449748617688361E-13</v>
      </c>
      <c r="EK452" s="223">
        <f t="shared" ca="1" si="990"/>
        <v>-9.7675729048784889E-13</v>
      </c>
      <c r="EL452" s="223">
        <f t="shared" ca="1" si="991"/>
        <v>3.6736639669923126E-13</v>
      </c>
      <c r="EM452" s="223">
        <f t="shared" ca="1" si="992"/>
        <v>5.2472646535356965E-13</v>
      </c>
      <c r="EN452" s="223">
        <f t="shared" ca="1" si="993"/>
        <v>-1.0130229924976792E-12</v>
      </c>
      <c r="EO452" s="223">
        <f t="shared" ca="1" si="994"/>
        <v>7.2176102858460681E-13</v>
      </c>
      <c r="EP452" s="223">
        <f t="shared" ca="1" si="995"/>
        <v>1.2492262122725304E-13</v>
      </c>
      <c r="EQ452" s="223">
        <f t="shared" ca="1" si="996"/>
        <v>-8.754737144988638E-13</v>
      </c>
      <c r="ER452" s="223">
        <f t="shared" ca="1" si="997"/>
        <v>9.5231555053812641E-13</v>
      </c>
      <c r="ES452" s="223">
        <f t="shared" ca="1" si="998"/>
        <v>-2.9631550728559956E-13</v>
      </c>
      <c r="ET452" s="223">
        <f t="shared" ca="1" si="999"/>
        <v>-5.8771022881608008E-13</v>
      </c>
      <c r="EU452" s="223">
        <f t="shared" ca="1" si="1000"/>
        <v>1.0194713050356355E-12</v>
      </c>
      <c r="EV452" s="223">
        <f t="shared" ca="1" si="1001"/>
        <v>-6.6671167628067183E-13</v>
      </c>
      <c r="EW452" s="223">
        <f t="shared" ca="1" si="1002"/>
        <v>-1.9910713492197503E-13</v>
      </c>
      <c r="EX452" s="223">
        <f t="shared" ca="1" si="1003"/>
        <v>9.117056749086661E-13</v>
      </c>
      <c r="EY452" s="223">
        <f t="shared" ca="1" si="1004"/>
        <v>-9.2271313010890031E-13</v>
      </c>
      <c r="EZ452" s="223">
        <f t="shared" ca="1" si="1005"/>
        <v>2.2365885846443591E-13</v>
      </c>
      <c r="FA452" s="223">
        <f t="shared" ca="1" si="1006"/>
        <v>6.4750913962788309E-13</v>
      </c>
      <c r="FB452" s="223">
        <f t="shared" ca="1" si="1007"/>
        <v>-1.0203950142419405E-12</v>
      </c>
      <c r="FC452" s="223">
        <f t="shared" ca="1" si="1008"/>
        <v>6.080493556373268E-13</v>
      </c>
      <c r="FD452" s="223">
        <f t="shared" ca="1" si="1009"/>
        <v>2.7221266980139132E-13</v>
      </c>
      <c r="FE452" s="223">
        <f t="shared" ca="1" si="1010"/>
        <v>-9.4299702327354181E-13</v>
      </c>
      <c r="FF452" s="223">
        <f t="shared" ca="1" si="1011"/>
        <v>8.8811044728135378E-13</v>
      </c>
      <c r="FG452" s="223">
        <f t="shared" ca="1" si="1012"/>
        <v>-1.49790182910807E-13</v>
      </c>
      <c r="FH452" s="223">
        <f t="shared" ca="1" si="1013"/>
        <v>-7.0379914231015563E-13</v>
      </c>
      <c r="FI452" s="223">
        <f t="shared" ca="1" si="1014"/>
        <v>1.0157891144563728E-12</v>
      </c>
      <c r="FJ452" s="223">
        <f t="shared" ca="1" si="1015"/>
        <v>-5.4609196285279492E-13</v>
      </c>
      <c r="FK452" s="223">
        <f t="shared" ca="1" si="1016"/>
        <v>-3.4384306063793549E-13</v>
      </c>
      <c r="FL452" s="223">
        <f t="shared" ca="1" si="1017"/>
        <v>9.6917818906556722E-13</v>
      </c>
      <c r="FM452" s="223">
        <f t="shared" ca="1" si="1018"/>
        <v>-8.4869501699177496E-13</v>
      </c>
      <c r="FN452" s="223">
        <f t="shared" ca="1" si="1019"/>
        <v>7.510978137782742E-14</v>
      </c>
      <c r="FO452" s="223">
        <f t="shared" ca="1" si="1020"/>
        <v>7.5627519646128796E-13</v>
      </c>
      <c r="FP452" s="223">
        <f t="shared" ca="1" si="1021"/>
        <v>-1.0056785654489278E-12</v>
      </c>
      <c r="FQ452" s="223">
        <f t="shared" ca="1" si="1022"/>
        <v>4.8117525040672624E-13</v>
      </c>
      <c r="FR452" s="223">
        <f t="shared" ca="1" si="1023"/>
        <v>4.1361013613741964E-13</v>
      </c>
      <c r="FS452" s="223">
        <f t="shared" ca="1" si="1024"/>
        <v>-9.9010729427891047E-13</v>
      </c>
      <c r="FT452" s="223">
        <f t="shared" ca="1" si="1025"/>
        <v>8.0468043487195946E-13</v>
      </c>
      <c r="FU452" s="223">
        <f t="shared" ca="1" si="1026"/>
        <v>-2.2353431853189112E-17</v>
      </c>
      <c r="FV452" s="223">
        <f t="shared" ca="1" si="1027"/>
        <v>-8.0465292979709147E-13</v>
      </c>
      <c r="FW452" s="223">
        <f t="shared" ca="1" si="1028"/>
        <v>9.9011815716069675E-13</v>
      </c>
      <c r="FX452" s="223">
        <f t="shared" ca="1" si="1029"/>
        <v>-4.1365100758836696E-13</v>
      </c>
      <c r="FY452" s="223">
        <f t="shared" ca="1" si="1030"/>
        <v>-4.8113582247291004E-13</v>
      </c>
      <c r="FZ452" s="223">
        <f t="shared" ca="1" si="1031"/>
        <v>1.005670922279068E-12</v>
      </c>
      <c r="GA452" s="223">
        <f t="shared" ca="1" si="1032"/>
        <v>-7.56305219755953E-13</v>
      </c>
      <c r="GB452" s="223">
        <f t="shared" ca="1" si="1033"/>
        <v>-7.5065195649304964E-14</v>
      </c>
      <c r="GC452" s="223">
        <f t="shared" ca="1" si="1034"/>
        <v>8.4867017918908795E-13</v>
      </c>
      <c r="GD452" s="223">
        <f t="shared" ca="1" si="1035"/>
        <v>-9.6919221279238239E-13</v>
      </c>
      <c r="GE452" s="223">
        <f t="shared" ca="1" si="1036"/>
        <v>3.4388515412013119E-13</v>
      </c>
      <c r="GF452" s="223">
        <f t="shared" ca="1" si="1037"/>
        <v>5.4605419209960138E-13</v>
      </c>
      <c r="GG452" s="223">
        <f t="shared" ca="1" si="1038"/>
        <v>-1.0157847324174393E-12</v>
      </c>
      <c r="GH452" s="223">
        <f t="shared" ca="1" si="1039"/>
        <v>7.0383152112582499E-13</v>
      </c>
      <c r="GI452" s="223">
        <f t="shared" ca="1" si="1040"/>
        <v>1.4974595993139446E-13</v>
      </c>
      <c r="GJ452" s="223">
        <f t="shared" ca="1" si="1041"/>
        <v>-8.8808841134905249E-13</v>
      </c>
      <c r="GK452" s="223">
        <f t="shared" ca="1" si="1042"/>
        <v>9.4301413184959528E-13</v>
      </c>
      <c r="GL452" s="223">
        <f t="shared" ca="1" si="1043"/>
        <v>-2.7225575720660829E-13</v>
      </c>
      <c r="GM452" s="223">
        <f t="shared" ca="1" si="1044"/>
        <v>-6.0801344674768903E-13</v>
      </c>
      <c r="GN452" s="223">
        <f t="shared" ca="1" si="1045"/>
        <v>1.0203939170805816E-12</v>
      </c>
      <c r="GO452" s="223">
        <f t="shared" ca="1" si="1046"/>
        <v>-6.475436985008652E-13</v>
      </c>
      <c r="GP452" s="223">
        <f t="shared" ca="1" si="1047"/>
        <v>-2.2361523788229026E-13</v>
      </c>
      <c r="GQ452" s="223">
        <f t="shared" ca="1" si="1048"/>
        <v>9.2269401546161141E-13</v>
      </c>
      <c r="GR452" s="223">
        <f t="shared" ca="1" si="1049"/>
        <v>-9.1172577562110175E-13</v>
      </c>
      <c r="GS452" s="223">
        <f t="shared" ca="1" si="1050"/>
        <v>1.9915098275583124E-13</v>
      </c>
      <c r="GT452" s="223">
        <f t="shared" ca="1" si="1051"/>
        <v>6.6667782384797389E-13</v>
      </c>
      <c r="GU452" s="223">
        <f t="shared" ca="1" si="1052"/>
        <v>-1.0194734986974641E-12</v>
      </c>
      <c r="GV452" s="223">
        <f t="shared" ca="1" si="1053"/>
        <v>5.8774678046888993E-13</v>
      </c>
      <c r="GW452" s="223">
        <f t="shared" ca="1" si="1054"/>
        <v>2.9627272548443488E-13</v>
      </c>
      <c r="GX452" s="223">
        <f t="shared" ca="1" si="1055"/>
        <v>-9.5229946075977939E-13</v>
      </c>
      <c r="GY452" s="223">
        <f t="shared" ca="1" si="1056"/>
        <v>8.754966984202094E-13</v>
      </c>
      <c r="GZ452" s="223">
        <f t="shared" ca="1" si="1057"/>
        <v>-1.2496699187453773E-13</v>
      </c>
      <c r="HA452" s="223">
        <f t="shared" ca="1" si="1058"/>
        <v>-7.2172941605811464E-13</v>
      </c>
      <c r="HB452" s="223">
        <f t="shared" ca="1" si="1059"/>
        <v>1.0130284650950515E-12</v>
      </c>
      <c r="HC452" s="223">
        <f t="shared" ca="1" si="1060"/>
        <v>-5.247648117096339E-13</v>
      </c>
      <c r="HD452" s="223">
        <f t="shared" ca="1" si="1061"/>
        <v>-3.6732468551733478E-13</v>
      </c>
      <c r="HE452" s="223">
        <f t="shared" ca="1" si="1062"/>
        <v>9.767443127703469E-13</v>
      </c>
      <c r="HF452" s="223">
        <f t="shared" ca="1" si="1063"/>
        <v>-8.3452322875521813E-13</v>
      </c>
      <c r="HG452" s="223">
        <f t="shared" ca="1" si="1064"/>
        <v>5.0105794036750809E-14</v>
      </c>
      <c r="HH452" s="223">
        <f t="shared" ca="1" si="1065"/>
        <v>7.7286989403011005E-13</v>
      </c>
      <c r="HI452" s="223">
        <f t="shared" ca="1" si="1066"/>
        <v>-1.0010937424688506E-12</v>
      </c>
      <c r="HJ452" s="223">
        <f t="shared" ca="1" si="1067"/>
        <v>4.5893909696872611E-13</v>
      </c>
      <c r="HK452" s="223">
        <f t="shared" ca="1" si="1068"/>
        <v>4.3638608125344371E-13</v>
      </c>
      <c r="HL452" s="223">
        <f t="shared" ca="1" si="1069"/>
        <v>-9.9589610272232712E-13</v>
      </c>
      <c r="HM452" s="223">
        <f t="shared" ca="1" si="1070"/>
        <v>7.8902740540835497E-13</v>
      </c>
      <c r="HN452" s="223">
        <f t="shared" ca="1" si="1071"/>
        <v>2.5026931440160882E-14</v>
      </c>
      <c r="HO452" s="223">
        <f t="shared" ca="1" si="1072"/>
        <v>-8.1982212308291972E-13</v>
      </c>
      <c r="HP452" s="223">
        <f t="shared" ca="1" si="1073"/>
        <v>9.8373400611482805E-13</v>
      </c>
      <c r="HQ452" s="223">
        <f t="shared" ca="1" si="1074"/>
        <v>-3.9062635149765991E-13</v>
      </c>
      <c r="HR452" s="223">
        <f t="shared" ca="1" si="1075"/>
        <v>-5.0308266300560762E-13</v>
      </c>
      <c r="HS452" s="223">
        <f t="shared" ca="1" si="1076"/>
        <v>1.0096510454066094E-12</v>
      </c>
      <c r="HT452" s="223">
        <f t="shared" ca="1" si="1077"/>
        <v>-7.3925577418818353E-13</v>
      </c>
      <c r="HU452" s="223">
        <f t="shared" ca="1" si="1078"/>
        <v>-1.0002403380719947E-13</v>
      </c>
      <c r="HV452" s="223">
        <f t="shared" ca="1" si="1079"/>
        <v>8.6233166501916994E-13</v>
      </c>
      <c r="HW452" s="223">
        <f t="shared" ca="1" si="1080"/>
        <v>-9.6104332994835983E-13</v>
      </c>
      <c r="HX452" s="223">
        <f t="shared" ca="1" si="1081"/>
        <v>3.2019676798288292E-13</v>
      </c>
      <c r="HY452" s="223">
        <f t="shared" ca="1" si="1082"/>
        <v>5.6705299621854505E-13</v>
      </c>
      <c r="HZ452" s="223">
        <f t="shared" ca="1" si="1083"/>
        <v>-1.0179346015970233E-12</v>
      </c>
      <c r="IA452" s="223">
        <f t="shared" ca="1" si="1084"/>
        <v>6.8547805187663058E-13</v>
      </c>
      <c r="IB452" s="223">
        <f t="shared" ca="1" si="1085"/>
        <v>1.7447909726874985E-13</v>
      </c>
      <c r="IC452" s="223">
        <f t="shared" ca="1" si="1086"/>
        <v>-9.0016815694798083E-13</v>
      </c>
      <c r="ID452" s="223">
        <f t="shared" ca="1" si="1087"/>
        <v>9.3314467670963013E-13</v>
      </c>
      <c r="IE452" s="223">
        <f t="shared" ca="1" si="1088"/>
        <v>-6.6970412225640793E-13</v>
      </c>
      <c r="IF452" s="223">
        <f t="shared" ca="1" si="1089"/>
        <v>-6.2795042011401801E-13</v>
      </c>
      <c r="IG452" s="223">
        <f t="shared" ca="1" si="1090"/>
        <v>1.0207018819848637E-12</v>
      </c>
      <c r="IH452" s="223">
        <f t="shared" ca="1" si="1091"/>
        <v>-6.279856646103451E-13</v>
      </c>
      <c r="II452" s="223">
        <f t="shared" ca="1" si="1092"/>
        <v>-2.4798864338476105E-13</v>
      </c>
      <c r="IJ452" s="223">
        <f t="shared" ca="1" si="1093"/>
        <v>9.3312655964141922E-13</v>
      </c>
      <c r="IK452" s="223">
        <f t="shared" ca="1" si="1094"/>
        <v>-9.0018923161766601E-13</v>
      </c>
      <c r="IL452" s="223">
        <f t="shared" ca="1" si="1095"/>
        <v>1.745231459419491E-13</v>
      </c>
      <c r="IM452" s="223">
        <f t="shared" ca="1" si="1096"/>
        <v>6.8544492627566747E-13</v>
      </c>
      <c r="IN452" s="223">
        <f t="shared" ca="1" si="1097"/>
        <v>-1.0179378904379406E-12</v>
      </c>
      <c r="IO452" s="223">
        <f t="shared" ca="1" si="1098"/>
        <v>5.6709016861716568E-13</v>
      </c>
      <c r="IP452" s="223">
        <f t="shared" ca="1" si="1099"/>
        <v>3.2015431755599707E-13</v>
      </c>
      <c r="IQ452" s="223">
        <f t="shared" ca="1" si="1100"/>
        <v>-9.6102826865962467E-13</v>
      </c>
      <c r="IR452" s="223">
        <f t="shared" ca="1" si="1101"/>
        <v>8.623555830848063E-13</v>
      </c>
      <c r="IS452" s="223">
        <f t="shared" ca="1" si="1102"/>
        <v>-1.000685253950648E-13</v>
      </c>
      <c r="IT452" s="223">
        <f t="shared" ca="1" si="1103"/>
        <v>-7.3922494699300035E-13</v>
      </c>
      <c r="IU452" s="223">
        <f t="shared" ca="1" si="1104"/>
        <v>1.0096576052659386E-12</v>
      </c>
      <c r="IV452" s="223">
        <f t="shared" ca="1" si="1105"/>
        <v>-5.0312156186616919E-13</v>
      </c>
      <c r="IW452" s="223">
        <f t="shared" ca="1" si="1106"/>
        <v>-3.9058504774127906E-13</v>
      </c>
      <c r="IX452" s="223">
        <f t="shared" ca="1" si="1107"/>
        <v>9.8372208222391951E-13</v>
      </c>
      <c r="IY452" s="223">
        <f t="shared" ca="1" si="1108"/>
        <v>-8.1984875493052674E-13</v>
      </c>
      <c r="IZ452" s="223">
        <f t="shared" ca="1" si="1109"/>
        <v>2.5071624838980784E-14</v>
      </c>
      <c r="JA452" s="223">
        <f t="shared" ca="1" si="1110"/>
        <v>7.8899904367427321E-13</v>
      </c>
      <c r="JB452" s="223">
        <f t="shared" ca="1" si="1111"/>
        <v>-9.9590589805160535E-13</v>
      </c>
    </row>
    <row r="453" spans="2:262">
      <c r="B453" s="230">
        <v>92</v>
      </c>
      <c r="C453" s="229">
        <f t="shared" si="1112"/>
        <v>1.7968750000000012E-3</v>
      </c>
      <c r="D453" s="226">
        <f t="shared" ca="1" si="855"/>
        <v>18.000000000005461</v>
      </c>
      <c r="E453" s="225">
        <f ca="1">CT361</f>
        <v>5.4603717203199974E-12</v>
      </c>
      <c r="F453" s="224">
        <v>92</v>
      </c>
      <c r="G453" s="223">
        <f t="shared" ca="1" si="856"/>
        <v>2.6794014981067268E-13</v>
      </c>
      <c r="H453" s="223">
        <f t="shared" ca="1" si="857"/>
        <v>2.8356257467300842E-13</v>
      </c>
      <c r="I453" s="223">
        <f t="shared" ca="1" si="858"/>
        <v>-6.2772053583609013E-13</v>
      </c>
      <c r="J453" s="223">
        <f t="shared" ca="1" si="859"/>
        <v>5.1288080985903242E-13</v>
      </c>
      <c r="K453" s="223">
        <f t="shared" ca="1" si="860"/>
        <v>-2.3015746865873099E-14</v>
      </c>
      <c r="L453" s="223">
        <f t="shared" ca="1" si="861"/>
        <v>-4.8367873937559114E-13</v>
      </c>
      <c r="M453" s="223">
        <f t="shared" ca="1" si="862"/>
        <v>6.3670083477110004E-13</v>
      </c>
      <c r="N453" s="223">
        <f t="shared" ca="1" si="863"/>
        <v>-3.2415872782475386E-13</v>
      </c>
      <c r="O453" s="223">
        <f t="shared" ca="1" si="864"/>
        <v>-2.254125949009906E-13</v>
      </c>
      <c r="P453" s="223">
        <f t="shared" ca="1" si="865"/>
        <v>6.1015920056693138E-13</v>
      </c>
      <c r="Q453" s="223">
        <f t="shared" ca="1" si="866"/>
        <v>-5.4874920331964887E-13</v>
      </c>
      <c r="R453" s="223">
        <f t="shared" ca="1" si="867"/>
        <v>8.6086417985342577E-14</v>
      </c>
      <c r="S453" s="223">
        <f t="shared" ca="1" si="868"/>
        <v>4.3952391246443857E-13</v>
      </c>
      <c r="T453" s="223">
        <f t="shared" ca="1" si="869"/>
        <v>-6.4374845457888188E-13</v>
      </c>
      <c r="U453" s="223">
        <f t="shared" ca="1" si="870"/>
        <v>3.7725548008669534E-13</v>
      </c>
      <c r="V453" s="223">
        <f t="shared" ca="1" si="871"/>
        <v>1.65091768617017E-13</v>
      </c>
      <c r="W453" s="223">
        <f t="shared" ca="1" si="872"/>
        <v>-5.8672169864936423E-13</v>
      </c>
      <c r="X453" s="223">
        <f t="shared" ca="1" si="873"/>
        <v>5.7933284197546943E-13</v>
      </c>
      <c r="Y453" s="223">
        <f t="shared" ca="1" si="874"/>
        <v>-1.4832802983998909E-13</v>
      </c>
      <c r="Z453" s="223">
        <f t="shared" ca="1" si="875"/>
        <v>-3.9113623000804459E-13</v>
      </c>
      <c r="AA453" s="223">
        <f t="shared" ca="1" si="876"/>
        <v>6.4459642486036728E-13</v>
      </c>
      <c r="AB453" s="223">
        <f t="shared" ca="1" si="877"/>
        <v>-4.2671905584658081E-13</v>
      </c>
      <c r="AC453" s="223">
        <f t="shared" ca="1" si="878"/>
        <v>-1.0318101835292069E-13</v>
      </c>
      <c r="AD453" s="223">
        <f t="shared" ca="1" si="879"/>
        <v>5.5763374603909871E-13</v>
      </c>
      <c r="AE453" s="223">
        <f t="shared" ca="1" si="880"/>
        <v>-6.0433718866752032E-13</v>
      </c>
      <c r="AF453" s="223">
        <f t="shared" ca="1" si="881"/>
        <v>2.0914116168292751E-13</v>
      </c>
      <c r="AG453" s="223">
        <f t="shared" ca="1" si="882"/>
        <v>3.3898169183985862E-13</v>
      </c>
      <c r="AH453" s="223">
        <f t="shared" ca="1" si="883"/>
        <v>-6.3923657919819814E-13</v>
      </c>
      <c r="AI453" s="223">
        <f t="shared" ca="1" si="884"/>
        <v>4.7207309383029962E-13</v>
      </c>
      <c r="AJ453" s="223">
        <f t="shared" ca="1" si="885"/>
        <v>4.0276578477608253E-14</v>
      </c>
      <c r="AK453" s="223">
        <f t="shared" ca="1" si="886"/>
        <v>-5.2317547562086328E-13</v>
      </c>
      <c r="AL453" s="223">
        <f t="shared" ca="1" si="887"/>
        <v>6.23521437868391E-13</v>
      </c>
      <c r="AM453" s="223">
        <f t="shared" ca="1" si="888"/>
        <v>-2.6794014981066667E-13</v>
      </c>
      <c r="AN453" s="223">
        <f t="shared" ca="1" si="889"/>
        <v>-2.8356257467300852E-13</v>
      </c>
      <c r="AO453" s="223">
        <f t="shared" ca="1" si="890"/>
        <v>6.2772053583609084E-13</v>
      </c>
      <c r="AP453" s="223">
        <f t="shared" ca="1" si="891"/>
        <v>-5.1288080985902929E-13</v>
      </c>
      <c r="AQ453" s="223">
        <f t="shared" ca="1" si="892"/>
        <v>2.3015746865865526E-14</v>
      </c>
      <c r="AR453" s="223">
        <f t="shared" ca="1" si="893"/>
        <v>4.8367873937559225E-13</v>
      </c>
      <c r="AS453" s="223">
        <f t="shared" ca="1" si="894"/>
        <v>-6.3670083477109944E-13</v>
      </c>
      <c r="AT453" s="223">
        <f t="shared" ca="1" si="895"/>
        <v>3.2415872782474836E-13</v>
      </c>
      <c r="AU453" s="223">
        <f t="shared" ca="1" si="896"/>
        <v>2.2541259490099015E-13</v>
      </c>
      <c r="AV453" s="223">
        <f t="shared" ca="1" si="897"/>
        <v>-6.1015920056693198E-13</v>
      </c>
      <c r="AW453" s="223">
        <f t="shared" ca="1" si="898"/>
        <v>5.4874920331964675E-13</v>
      </c>
      <c r="AX453" s="223">
        <f t="shared" ca="1" si="899"/>
        <v>-8.6086417985333943E-14</v>
      </c>
      <c r="AY453" s="223">
        <f t="shared" ca="1" si="900"/>
        <v>-4.3952391246443993E-13</v>
      </c>
      <c r="AZ453" s="223">
        <f t="shared" ca="1" si="901"/>
        <v>6.4374845457888158E-13</v>
      </c>
      <c r="BA453" s="223">
        <f t="shared" ca="1" si="902"/>
        <v>-3.7725548008669201E-13</v>
      </c>
      <c r="BB453" s="223">
        <f t="shared" ca="1" si="903"/>
        <v>-1.6509176861701655E-13</v>
      </c>
      <c r="BC453" s="223">
        <f t="shared" ca="1" si="904"/>
        <v>5.8672169864936595E-13</v>
      </c>
      <c r="BD453" s="223">
        <f t="shared" ca="1" si="905"/>
        <v>-5.7933284197546761E-13</v>
      </c>
      <c r="BE453" s="223">
        <f t="shared" ca="1" si="906"/>
        <v>1.4832802983998061E-13</v>
      </c>
      <c r="BF453" s="223">
        <f t="shared" ca="1" si="907"/>
        <v>3.9113623000804418E-13</v>
      </c>
      <c r="BG453" s="223">
        <f t="shared" ca="1" si="908"/>
        <v>-6.4459642486036738E-13</v>
      </c>
      <c r="BH453" s="223">
        <f t="shared" ca="1" si="909"/>
        <v>4.2671905584657768E-13</v>
      </c>
      <c r="BI453" s="223">
        <f t="shared" ca="1" si="910"/>
        <v>1.0318101835292928E-13</v>
      </c>
      <c r="BJ453" s="223">
        <f t="shared" ca="1" si="911"/>
        <v>-5.5763374603910083E-13</v>
      </c>
      <c r="BK453" s="223">
        <f t="shared" ca="1" si="912"/>
        <v>6.0433718866752214E-13</v>
      </c>
      <c r="BL453" s="223">
        <f t="shared" ca="1" si="913"/>
        <v>-2.0914116168291928E-13</v>
      </c>
      <c r="BM453" s="223">
        <f t="shared" ca="1" si="914"/>
        <v>-3.3898169183985827E-13</v>
      </c>
      <c r="BN453" s="223">
        <f t="shared" ca="1" si="915"/>
        <v>6.3923657919819995E-13</v>
      </c>
      <c r="BO453" s="223">
        <f t="shared" ca="1" si="916"/>
        <v>-4.720730938302967E-13</v>
      </c>
      <c r="BP453" s="223">
        <f t="shared" ca="1" si="917"/>
        <v>-4.0276578477603204E-14</v>
      </c>
      <c r="BQ453" s="223">
        <f t="shared" ca="1" si="918"/>
        <v>5.2317547562087116E-13</v>
      </c>
      <c r="BR453" s="223">
        <f t="shared" ca="1" si="919"/>
        <v>-6.2352143786838989E-13</v>
      </c>
      <c r="BS453" s="223">
        <f t="shared" ca="1" si="920"/>
        <v>2.6794014981067121E-13</v>
      </c>
      <c r="BT453" s="223">
        <f t="shared" ca="1" si="921"/>
        <v>2.8356257467302044E-13</v>
      </c>
      <c r="BU453" s="223">
        <f t="shared" ca="1" si="922"/>
        <v>-6.2772053583609175E-13</v>
      </c>
      <c r="BV453" s="223">
        <f t="shared" ca="1" si="923"/>
        <v>5.1288080985903242E-13</v>
      </c>
      <c r="BW453" s="223">
        <f t="shared" ca="1" si="924"/>
        <v>-2.3015746865861412E-14</v>
      </c>
      <c r="BX453" s="223">
        <f t="shared" ca="1" si="925"/>
        <v>-4.8367873937559508E-13</v>
      </c>
      <c r="BY453" s="223">
        <f t="shared" ca="1" si="926"/>
        <v>6.3670083477109731E-13</v>
      </c>
      <c r="BZ453" s="223">
        <f t="shared" ca="1" si="927"/>
        <v>-3.2415872782474482E-13</v>
      </c>
      <c r="CA453" s="223">
        <f t="shared" ca="1" si="928"/>
        <v>-2.2541259490099398E-13</v>
      </c>
      <c r="CB453" s="223">
        <f t="shared" ca="1" si="929"/>
        <v>6.1015920056693622E-13</v>
      </c>
      <c r="CC453" s="223">
        <f t="shared" ca="1" si="930"/>
        <v>-5.4874920331964463E-13</v>
      </c>
      <c r="CD453" s="223">
        <f t="shared" ca="1" si="931"/>
        <v>8.6086417985338967E-14</v>
      </c>
      <c r="CE453" s="223">
        <f t="shared" ca="1" si="932"/>
        <v>4.3952391246444963E-13</v>
      </c>
      <c r="CF453" s="223">
        <f t="shared" ca="1" si="933"/>
        <v>-6.4374845457888127E-13</v>
      </c>
      <c r="CG453" s="223">
        <f t="shared" ca="1" si="934"/>
        <v>3.7725548008669615E-13</v>
      </c>
      <c r="CH453" s="223">
        <f t="shared" ca="1" si="935"/>
        <v>1.6509176861702937E-13</v>
      </c>
      <c r="CI453" s="223">
        <f t="shared" ca="1" si="936"/>
        <v>-5.8672169864936766E-13</v>
      </c>
      <c r="CJ453" s="223">
        <f t="shared" ca="1" si="937"/>
        <v>5.7933284197546983E-13</v>
      </c>
      <c r="CK453" s="223">
        <f t="shared" ca="1" si="938"/>
        <v>-1.4832802983997662E-13</v>
      </c>
      <c r="CL453" s="223">
        <f t="shared" ca="1" si="939"/>
        <v>-3.9113623000804751E-13</v>
      </c>
      <c r="CM453" s="223">
        <f t="shared" ca="1" si="940"/>
        <v>6.4459642486036789E-13</v>
      </c>
      <c r="CN453" s="223">
        <f t="shared" ca="1" si="941"/>
        <v>-4.267190558465746E-13</v>
      </c>
      <c r="CO453" s="223">
        <f t="shared" ca="1" si="942"/>
        <v>-1.0318101835292429E-13</v>
      </c>
      <c r="CP453" s="223">
        <f t="shared" ca="1" si="943"/>
        <v>5.576337460391075E-13</v>
      </c>
      <c r="CQ453" s="223">
        <f t="shared" ca="1" si="944"/>
        <v>-6.0433718866751749E-13</v>
      </c>
      <c r="CR453" s="223">
        <f t="shared" ca="1" si="945"/>
        <v>2.0914116168292402E-13</v>
      </c>
      <c r="CS453" s="223">
        <f t="shared" ca="1" si="946"/>
        <v>3.3898169183986953E-13</v>
      </c>
      <c r="CT453" s="223">
        <f t="shared" ca="1" si="947"/>
        <v>-6.3923657919819935E-13</v>
      </c>
      <c r="CU453" s="223">
        <f t="shared" ca="1" si="948"/>
        <v>4.7207309383030023E-13</v>
      </c>
      <c r="CV453" s="223">
        <f t="shared" ca="1" si="949"/>
        <v>4.0276578477616432E-14</v>
      </c>
      <c r="CW453" s="223">
        <f t="shared" ca="1" si="950"/>
        <v>-5.2317547562086813E-13</v>
      </c>
      <c r="CX453" s="223">
        <f t="shared" ca="1" si="951"/>
        <v>6.235214378683912E-13</v>
      </c>
      <c r="CY453" s="223">
        <f t="shared" ca="1" si="952"/>
        <v>-2.6794014981065915E-13</v>
      </c>
      <c r="CZ453" s="223">
        <f t="shared" ca="1" si="953"/>
        <v>-2.835625746730159E-13</v>
      </c>
      <c r="DA453" s="223">
        <f t="shared" ca="1" si="954"/>
        <v>6.2772053583609478E-13</v>
      </c>
      <c r="DB453" s="223">
        <f t="shared" ca="1" si="955"/>
        <v>-5.1288080985902435E-13</v>
      </c>
      <c r="DC453" s="223">
        <f t="shared" ca="1" si="956"/>
        <v>2.301574686586646E-14</v>
      </c>
      <c r="DD453" s="223">
        <f t="shared" ca="1" si="957"/>
        <v>4.8367873937560386E-13</v>
      </c>
      <c r="DE453" s="223">
        <f t="shared" ca="1" si="958"/>
        <v>-6.3670083477109802E-13</v>
      </c>
      <c r="DF453" s="223">
        <f t="shared" ca="1" si="959"/>
        <v>3.2415872782474922E-13</v>
      </c>
      <c r="DG453" s="223">
        <f t="shared" ca="1" si="960"/>
        <v>2.254125949010064E-13</v>
      </c>
      <c r="DH453" s="223">
        <f t="shared" ca="1" si="961"/>
        <v>-6.1015920056693461E-13</v>
      </c>
      <c r="DI453" s="223">
        <f t="shared" ca="1" si="962"/>
        <v>5.4874920331964715E-13</v>
      </c>
      <c r="DJ453" s="223">
        <f t="shared" ca="1" si="963"/>
        <v>-8.6086417985325815E-14</v>
      </c>
      <c r="DK453" s="223">
        <f t="shared" ca="1" si="964"/>
        <v>-4.3952391246444589E-13</v>
      </c>
      <c r="DL453" s="223">
        <f t="shared" ca="1" si="965"/>
        <v>6.4374845457888047E-13</v>
      </c>
      <c r="DM453" s="223">
        <f t="shared" ca="1" si="966"/>
        <v>-3.7725548008668534E-13</v>
      </c>
      <c r="DN453" s="223">
        <f t="shared" ca="1" si="967"/>
        <v>-1.6509176861702447E-13</v>
      </c>
      <c r="DO453" s="223">
        <f t="shared" ca="1" si="968"/>
        <v>5.8672169864937322E-13</v>
      </c>
      <c r="DP453" s="223">
        <f t="shared" ca="1" si="969"/>
        <v>-5.7933284197547205E-13</v>
      </c>
      <c r="DQ453" s="223">
        <f t="shared" ca="1" si="970"/>
        <v>1.4832802983996372E-13</v>
      </c>
      <c r="DR453" s="223">
        <f t="shared" ca="1" si="971"/>
        <v>3.9113623000805807E-13</v>
      </c>
      <c r="DS453" s="223">
        <f t="shared" ca="1" si="972"/>
        <v>-6.4459642486036769E-13</v>
      </c>
      <c r="DT453" s="223">
        <f t="shared" ca="1" si="973"/>
        <v>4.2671905584657838E-13</v>
      </c>
      <c r="DU453" s="223">
        <f t="shared" ca="1" si="974"/>
        <v>1.0318101835291929E-13</v>
      </c>
      <c r="DV453" s="223">
        <f t="shared" ca="1" si="975"/>
        <v>-5.5763374603911406E-13</v>
      </c>
      <c r="DW453" s="223">
        <f t="shared" ca="1" si="976"/>
        <v>6.0433718866751285E-13</v>
      </c>
      <c r="DX453" s="223">
        <f t="shared" ca="1" si="977"/>
        <v>-2.0914116168291143E-13</v>
      </c>
      <c r="DY453" s="223">
        <f t="shared" ca="1" si="978"/>
        <v>-3.3898169183986518E-13</v>
      </c>
      <c r="DZ453" s="223">
        <f t="shared" ca="1" si="979"/>
        <v>6.3923657919819854E-13</v>
      </c>
      <c r="EA453" s="223">
        <f t="shared" ca="1" si="980"/>
        <v>-4.7207309383030356E-13</v>
      </c>
      <c r="EB453" s="223">
        <f t="shared" ca="1" si="981"/>
        <v>-4.0276578477629685E-14</v>
      </c>
      <c r="EC453" s="223">
        <f t="shared" ca="1" si="982"/>
        <v>5.231754756208758E-13</v>
      </c>
      <c r="ED453" s="223">
        <f t="shared" ca="1" si="983"/>
        <v>-6.2352143786838777E-13</v>
      </c>
      <c r="EE453" s="223">
        <f t="shared" ca="1" si="984"/>
        <v>2.6794014981066374E-13</v>
      </c>
      <c r="EF453" s="223">
        <f t="shared" ca="1" si="985"/>
        <v>2.8356257467301135E-13</v>
      </c>
      <c r="EG453" s="223">
        <f t="shared" ca="1" si="986"/>
        <v>-6.2772053583609791E-13</v>
      </c>
      <c r="EH453" s="223">
        <f t="shared" ca="1" si="987"/>
        <v>5.1288080985901627E-13</v>
      </c>
      <c r="EI453" s="223">
        <f t="shared" ca="1" si="988"/>
        <v>-2.3015746865853233E-14</v>
      </c>
      <c r="EJ453" s="223">
        <f t="shared" ca="1" si="989"/>
        <v>-4.8367873937560043E-13</v>
      </c>
      <c r="EK453" s="223">
        <f t="shared" ca="1" si="990"/>
        <v>6.3670083477109893E-13</v>
      </c>
      <c r="EL453" s="223">
        <f t="shared" ca="1" si="991"/>
        <v>-3.2415872782475361E-13</v>
      </c>
      <c r="EM453" s="223">
        <f t="shared" ca="1" si="992"/>
        <v>-2.2541259490101885E-13</v>
      </c>
      <c r="EN453" s="223">
        <f t="shared" ca="1" si="993"/>
        <v>6.1015920056693895E-13</v>
      </c>
      <c r="EO453" s="223">
        <f t="shared" ca="1" si="994"/>
        <v>-5.4874920331964029E-13</v>
      </c>
      <c r="EP453" s="223">
        <f t="shared" ca="1" si="995"/>
        <v>8.6086417985330838E-14</v>
      </c>
      <c r="EQ453" s="223">
        <f t="shared" ca="1" si="996"/>
        <v>4.3952391246444221E-13</v>
      </c>
      <c r="ER453" s="223">
        <f t="shared" ca="1" si="997"/>
        <v>-6.4374845457887956E-13</v>
      </c>
      <c r="ES453" s="223">
        <f t="shared" ca="1" si="998"/>
        <v>3.7725548008667454E-13</v>
      </c>
      <c r="ET453" s="223">
        <f t="shared" ca="1" si="999"/>
        <v>1.6509176861703732E-13</v>
      </c>
      <c r="EU453" s="223">
        <f t="shared" ca="1" si="1000"/>
        <v>-5.8672169864937109E-13</v>
      </c>
      <c r="EV453" s="223">
        <f t="shared" ca="1" si="1001"/>
        <v>5.793328419754663E-13</v>
      </c>
      <c r="EW453" s="223">
        <f t="shared" ca="1" si="1002"/>
        <v>-1.4832802983998649E-13</v>
      </c>
      <c r="EX453" s="223">
        <f t="shared" ca="1" si="1003"/>
        <v>-3.9113623000806862E-13</v>
      </c>
      <c r="EY453" s="223">
        <f t="shared" ca="1" si="1004"/>
        <v>6.4459642486036819E-13</v>
      </c>
      <c r="EZ453" s="223">
        <f t="shared" ca="1" si="1005"/>
        <v>-4.2671905584656839E-13</v>
      </c>
      <c r="FA453" s="223">
        <f t="shared" ca="1" si="1006"/>
        <v>-1.0318101835293239E-13</v>
      </c>
      <c r="FB453" s="223">
        <f t="shared" ca="1" si="1007"/>
        <v>5.5763374603910235E-13</v>
      </c>
      <c r="FC453" s="223">
        <f t="shared" ca="1" si="1008"/>
        <v>-6.0433718866752103E-13</v>
      </c>
      <c r="FD453" s="223">
        <f t="shared" ca="1" si="1009"/>
        <v>2.091411616828989E-13</v>
      </c>
      <c r="FE453" s="223">
        <f t="shared" ca="1" si="1010"/>
        <v>3.3898169183987654E-13</v>
      </c>
      <c r="FF453" s="223">
        <f t="shared" ca="1" si="1011"/>
        <v>-6.3923657919820036E-13</v>
      </c>
      <c r="FG453" s="223">
        <f t="shared" ca="1" si="1012"/>
        <v>4.7207309383029458E-13</v>
      </c>
      <c r="FH453" s="223">
        <f t="shared" ca="1" si="1013"/>
        <v>4.0276578477606335E-14</v>
      </c>
      <c r="FI453" s="223">
        <f t="shared" ca="1" si="1014"/>
        <v>-5.2317547562088368E-13</v>
      </c>
      <c r="FJ453" s="223">
        <f t="shared" ca="1" si="1015"/>
        <v>6.2352143786838444E-13</v>
      </c>
      <c r="FK453" s="223">
        <f t="shared" ca="1" si="1016"/>
        <v>-2.6794014981065163E-13</v>
      </c>
      <c r="FL453" s="223">
        <f t="shared" ca="1" si="1017"/>
        <v>-2.8356257467302332E-13</v>
      </c>
      <c r="FM453" s="223">
        <f t="shared" ca="1" si="1018"/>
        <v>6.2772053583609256E-13</v>
      </c>
      <c r="FN453" s="223">
        <f t="shared" ca="1" si="1019"/>
        <v>-5.128808098590304E-13</v>
      </c>
      <c r="FO453" s="223">
        <f t="shared" ca="1" si="1020"/>
        <v>2.3015746865839929E-14</v>
      </c>
      <c r="FP453" s="223">
        <f t="shared" ca="1" si="1021"/>
        <v>4.8367873937560921E-13</v>
      </c>
      <c r="FQ453" s="223">
        <f t="shared" ca="1" si="1022"/>
        <v>-6.3670083477109691E-13</v>
      </c>
      <c r="FR453" s="223">
        <f t="shared" ca="1" si="1023"/>
        <v>3.2415872782474205E-13</v>
      </c>
      <c r="FS453" s="223">
        <f t="shared" ca="1" si="1024"/>
        <v>2.2541259490099696E-13</v>
      </c>
      <c r="FT453" s="223">
        <f t="shared" ca="1" si="1025"/>
        <v>-6.1015920056694319E-13</v>
      </c>
      <c r="FU453" s="223">
        <f t="shared" ca="1" si="1026"/>
        <v>5.4874920331963332E-13</v>
      </c>
      <c r="FV453" s="223">
        <f t="shared" ca="1" si="1027"/>
        <v>-8.6086417985317686E-14</v>
      </c>
      <c r="FW453" s="223">
        <f t="shared" ca="1" si="1028"/>
        <v>-4.395239124644519E-13</v>
      </c>
      <c r="FX453" s="223">
        <f t="shared" ca="1" si="1029"/>
        <v>6.4374845457888107E-13</v>
      </c>
      <c r="FY453" s="223">
        <f t="shared" ca="1" si="1030"/>
        <v>-3.7725548008669347E-13</v>
      </c>
      <c r="FZ453" s="223">
        <f t="shared" ca="1" si="1031"/>
        <v>-1.6509176861705015E-13</v>
      </c>
      <c r="GA453" s="223">
        <f t="shared" ca="1" si="1032"/>
        <v>5.8672169864937655E-13</v>
      </c>
      <c r="GB453" s="223">
        <f t="shared" ca="1" si="1033"/>
        <v>-5.7933284197546034E-13</v>
      </c>
      <c r="GC453" s="223">
        <f t="shared" ca="1" si="1034"/>
        <v>1.4832802983997357E-13</v>
      </c>
      <c r="GD453" s="223">
        <f t="shared" ca="1" si="1035"/>
        <v>3.9113623000805004E-13</v>
      </c>
      <c r="GE453" s="223">
        <f t="shared" ca="1" si="1036"/>
        <v>-6.445964248603687E-13</v>
      </c>
      <c r="GF453" s="223">
        <f t="shared" ca="1" si="1037"/>
        <v>4.2671905584655849E-13</v>
      </c>
      <c r="GG453" s="223">
        <f t="shared" ca="1" si="1038"/>
        <v>1.0318101835294552E-13</v>
      </c>
      <c r="GH453" s="223">
        <f t="shared" ca="1" si="1039"/>
        <v>-5.5763374603910901E-13</v>
      </c>
      <c r="GI453" s="223">
        <f t="shared" ca="1" si="1040"/>
        <v>6.0433718866751628E-13</v>
      </c>
      <c r="GJ453" s="223">
        <f t="shared" ca="1" si="1041"/>
        <v>-2.0914116168292107E-13</v>
      </c>
      <c r="GK453" s="223">
        <f t="shared" ca="1" si="1042"/>
        <v>-3.389816918398878E-13</v>
      </c>
      <c r="GL453" s="223">
        <f t="shared" ca="1" si="1043"/>
        <v>6.3923657919820207E-13</v>
      </c>
      <c r="GM453" s="223">
        <f t="shared" ca="1" si="1044"/>
        <v>-4.7207309383028559E-13</v>
      </c>
      <c r="GN453" s="223">
        <f t="shared" ca="1" si="1045"/>
        <v>-4.0276578477619613E-14</v>
      </c>
      <c r="GO453" s="223">
        <f t="shared" ca="1" si="1046"/>
        <v>5.2317547562086995E-13</v>
      </c>
      <c r="GP453" s="223">
        <f t="shared" ca="1" si="1047"/>
        <v>-6.2352143786839039E-13</v>
      </c>
      <c r="GQ453" s="223">
        <f t="shared" ca="1" si="1048"/>
        <v>2.6794014981063956E-13</v>
      </c>
      <c r="GR453" s="223">
        <f t="shared" ca="1" si="1049"/>
        <v>2.8356257467303523E-13</v>
      </c>
      <c r="GS453" s="223">
        <f t="shared" ca="1" si="1050"/>
        <v>-6.2772053583609548E-13</v>
      </c>
      <c r="GT453" s="223">
        <f t="shared" ca="1" si="1051"/>
        <v>5.1288080985902243E-13</v>
      </c>
      <c r="GU453" s="223">
        <f t="shared" ca="1" si="1052"/>
        <v>-2.3015746865863305E-14</v>
      </c>
      <c r="GV453" s="223">
        <f t="shared" ca="1" si="1053"/>
        <v>-4.83678739375618E-13</v>
      </c>
      <c r="GW453" s="223">
        <f t="shared" ca="1" si="1054"/>
        <v>6.3670083477109469E-13</v>
      </c>
      <c r="GX453" s="223">
        <f t="shared" ca="1" si="1055"/>
        <v>-3.2415872782473059E-13</v>
      </c>
      <c r="GY453" s="223">
        <f t="shared" ca="1" si="1056"/>
        <v>-2.2541259490100938E-13</v>
      </c>
      <c r="GZ453" s="223">
        <f t="shared" ca="1" si="1057"/>
        <v>6.1015920056693562E-13</v>
      </c>
      <c r="HA453" s="223">
        <f t="shared" ca="1" si="1058"/>
        <v>-5.4874920331964554E-13</v>
      </c>
      <c r="HB453" s="223">
        <f t="shared" ca="1" si="1059"/>
        <v>8.6086417985304535E-14</v>
      </c>
      <c r="HC453" s="223">
        <f t="shared" ca="1" si="1060"/>
        <v>4.3952391246446169E-13</v>
      </c>
      <c r="HD453" s="223">
        <f t="shared" ca="1" si="1061"/>
        <v>-6.4374845457888027E-13</v>
      </c>
      <c r="HE453" s="223">
        <f t="shared" ca="1" si="1062"/>
        <v>3.7725548008668277E-13</v>
      </c>
      <c r="HF453" s="223">
        <f t="shared" ca="1" si="1063"/>
        <v>1.6509176861702753E-13</v>
      </c>
      <c r="HG453" s="223">
        <f t="shared" ca="1" si="1064"/>
        <v>-5.867216986493821E-13</v>
      </c>
      <c r="HH453" s="223">
        <f t="shared" ca="1" si="1065"/>
        <v>5.7933284197545458E-13</v>
      </c>
      <c r="HI453" s="223">
        <f t="shared" ca="1" si="1066"/>
        <v>-1.4832802983996062E-13</v>
      </c>
      <c r="HJ453" s="223">
        <f t="shared" ca="1" si="1067"/>
        <v>-3.9113623000806059E-13</v>
      </c>
      <c r="HK453" s="223">
        <f t="shared" ca="1" si="1068"/>
        <v>6.4459642486036789E-13</v>
      </c>
      <c r="HL453" s="223">
        <f t="shared" ca="1" si="1069"/>
        <v>-4.2671905584657601E-13</v>
      </c>
      <c r="HM453" s="223">
        <f t="shared" ca="1" si="1070"/>
        <v>-1.0318101835295861E-13</v>
      </c>
      <c r="HN453" s="223">
        <f t="shared" ca="1" si="1071"/>
        <v>5.5763374603911567E-13</v>
      </c>
      <c r="HO453" s="223">
        <f t="shared" ca="1" si="1072"/>
        <v>-6.0433718866751174E-13</v>
      </c>
      <c r="HP453" s="223">
        <f t="shared" ca="1" si="1073"/>
        <v>2.0914116168290852E-13</v>
      </c>
      <c r="HQ453" s="223">
        <f t="shared" ca="1" si="1074"/>
        <v>3.3898169183986791E-13</v>
      </c>
      <c r="HR453" s="223">
        <f t="shared" ca="1" si="1075"/>
        <v>-6.3923657919820389E-13</v>
      </c>
      <c r="HS453" s="223">
        <f t="shared" ca="1" si="1076"/>
        <v>4.720730938302765E-13</v>
      </c>
      <c r="HT453" s="223">
        <f t="shared" ca="1" si="1077"/>
        <v>4.0276578477632866E-14</v>
      </c>
      <c r="HU453" s="223">
        <f t="shared" ca="1" si="1078"/>
        <v>-5.2317547562087772E-13</v>
      </c>
      <c r="HV453" s="223">
        <f t="shared" ca="1" si="1079"/>
        <v>6.2352143786838696E-13</v>
      </c>
      <c r="HW453" s="223">
        <f t="shared" ca="1" si="1080"/>
        <v>-2.6794014981066081E-13</v>
      </c>
      <c r="HX453" s="223">
        <f t="shared" ca="1" si="1081"/>
        <v>-2.835625746730471E-13</v>
      </c>
      <c r="HY453" s="223">
        <f t="shared" ca="1" si="1082"/>
        <v>6.2772053583609861E-13</v>
      </c>
      <c r="HZ453" s="223">
        <f t="shared" ca="1" si="1083"/>
        <v>-5.1288080985903666E-13</v>
      </c>
      <c r="IA453" s="223">
        <f t="shared" ca="1" si="1084"/>
        <v>2.3015746865850027E-14</v>
      </c>
      <c r="IB453" s="223">
        <f t="shared" ca="1" si="1085"/>
        <v>4.8367873937562678E-13</v>
      </c>
      <c r="IC453" s="223">
        <f t="shared" ca="1" si="1086"/>
        <v>-6.3670083477109843E-13</v>
      </c>
      <c r="ID453" s="223">
        <f t="shared" ca="1" si="1087"/>
        <v>3.2415872782471908E-13</v>
      </c>
      <c r="IE453" s="223">
        <f t="shared" ca="1" si="1088"/>
        <v>-6.6501874631056827E-14</v>
      </c>
      <c r="IF453" s="223">
        <f t="shared" ca="1" si="1089"/>
        <v>-6.1015920056693996E-13</v>
      </c>
      <c r="IG453" s="223">
        <f t="shared" ca="1" si="1090"/>
        <v>5.4874920331961928E-13</v>
      </c>
      <c r="IH453" s="223">
        <f t="shared" ca="1" si="1091"/>
        <v>-8.6086417985327658E-14</v>
      </c>
      <c r="II453" s="223">
        <f t="shared" ca="1" si="1092"/>
        <v>-4.3952391246447139E-13</v>
      </c>
      <c r="IJ453" s="223">
        <f t="shared" ca="1" si="1093"/>
        <v>6.4374845457888178E-13</v>
      </c>
      <c r="IK453" s="223">
        <f t="shared" ca="1" si="1094"/>
        <v>-3.7725548008667196E-13</v>
      </c>
      <c r="IL453" s="223">
        <f t="shared" ca="1" si="1095"/>
        <v>-1.6509176861707582E-13</v>
      </c>
      <c r="IM453" s="223">
        <f t="shared" ca="1" si="1096"/>
        <v>5.8672169864937241E-13</v>
      </c>
      <c r="IN453" s="223">
        <f t="shared" ca="1" si="1097"/>
        <v>-5.7933284197544873E-13</v>
      </c>
      <c r="IO453" s="223">
        <f t="shared" ca="1" si="1098"/>
        <v>1.4832802983998339E-13</v>
      </c>
      <c r="IP453" s="223">
        <f t="shared" ca="1" si="1099"/>
        <v>3.9113623000807114E-13</v>
      </c>
      <c r="IQ453" s="223">
        <f t="shared" ca="1" si="1100"/>
        <v>-6.4459642486036971E-13</v>
      </c>
      <c r="IR453" s="223">
        <f t="shared" ca="1" si="1101"/>
        <v>4.2671905584656612E-13</v>
      </c>
      <c r="IS453" s="223">
        <f t="shared" ca="1" si="1102"/>
        <v>1.0318101835297171E-13</v>
      </c>
      <c r="IT453" s="223">
        <f t="shared" ca="1" si="1103"/>
        <v>-5.5763374603910396E-13</v>
      </c>
      <c r="IU453" s="223">
        <f t="shared" ca="1" si="1104"/>
        <v>6.0433718866750709E-13</v>
      </c>
      <c r="IV453" s="223">
        <f t="shared" ca="1" si="1105"/>
        <v>-2.0914116168293061E-13</v>
      </c>
      <c r="IW453" s="223">
        <f t="shared" ca="1" si="1106"/>
        <v>-3.3898169183987922E-13</v>
      </c>
      <c r="IX453" s="223">
        <f t="shared" ca="1" si="1107"/>
        <v>6.3923657919820571E-13</v>
      </c>
      <c r="IY453" s="223">
        <f t="shared" ca="1" si="1108"/>
        <v>-4.7207309383029235E-13</v>
      </c>
      <c r="IZ453" s="223">
        <f t="shared" ca="1" si="1109"/>
        <v>-4.0276578477646093E-14</v>
      </c>
      <c r="JA453" s="223">
        <f t="shared" ca="1" si="1110"/>
        <v>5.2317547562086409E-13</v>
      </c>
      <c r="JB453" s="223">
        <f t="shared" ca="1" si="1111"/>
        <v>-6.2352143786838363E-13</v>
      </c>
    </row>
    <row r="454" spans="2:262">
      <c r="B454" s="230">
        <v>93</v>
      </c>
      <c r="C454" s="229">
        <f t="shared" si="1112"/>
        <v>1.8164062500000012E-3</v>
      </c>
      <c r="D454" s="226">
        <f t="shared" ca="1" si="855"/>
        <v>18.00000000002926</v>
      </c>
      <c r="E454" s="225">
        <f ca="1">CU361</f>
        <v>2.9261792037960144E-11</v>
      </c>
      <c r="F454" s="224">
        <v>93</v>
      </c>
      <c r="G454" s="223">
        <f t="shared" ca="1" si="856"/>
        <v>2.4313549986540709E-13</v>
      </c>
      <c r="H454" s="223">
        <f t="shared" ca="1" si="857"/>
        <v>9.1040758081575721E-13</v>
      </c>
      <c r="I454" s="223">
        <f t="shared" ca="1" si="858"/>
        <v>-1.4324425154816034E-12</v>
      </c>
      <c r="J454" s="223">
        <f t="shared" ca="1" si="859"/>
        <v>9.6085751959419859E-13</v>
      </c>
      <c r="K454" s="223">
        <f t="shared" ca="1" si="860"/>
        <v>1.7723043998788907E-13</v>
      </c>
      <c r="L454" s="223">
        <f t="shared" ca="1" si="861"/>
        <v>-1.1923817402838766E-12</v>
      </c>
      <c r="M454" s="223">
        <f t="shared" ca="1" si="862"/>
        <v>1.380432302386892E-12</v>
      </c>
      <c r="N454" s="223">
        <f t="shared" ca="1" si="863"/>
        <v>-6.1094004262667151E-13</v>
      </c>
      <c r="O454" s="223">
        <f t="shared" ca="1" si="864"/>
        <v>-5.8233341335336509E-13</v>
      </c>
      <c r="P454" s="223">
        <f t="shared" ca="1" si="865"/>
        <v>1.371668784920657E-12</v>
      </c>
      <c r="Q454" s="223">
        <f t="shared" ca="1" si="866"/>
        <v>-1.2095401863217925E-12</v>
      </c>
      <c r="R454" s="223">
        <f t="shared" ca="1" si="867"/>
        <v>2.0840881941263199E-13</v>
      </c>
      <c r="S454" s="223">
        <f t="shared" ca="1" si="868"/>
        <v>9.3728622417701081E-13</v>
      </c>
      <c r="T454" s="223">
        <f t="shared" ca="1" si="869"/>
        <v>-1.4328286348268528E-12</v>
      </c>
      <c r="U454" s="223">
        <f t="shared" ca="1" si="870"/>
        <v>9.3448328157385853E-13</v>
      </c>
      <c r="V454" s="223">
        <f t="shared" ca="1" si="871"/>
        <v>2.1207043139011187E-13</v>
      </c>
      <c r="W454" s="223">
        <f t="shared" ca="1" si="872"/>
        <v>-1.2115205747288843E-12</v>
      </c>
      <c r="X454" s="223">
        <f t="shared" ca="1" si="873"/>
        <v>1.3705942447952028E-12</v>
      </c>
      <c r="Y454" s="223">
        <f t="shared" ca="1" si="874"/>
        <v>-5.7894930408905656E-13</v>
      </c>
      <c r="Z454" s="223">
        <f t="shared" ca="1" si="875"/>
        <v>-6.1428631903928814E-13</v>
      </c>
      <c r="AA454" s="223">
        <f t="shared" ca="1" si="876"/>
        <v>1.3814195868780601E-12</v>
      </c>
      <c r="AB454" s="223">
        <f t="shared" ca="1" si="877"/>
        <v>-1.190325198707057E-12</v>
      </c>
      <c r="AC454" s="223">
        <f t="shared" ca="1" si="878"/>
        <v>1.7355660127995242E-13</v>
      </c>
      <c r="AD454" s="223">
        <f t="shared" ca="1" si="879"/>
        <v>9.6360028136421415E-13</v>
      </c>
      <c r="AE454" s="223">
        <f t="shared" ca="1" si="880"/>
        <v>-1.4323516717793963E-12</v>
      </c>
      <c r="AF454" s="223">
        <f t="shared" ca="1" si="881"/>
        <v>9.0754614576727622E-13</v>
      </c>
      <c r="AG454" s="223">
        <f t="shared" ca="1" si="882"/>
        <v>2.4678267949428948E-13</v>
      </c>
      <c r="AH454" s="223">
        <f t="shared" ca="1" si="883"/>
        <v>-1.2299296344813473E-12</v>
      </c>
      <c r="AI454" s="223">
        <f t="shared" ca="1" si="884"/>
        <v>1.3599305924802729E-12</v>
      </c>
      <c r="AJ454" s="223">
        <f t="shared" ca="1" si="885"/>
        <v>-5.4660982813896234E-13</v>
      </c>
      <c r="AK454" s="223">
        <f t="shared" ca="1" si="886"/>
        <v>-6.4586920161627143E-13</v>
      </c>
      <c r="AL454" s="223">
        <f t="shared" ca="1" si="887"/>
        <v>1.3903382733309328E-12</v>
      </c>
      <c r="AM454" s="223">
        <f t="shared" ca="1" si="888"/>
        <v>-1.1703932037017464E-12</v>
      </c>
      <c r="AN454" s="223">
        <f t="shared" ca="1" si="889"/>
        <v>1.3859983914036109E-13</v>
      </c>
      <c r="AO454" s="223">
        <f t="shared" ca="1" si="890"/>
        <v>9.8933390177325513E-13</v>
      </c>
      <c r="AP454" s="223">
        <f t="shared" ca="1" si="891"/>
        <v>-1.4310119136439377E-12</v>
      </c>
      <c r="AQ454" s="223">
        <f t="shared" ca="1" si="892"/>
        <v>8.800623380978122E-13</v>
      </c>
      <c r="AR454" s="223">
        <f t="shared" ca="1" si="893"/>
        <v>2.8134627494012844E-13</v>
      </c>
      <c r="AS454" s="223">
        <f t="shared" ca="1" si="894"/>
        <v>-1.2475978306120246E-12</v>
      </c>
      <c r="AT454" s="223">
        <f t="shared" ca="1" si="895"/>
        <v>1.3484477688275097E-12</v>
      </c>
      <c r="AU454" s="223">
        <f t="shared" ca="1" si="896"/>
        <v>-5.1394109486745533E-13</v>
      </c>
      <c r="AV454" s="223">
        <f t="shared" ca="1" si="897"/>
        <v>-6.7706303673680581E-13</v>
      </c>
      <c r="AW454" s="223">
        <f t="shared" ca="1" si="898"/>
        <v>1.3984194719960475E-12</v>
      </c>
      <c r="AX454" s="223">
        <f t="shared" ca="1" si="899"/>
        <v>-1.149756207594346E-12</v>
      </c>
      <c r="AY454" s="223">
        <f t="shared" ca="1" si="900"/>
        <v>1.0355958964025338E-13</v>
      </c>
      <c r="AZ454" s="223">
        <f t="shared" ca="1" si="901"/>
        <v>1.0144715844334449E-12</v>
      </c>
      <c r="BA454" s="223">
        <f t="shared" ca="1" si="902"/>
        <v>-1.4288101674406821E-12</v>
      </c>
      <c r="BB454" s="223">
        <f t="shared" ca="1" si="903"/>
        <v>8.520484137835359E-13</v>
      </c>
      <c r="BC454" s="223">
        <f t="shared" ca="1" si="904"/>
        <v>3.1574039791016822E-13</v>
      </c>
      <c r="BD454" s="223">
        <f t="shared" ca="1" si="905"/>
        <v>-1.2645145204602341E-12</v>
      </c>
      <c r="BE454" s="223">
        <f t="shared" ca="1" si="906"/>
        <v>1.3361526906605142E-12</v>
      </c>
      <c r="BF454" s="223">
        <f t="shared" ca="1" si="907"/>
        <v>-4.8096278269789534E-13</v>
      </c>
      <c r="BG454" s="223">
        <f t="shared" ca="1" si="908"/>
        <v>-7.0784903440102762E-13</v>
      </c>
      <c r="BH454" s="223">
        <f t="shared" ca="1" si="909"/>
        <v>1.4056583150615034E-12</v>
      </c>
      <c r="BI454" s="223">
        <f t="shared" ca="1" si="910"/>
        <v>-1.1284266413396447E-12</v>
      </c>
      <c r="BJ454" s="223">
        <f t="shared" ca="1" si="911"/>
        <v>6.845695971568881E-14</v>
      </c>
      <c r="BK454" s="223">
        <f t="shared" ca="1" si="912"/>
        <v>1.0389981873446937E-12</v>
      </c>
      <c r="BL454" s="223">
        <f t="shared" ca="1" si="913"/>
        <v>-1.4257477594192151E-12</v>
      </c>
      <c r="BM454" s="223">
        <f t="shared" ca="1" si="914"/>
        <v>8.2352124736495509E-13</v>
      </c>
      <c r="BN454" s="223">
        <f t="shared" ca="1" si="915"/>
        <v>3.499443306708008E-13</v>
      </c>
      <c r="BO454" s="223">
        <f t="shared" ca="1" si="916"/>
        <v>-1.2806695140445612E-12</v>
      </c>
      <c r="BP454" s="223">
        <f t="shared" ca="1" si="917"/>
        <v>1.3230527640746317E-12</v>
      </c>
      <c r="BQ454" s="223">
        <f t="shared" ca="1" si="918"/>
        <v>-4.4769475653239494E-13</v>
      </c>
      <c r="BR454" s="223">
        <f t="shared" ca="1" si="919"/>
        <v>-7.3820865027510629E-13</v>
      </c>
      <c r="BS454" s="223">
        <f t="shared" ca="1" si="920"/>
        <v>1.412050442118916E-12</v>
      </c>
      <c r="BT454" s="223">
        <f t="shared" ca="1" si="921"/>
        <v>-1.1064173530707898E-12</v>
      </c>
      <c r="BU454" s="223">
        <f t="shared" ca="1" si="922"/>
        <v>3.3313093878362189E-14</v>
      </c>
      <c r="BV454" s="223">
        <f t="shared" ca="1" si="923"/>
        <v>1.0628989365985584E-12</v>
      </c>
      <c r="BW454" s="223">
        <f t="shared" ca="1" si="924"/>
        <v>-1.4218265342596123E-12</v>
      </c>
      <c r="BX454" s="223">
        <f t="shared" ca="1" si="925"/>
        <v>7.9449802254037115E-13</v>
      </c>
      <c r="BY454" s="223">
        <f t="shared" ca="1" si="926"/>
        <v>3.839374700519182E-13</v>
      </c>
      <c r="BZ454" s="223">
        <f t="shared" ca="1" si="927"/>
        <v>-1.2960530802009543E-12</v>
      </c>
      <c r="CA454" s="223">
        <f t="shared" ca="1" si="928"/>
        <v>1.3091558799757916E-12</v>
      </c>
      <c r="CB454" s="223">
        <f t="shared" ca="1" si="929"/>
        <v>-4.1415705578592496E-13</v>
      </c>
      <c r="CC454" s="223">
        <f t="shared" ca="1" si="930"/>
        <v>-7.6812359686164113E-13</v>
      </c>
      <c r="CD454" s="223">
        <f t="shared" ca="1" si="931"/>
        <v>1.4175920027899598E-12</v>
      </c>
      <c r="CE454" s="223">
        <f t="shared" ca="1" si="932"/>
        <v>-1.083741600360068E-12</v>
      </c>
      <c r="CF454" s="223">
        <f t="shared" ca="1" si="933"/>
        <v>-1.8508385210397757E-15</v>
      </c>
      <c r="CG454" s="223">
        <f t="shared" ca="1" si="934"/>
        <v>1.0861594352773398E-12</v>
      </c>
      <c r="CH454" s="223">
        <f t="shared" ca="1" si="935"/>
        <v>-1.4170488539612949E-12</v>
      </c>
      <c r="CI454" s="223">
        <f t="shared" ca="1" si="936"/>
        <v>7.6499622181523722E-13</v>
      </c>
      <c r="CJ454" s="223">
        <f t="shared" ca="1" si="937"/>
        <v>4.1769933985738371E-13</v>
      </c>
      <c r="CK454" s="223">
        <f t="shared" ca="1" si="938"/>
        <v>-1.3106559524443624E-12</v>
      </c>
      <c r="CL454" s="223">
        <f t="shared" ca="1" si="939"/>
        <v>1.2944704093273618E-12</v>
      </c>
      <c r="CM454" s="223">
        <f t="shared" ca="1" si="940"/>
        <v>-3.8036988231541808E-13</v>
      </c>
      <c r="CN454" s="223">
        <f t="shared" ca="1" si="941"/>
        <v>-7.9757585451545219E-13</v>
      </c>
      <c r="CO454" s="223">
        <f t="shared" ca="1" si="942"/>
        <v>1.4222796590457076E-12</v>
      </c>
      <c r="CP454" s="223">
        <f t="shared" ca="1" si="943"/>
        <v>-1.0604130422329708E-12</v>
      </c>
      <c r="CQ454" s="223">
        <f t="shared" ca="1" si="944"/>
        <v>-3.7013656044564516E-14</v>
      </c>
      <c r="CR454" s="223">
        <f t="shared" ca="1" si="945"/>
        <v>1.1087656721264538E-12</v>
      </c>
      <c r="CS454" s="223">
        <f t="shared" ca="1" si="946"/>
        <v>-1.4114175964202144E-12</v>
      </c>
      <c r="CT454" s="223">
        <f t="shared" ca="1" si="947"/>
        <v>7.3503361597109846E-13</v>
      </c>
      <c r="CU454" s="223">
        <f t="shared" ca="1" si="948"/>
        <v>4.5120960319934228E-13</v>
      </c>
      <c r="CV454" s="223">
        <f t="shared" ca="1" si="949"/>
        <v>-1.3244693345506172E-12</v>
      </c>
      <c r="CW454" s="223">
        <f t="shared" ca="1" si="950"/>
        <v>1.2790051981077014E-12</v>
      </c>
      <c r="CX454" s="223">
        <f t="shared" ca="1" si="951"/>
        <v>-3.4635358825071142E-13</v>
      </c>
      <c r="CY454" s="223">
        <f t="shared" ca="1" si="952"/>
        <v>-8.2654768229775129E-13</v>
      </c>
      <c r="CZ454" s="223">
        <f t="shared" ca="1" si="953"/>
        <v>1.4261105872173034E-12</v>
      </c>
      <c r="DA454" s="223">
        <f t="shared" ca="1" si="954"/>
        <v>-1.0364457309406573E-12</v>
      </c>
      <c r="DB454" s="223">
        <f t="shared" ca="1" si="955"/>
        <v>-7.2154177925677078E-14</v>
      </c>
      <c r="DC454" s="223">
        <f t="shared" ca="1" si="956"/>
        <v>1.1307040299940718E-12</v>
      </c>
      <c r="DD454" s="223">
        <f t="shared" ca="1" si="957"/>
        <v>-1.4049361536953606E-12</v>
      </c>
      <c r="DE454" s="223">
        <f t="shared" ca="1" si="958"/>
        <v>7.0462825336141068E-13</v>
      </c>
      <c r="DF454" s="223">
        <f t="shared" ca="1" si="959"/>
        <v>4.8444807474810868E-13</v>
      </c>
      <c r="DG454" s="223">
        <f t="shared" ca="1" si="960"/>
        <v>-1.3374849058548214E-12</v>
      </c>
      <c r="DH454" s="223">
        <f t="shared" ca="1" si="961"/>
        <v>1.2627695619818043E-12</v>
      </c>
      <c r="DI454" s="223">
        <f t="shared" ca="1" si="962"/>
        <v>-3.1212866373547658E-13</v>
      </c>
      <c r="DJ454" s="223">
        <f t="shared" ca="1" si="963"/>
        <v>-8.5502162866287577E-13</v>
      </c>
      <c r="DK454" s="223">
        <f t="shared" ca="1" si="964"/>
        <v>1.4290824796968725E-12</v>
      </c>
      <c r="DL454" s="223">
        <f t="shared" ca="1" si="965"/>
        <v>-1.0118541034951991E-12</v>
      </c>
      <c r="DM454" s="223">
        <f t="shared" ca="1" si="966"/>
        <v>-1.0725123682806659E-13</v>
      </c>
      <c r="DN454" s="223">
        <f t="shared" ca="1" si="967"/>
        <v>1.1519612940337928E-12</v>
      </c>
      <c r="DO454" s="223">
        <f t="shared" ca="1" si="968"/>
        <v>-1.3976084299654586E-12</v>
      </c>
      <c r="DP454" s="223">
        <f t="shared" ca="1" si="969"/>
        <v>6.7379844903964576E-13</v>
      </c>
      <c r="DQ454" s="223">
        <f t="shared" ca="1" si="970"/>
        <v>5.1739473289136533E-13</v>
      </c>
      <c r="DR454" s="223">
        <f t="shared" ca="1" si="971"/>
        <v>-1.349694826263521E-12</v>
      </c>
      <c r="DS454" s="223">
        <f t="shared" ca="1" si="972"/>
        <v>1.245773280689745E-12</v>
      </c>
      <c r="DT454" s="223">
        <f t="shared" ca="1" si="973"/>
        <v>-2.777157245844502E-13</v>
      </c>
      <c r="DU454" s="223">
        <f t="shared" ca="1" si="974"/>
        <v>-8.82980541970211E-13</v>
      </c>
      <c r="DV454" s="223">
        <f t="shared" ca="1" si="975"/>
        <v>1.4311935463275048E-12</v>
      </c>
      <c r="DW454" s="223">
        <f t="shared" ca="1" si="976"/>
        <v>-9.8665297297345631E-13</v>
      </c>
      <c r="DX454" s="223">
        <f t="shared" ca="1" si="977"/>
        <v>-1.4228369159573208E-13</v>
      </c>
      <c r="DY454" s="223">
        <f t="shared" ca="1" si="978"/>
        <v>1.1725246596645941E-12</v>
      </c>
      <c r="DZ454" s="223">
        <f t="shared" ca="1" si="979"/>
        <v>-1.3894388391772997E-12</v>
      </c>
      <c r="EA454" s="223">
        <f t="shared" ca="1" si="980"/>
        <v>6.4256277372705388E-13</v>
      </c>
      <c r="EB454" s="223">
        <f t="shared" ca="1" si="981"/>
        <v>5.5002973179412538E-13</v>
      </c>
      <c r="EC454" s="223">
        <f t="shared" ca="1" si="982"/>
        <v>-1.361091740977246E-12</v>
      </c>
      <c r="ED454" s="223">
        <f t="shared" ca="1" si="983"/>
        <v>1.2280265921558812E-12</v>
      </c>
      <c r="EE454" s="223">
        <f t="shared" ca="1" si="984"/>
        <v>-2.4313549986539417E-13</v>
      </c>
      <c r="EF454" s="223">
        <f t="shared" ca="1" si="985"/>
        <v>-9.1040758081580023E-13</v>
      </c>
      <c r="EG454" s="223">
        <f t="shared" ca="1" si="986"/>
        <v>1.4324425154816038E-12</v>
      </c>
      <c r="EH454" s="223">
        <f t="shared" ca="1" si="987"/>
        <v>-9.6085751959415457E-13</v>
      </c>
      <c r="EI454" s="223">
        <f t="shared" ca="1" si="988"/>
        <v>-1.7723043998791027E-13</v>
      </c>
      <c r="EJ454" s="223">
        <f t="shared" ca="1" si="989"/>
        <v>1.1923817402839111E-12</v>
      </c>
      <c r="EK454" s="223">
        <f t="shared" ca="1" si="990"/>
        <v>-1.3804323023868855E-12</v>
      </c>
      <c r="EL454" s="223">
        <f t="shared" ca="1" si="991"/>
        <v>6.1094004262661052E-13</v>
      </c>
      <c r="EM454" s="223">
        <f t="shared" ca="1" si="992"/>
        <v>5.8233341335338933E-13</v>
      </c>
      <c r="EN454" s="223">
        <f t="shared" ca="1" si="993"/>
        <v>-1.371668784920678E-12</v>
      </c>
      <c r="EO454" s="223">
        <f t="shared" ca="1" si="994"/>
        <v>1.2095401863217755E-12</v>
      </c>
      <c r="EP454" s="223">
        <f t="shared" ca="1" si="995"/>
        <v>-2.0840881941256061E-13</v>
      </c>
      <c r="EQ454" s="223">
        <f t="shared" ca="1" si="996"/>
        <v>-9.3728622417703867E-13</v>
      </c>
      <c r="ER454" s="223">
        <f t="shared" ca="1" si="997"/>
        <v>1.4328286348268528E-12</v>
      </c>
      <c r="ES454" s="223">
        <f t="shared" ca="1" si="998"/>
        <v>-9.3448328157382662E-13</v>
      </c>
      <c r="ET454" s="223">
        <f t="shared" ca="1" si="999"/>
        <v>-2.1207043139019345E-13</v>
      </c>
      <c r="EU454" s="223">
        <f t="shared" ca="1" si="1000"/>
        <v>1.2115205747289065E-12</v>
      </c>
      <c r="EV454" s="223">
        <f t="shared" ca="1" si="1001"/>
        <v>-1.3705942447951788E-12</v>
      </c>
      <c r="EW454" s="223">
        <f t="shared" ca="1" si="1002"/>
        <v>5.789493040890089E-13</v>
      </c>
      <c r="EX454" s="223">
        <f t="shared" ca="1" si="1003"/>
        <v>6.1428631903937185E-13</v>
      </c>
      <c r="EY454" s="223">
        <f t="shared" ca="1" si="1004"/>
        <v>-1.3814195868780738E-12</v>
      </c>
      <c r="EZ454" s="223">
        <f t="shared" ca="1" si="1005"/>
        <v>1.1903251987070508E-12</v>
      </c>
      <c r="FA454" s="223">
        <f t="shared" ca="1" si="1006"/>
        <v>-1.7355660127990092E-13</v>
      </c>
      <c r="FB454" s="223">
        <f t="shared" ca="1" si="1007"/>
        <v>-9.6360028136422243E-13</v>
      </c>
      <c r="FC454" s="223">
        <f t="shared" ca="1" si="1008"/>
        <v>1.4323516717793949E-12</v>
      </c>
      <c r="FD454" s="223">
        <f t="shared" ca="1" si="1009"/>
        <v>-9.0754614576725976E-13</v>
      </c>
      <c r="FE454" s="223">
        <f t="shared" ca="1" si="1010"/>
        <v>-2.4678267949435057E-13</v>
      </c>
      <c r="FF454" s="223">
        <f t="shared" ca="1" si="1011"/>
        <v>1.2299296344813582E-12</v>
      </c>
      <c r="FG454" s="223">
        <f t="shared" ca="1" si="1012"/>
        <v>-1.3599305924802501E-12</v>
      </c>
      <c r="FH454" s="223">
        <f t="shared" ca="1" si="1013"/>
        <v>5.4660982813893306E-13</v>
      </c>
      <c r="FI454" s="223">
        <f t="shared" ca="1" si="1014"/>
        <v>6.4586920161633595E-13</v>
      </c>
      <c r="FJ454" s="223">
        <f t="shared" ca="1" si="1015"/>
        <v>-1.3903382733309405E-12</v>
      </c>
      <c r="FK454" s="223">
        <f t="shared" ca="1" si="1016"/>
        <v>1.1703932037017048E-12</v>
      </c>
      <c r="FL454" s="223">
        <f t="shared" ca="1" si="1017"/>
        <v>-1.3859983914032959E-13</v>
      </c>
      <c r="FM454" s="223">
        <f t="shared" ca="1" si="1018"/>
        <v>-9.8933390177330743E-13</v>
      </c>
      <c r="FN454" s="223">
        <f t="shared" ca="1" si="1019"/>
        <v>1.4310119136439361E-12</v>
      </c>
      <c r="FO454" s="223">
        <f t="shared" ca="1" si="1020"/>
        <v>-8.8006233809775495E-13</v>
      </c>
      <c r="FP454" s="223">
        <f t="shared" ca="1" si="1021"/>
        <v>-2.8134627494017933E-13</v>
      </c>
      <c r="FQ454" s="223">
        <f t="shared" ca="1" si="1022"/>
        <v>1.2475978306120703E-12</v>
      </c>
      <c r="FR454" s="223">
        <f t="shared" ca="1" si="1023"/>
        <v>-1.3484477688274921E-12</v>
      </c>
      <c r="FS454" s="223">
        <f t="shared" ca="1" si="1024"/>
        <v>5.1394109486736889E-13</v>
      </c>
      <c r="FT454" s="223">
        <f t="shared" ca="1" si="1025"/>
        <v>6.7706303673685165E-13</v>
      </c>
      <c r="FU454" s="223">
        <f t="shared" ca="1" si="1026"/>
        <v>-1.3984194719960497E-12</v>
      </c>
      <c r="FV454" s="223">
        <f t="shared" ca="1" si="1027"/>
        <v>1.1497562075943153E-12</v>
      </c>
      <c r="FW454" s="223">
        <f t="shared" ca="1" si="1028"/>
        <v>-1.0355958964024217E-13</v>
      </c>
      <c r="FX454" s="223">
        <f t="shared" ca="1" si="1029"/>
        <v>-1.0144715844334817E-12</v>
      </c>
      <c r="FY454" s="223">
        <f t="shared" ca="1" si="1030"/>
        <v>1.4288101674406811E-12</v>
      </c>
      <c r="FZ454" s="223">
        <f t="shared" ca="1" si="1031"/>
        <v>-8.5204841378349399E-13</v>
      </c>
      <c r="GA454" s="223">
        <f t="shared" ca="1" si="1032"/>
        <v>-3.1574039791019902E-13</v>
      </c>
      <c r="GB454" s="223">
        <f t="shared" ca="1" si="1033"/>
        <v>1.264514520460268E-12</v>
      </c>
      <c r="GC454" s="223">
        <f t="shared" ca="1" si="1034"/>
        <v>-1.3361526906605029E-12</v>
      </c>
      <c r="GD454" s="223">
        <f t="shared" ca="1" si="1035"/>
        <v>4.8096278269782718E-13</v>
      </c>
      <c r="GE454" s="223">
        <f t="shared" ca="1" si="1036"/>
        <v>7.0784903440105508E-13</v>
      </c>
      <c r="GF454" s="223">
        <f t="shared" ca="1" si="1037"/>
        <v>-1.4056583150615176E-12</v>
      </c>
      <c r="GG454" s="223">
        <f t="shared" ca="1" si="1038"/>
        <v>1.1284266413396251E-12</v>
      </c>
      <c r="GH454" s="223">
        <f t="shared" ca="1" si="1039"/>
        <v>-6.8456959715616512E-14</v>
      </c>
      <c r="GI454" s="223">
        <f t="shared" ca="1" si="1040"/>
        <v>-1.0389981873447292E-12</v>
      </c>
      <c r="GJ454" s="223">
        <f t="shared" ca="1" si="1041"/>
        <v>1.425747759419206E-12</v>
      </c>
      <c r="GK454" s="223">
        <f t="shared" ca="1" si="1042"/>
        <v>-8.2352124736491268E-13</v>
      </c>
      <c r="GL454" s="223">
        <f t="shared" ca="1" si="1043"/>
        <v>-3.4994433067089062E-13</v>
      </c>
      <c r="GM454" s="223">
        <f t="shared" ca="1" si="1044"/>
        <v>1.2806695140445847E-12</v>
      </c>
      <c r="GN454" s="223">
        <f t="shared" ca="1" si="1045"/>
        <v>-1.3230527640745961E-12</v>
      </c>
      <c r="GO454" s="223">
        <f t="shared" ca="1" si="1046"/>
        <v>4.4769475653234546E-13</v>
      </c>
      <c r="GP454" s="223">
        <f t="shared" ca="1" si="1047"/>
        <v>7.3820865027518565E-13</v>
      </c>
      <c r="GQ454" s="223">
        <f t="shared" ca="1" si="1048"/>
        <v>-1.4120504421189247E-12</v>
      </c>
      <c r="GR454" s="223">
        <f t="shared" ca="1" si="1049"/>
        <v>1.1064173530707827E-12</v>
      </c>
      <c r="GS454" s="223">
        <f t="shared" ca="1" si="1050"/>
        <v>-3.3313093878310188E-14</v>
      </c>
      <c r="GT454" s="223">
        <f t="shared" ca="1" si="1051"/>
        <v>-1.0628989365985658E-12</v>
      </c>
      <c r="GU454" s="223">
        <f t="shared" ca="1" si="1052"/>
        <v>1.421826534259606E-12</v>
      </c>
      <c r="GV454" s="223">
        <f t="shared" ca="1" si="1053"/>
        <v>-7.9449802254036186E-13</v>
      </c>
      <c r="GW454" s="223">
        <f t="shared" ca="1" si="1054"/>
        <v>-3.8393747005196818E-13</v>
      </c>
      <c r="GX454" s="223">
        <f t="shared" ca="1" si="1055"/>
        <v>1.2960530802009588E-12</v>
      </c>
      <c r="GY454" s="223">
        <f t="shared" ca="1" si="1056"/>
        <v>-1.3091558799757704E-12</v>
      </c>
      <c r="GZ454" s="223">
        <f t="shared" ca="1" si="1057"/>
        <v>4.1415705578591416E-13</v>
      </c>
      <c r="HA454" s="223">
        <f t="shared" ca="1" si="1058"/>
        <v>7.6812359686171949E-13</v>
      </c>
      <c r="HB454" s="223">
        <f t="shared" ca="1" si="1059"/>
        <v>-1.4175920027899673E-12</v>
      </c>
      <c r="HC454" s="223">
        <f t="shared" ca="1" si="1060"/>
        <v>1.0837416003600074E-12</v>
      </c>
      <c r="HD454" s="223">
        <f t="shared" ca="1" si="1061"/>
        <v>1.8508385210917774E-15</v>
      </c>
      <c r="HE454" s="223">
        <f t="shared" ca="1" si="1062"/>
        <v>-1.0861594352774002E-12</v>
      </c>
      <c r="HF454" s="223">
        <f t="shared" ca="1" si="1063"/>
        <v>1.4170488539612874E-12</v>
      </c>
      <c r="HG454" s="223">
        <f t="shared" ca="1" si="1064"/>
        <v>-7.6499622181515877E-13</v>
      </c>
      <c r="HH454" s="223">
        <f t="shared" ca="1" si="1065"/>
        <v>-4.1769933985743344E-13</v>
      </c>
      <c r="HI454" s="223">
        <f t="shared" ca="1" si="1066"/>
        <v>1.3106559524444E-12</v>
      </c>
      <c r="HJ454" s="223">
        <f t="shared" ca="1" si="1067"/>
        <v>-1.2944704093273395E-12</v>
      </c>
      <c r="HK454" s="223">
        <f t="shared" ca="1" si="1068"/>
        <v>3.8036988231532892E-13</v>
      </c>
      <c r="HL454" s="223">
        <f t="shared" ca="1" si="1069"/>
        <v>7.975758545154953E-13</v>
      </c>
      <c r="HM454" s="223">
        <f t="shared" ca="1" si="1070"/>
        <v>-1.4222796590457092E-12</v>
      </c>
      <c r="HN454" s="223">
        <f t="shared" ca="1" si="1071"/>
        <v>1.0604130422329357E-12</v>
      </c>
      <c r="HO454" s="223">
        <f t="shared" ca="1" si="1072"/>
        <v>3.7013656044575825E-14</v>
      </c>
      <c r="HP454" s="223">
        <f t="shared" ca="1" si="1073"/>
        <v>-1.1087656721264865E-12</v>
      </c>
      <c r="HQ454" s="223">
        <f t="shared" ca="1" si="1074"/>
        <v>1.4114175964202126E-12</v>
      </c>
      <c r="HR454" s="223">
        <f t="shared" ca="1" si="1075"/>
        <v>-7.3503361597105383E-13</v>
      </c>
      <c r="HS454" s="223">
        <f t="shared" ca="1" si="1076"/>
        <v>-4.5120960319935298E-13</v>
      </c>
      <c r="HT454" s="223">
        <f t="shared" ca="1" si="1077"/>
        <v>1.324469334550637E-12</v>
      </c>
      <c r="HU454" s="223">
        <f t="shared" ca="1" si="1078"/>
        <v>-1.2790051981076966E-12</v>
      </c>
      <c r="HV454" s="223">
        <f t="shared" ca="1" si="1079"/>
        <v>3.4635358825066094E-13</v>
      </c>
      <c r="HW454" s="223">
        <f t="shared" ca="1" si="1080"/>
        <v>8.2654768229786024E-13</v>
      </c>
      <c r="HX454" s="223">
        <f t="shared" ca="1" si="1081"/>
        <v>-1.4261105872173122E-12</v>
      </c>
      <c r="HY454" s="223">
        <f t="shared" ca="1" si="1082"/>
        <v>1.0364457309406214E-12</v>
      </c>
      <c r="HZ454" s="223">
        <f t="shared" ca="1" si="1083"/>
        <v>7.2154177925688387E-14</v>
      </c>
      <c r="IA454" s="223">
        <f t="shared" ca="1" si="1084"/>
        <v>-1.1307040299941536E-12</v>
      </c>
      <c r="IB454" s="223">
        <f t="shared" ca="1" si="1085"/>
        <v>1.4049361536953422E-12</v>
      </c>
      <c r="IC454" s="223">
        <f t="shared" ca="1" si="1086"/>
        <v>-7.0462825336136534E-13</v>
      </c>
      <c r="ID454" s="223">
        <f t="shared" ca="1" si="1087"/>
        <v>-4.8444807474811928E-13</v>
      </c>
      <c r="IE454" s="223">
        <f t="shared" ca="1" si="1088"/>
        <v>7.0121475636455191E-13</v>
      </c>
      <c r="IF454" s="223">
        <f t="shared" ca="1" si="1089"/>
        <v>-1.2627695619817605E-12</v>
      </c>
      <c r="IG454" s="223">
        <f t="shared" ca="1" si="1090"/>
        <v>3.1212866373542589E-13</v>
      </c>
      <c r="IH454" s="223">
        <f t="shared" ca="1" si="1091"/>
        <v>8.5502162866288485E-13</v>
      </c>
      <c r="II454" s="223">
        <f t="shared" ca="1" si="1092"/>
        <v>-1.4290824796968701E-12</v>
      </c>
      <c r="IJ454" s="223">
        <f t="shared" ca="1" si="1093"/>
        <v>1.0118541034951335E-12</v>
      </c>
      <c r="IK454" s="223">
        <f t="shared" ca="1" si="1094"/>
        <v>1.0725123682811829E-13</v>
      </c>
      <c r="IL454" s="223">
        <f t="shared" ca="1" si="1095"/>
        <v>-1.1519612940337995E-12</v>
      </c>
      <c r="IM454" s="223">
        <f t="shared" ca="1" si="1096"/>
        <v>1.3976084299654651E-12</v>
      </c>
      <c r="IN454" s="223">
        <f t="shared" ca="1" si="1097"/>
        <v>-6.7379844903952803E-13</v>
      </c>
      <c r="IO454" s="223">
        <f t="shared" ca="1" si="1098"/>
        <v>-5.1739473289141379E-13</v>
      </c>
      <c r="IP454" s="223">
        <f t="shared" ca="1" si="1099"/>
        <v>1.3496948262635386E-12</v>
      </c>
      <c r="IQ454" s="223">
        <f t="shared" ca="1" si="1100"/>
        <v>-1.2457732806897595E-12</v>
      </c>
      <c r="IR454" s="223">
        <f t="shared" ca="1" si="1101"/>
        <v>2.7771572458431923E-13</v>
      </c>
      <c r="IS454" s="223">
        <f t="shared" ca="1" si="1102"/>
        <v>8.829805419702519E-13</v>
      </c>
      <c r="IT454" s="223">
        <f t="shared" ca="1" si="1103"/>
        <v>-1.4311935463275072E-12</v>
      </c>
      <c r="IU454" s="223">
        <f t="shared" ca="1" si="1104"/>
        <v>9.8665297297347752E-13</v>
      </c>
      <c r="IV454" s="223">
        <f t="shared" ca="1" si="1105"/>
        <v>1.4228369159586476E-13</v>
      </c>
      <c r="IW454" s="223">
        <f t="shared" ca="1" si="1106"/>
        <v>-1.1725246596646242E-12</v>
      </c>
      <c r="IX454" s="223">
        <f t="shared" ca="1" si="1107"/>
        <v>1.3894388391772869E-12</v>
      </c>
      <c r="IY454" s="223">
        <f t="shared" ca="1" si="1108"/>
        <v>-6.4256277372708024E-13</v>
      </c>
      <c r="IZ454" s="223">
        <f t="shared" ca="1" si="1109"/>
        <v>-5.5002973179424857E-13</v>
      </c>
      <c r="JA454" s="223">
        <f t="shared" ca="1" si="1110"/>
        <v>1.3610917409772623E-12</v>
      </c>
      <c r="JB454" s="223">
        <f t="shared" ca="1" si="1111"/>
        <v>-1.2280265921558546E-12</v>
      </c>
    </row>
    <row r="455" spans="2:262">
      <c r="B455" s="230">
        <v>94</v>
      </c>
      <c r="C455" s="229">
        <f t="shared" si="1112"/>
        <v>1.8359375000000012E-3</v>
      </c>
      <c r="D455" s="226">
        <f t="shared" ca="1" si="855"/>
        <v>17.999999999996241</v>
      </c>
      <c r="E455" s="225">
        <f ca="1">CV361</f>
        <v>-3.7584231628642009E-12</v>
      </c>
      <c r="F455" s="224">
        <v>94</v>
      </c>
      <c r="G455" s="223">
        <f t="shared" ca="1" si="856"/>
        <v>2.2487384715668398E-13</v>
      </c>
      <c r="H455" s="223">
        <f t="shared" ca="1" si="857"/>
        <v>1.6518150383920022E-13</v>
      </c>
      <c r="I455" s="223">
        <f t="shared" ca="1" si="858"/>
        <v>-4.4673208331330813E-13</v>
      </c>
      <c r="J455" s="223">
        <f t="shared" ca="1" si="859"/>
        <v>4.3483235809383246E-13</v>
      </c>
      <c r="K455" s="223">
        <f t="shared" ca="1" si="860"/>
        <v>-1.3729904455700954E-13</v>
      </c>
      <c r="L455" s="223">
        <f t="shared" ca="1" si="861"/>
        <v>-2.5042355236543397E-13</v>
      </c>
      <c r="M455" s="223">
        <f t="shared" ca="1" si="862"/>
        <v>4.7364740274822602E-13</v>
      </c>
      <c r="N455" s="223">
        <f t="shared" ca="1" si="863"/>
        <v>-3.8574075714577295E-13</v>
      </c>
      <c r="O455" s="223">
        <f t="shared" ca="1" si="864"/>
        <v>4.4447916673200188E-14</v>
      </c>
      <c r="P455" s="223">
        <f t="shared" ca="1" si="865"/>
        <v>3.2604196421340959E-13</v>
      </c>
      <c r="Q455" s="223">
        <f t="shared" ca="1" si="866"/>
        <v>-4.8236071812005318E-13</v>
      </c>
      <c r="R455" s="223">
        <f t="shared" ca="1" si="867"/>
        <v>3.218253552265103E-13</v>
      </c>
      <c r="S455" s="223">
        <f t="shared" ca="1" si="868"/>
        <v>5.0111319721681457E-14</v>
      </c>
      <c r="T455" s="223">
        <f t="shared" ca="1" si="869"/>
        <v>-3.8913076622310572E-13</v>
      </c>
      <c r="U455" s="223">
        <f t="shared" ca="1" si="870"/>
        <v>4.7253718160553409E-13</v>
      </c>
      <c r="V455" s="223">
        <f t="shared" ca="1" si="871"/>
        <v>-2.4554238538763128E-13</v>
      </c>
      <c r="W455" s="223">
        <f t="shared" ca="1" si="872"/>
        <v>-1.4274480620241071E-13</v>
      </c>
      <c r="X455" s="223">
        <f t="shared" ca="1" si="873"/>
        <v>4.3726549111389382E-13</v>
      </c>
      <c r="Y455" s="223">
        <f t="shared" ca="1" si="874"/>
        <v>-4.4455430620381932E-13</v>
      </c>
      <c r="Z455" s="223">
        <f t="shared" ca="1" si="875"/>
        <v>1.5982335938006342E-13</v>
      </c>
      <c r="AA455" s="223">
        <f t="shared" ca="1" si="876"/>
        <v>2.2989268983299247E-13</v>
      </c>
      <c r="AB455" s="223">
        <f t="shared" ca="1" si="877"/>
        <v>-4.6859634840248892E-13</v>
      </c>
      <c r="AC455" s="223">
        <f t="shared" ca="1" si="878"/>
        <v>3.994874581236177E-13</v>
      </c>
      <c r="AD455" s="223">
        <f t="shared" ca="1" si="879"/>
        <v>-6.7962411301489167E-14</v>
      </c>
      <c r="AE455" s="223">
        <f t="shared" ca="1" si="880"/>
        <v>-3.0820592631859514E-13</v>
      </c>
      <c r="AF455" s="223">
        <f t="shared" ca="1" si="881"/>
        <v>4.8191931081383547E-13</v>
      </c>
      <c r="AG455" s="223">
        <f t="shared" ca="1" si="882"/>
        <v>-3.3906853106287502E-13</v>
      </c>
      <c r="AH455" s="223">
        <f t="shared" ca="1" si="883"/>
        <v>-2.6510294129642098E-14</v>
      </c>
      <c r="AI455" s="223">
        <f t="shared" ca="1" si="884"/>
        <v>3.7467498189965157E-13</v>
      </c>
      <c r="AJ455" s="223">
        <f t="shared" ca="1" si="885"/>
        <v>-4.767223843740696E-13</v>
      </c>
      <c r="AK455" s="223">
        <f t="shared" ca="1" si="886"/>
        <v>2.6561939050520652E-13</v>
      </c>
      <c r="AL455" s="223">
        <f t="shared" ca="1" si="887"/>
        <v>1.1996422382451207E-13</v>
      </c>
      <c r="AM455" s="223">
        <f t="shared" ca="1" si="888"/>
        <v>-4.2674548804645296E-13</v>
      </c>
      <c r="AN455" s="223">
        <f t="shared" ca="1" si="889"/>
        <v>4.5320528405180194E-13</v>
      </c>
      <c r="AO455" s="223">
        <f t="shared" ca="1" si="890"/>
        <v>-1.8196264573149624E-13</v>
      </c>
      <c r="AP455" s="223">
        <f t="shared" ca="1" si="891"/>
        <v>-2.0880799567451804E-13</v>
      </c>
      <c r="AQ455" s="223">
        <f t="shared" ca="1" si="892"/>
        <v>4.6241640440925657E-13</v>
      </c>
      <c r="AR455" s="223">
        <f t="shared" ca="1" si="893"/>
        <v>-4.122717588238758E-13</v>
      </c>
      <c r="AS455" s="223">
        <f t="shared" ca="1" si="894"/>
        <v>9.131317852815207E-14</v>
      </c>
      <c r="AT455" s="223">
        <f t="shared" ca="1" si="895"/>
        <v>2.8962739335162566E-13</v>
      </c>
      <c r="AU455" s="223">
        <f t="shared" ca="1" si="896"/>
        <v>-4.8031691767672109E-13</v>
      </c>
      <c r="AV455" s="223">
        <f t="shared" ca="1" si="897"/>
        <v>3.5549486110900998E-13</v>
      </c>
      <c r="AW455" s="223">
        <f t="shared" ca="1" si="898"/>
        <v>2.8454029170151865E-15</v>
      </c>
      <c r="AX455" s="223">
        <f t="shared" ca="1" si="899"/>
        <v>-3.5931657272714872E-13</v>
      </c>
      <c r="AY455" s="223">
        <f t="shared" ca="1" si="900"/>
        <v>4.797591211626987E-13</v>
      </c>
      <c r="AZ455" s="223">
        <f t="shared" ca="1" si="901"/>
        <v>-2.8505649524554396E-13</v>
      </c>
      <c r="BA455" s="223">
        <f t="shared" ca="1" si="902"/>
        <v>-9.6894637123795143E-14</v>
      </c>
      <c r="BB455" s="223">
        <f t="shared" ca="1" si="903"/>
        <v>4.1519741771981805E-13</v>
      </c>
      <c r="BC455" s="223">
        <f t="shared" ca="1" si="904"/>
        <v>-4.6076445067440927E-13</v>
      </c>
      <c r="BD455" s="223">
        <f t="shared" ca="1" si="905"/>
        <v>2.0366356813131631E-13</v>
      </c>
      <c r="BE455" s="223">
        <f t="shared" ca="1" si="906"/>
        <v>1.8722026476504633E-13</v>
      </c>
      <c r="BF455" s="223">
        <f t="shared" ca="1" si="907"/>
        <v>-4.551224587949098E-13</v>
      </c>
      <c r="BG455" s="223">
        <f t="shared" ca="1" si="908"/>
        <v>4.2406286074638397E-13</v>
      </c>
      <c r="BH455" s="223">
        <f t="shared" ca="1" si="909"/>
        <v>-1.144439643096474E-13</v>
      </c>
      <c r="BI455" s="223">
        <f t="shared" ca="1" si="910"/>
        <v>-2.7035112262571113E-13</v>
      </c>
      <c r="BJ455" s="223">
        <f t="shared" ca="1" si="911"/>
        <v>4.7755739901413021E-13</v>
      </c>
      <c r="BK455" s="223">
        <f t="shared" ca="1" si="912"/>
        <v>-3.7106477289706784E-13</v>
      </c>
      <c r="BL455" s="223">
        <f t="shared" ca="1" si="913"/>
        <v>2.0826343120466665E-14</v>
      </c>
      <c r="BM455" s="223">
        <f t="shared" ca="1" si="914"/>
        <v>3.4309253845852659E-13</v>
      </c>
      <c r="BN455" s="223">
        <f t="shared" ca="1" si="915"/>
        <v>-4.8164007620651078E-13</v>
      </c>
      <c r="BO455" s="223">
        <f t="shared" ca="1" si="916"/>
        <v>3.0380687392084001E-13</v>
      </c>
      <c r="BP455" s="223">
        <f t="shared" ca="1" si="917"/>
        <v>7.359162275527915E-14</v>
      </c>
      <c r="BQ455" s="223">
        <f t="shared" ca="1" si="918"/>
        <v>-4.0264910044689366E-13</v>
      </c>
      <c r="BR455" s="223">
        <f t="shared" ca="1" si="919"/>
        <v>4.6721359537714256E-13</v>
      </c>
      <c r="BS455" s="223">
        <f t="shared" ca="1" si="920"/>
        <v>-2.2487384715668037E-13</v>
      </c>
      <c r="BT455" s="223">
        <f t="shared" ca="1" si="921"/>
        <v>-1.6518150383919722E-13</v>
      </c>
      <c r="BU455" s="223">
        <f t="shared" ca="1" si="922"/>
        <v>4.4673208331330934E-13</v>
      </c>
      <c r="BV455" s="223">
        <f t="shared" ca="1" si="923"/>
        <v>-4.3483235809383428E-13</v>
      </c>
      <c r="BW455" s="223">
        <f t="shared" ca="1" si="924"/>
        <v>1.3729904455700694E-13</v>
      </c>
      <c r="BX455" s="223">
        <f t="shared" ca="1" si="925"/>
        <v>2.5042355236542968E-13</v>
      </c>
      <c r="BY455" s="223">
        <f t="shared" ca="1" si="926"/>
        <v>-4.7364740274822632E-13</v>
      </c>
      <c r="BZ455" s="223">
        <f t="shared" ca="1" si="927"/>
        <v>3.8574075714577644E-13</v>
      </c>
      <c r="CA455" s="223">
        <f t="shared" ca="1" si="928"/>
        <v>-4.4447916673199115E-14</v>
      </c>
      <c r="CB455" s="223">
        <f t="shared" ca="1" si="929"/>
        <v>-3.2604196421340529E-13</v>
      </c>
      <c r="CC455" s="223">
        <f t="shared" ca="1" si="930"/>
        <v>4.8236071812005318E-13</v>
      </c>
      <c r="CD455" s="223">
        <f t="shared" ca="1" si="931"/>
        <v>-3.218253552265158E-13</v>
      </c>
      <c r="CE455" s="223">
        <f t="shared" ca="1" si="932"/>
        <v>-5.0111319721680813E-14</v>
      </c>
      <c r="CF455" s="223">
        <f t="shared" ca="1" si="933"/>
        <v>3.8913076622310027E-13</v>
      </c>
      <c r="CG455" s="223">
        <f t="shared" ca="1" si="934"/>
        <v>-4.725371816055345E-13</v>
      </c>
      <c r="CH455" s="223">
        <f t="shared" ca="1" si="935"/>
        <v>2.4554238538763926E-13</v>
      </c>
      <c r="CI455" s="223">
        <f t="shared" ca="1" si="936"/>
        <v>1.4274480620240847E-13</v>
      </c>
      <c r="CJ455" s="223">
        <f t="shared" ca="1" si="937"/>
        <v>-4.3726549111389569E-13</v>
      </c>
      <c r="CK455" s="223">
        <f t="shared" ca="1" si="938"/>
        <v>4.4455430620382033E-13</v>
      </c>
      <c r="CL455" s="223">
        <f t="shared" ca="1" si="939"/>
        <v>-1.598233593800592E-13</v>
      </c>
      <c r="CM455" s="223">
        <f t="shared" ca="1" si="940"/>
        <v>-2.2989268983298737E-13</v>
      </c>
      <c r="CN455" s="223">
        <f t="shared" ca="1" si="941"/>
        <v>4.6859634840248922E-13</v>
      </c>
      <c r="CO455" s="223">
        <f t="shared" ca="1" si="942"/>
        <v>-3.9948745812362098E-13</v>
      </c>
      <c r="CP455" s="223">
        <f t="shared" ca="1" si="943"/>
        <v>6.7962411301488145E-14</v>
      </c>
      <c r="CQ455" s="223">
        <f t="shared" ca="1" si="944"/>
        <v>3.082059263185907E-13</v>
      </c>
      <c r="CR455" s="223">
        <f t="shared" ca="1" si="945"/>
        <v>-4.8191931081383547E-13</v>
      </c>
      <c r="CS455" s="223">
        <f t="shared" ca="1" si="946"/>
        <v>3.3906853106287911E-13</v>
      </c>
      <c r="CT455" s="223">
        <f t="shared" ca="1" si="947"/>
        <v>2.6510294129639725E-14</v>
      </c>
      <c r="CU455" s="223">
        <f t="shared" ca="1" si="948"/>
        <v>-3.7467498189964577E-13</v>
      </c>
      <c r="CV455" s="223">
        <f t="shared" ca="1" si="949"/>
        <v>4.767223843740699E-13</v>
      </c>
      <c r="CW455" s="223">
        <f t="shared" ca="1" si="950"/>
        <v>-2.6561939050521425E-13</v>
      </c>
      <c r="CX455" s="223">
        <f t="shared" ca="1" si="951"/>
        <v>-1.1996422382450977E-13</v>
      </c>
      <c r="CY455" s="223">
        <f t="shared" ca="1" si="952"/>
        <v>4.2674548804645508E-13</v>
      </c>
      <c r="CZ455" s="223">
        <f t="shared" ca="1" si="953"/>
        <v>-4.5320528405180285E-13</v>
      </c>
      <c r="DA455" s="223">
        <f t="shared" ca="1" si="954"/>
        <v>1.8196264573149202E-13</v>
      </c>
      <c r="DB455" s="223">
        <f t="shared" ca="1" si="955"/>
        <v>2.0880799567451592E-13</v>
      </c>
      <c r="DC455" s="223">
        <f t="shared" ca="1" si="956"/>
        <v>-4.6241640440925789E-13</v>
      </c>
      <c r="DD455" s="223">
        <f t="shared" ca="1" si="957"/>
        <v>4.1227175882387701E-13</v>
      </c>
      <c r="DE455" s="223">
        <f t="shared" ca="1" si="958"/>
        <v>-9.1313178528147652E-14</v>
      </c>
      <c r="DF455" s="223">
        <f t="shared" ca="1" si="959"/>
        <v>-2.8962739335162374E-13</v>
      </c>
      <c r="DG455" s="223">
        <f t="shared" ca="1" si="960"/>
        <v>4.8031691767672089E-13</v>
      </c>
      <c r="DH455" s="223">
        <f t="shared" ca="1" si="961"/>
        <v>-3.5549486110901619E-13</v>
      </c>
      <c r="DI455" s="223">
        <f t="shared" ca="1" si="962"/>
        <v>-2.8454029170128136E-15</v>
      </c>
      <c r="DJ455" s="223">
        <f t="shared" ca="1" si="963"/>
        <v>3.5931657272714256E-13</v>
      </c>
      <c r="DK455" s="223">
        <f t="shared" ca="1" si="964"/>
        <v>-4.7975912116269891E-13</v>
      </c>
      <c r="DL455" s="223">
        <f t="shared" ca="1" si="965"/>
        <v>2.8505649524555138E-13</v>
      </c>
      <c r="DM455" s="223">
        <f t="shared" ca="1" si="966"/>
        <v>9.6894637123792833E-14</v>
      </c>
      <c r="DN455" s="223">
        <f t="shared" ca="1" si="967"/>
        <v>-4.1519741771982027E-13</v>
      </c>
      <c r="DO455" s="223">
        <f t="shared" ca="1" si="968"/>
        <v>4.6076445067440594E-13</v>
      </c>
      <c r="DP455" s="223">
        <f t="shared" ca="1" si="969"/>
        <v>-2.0366356813132469E-13</v>
      </c>
      <c r="DQ455" s="223">
        <f t="shared" ca="1" si="970"/>
        <v>-1.8722026476504416E-13</v>
      </c>
      <c r="DR455" s="223">
        <f t="shared" ca="1" si="971"/>
        <v>4.5512245879491121E-13</v>
      </c>
      <c r="DS455" s="223">
        <f t="shared" ca="1" si="972"/>
        <v>-4.2406286074637846E-13</v>
      </c>
      <c r="DT455" s="223">
        <f t="shared" ca="1" si="973"/>
        <v>1.1444396430965639E-13</v>
      </c>
      <c r="DU455" s="223">
        <f t="shared" ca="1" si="974"/>
        <v>2.7035112262570921E-13</v>
      </c>
      <c r="DV455" s="223">
        <f t="shared" ca="1" si="975"/>
        <v>-4.7755739901412981E-13</v>
      </c>
      <c r="DW455" s="223">
        <f t="shared" ca="1" si="976"/>
        <v>3.7106477289706057E-13</v>
      </c>
      <c r="DX455" s="223">
        <f t="shared" ca="1" si="977"/>
        <v>-2.0826343120482745E-14</v>
      </c>
      <c r="DY455" s="223">
        <f t="shared" ca="1" si="978"/>
        <v>-3.4309253845852487E-13</v>
      </c>
      <c r="DZ455" s="223">
        <f t="shared" ca="1" si="979"/>
        <v>4.8164007620651098E-13</v>
      </c>
      <c r="EA455" s="223">
        <f t="shared" ca="1" si="980"/>
        <v>-3.0380687392083122E-13</v>
      </c>
      <c r="EB455" s="223">
        <f t="shared" ca="1" si="981"/>
        <v>-7.3591622755263272E-14</v>
      </c>
      <c r="EC455" s="223">
        <f t="shared" ca="1" si="982"/>
        <v>4.0264910044689234E-13</v>
      </c>
      <c r="ED455" s="223">
        <f t="shared" ca="1" si="983"/>
        <v>-4.6721359537714317E-13</v>
      </c>
      <c r="EE455" s="223">
        <f t="shared" ca="1" si="984"/>
        <v>2.2487384715668249E-13</v>
      </c>
      <c r="EF455" s="223">
        <f t="shared" ca="1" si="985"/>
        <v>1.6518150383920787E-13</v>
      </c>
      <c r="EG455" s="223">
        <f t="shared" ca="1" si="986"/>
        <v>-4.4673208331330323E-13</v>
      </c>
      <c r="EH455" s="223">
        <f t="shared" ca="1" si="987"/>
        <v>4.3483235809383529E-13</v>
      </c>
      <c r="EI455" s="223">
        <f t="shared" ca="1" si="988"/>
        <v>-1.3729904455700918E-13</v>
      </c>
      <c r="EJ455" s="223">
        <f t="shared" ca="1" si="989"/>
        <v>-2.5042355236543947E-13</v>
      </c>
      <c r="EK455" s="223">
        <f t="shared" ca="1" si="990"/>
        <v>4.7364740274822319E-13</v>
      </c>
      <c r="EL455" s="223">
        <f t="shared" ca="1" si="991"/>
        <v>-3.857407571457779E-13</v>
      </c>
      <c r="EM455" s="223">
        <f t="shared" ca="1" si="992"/>
        <v>4.4447916673201463E-14</v>
      </c>
      <c r="EN455" s="223">
        <f t="shared" ca="1" si="993"/>
        <v>3.2604196421341368E-13</v>
      </c>
      <c r="EO455" s="223">
        <f t="shared" ca="1" si="994"/>
        <v>-4.8236071812005328E-13</v>
      </c>
      <c r="EP455" s="223">
        <f t="shared" ca="1" si="995"/>
        <v>3.2182535522651762E-13</v>
      </c>
      <c r="EQ455" s="223">
        <f t="shared" ca="1" si="996"/>
        <v>5.0111319721678465E-14</v>
      </c>
      <c r="ER455" s="223">
        <f t="shared" ca="1" si="997"/>
        <v>-3.8913076622310693E-13</v>
      </c>
      <c r="ES455" s="223">
        <f t="shared" ca="1" si="998"/>
        <v>4.7253718160553773E-13</v>
      </c>
      <c r="ET455" s="223">
        <f t="shared" ca="1" si="999"/>
        <v>-2.4554238538764128E-13</v>
      </c>
      <c r="EU455" s="223">
        <f t="shared" ca="1" si="1000"/>
        <v>-1.4274480620240619E-13</v>
      </c>
      <c r="EV455" s="223">
        <f t="shared" ca="1" si="1001"/>
        <v>4.3726549111389468E-13</v>
      </c>
      <c r="EW455" s="223">
        <f t="shared" ca="1" si="1002"/>
        <v>-4.4455430620381584E-13</v>
      </c>
      <c r="EX455" s="223">
        <f t="shared" ca="1" si="1003"/>
        <v>1.5982335938007437E-13</v>
      </c>
      <c r="EY455" s="223">
        <f t="shared" ca="1" si="1004"/>
        <v>2.298926898329853E-13</v>
      </c>
      <c r="EZ455" s="223">
        <f t="shared" ca="1" si="1005"/>
        <v>-4.6859634840248862E-13</v>
      </c>
      <c r="FA455" s="223">
        <f t="shared" ca="1" si="1006"/>
        <v>3.9948745812361462E-13</v>
      </c>
      <c r="FB455" s="223">
        <f t="shared" ca="1" si="1007"/>
        <v>-6.7962411301504023E-14</v>
      </c>
      <c r="FC455" s="223">
        <f t="shared" ca="1" si="1008"/>
        <v>-3.0820592631858883E-13</v>
      </c>
      <c r="FD455" s="223">
        <f t="shared" ca="1" si="1009"/>
        <v>4.8191931081383537E-13</v>
      </c>
      <c r="FE455" s="223">
        <f t="shared" ca="1" si="1010"/>
        <v>-3.3906853106287103E-13</v>
      </c>
      <c r="FF455" s="223">
        <f t="shared" ca="1" si="1011"/>
        <v>-2.6510294129623658E-14</v>
      </c>
      <c r="FG455" s="223">
        <f t="shared" ca="1" si="1012"/>
        <v>3.7467498189964425E-13</v>
      </c>
      <c r="FH455" s="223">
        <f t="shared" ca="1" si="1013"/>
        <v>-4.7672238437407031E-13</v>
      </c>
      <c r="FI455" s="223">
        <f t="shared" ca="1" si="1014"/>
        <v>2.656193905052048E-13</v>
      </c>
      <c r="FJ455" s="223">
        <f t="shared" ca="1" si="1015"/>
        <v>1.199642238244942E-13</v>
      </c>
      <c r="FK455" s="223">
        <f t="shared" ca="1" si="1016"/>
        <v>-4.2674548804644755E-13</v>
      </c>
      <c r="FL455" s="223">
        <f t="shared" ca="1" si="1017"/>
        <v>4.5320528405180366E-13</v>
      </c>
      <c r="FM455" s="223">
        <f t="shared" ca="1" si="1018"/>
        <v>-1.8196264573149422E-13</v>
      </c>
      <c r="FN455" s="223">
        <f t="shared" ca="1" si="1019"/>
        <v>-2.0880799567452612E-13</v>
      </c>
      <c r="FO455" s="223">
        <f t="shared" ca="1" si="1020"/>
        <v>4.6241640440925334E-13</v>
      </c>
      <c r="FP455" s="223">
        <f t="shared" ca="1" si="1021"/>
        <v>-4.1227175882387827E-13</v>
      </c>
      <c r="FQ455" s="223">
        <f t="shared" ca="1" si="1022"/>
        <v>9.1313178528149974E-14</v>
      </c>
      <c r="FR455" s="223">
        <f t="shared" ca="1" si="1023"/>
        <v>2.8962739335163282E-13</v>
      </c>
      <c r="FS455" s="223">
        <f t="shared" ca="1" si="1024"/>
        <v>-4.8031691767671938E-13</v>
      </c>
      <c r="FT455" s="223">
        <f t="shared" ca="1" si="1025"/>
        <v>3.5549486110901786E-13</v>
      </c>
      <c r="FU455" s="223">
        <f t="shared" ca="1" si="1026"/>
        <v>2.8454029170104533E-15</v>
      </c>
      <c r="FV455" s="223">
        <f t="shared" ca="1" si="1027"/>
        <v>-3.5931657272715014E-13</v>
      </c>
      <c r="FW455" s="223">
        <f t="shared" ca="1" si="1028"/>
        <v>4.7975912116270062E-13</v>
      </c>
      <c r="FX455" s="223">
        <f t="shared" ca="1" si="1029"/>
        <v>-2.850564952455533E-13</v>
      </c>
      <c r="FY455" s="223">
        <f t="shared" ca="1" si="1030"/>
        <v>-9.6894637123790498E-14</v>
      </c>
      <c r="FZ455" s="223">
        <f t="shared" ca="1" si="1031"/>
        <v>4.1519741771981916E-13</v>
      </c>
      <c r="GA455" s="223">
        <f t="shared" ca="1" si="1032"/>
        <v>-4.6076445067440665E-13</v>
      </c>
      <c r="GB455" s="223">
        <f t="shared" ca="1" si="1033"/>
        <v>2.0366356813132684E-13</v>
      </c>
      <c r="GC455" s="223">
        <f t="shared" ca="1" si="1034"/>
        <v>1.8722026476504196E-13</v>
      </c>
      <c r="GD455" s="223">
        <f t="shared" ca="1" si="1035"/>
        <v>-4.551224587949105E-13</v>
      </c>
      <c r="GE455" s="223">
        <f t="shared" ca="1" si="1036"/>
        <v>4.2406286074637968E-13</v>
      </c>
      <c r="GF455" s="223">
        <f t="shared" ca="1" si="1037"/>
        <v>-1.1444396430965869E-13</v>
      </c>
      <c r="GG455" s="223">
        <f t="shared" ca="1" si="1038"/>
        <v>-2.7035112262570725E-13</v>
      </c>
      <c r="GH455" s="223">
        <f t="shared" ca="1" si="1039"/>
        <v>4.775573990141295E-13</v>
      </c>
      <c r="GI455" s="223">
        <f t="shared" ca="1" si="1040"/>
        <v>-3.7106477289706209E-13</v>
      </c>
      <c r="GJ455" s="223">
        <f t="shared" ca="1" si="1041"/>
        <v>2.0826343120485093E-14</v>
      </c>
      <c r="GK455" s="223">
        <f t="shared" ca="1" si="1042"/>
        <v>3.4309253845852326E-13</v>
      </c>
      <c r="GL455" s="223">
        <f t="shared" ca="1" si="1043"/>
        <v>-4.8164007620651108E-13</v>
      </c>
      <c r="GM455" s="223">
        <f t="shared" ca="1" si="1044"/>
        <v>3.0380687392083304E-13</v>
      </c>
      <c r="GN455" s="223">
        <f t="shared" ca="1" si="1045"/>
        <v>7.3591622755260924E-14</v>
      </c>
      <c r="GO455" s="223">
        <f t="shared" ca="1" si="1046"/>
        <v>-4.0264910044689103E-13</v>
      </c>
      <c r="GP455" s="223">
        <f t="shared" ca="1" si="1047"/>
        <v>4.6721359537714367E-13</v>
      </c>
      <c r="GQ455" s="223">
        <f t="shared" ca="1" si="1048"/>
        <v>-2.2487384715668456E-13</v>
      </c>
      <c r="GR455" s="223">
        <f t="shared" ca="1" si="1049"/>
        <v>-1.6518150383920565E-13</v>
      </c>
      <c r="GS455" s="223">
        <f t="shared" ca="1" si="1050"/>
        <v>4.4673208331330237E-13</v>
      </c>
      <c r="GT455" s="223">
        <f t="shared" ca="1" si="1051"/>
        <v>-4.3483235809383635E-13</v>
      </c>
      <c r="GU455" s="223">
        <f t="shared" ca="1" si="1052"/>
        <v>1.3729904455701146E-13</v>
      </c>
      <c r="GV455" s="223">
        <f t="shared" ca="1" si="1053"/>
        <v>2.504235523654374E-13</v>
      </c>
      <c r="GW455" s="223">
        <f t="shared" ca="1" si="1054"/>
        <v>-4.7364740274822279E-13</v>
      </c>
      <c r="GX455" s="223">
        <f t="shared" ca="1" si="1055"/>
        <v>3.8574075714577926E-13</v>
      </c>
      <c r="GY455" s="223">
        <f t="shared" ca="1" si="1056"/>
        <v>-4.4447916673203823E-14</v>
      </c>
      <c r="GZ455" s="223">
        <f t="shared" ca="1" si="1057"/>
        <v>-3.2604196421341196E-13</v>
      </c>
      <c r="HA455" s="223">
        <f t="shared" ca="1" si="1058"/>
        <v>4.8236071812005338E-13</v>
      </c>
      <c r="HB455" s="223">
        <f t="shared" ca="1" si="1059"/>
        <v>-3.2182535522651939E-13</v>
      </c>
      <c r="HC455" s="223">
        <f t="shared" ca="1" si="1060"/>
        <v>-5.0111319721676092E-14</v>
      </c>
      <c r="HD455" s="223">
        <f t="shared" ca="1" si="1061"/>
        <v>3.8913076622310557E-13</v>
      </c>
      <c r="HE455" s="223">
        <f t="shared" ca="1" si="1062"/>
        <v>-4.7253718160553823E-13</v>
      </c>
      <c r="HF455" s="223">
        <f t="shared" ca="1" si="1063"/>
        <v>2.4554238538764335E-13</v>
      </c>
      <c r="HG455" s="223">
        <f t="shared" ca="1" si="1064"/>
        <v>1.4274480620240395E-13</v>
      </c>
      <c r="HH455" s="223">
        <f t="shared" ca="1" si="1065"/>
        <v>-4.3726549111389367E-13</v>
      </c>
      <c r="HI455" s="223">
        <f t="shared" ca="1" si="1066"/>
        <v>4.445543062038168E-13</v>
      </c>
      <c r="HJ455" s="223">
        <f t="shared" ca="1" si="1067"/>
        <v>-1.5982335938007662E-13</v>
      </c>
      <c r="HK455" s="223">
        <f t="shared" ca="1" si="1068"/>
        <v>-2.2989268983298323E-13</v>
      </c>
      <c r="HL455" s="223">
        <f t="shared" ca="1" si="1069"/>
        <v>4.6859634840248801E-13</v>
      </c>
      <c r="HM455" s="223">
        <f t="shared" ca="1" si="1070"/>
        <v>-3.9948745812361598E-13</v>
      </c>
      <c r="HN455" s="223">
        <f t="shared" ca="1" si="1071"/>
        <v>6.7962411301506371E-14</v>
      </c>
      <c r="HO455" s="223">
        <f t="shared" ca="1" si="1072"/>
        <v>3.0820592631858701E-13</v>
      </c>
      <c r="HP455" s="223">
        <f t="shared" ca="1" si="1073"/>
        <v>-4.8191931081383527E-13</v>
      </c>
      <c r="HQ455" s="223">
        <f t="shared" ca="1" si="1074"/>
        <v>3.3906853106287275E-13</v>
      </c>
      <c r="HR455" s="223">
        <f t="shared" ca="1" si="1075"/>
        <v>2.6510294129621323E-14</v>
      </c>
      <c r="HS455" s="223">
        <f t="shared" ca="1" si="1076"/>
        <v>-3.7467498189964279E-13</v>
      </c>
      <c r="HT455" s="223">
        <f t="shared" ca="1" si="1077"/>
        <v>4.7672238437407061E-13</v>
      </c>
      <c r="HU455" s="223">
        <f t="shared" ca="1" si="1078"/>
        <v>-2.6561939050520682E-13</v>
      </c>
      <c r="HV455" s="223">
        <f t="shared" ca="1" si="1079"/>
        <v>-1.1996422382451848E-13</v>
      </c>
      <c r="HW455" s="223">
        <f t="shared" ca="1" si="1080"/>
        <v>4.2674548804645922E-13</v>
      </c>
      <c r="HX455" s="223">
        <f t="shared" ca="1" si="1081"/>
        <v>-4.5320528405179503E-13</v>
      </c>
      <c r="HY455" s="223">
        <f t="shared" ca="1" si="1082"/>
        <v>1.8196264573152179E-13</v>
      </c>
      <c r="HZ455" s="223">
        <f t="shared" ca="1" si="1083"/>
        <v>2.0880799567449926E-13</v>
      </c>
      <c r="IA455" s="223">
        <f t="shared" ca="1" si="1084"/>
        <v>-4.6241640440925264E-13</v>
      </c>
      <c r="IB455" s="223">
        <f t="shared" ca="1" si="1085"/>
        <v>4.1227175882387943E-13</v>
      </c>
      <c r="IC455" s="223">
        <f t="shared" ca="1" si="1086"/>
        <v>-9.1313178528152309E-14</v>
      </c>
      <c r="ID455" s="223">
        <f t="shared" ca="1" si="1087"/>
        <v>-2.8962739335163091E-13</v>
      </c>
      <c r="IE455" s="223">
        <f t="shared" ca="1" si="1088"/>
        <v>5.2046523667079564E-13</v>
      </c>
      <c r="IF455" s="223">
        <f t="shared" ca="1" si="1089"/>
        <v>-3.5549486110900085E-13</v>
      </c>
      <c r="IG455" s="223">
        <f t="shared" ca="1" si="1090"/>
        <v>-2.845402916980666E-15</v>
      </c>
      <c r="IH455" s="223">
        <f t="shared" ca="1" si="1091"/>
        <v>3.5931657272713029E-13</v>
      </c>
      <c r="II455" s="223">
        <f t="shared" ca="1" si="1092"/>
        <v>-4.7975912116270093E-13</v>
      </c>
      <c r="IJ455" s="223">
        <f t="shared" ca="1" si="1093"/>
        <v>2.8505649524555521E-13</v>
      </c>
      <c r="IK455" s="223">
        <f t="shared" ca="1" si="1094"/>
        <v>9.6894637123788176E-14</v>
      </c>
      <c r="IL455" s="223">
        <f t="shared" ca="1" si="1095"/>
        <v>-4.1519741771981795E-13</v>
      </c>
      <c r="IM455" s="223">
        <f t="shared" ca="1" si="1096"/>
        <v>4.6076445067440735E-13</v>
      </c>
      <c r="IN455" s="223">
        <f t="shared" ca="1" si="1097"/>
        <v>-2.0366356813130414E-13</v>
      </c>
      <c r="IO455" s="223">
        <f t="shared" ca="1" si="1098"/>
        <v>-1.8722026476506509E-13</v>
      </c>
      <c r="IP455" s="223">
        <f t="shared" ca="1" si="1099"/>
        <v>4.5512245879490061E-13</v>
      </c>
      <c r="IQ455" s="223">
        <f t="shared" ca="1" si="1100"/>
        <v>-4.2406286074639381E-13</v>
      </c>
      <c r="IR455" s="223">
        <f t="shared" ca="1" si="1101"/>
        <v>1.1444396430966098E-13</v>
      </c>
      <c r="IS455" s="223">
        <f t="shared" ca="1" si="1102"/>
        <v>2.7035112262570528E-13</v>
      </c>
      <c r="IT455" s="223">
        <f t="shared" ca="1" si="1103"/>
        <v>-4.775573990141292E-13</v>
      </c>
      <c r="IU455" s="223">
        <f t="shared" ca="1" si="1104"/>
        <v>3.710647728970636E-13</v>
      </c>
      <c r="IV455" s="223">
        <f t="shared" ca="1" si="1105"/>
        <v>-2.0826343120460076E-14</v>
      </c>
      <c r="IW455" s="223">
        <f t="shared" ca="1" si="1106"/>
        <v>-3.4309253845854088E-13</v>
      </c>
      <c r="IX455" s="223">
        <f t="shared" ca="1" si="1107"/>
        <v>4.816400762065128E-13</v>
      </c>
      <c r="IY455" s="223">
        <f t="shared" ca="1" si="1108"/>
        <v>-3.0380687392085616E-13</v>
      </c>
      <c r="IZ455" s="223">
        <f t="shared" ca="1" si="1109"/>
        <v>-7.3591622755258589E-14</v>
      </c>
      <c r="JA455" s="223">
        <f t="shared" ca="1" si="1110"/>
        <v>4.0264910044688972E-13</v>
      </c>
      <c r="JB455" s="223">
        <f t="shared" ca="1" si="1111"/>
        <v>-4.6721359537714428E-13</v>
      </c>
    </row>
    <row r="456" spans="2:262">
      <c r="B456" s="230">
        <v>95</v>
      </c>
      <c r="C456" s="229">
        <f t="shared" si="1112"/>
        <v>1.8554687500000012E-3</v>
      </c>
      <c r="D456" s="226">
        <f t="shared" ca="1" si="855"/>
        <v>18.000000000031015</v>
      </c>
      <c r="E456" s="225">
        <f ca="1">CW361</f>
        <v>3.10158642629755E-11</v>
      </c>
      <c r="F456" s="224">
        <v>95</v>
      </c>
      <c r="G456" s="223">
        <f t="shared" ca="1" si="856"/>
        <v>5.0484917305972039E-13</v>
      </c>
      <c r="H456" s="223">
        <f t="shared" ca="1" si="857"/>
        <v>2.4448862961930341E-13</v>
      </c>
      <c r="I456" s="223">
        <f t="shared" ca="1" si="858"/>
        <v>-8.4201881875914726E-13</v>
      </c>
      <c r="J456" s="223">
        <f t="shared" ca="1" si="859"/>
        <v>9.1672360031278475E-13</v>
      </c>
      <c r="K456" s="223">
        <f t="shared" ca="1" si="860"/>
        <v>-4.2221736270685815E-13</v>
      </c>
      <c r="L456" s="223">
        <f t="shared" ca="1" si="861"/>
        <v>-3.3445161975611515E-13</v>
      </c>
      <c r="M456" s="223">
        <f t="shared" ca="1" si="862"/>
        <v>8.8345326685651018E-13</v>
      </c>
      <c r="N456" s="223">
        <f t="shared" ca="1" si="863"/>
        <v>-8.8390207399984371E-13</v>
      </c>
      <c r="O456" s="223">
        <f t="shared" ca="1" si="864"/>
        <v>3.3551936834364061E-13</v>
      </c>
      <c r="P456" s="223">
        <f t="shared" ca="1" si="865"/>
        <v>4.2119365796482249E-13</v>
      </c>
      <c r="Q456" s="223">
        <f t="shared" ca="1" si="866"/>
        <v>-9.1637957704936373E-13</v>
      </c>
      <c r="R456" s="223">
        <f t="shared" ca="1" si="867"/>
        <v>8.4256808752425998E-13</v>
      </c>
      <c r="S456" s="223">
        <f t="shared" ca="1" si="868"/>
        <v>-2.4559013904973009E-13</v>
      </c>
      <c r="T456" s="223">
        <f t="shared" ca="1" si="869"/>
        <v>-5.0387937099945417E-13</v>
      </c>
      <c r="U456" s="223">
        <f t="shared" ca="1" si="870"/>
        <v>9.4048065097119932E-13</v>
      </c>
      <c r="V456" s="223">
        <f t="shared" ca="1" si="871"/>
        <v>-7.9311970977124909E-13</v>
      </c>
      <c r="W456" s="223">
        <f t="shared" ca="1" si="872"/>
        <v>1.5329574246354773E-13</v>
      </c>
      <c r="X456" s="223">
        <f t="shared" ca="1" si="873"/>
        <v>5.8171245024287803E-13</v>
      </c>
      <c r="Y456" s="223">
        <f t="shared" ca="1" si="874"/>
        <v>-9.5552438210516082E-13</v>
      </c>
      <c r="Z456" s="223">
        <f t="shared" ca="1" si="875"/>
        <v>7.3603315564980519E-13</v>
      </c>
      <c r="AA456" s="223">
        <f t="shared" ca="1" si="876"/>
        <v>-5.9525024077461054E-14</v>
      </c>
      <c r="AB456" s="223">
        <f t="shared" ca="1" si="877"/>
        <v>-6.5394332059409087E-13</v>
      </c>
      <c r="AC456" s="223">
        <f t="shared" ca="1" si="878"/>
        <v>9.6136589109668937E-13</v>
      </c>
      <c r="AD456" s="223">
        <f t="shared" ca="1" si="879"/>
        <v>-6.7185819988280298E-13</v>
      </c>
      <c r="AE456" s="223">
        <f t="shared" ca="1" si="880"/>
        <v>-3.4818952830179681E-14</v>
      </c>
      <c r="AF456" s="223">
        <f t="shared" ca="1" si="881"/>
        <v>7.1987635928620024E-13</v>
      </c>
      <c r="AG456" s="223">
        <f t="shared" ca="1" si="882"/>
        <v>-9.5794892102090275E-13</v>
      </c>
      <c r="AH456" s="223">
        <f t="shared" ca="1" si="883"/>
        <v>6.012128823758776E-13</v>
      </c>
      <c r="AI456" s="223">
        <f t="shared" ca="1" si="884"/>
        <v>1.2882760418809006E-13</v>
      </c>
      <c r="AJ456" s="223">
        <f t="shared" ca="1" si="885"/>
        <v>-7.7887659511394011E-13</v>
      </c>
      <c r="AK456" s="223">
        <f t="shared" ca="1" si="886"/>
        <v>9.4530637916753673E-13</v>
      </c>
      <c r="AL456" s="223">
        <f t="shared" ca="1" si="887"/>
        <v>-5.2477755615527996E-13</v>
      </c>
      <c r="AM456" s="223">
        <f t="shared" ca="1" si="888"/>
        <v>-2.2159557529333701E-13</v>
      </c>
      <c r="AN456" s="223">
        <f t="shared" ca="1" si="889"/>
        <v>8.3037582355346372E-13</v>
      </c>
      <c r="AO456" s="223">
        <f t="shared" ca="1" si="890"/>
        <v>-9.2356002012575541E-13</v>
      </c>
      <c r="AP456" s="223">
        <f t="shared" ca="1" si="891"/>
        <v>4.4328833519631378E-13</v>
      </c>
      <c r="AQ456" s="223">
        <f t="shared" ca="1" si="892"/>
        <v>3.1222945987204565E-13</v>
      </c>
      <c r="AR456" s="223">
        <f t="shared" ca="1" si="893"/>
        <v>-8.7387807888258214E-13</v>
      </c>
      <c r="AS456" s="223">
        <f t="shared" ca="1" si="894"/>
        <v>8.9291927322090038E-13</v>
      </c>
      <c r="AT456" s="223">
        <f t="shared" ca="1" si="895"/>
        <v>-3.575300052433535E-13</v>
      </c>
      <c r="AU456" s="223">
        <f t="shared" ca="1" si="896"/>
        <v>-3.998564040702018E-13</v>
      </c>
      <c r="AV456" s="223">
        <f t="shared" ca="1" si="897"/>
        <v>9.0896441060169897E-13</v>
      </c>
      <c r="AW456" s="223">
        <f t="shared" ca="1" si="898"/>
        <v>-8.5367922559560156E-13</v>
      </c>
      <c r="AX456" s="223">
        <f t="shared" ca="1" si="899"/>
        <v>2.6832846589411804E-13</v>
      </c>
      <c r="AY456" s="223">
        <f t="shared" ca="1" si="900"/>
        <v>4.8363251251341681E-13</v>
      </c>
      <c r="AZ456" s="223">
        <f t="shared" ca="1" si="901"/>
        <v>-9.3529691815623932E-13</v>
      </c>
      <c r="BA456" s="223">
        <f t="shared" ca="1" si="902"/>
        <v>8.0621778035928249E-13</v>
      </c>
      <c r="BB456" s="223">
        <f t="shared" ca="1" si="903"/>
        <v>-1.7654277673506201E-13</v>
      </c>
      <c r="BC456" s="223">
        <f t="shared" ca="1" si="904"/>
        <v>-5.6275097548070347E-13</v>
      </c>
      <c r="BD456" s="223">
        <f t="shared" ca="1" si="905"/>
        <v>9.5262200510362499E-13</v>
      </c>
      <c r="BE456" s="223">
        <f t="shared" ca="1" si="906"/>
        <v>-7.5099201717463399E-13</v>
      </c>
      <c r="BF456" s="223">
        <f t="shared" ca="1" si="907"/>
        <v>8.3056884127948652E-14</v>
      </c>
      <c r="BG456" s="223">
        <f t="shared" ca="1" si="908"/>
        <v>6.3644983892313525E-13</v>
      </c>
      <c r="BH456" s="223">
        <f t="shared" ca="1" si="909"/>
        <v>-9.6077282138570678E-13</v>
      </c>
      <c r="BI456" s="223">
        <f t="shared" ca="1" si="910"/>
        <v>6.8853379033059727E-13</v>
      </c>
      <c r="BJ456" s="223">
        <f t="shared" ca="1" si="911"/>
        <v>1.1228891676828164E-14</v>
      </c>
      <c r="BK456" s="223">
        <f t="shared" ca="1" si="912"/>
        <v>-7.0401934249786463E-13</v>
      </c>
      <c r="BL456" s="223">
        <f t="shared" ca="1" si="913"/>
        <v>9.5967087018599401E-13</v>
      </c>
      <c r="BM456" s="223">
        <f t="shared" ca="1" si="914"/>
        <v>-6.1944460669483098E-13</v>
      </c>
      <c r="BN456" s="223">
        <f t="shared" ca="1" si="915"/>
        <v>-1.0540652711643419E-13</v>
      </c>
      <c r="BO456" s="223">
        <f t="shared" ca="1" si="916"/>
        <v>7.6480875494822738E-13</v>
      </c>
      <c r="BP456" s="223">
        <f t="shared" ca="1" si="917"/>
        <v>-9.4932676389692721E-13</v>
      </c>
      <c r="BQ456" s="223">
        <f t="shared" ca="1" si="918"/>
        <v>5.4438983287370543E-13</v>
      </c>
      <c r="BR456" s="223">
        <f t="shared" ca="1" si="919"/>
        <v>1.9856904007881286E-13</v>
      </c>
      <c r="BS456" s="223">
        <f t="shared" ca="1" si="920"/>
        <v>-8.1823264100142862E-13</v>
      </c>
      <c r="BT456" s="223">
        <f t="shared" ca="1" si="921"/>
        <v>9.2984012191673947E-13</v>
      </c>
      <c r="BU456" s="223">
        <f t="shared" ca="1" si="922"/>
        <v>-4.6409228736827452E-13</v>
      </c>
      <c r="BV456" s="223">
        <f t="shared" ca="1" si="923"/>
        <v>-2.8981922463635418E-13</v>
      </c>
      <c r="BW456" s="223">
        <f t="shared" ca="1" si="924"/>
        <v>8.6377649943034012E-13</v>
      </c>
      <c r="BX456" s="223">
        <f t="shared" ca="1" si="925"/>
        <v>-9.0139861126017115E-13</v>
      </c>
      <c r="BY456" s="223">
        <f t="shared" ca="1" si="926"/>
        <v>3.7932527943681269E-13</v>
      </c>
      <c r="BZ456" s="223">
        <f t="shared" ca="1" si="927"/>
        <v>3.7827829162936938E-13</v>
      </c>
      <c r="CA456" s="223">
        <f t="shared" ca="1" si="928"/>
        <v>-9.0100171798145943E-13</v>
      </c>
      <c r="CB456" s="223">
        <f t="shared" ca="1" si="929"/>
        <v>8.6427613922257255E-13</v>
      </c>
      <c r="CC456" s="223">
        <f t="shared" ca="1" si="930"/>
        <v>-2.9090516170410872E-13</v>
      </c>
      <c r="CD456" s="223">
        <f t="shared" ca="1" si="931"/>
        <v>-4.6309433188604391E-13</v>
      </c>
      <c r="CE456" s="223">
        <f t="shared" ca="1" si="932"/>
        <v>9.2954979745078657E-13</v>
      </c>
      <c r="CF456" s="223">
        <f t="shared" ca="1" si="933"/>
        <v>-8.18830215502852E-13</v>
      </c>
      <c r="CG456" s="223">
        <f t="shared" ca="1" si="934"/>
        <v>1.9968346823923066E-13</v>
      </c>
      <c r="CH456" s="223">
        <f t="shared" ca="1" si="935"/>
        <v>5.4345052057351922E-13</v>
      </c>
      <c r="CI456" s="223">
        <f t="shared" ca="1" si="936"/>
        <v>-9.4914580422704747E-13</v>
      </c>
      <c r="CJ456" s="223">
        <f t="shared" ca="1" si="937"/>
        <v>7.6549850918972524E-13</v>
      </c>
      <c r="CK456" s="223">
        <f t="shared" ca="1" si="938"/>
        <v>-1.0653871381714806E-13</v>
      </c>
      <c r="CL456" s="223">
        <f t="shared" ca="1" si="939"/>
        <v>-6.1857298366759918E-13</v>
      </c>
      <c r="CM456" s="223">
        <f t="shared" ca="1" si="940"/>
        <v>9.5960101805273123E-13</v>
      </c>
      <c r="CN456" s="223">
        <f t="shared" ca="1" si="941"/>
        <v>-7.0479463376903337E-13</v>
      </c>
      <c r="CO456" s="223">
        <f t="shared" ca="1" si="942"/>
        <v>1.2367933340994115E-14</v>
      </c>
      <c r="CP456" s="223">
        <f t="shared" ca="1" si="943"/>
        <v>6.8773825078259168E-13</v>
      </c>
      <c r="CQ456" s="223">
        <f t="shared" ca="1" si="944"/>
        <v>-9.6081474950328929E-13</v>
      </c>
      <c r="CR456" s="223">
        <f t="shared" ca="1" si="945"/>
        <v>6.3730320074522647E-13</v>
      </c>
      <c r="CS456" s="223">
        <f t="shared" ca="1" si="946"/>
        <v>8.1921957094206489E-14</v>
      </c>
      <c r="CT456" s="223">
        <f t="shared" ca="1" si="947"/>
        <v>-7.5028022258657549E-13</v>
      </c>
      <c r="CU456" s="223">
        <f t="shared" ca="1" si="948"/>
        <v>9.5277530968136048E-13</v>
      </c>
      <c r="CV456" s="223">
        <f t="shared" ca="1" si="949"/>
        <v>-5.6367418951285512E-13</v>
      </c>
      <c r="CW456" s="223">
        <f t="shared" ca="1" si="950"/>
        <v>-1.754228942995199E-13</v>
      </c>
      <c r="CX456" s="223">
        <f t="shared" ca="1" si="951"/>
        <v>8.0559658570214371E-13</v>
      </c>
      <c r="CY456" s="223">
        <f t="shared" ca="1" si="952"/>
        <v>-9.3556012278723893E-13</v>
      </c>
      <c r="CZ456" s="223">
        <f t="shared" ca="1" si="953"/>
        <v>4.8461668769984108E-13</v>
      </c>
      <c r="DA456" s="223">
        <f t="shared" ca="1" si="954"/>
        <v>2.6723441313679355E-13</v>
      </c>
      <c r="DB456" s="223">
        <f t="shared" ca="1" si="955"/>
        <v>-8.5315461331351254E-13</v>
      </c>
      <c r="DC456" s="223">
        <f t="shared" ca="1" si="956"/>
        <v>9.0933498048148415E-13</v>
      </c>
      <c r="DD456" s="223">
        <f t="shared" ca="1" si="957"/>
        <v>-4.0089206226582499E-13</v>
      </c>
      <c r="DE456" s="223">
        <f t="shared" ca="1" si="958"/>
        <v>-3.5647231849039587E-13</v>
      </c>
      <c r="DF456" s="223">
        <f t="shared" ca="1" si="959"/>
        <v>8.9249629561693247E-13</v>
      </c>
      <c r="DG456" s="223">
        <f t="shared" ca="1" si="960"/>
        <v>-8.7435244522063636E-13</v>
      </c>
      <c r="DH456" s="223">
        <f t="shared" ca="1" si="961"/>
        <v>3.1330662712232036E-13</v>
      </c>
      <c r="DI456" s="223">
        <f t="shared" ca="1" si="962"/>
        <v>4.4227720054931912E-13</v>
      </c>
      <c r="DJ456" s="223">
        <f t="shared" ca="1" si="963"/>
        <v>-9.2324275070545519E-13</v>
      </c>
      <c r="DK456" s="223">
        <f t="shared" ca="1" si="964"/>
        <v>8.3094941794263666E-13</v>
      </c>
      <c r="DL456" s="223">
        <f t="shared" ca="1" si="965"/>
        <v>-2.2270387788877788E-13</v>
      </c>
      <c r="DM456" s="223">
        <f t="shared" ca="1" si="966"/>
        <v>-5.2382271139366535E-13</v>
      </c>
      <c r="DN456" s="223">
        <f t="shared" ca="1" si="967"/>
        <v>9.4509787340885131E-13</v>
      </c>
      <c r="DO456" s="223">
        <f t="shared" ca="1" si="968"/>
        <v>-7.7954389352670521E-13</v>
      </c>
      <c r="DP456" s="223">
        <f t="shared" ca="1" si="969"/>
        <v>1.2995636856886959E-13</v>
      </c>
      <c r="DQ456" s="223">
        <f t="shared" ca="1" si="970"/>
        <v>6.0032352317664586E-13</v>
      </c>
      <c r="DR456" s="223">
        <f t="shared" ca="1" si="971"/>
        <v>-9.5785118694827183E-13</v>
      </c>
      <c r="DS456" s="223">
        <f t="shared" ca="1" si="972"/>
        <v>7.206309352740741E-13</v>
      </c>
      <c r="DT456" s="223">
        <f t="shared" ca="1" si="973"/>
        <v>-3.5957308378265933E-14</v>
      </c>
      <c r="DU456" s="223">
        <f t="shared" ca="1" si="974"/>
        <v>-6.710428912612175E-13</v>
      </c>
      <c r="DV456" s="223">
        <f t="shared" ca="1" si="975"/>
        <v>9.6137986994266117E-13</v>
      </c>
      <c r="DW456" s="223">
        <f t="shared" ca="1" si="976"/>
        <v>-6.5477790717777481E-13</v>
      </c>
      <c r="DX456" s="223">
        <f t="shared" ca="1" si="977"/>
        <v>-5.838804034833903E-14</v>
      </c>
      <c r="DY456" s="223">
        <f t="shared" ca="1" si="978"/>
        <v>7.3529974947362209E-13</v>
      </c>
      <c r="DZ456" s="223">
        <f t="shared" ca="1" si="979"/>
        <v>-9.5564993924580511E-13</v>
      </c>
      <c r="EA456" s="223">
        <f t="shared" ca="1" si="980"/>
        <v>5.8261900989737761E-13</v>
      </c>
      <c r="EB456" s="223">
        <f t="shared" ca="1" si="981"/>
        <v>1.5217108032818543E-13</v>
      </c>
      <c r="EC456" s="223">
        <f t="shared" ca="1" si="982"/>
        <v>-7.9247526914282836E-13</v>
      </c>
      <c r="ED456" s="223">
        <f t="shared" ca="1" si="983"/>
        <v>9.4071657722261784E-13</v>
      </c>
      <c r="EE456" s="223">
        <f t="shared" ca="1" si="984"/>
        <v>-5.0484917305972241E-13</v>
      </c>
      <c r="EF456" s="223">
        <f t="shared" ca="1" si="985"/>
        <v>-2.444886296192977E-13</v>
      </c>
      <c r="EG456" s="223">
        <f t="shared" ca="1" si="986"/>
        <v>8.4201881875914271E-13</v>
      </c>
      <c r="EH456" s="223">
        <f t="shared" ca="1" si="987"/>
        <v>-9.1672360031278839E-13</v>
      </c>
      <c r="EI456" s="223">
        <f t="shared" ca="1" si="988"/>
        <v>4.2221736270687269E-13</v>
      </c>
      <c r="EJ456" s="223">
        <f t="shared" ca="1" si="989"/>
        <v>3.3445161975609677E-13</v>
      </c>
      <c r="EK456" s="223">
        <f t="shared" ca="1" si="990"/>
        <v>-8.8345326685650109E-13</v>
      </c>
      <c r="EL456" s="223">
        <f t="shared" ca="1" si="991"/>
        <v>8.8390207399985391E-13</v>
      </c>
      <c r="EM456" s="223">
        <f t="shared" ca="1" si="992"/>
        <v>-3.3551936834361724E-13</v>
      </c>
      <c r="EN456" s="223">
        <f t="shared" ca="1" si="993"/>
        <v>-4.2119365796484172E-13</v>
      </c>
      <c r="EO456" s="223">
        <f t="shared" ca="1" si="994"/>
        <v>9.1637957704936919E-13</v>
      </c>
      <c r="EP456" s="223">
        <f t="shared" ca="1" si="995"/>
        <v>-8.4256808752425291E-13</v>
      </c>
      <c r="EQ456" s="223">
        <f t="shared" ca="1" si="996"/>
        <v>2.4559013904971929E-13</v>
      </c>
      <c r="ER456" s="223">
        <f t="shared" ca="1" si="997"/>
        <v>5.0387937099946084E-13</v>
      </c>
      <c r="ES456" s="223">
        <f t="shared" ca="1" si="998"/>
        <v>-9.4048065097119952E-13</v>
      </c>
      <c r="ET456" s="223">
        <f t="shared" ca="1" si="999"/>
        <v>7.9311970977124848E-13</v>
      </c>
      <c r="EU456" s="223">
        <f t="shared" ca="1" si="1000"/>
        <v>-1.5329574246354687E-13</v>
      </c>
      <c r="EV456" s="223">
        <f t="shared" ca="1" si="1001"/>
        <v>-5.8171245024287339E-13</v>
      </c>
      <c r="EW456" s="223">
        <f t="shared" ca="1" si="1002"/>
        <v>9.5552438210515941E-13</v>
      </c>
      <c r="EX456" s="223">
        <f t="shared" ca="1" si="1003"/>
        <v>-7.3603315564981337E-13</v>
      </c>
      <c r="EY456" s="223">
        <f t="shared" ca="1" si="1004"/>
        <v>5.9525024077473777E-14</v>
      </c>
      <c r="EZ456" s="223">
        <f t="shared" ca="1" si="1005"/>
        <v>6.5394332059407663E-13</v>
      </c>
      <c r="FA456" s="223">
        <f t="shared" ca="1" si="1006"/>
        <v>-9.6136589109668917E-13</v>
      </c>
      <c r="FB456" s="223">
        <f t="shared" ca="1" si="1007"/>
        <v>6.7185819988278269E-13</v>
      </c>
      <c r="FC456" s="223">
        <f t="shared" ca="1" si="1008"/>
        <v>3.4818952830207954E-14</v>
      </c>
      <c r="FD456" s="223">
        <f t="shared" ca="1" si="1009"/>
        <v>-7.1987635928621458E-13</v>
      </c>
      <c r="FE456" s="223">
        <f t="shared" ca="1" si="1010"/>
        <v>9.5794892102090134E-13</v>
      </c>
      <c r="FF456" s="223">
        <f t="shared" ca="1" si="1011"/>
        <v>-6.0121288237586629E-13</v>
      </c>
      <c r="FG456" s="223">
        <f t="shared" ca="1" si="1012"/>
        <v>-1.2882760418810455E-13</v>
      </c>
      <c r="FH456" s="223">
        <f t="shared" ca="1" si="1013"/>
        <v>7.7887659511394062E-13</v>
      </c>
      <c r="FI456" s="223">
        <f t="shared" ca="1" si="1014"/>
        <v>-9.4530637916753653E-13</v>
      </c>
      <c r="FJ456" s="223">
        <f t="shared" ca="1" si="1015"/>
        <v>5.2477755615527925E-13</v>
      </c>
      <c r="FK456" s="223">
        <f t="shared" ca="1" si="1016"/>
        <v>2.2159557529333795E-13</v>
      </c>
      <c r="FL456" s="223">
        <f t="shared" ca="1" si="1017"/>
        <v>-8.3037582355346422E-13</v>
      </c>
      <c r="FM456" s="223">
        <f t="shared" ca="1" si="1018"/>
        <v>9.2356002012575884E-13</v>
      </c>
      <c r="FN456" s="223">
        <f t="shared" ca="1" si="1019"/>
        <v>-4.4328833519632499E-13</v>
      </c>
      <c r="FO456" s="223">
        <f t="shared" ca="1" si="1020"/>
        <v>-3.1222945987203363E-13</v>
      </c>
      <c r="FP456" s="223">
        <f t="shared" ca="1" si="1021"/>
        <v>8.7387807888257113E-13</v>
      </c>
      <c r="FQ456" s="223">
        <f t="shared" ca="1" si="1022"/>
        <v>-8.9291927322091018E-13</v>
      </c>
      <c r="FR456" s="223">
        <f t="shared" ca="1" si="1023"/>
        <v>3.5753000524337804E-13</v>
      </c>
      <c r="FS456" s="223">
        <f t="shared" ca="1" si="1024"/>
        <v>3.9985640407022744E-13</v>
      </c>
      <c r="FT456" s="223">
        <f t="shared" ca="1" si="1025"/>
        <v>-9.0896441060170806E-13</v>
      </c>
      <c r="FU456" s="223">
        <f t="shared" ca="1" si="1026"/>
        <v>8.5367922559559469E-13</v>
      </c>
      <c r="FV456" s="223">
        <f t="shared" ca="1" si="1027"/>
        <v>-2.6832846589410396E-13</v>
      </c>
      <c r="FW456" s="223">
        <f t="shared" ca="1" si="1028"/>
        <v>-4.8363251251342943E-13</v>
      </c>
      <c r="FX456" s="223">
        <f t="shared" ca="1" si="1029"/>
        <v>9.3529691815623952E-13</v>
      </c>
      <c r="FY456" s="223">
        <f t="shared" ca="1" si="1030"/>
        <v>-8.0621778035928198E-13</v>
      </c>
      <c r="FZ456" s="223">
        <f t="shared" ca="1" si="1031"/>
        <v>1.7654277673506102E-13</v>
      </c>
      <c r="GA456" s="223">
        <f t="shared" ca="1" si="1032"/>
        <v>5.6275097548070418E-13</v>
      </c>
      <c r="GB456" s="223">
        <f t="shared" ca="1" si="1033"/>
        <v>-9.5262200510362499E-13</v>
      </c>
      <c r="GC456" s="223">
        <f t="shared" ca="1" si="1034"/>
        <v>7.5099201717464186E-13</v>
      </c>
      <c r="GD456" s="223">
        <f t="shared" ca="1" si="1035"/>
        <v>-8.3056884127961324E-14</v>
      </c>
      <c r="GE456" s="223">
        <f t="shared" ca="1" si="1036"/>
        <v>-6.3644983892312566E-13</v>
      </c>
      <c r="GF456" s="223">
        <f t="shared" ca="1" si="1037"/>
        <v>9.6077282138570577E-13</v>
      </c>
      <c r="GG456" s="223">
        <f t="shared" ca="1" si="1038"/>
        <v>-6.8853379033061575E-13</v>
      </c>
      <c r="GH456" s="223">
        <f t="shared" ca="1" si="1039"/>
        <v>-1.1228891676856462E-14</v>
      </c>
      <c r="GI456" s="223">
        <f t="shared" ca="1" si="1040"/>
        <v>7.0401934249788391E-13</v>
      </c>
      <c r="GJ456" s="223">
        <f t="shared" ca="1" si="1041"/>
        <v>-9.5967087018599219E-13</v>
      </c>
      <c r="GK456" s="223">
        <f t="shared" ca="1" si="1042"/>
        <v>6.1944460669480927E-13</v>
      </c>
      <c r="GL456" s="223">
        <f t="shared" ca="1" si="1043"/>
        <v>1.054065271164351E-13</v>
      </c>
      <c r="GM456" s="223">
        <f t="shared" ca="1" si="1044"/>
        <v>-7.6480875494822808E-13</v>
      </c>
      <c r="GN456" s="223">
        <f t="shared" ca="1" si="1045"/>
        <v>9.4932676389692701E-13</v>
      </c>
      <c r="GO456" s="223">
        <f t="shared" ca="1" si="1046"/>
        <v>-5.4438983287370472E-13</v>
      </c>
      <c r="GP456" s="223">
        <f t="shared" ca="1" si="1047"/>
        <v>-1.985690400788138E-13</v>
      </c>
      <c r="GQ456" s="223">
        <f t="shared" ca="1" si="1048"/>
        <v>8.1823264100142923E-13</v>
      </c>
      <c r="GR456" s="223">
        <f t="shared" ca="1" si="1049"/>
        <v>-9.2984012191673927E-13</v>
      </c>
      <c r="GS456" s="223">
        <f t="shared" ca="1" si="1050"/>
        <v>4.6409228736827381E-13</v>
      </c>
      <c r="GT456" s="223">
        <f t="shared" ca="1" si="1051"/>
        <v>2.8981922463635509E-13</v>
      </c>
      <c r="GU456" s="223">
        <f t="shared" ca="1" si="1052"/>
        <v>-8.6377649943032861E-13</v>
      </c>
      <c r="GV456" s="223">
        <f t="shared" ca="1" si="1053"/>
        <v>9.0139861126018044E-13</v>
      </c>
      <c r="GW456" s="223">
        <f t="shared" ca="1" si="1054"/>
        <v>-3.7932527943683702E-13</v>
      </c>
      <c r="GX456" s="223">
        <f t="shared" ca="1" si="1055"/>
        <v>-3.7827829162934509E-13</v>
      </c>
      <c r="GY456" s="223">
        <f t="shared" ca="1" si="1056"/>
        <v>9.0100171798146942E-13</v>
      </c>
      <c r="GZ456" s="223">
        <f t="shared" ca="1" si="1057"/>
        <v>-8.6427613922256023E-13</v>
      </c>
      <c r="HA456" s="223">
        <f t="shared" ca="1" si="1058"/>
        <v>2.9090516170408171E-13</v>
      </c>
      <c r="HB456" s="223">
        <f t="shared" ca="1" si="1059"/>
        <v>4.6309433188604471E-13</v>
      </c>
      <c r="HC456" s="223">
        <f t="shared" ca="1" si="1060"/>
        <v>-9.2954979745078677E-13</v>
      </c>
      <c r="HD456" s="223">
        <f t="shared" ca="1" si="1061"/>
        <v>8.1883021550285149E-13</v>
      </c>
      <c r="HE456" s="223">
        <f t="shared" ca="1" si="1062"/>
        <v>-1.996834682392298E-13</v>
      </c>
      <c r="HF456" s="223">
        <f t="shared" ca="1" si="1063"/>
        <v>-5.4345052057351993E-13</v>
      </c>
      <c r="HG456" s="223">
        <f t="shared" ca="1" si="1064"/>
        <v>9.4914580422704747E-13</v>
      </c>
      <c r="HH456" s="223">
        <f t="shared" ca="1" si="1065"/>
        <v>-7.6549850918972464E-13</v>
      </c>
      <c r="HI456" s="223">
        <f t="shared" ca="1" si="1066"/>
        <v>1.0653871381714718E-13</v>
      </c>
      <c r="HJ456" s="223">
        <f t="shared" ca="1" si="1067"/>
        <v>6.1857298366759989E-13</v>
      </c>
      <c r="HK456" s="223">
        <f t="shared" ca="1" si="1068"/>
        <v>-9.5960101805272961E-13</v>
      </c>
      <c r="HL456" s="223">
        <f t="shared" ca="1" si="1069"/>
        <v>7.0479463376905145E-13</v>
      </c>
      <c r="HM456" s="223">
        <f t="shared" ca="1" si="1070"/>
        <v>-1.2367933341020494E-14</v>
      </c>
      <c r="HN456" s="223">
        <f t="shared" ca="1" si="1071"/>
        <v>-6.8773825078261147E-13</v>
      </c>
      <c r="HO456" s="223">
        <f t="shared" ca="1" si="1072"/>
        <v>9.6081474950328828E-13</v>
      </c>
      <c r="HP456" s="223">
        <f t="shared" ca="1" si="1073"/>
        <v>-6.3730320074520527E-13</v>
      </c>
      <c r="HQ456" s="223">
        <f t="shared" ca="1" si="1074"/>
        <v>-8.1921957094234686E-14</v>
      </c>
      <c r="HR456" s="223">
        <f t="shared" ca="1" si="1075"/>
        <v>7.502802225865761E-13</v>
      </c>
      <c r="HS456" s="223">
        <f t="shared" ca="1" si="1076"/>
        <v>-9.5277530968136755E-13</v>
      </c>
      <c r="HT456" s="223">
        <f t="shared" ca="1" si="1077"/>
        <v>5.6367418951285431E-13</v>
      </c>
      <c r="HU456" s="223">
        <f t="shared" ca="1" si="1078"/>
        <v>1.7542289429946709E-13</v>
      </c>
      <c r="HV456" s="223">
        <f t="shared" ca="1" si="1079"/>
        <v>-8.0559658570214411E-13</v>
      </c>
      <c r="HW456" s="223">
        <f t="shared" ca="1" si="1080"/>
        <v>9.355601227872262E-13</v>
      </c>
      <c r="HX456" s="223">
        <f t="shared" ca="1" si="1081"/>
        <v>-4.8461668769984027E-13</v>
      </c>
      <c r="HY456" s="223">
        <f t="shared" ca="1" si="1082"/>
        <v>-2.6723441313684697E-13</v>
      </c>
      <c r="HZ456" s="223">
        <f t="shared" ca="1" si="1083"/>
        <v>8.5315461331351284E-13</v>
      </c>
      <c r="IA456" s="223">
        <f t="shared" ca="1" si="1084"/>
        <v>-9.0933498048147497E-13</v>
      </c>
      <c r="IB456" s="223">
        <f t="shared" ca="1" si="1085"/>
        <v>4.0089206226584892E-13</v>
      </c>
      <c r="IC456" s="223">
        <f t="shared" ca="1" si="1086"/>
        <v>3.5647231849042212E-13</v>
      </c>
      <c r="ID456" s="223">
        <f t="shared" ca="1" si="1087"/>
        <v>-8.9249629561692268E-13</v>
      </c>
      <c r="IE456" s="223">
        <f t="shared" ca="1" si="1088"/>
        <v>1.1163684029550845E-12</v>
      </c>
      <c r="IF456" s="223">
        <f t="shared" ca="1" si="1089"/>
        <v>-3.133066271223453E-13</v>
      </c>
      <c r="IG456" s="223">
        <f t="shared" ca="1" si="1090"/>
        <v>-4.4227720054934416E-13</v>
      </c>
      <c r="IH456" s="223">
        <f t="shared" ca="1" si="1091"/>
        <v>9.2324275070544025E-13</v>
      </c>
      <c r="II456" s="223">
        <f t="shared" ca="1" si="1092"/>
        <v>-8.3094941794263626E-13</v>
      </c>
      <c r="IJ456" s="223">
        <f t="shared" ca="1" si="1093"/>
        <v>2.2270387788883011E-13</v>
      </c>
      <c r="IK456" s="223">
        <f t="shared" ca="1" si="1094"/>
        <v>5.2382271139366606E-13</v>
      </c>
      <c r="IL456" s="223">
        <f t="shared" ca="1" si="1095"/>
        <v>-9.4509787340886141E-13</v>
      </c>
      <c r="IM456" s="223">
        <f t="shared" ca="1" si="1096"/>
        <v>7.7954389352670471E-13</v>
      </c>
      <c r="IN456" s="223">
        <f t="shared" ca="1" si="1097"/>
        <v>-1.2995636856881449E-13</v>
      </c>
      <c r="IO456" s="223">
        <f t="shared" ca="1" si="1098"/>
        <v>-6.0032352317664657E-13</v>
      </c>
      <c r="IP456" s="223">
        <f t="shared" ca="1" si="1099"/>
        <v>9.5785118694827667E-13</v>
      </c>
      <c r="IQ456" s="223">
        <f t="shared" ca="1" si="1100"/>
        <v>-7.206309352740735E-13</v>
      </c>
      <c r="IR456" s="223">
        <f t="shared" ca="1" si="1101"/>
        <v>3.5957308378210372E-14</v>
      </c>
      <c r="IS456" s="223">
        <f t="shared" ca="1" si="1102"/>
        <v>6.710428912612181E-13</v>
      </c>
      <c r="IT456" s="223">
        <f t="shared" ca="1" si="1103"/>
        <v>-9.6137986994266117E-13</v>
      </c>
      <c r="IU456" s="223">
        <f t="shared" ca="1" si="1104"/>
        <v>6.5477790717781419E-13</v>
      </c>
      <c r="IV456" s="223">
        <f t="shared" ca="1" si="1105"/>
        <v>5.8388040348339964E-14</v>
      </c>
      <c r="IW456" s="223">
        <f t="shared" ca="1" si="1106"/>
        <v>-7.3529974947358745E-13</v>
      </c>
      <c r="IX456" s="223">
        <f t="shared" ca="1" si="1107"/>
        <v>9.5564993924580511E-13</v>
      </c>
      <c r="IY456" s="223">
        <f t="shared" ca="1" si="1108"/>
        <v>-5.8261900989742032E-13</v>
      </c>
      <c r="IZ456" s="223">
        <f t="shared" ca="1" si="1109"/>
        <v>-1.5217108032818639E-13</v>
      </c>
      <c r="JA456" s="223">
        <f t="shared" ca="1" si="1110"/>
        <v>7.9247526914279797E-13</v>
      </c>
      <c r="JB456" s="223">
        <f t="shared" ca="1" si="1111"/>
        <v>-9.4071657722261764E-13</v>
      </c>
    </row>
    <row r="457" spans="2:262">
      <c r="B457" s="230">
        <v>96</v>
      </c>
      <c r="C457" s="229">
        <f t="shared" si="1112"/>
        <v>1.8750000000000012E-3</v>
      </c>
      <c r="D457" s="226">
        <f t="shared" ca="1" si="855"/>
        <v>17.999999999997033</v>
      </c>
      <c r="E457" s="225">
        <f ca="1">CX361</f>
        <v>-2.9668883225067003E-12</v>
      </c>
      <c r="F457" s="224">
        <v>96</v>
      </c>
      <c r="G457" s="223">
        <f t="shared" ca="1" si="856"/>
        <v>3.290710175801459E-13</v>
      </c>
      <c r="H457" s="223">
        <f t="shared" ca="1" si="857"/>
        <v>1.5817030120929253E-13</v>
      </c>
      <c r="I457" s="223">
        <f t="shared" ca="1" si="858"/>
        <v>-5.5275760271496488E-13</v>
      </c>
      <c r="J457" s="223">
        <f t="shared" ca="1" si="859"/>
        <v>6.235469972550499E-13</v>
      </c>
      <c r="K457" s="223">
        <f t="shared" ca="1" si="860"/>
        <v>-3.2907101758014519E-13</v>
      </c>
      <c r="L457" s="223">
        <f t="shared" ca="1" si="861"/>
        <v>-1.5817030120929276E-13</v>
      </c>
      <c r="M457" s="223">
        <f t="shared" ca="1" si="862"/>
        <v>5.5275760271496478E-13</v>
      </c>
      <c r="N457" s="223">
        <f t="shared" ca="1" si="863"/>
        <v>-6.235469972550499E-13</v>
      </c>
      <c r="O457" s="223">
        <f t="shared" ca="1" si="864"/>
        <v>3.2907101758014499E-13</v>
      </c>
      <c r="P457" s="223">
        <f t="shared" ca="1" si="865"/>
        <v>1.581703012092941E-13</v>
      </c>
      <c r="Q457" s="223">
        <f t="shared" ca="1" si="866"/>
        <v>-5.5275760271496488E-13</v>
      </c>
      <c r="R457" s="223">
        <f t="shared" ca="1" si="867"/>
        <v>6.235469972550498E-13</v>
      </c>
      <c r="S457" s="223">
        <f t="shared" ca="1" si="868"/>
        <v>-3.2907101758014474E-13</v>
      </c>
      <c r="T457" s="223">
        <f t="shared" ca="1" si="869"/>
        <v>-1.5817030120929211E-13</v>
      </c>
      <c r="U457" s="223">
        <f t="shared" ca="1" si="870"/>
        <v>5.5275760271496498E-13</v>
      </c>
      <c r="V457" s="223">
        <f t="shared" ca="1" si="871"/>
        <v>-6.235469972550498E-13</v>
      </c>
      <c r="W457" s="223">
        <f t="shared" ca="1" si="872"/>
        <v>3.2907101758014463E-13</v>
      </c>
      <c r="X457" s="223">
        <f t="shared" ca="1" si="873"/>
        <v>1.5817030120929455E-13</v>
      </c>
      <c r="Y457" s="223">
        <f t="shared" ca="1" si="874"/>
        <v>-5.527576027149663E-13</v>
      </c>
      <c r="Z457" s="223">
        <f t="shared" ca="1" si="875"/>
        <v>6.2354699725504919E-13</v>
      </c>
      <c r="AA457" s="223">
        <f t="shared" ca="1" si="876"/>
        <v>-3.2907101758014635E-13</v>
      </c>
      <c r="AB457" s="223">
        <f t="shared" ca="1" si="877"/>
        <v>-1.5817030120929256E-13</v>
      </c>
      <c r="AC457" s="223">
        <f t="shared" ca="1" si="878"/>
        <v>5.5275760271496519E-13</v>
      </c>
      <c r="AD457" s="223">
        <f t="shared" ca="1" si="879"/>
        <v>-6.2354699725504969E-13</v>
      </c>
      <c r="AE457" s="223">
        <f t="shared" ca="1" si="880"/>
        <v>3.2907101758014418E-13</v>
      </c>
      <c r="AF457" s="223">
        <f t="shared" ca="1" si="881"/>
        <v>1.5817030120929501E-13</v>
      </c>
      <c r="AG457" s="223">
        <f t="shared" ca="1" si="882"/>
        <v>-5.527576027149665E-13</v>
      </c>
      <c r="AH457" s="223">
        <f t="shared" ca="1" si="883"/>
        <v>6.235469972550502E-13</v>
      </c>
      <c r="AI457" s="223">
        <f t="shared" ca="1" si="884"/>
        <v>-3.2907101758014196E-13</v>
      </c>
      <c r="AJ457" s="223">
        <f t="shared" ca="1" si="885"/>
        <v>-1.5817030120929301E-13</v>
      </c>
      <c r="AK457" s="223">
        <f t="shared" ca="1" si="886"/>
        <v>5.5275760271496781E-13</v>
      </c>
      <c r="AL457" s="223">
        <f t="shared" ca="1" si="887"/>
        <v>-6.2354699725504949E-13</v>
      </c>
      <c r="AM457" s="223">
        <f t="shared" ca="1" si="888"/>
        <v>3.2907101758014771E-13</v>
      </c>
      <c r="AN457" s="223">
        <f t="shared" ca="1" si="889"/>
        <v>1.5817030120929546E-13</v>
      </c>
      <c r="AO457" s="223">
        <f t="shared" ca="1" si="890"/>
        <v>-5.5275760271496448E-13</v>
      </c>
      <c r="AP457" s="223">
        <f t="shared" ca="1" si="891"/>
        <v>6.2354699725504889E-13</v>
      </c>
      <c r="AQ457" s="223">
        <f t="shared" ca="1" si="892"/>
        <v>-3.2907101758014559E-13</v>
      </c>
      <c r="AR457" s="223">
        <f t="shared" ca="1" si="893"/>
        <v>-1.5817030120929791E-13</v>
      </c>
      <c r="AS457" s="223">
        <f t="shared" ca="1" si="894"/>
        <v>5.5275760271496569E-13</v>
      </c>
      <c r="AT457" s="223">
        <f t="shared" ca="1" si="895"/>
        <v>-6.2354699725504828E-13</v>
      </c>
      <c r="AU457" s="223">
        <f t="shared" ca="1" si="896"/>
        <v>3.2907101758014337E-13</v>
      </c>
      <c r="AV457" s="223">
        <f t="shared" ca="1" si="897"/>
        <v>1.581703012092915E-13</v>
      </c>
      <c r="AW457" s="223">
        <f t="shared" ca="1" si="898"/>
        <v>-5.52757602714967E-13</v>
      </c>
      <c r="AX457" s="223">
        <f t="shared" ca="1" si="899"/>
        <v>6.235469972550499E-13</v>
      </c>
      <c r="AY457" s="223">
        <f t="shared" ca="1" si="900"/>
        <v>-3.290710175801412E-13</v>
      </c>
      <c r="AZ457" s="223">
        <f t="shared" ca="1" si="901"/>
        <v>-1.5817030120929395E-13</v>
      </c>
      <c r="BA457" s="223">
        <f t="shared" ca="1" si="902"/>
        <v>5.5275760271496832E-13</v>
      </c>
      <c r="BB457" s="223">
        <f t="shared" ca="1" si="903"/>
        <v>-6.2354699725504929E-13</v>
      </c>
      <c r="BC457" s="223">
        <f t="shared" ca="1" si="904"/>
        <v>3.2907101758014686E-13</v>
      </c>
      <c r="BD457" s="223">
        <f t="shared" ca="1" si="905"/>
        <v>1.5817030120929637E-13</v>
      </c>
      <c r="BE457" s="223">
        <f t="shared" ca="1" si="906"/>
        <v>-5.5275760271496488E-13</v>
      </c>
      <c r="BF457" s="223">
        <f t="shared" ca="1" si="907"/>
        <v>6.2354699725504868E-13</v>
      </c>
      <c r="BG457" s="223">
        <f t="shared" ca="1" si="908"/>
        <v>-3.2907101758014474E-13</v>
      </c>
      <c r="BH457" s="223">
        <f t="shared" ca="1" si="909"/>
        <v>-1.5817030120929882E-13</v>
      </c>
      <c r="BI457" s="223">
        <f t="shared" ca="1" si="910"/>
        <v>5.5275760271497094E-13</v>
      </c>
      <c r="BJ457" s="223">
        <f t="shared" ca="1" si="911"/>
        <v>-6.235469972550503E-13</v>
      </c>
      <c r="BK457" s="223">
        <f t="shared" ca="1" si="912"/>
        <v>3.2907101758014256E-13</v>
      </c>
      <c r="BL457" s="223">
        <f t="shared" ca="1" si="913"/>
        <v>1.5817030120930127E-13</v>
      </c>
      <c r="BM457" s="223">
        <f t="shared" ca="1" si="914"/>
        <v>-5.5275760271496286E-13</v>
      </c>
      <c r="BN457" s="223">
        <f t="shared" ca="1" si="915"/>
        <v>6.2354699725504969E-13</v>
      </c>
      <c r="BO457" s="223">
        <f t="shared" ca="1" si="916"/>
        <v>-3.2907101758014044E-13</v>
      </c>
      <c r="BP457" s="223">
        <f t="shared" ca="1" si="917"/>
        <v>-1.5817030120930372E-13</v>
      </c>
      <c r="BQ457" s="223">
        <f t="shared" ca="1" si="918"/>
        <v>5.5275760271496408E-13</v>
      </c>
      <c r="BR457" s="223">
        <f t="shared" ca="1" si="919"/>
        <v>-6.2354699725504909E-13</v>
      </c>
      <c r="BS457" s="223">
        <f t="shared" ca="1" si="920"/>
        <v>3.2907101758013827E-13</v>
      </c>
      <c r="BT457" s="223">
        <f t="shared" ca="1" si="921"/>
        <v>1.5817030120928844E-13</v>
      </c>
      <c r="BU457" s="223">
        <f t="shared" ca="1" si="922"/>
        <v>-5.5275760271496539E-13</v>
      </c>
      <c r="BV457" s="223">
        <f t="shared" ca="1" si="923"/>
        <v>6.2354699725504848E-13</v>
      </c>
      <c r="BW457" s="223">
        <f t="shared" ca="1" si="924"/>
        <v>-3.290710175801361E-13</v>
      </c>
      <c r="BX457" s="223">
        <f t="shared" ca="1" si="925"/>
        <v>-1.5817030120929087E-13</v>
      </c>
      <c r="BY457" s="223">
        <f t="shared" ca="1" si="926"/>
        <v>5.527576027149667E-13</v>
      </c>
      <c r="BZ457" s="223">
        <f t="shared" ca="1" si="927"/>
        <v>-6.2354699725504788E-13</v>
      </c>
      <c r="CA457" s="223">
        <f t="shared" ca="1" si="928"/>
        <v>3.2907101758014963E-13</v>
      </c>
      <c r="CB457" s="223">
        <f t="shared" ca="1" si="929"/>
        <v>1.5817030120929332E-13</v>
      </c>
      <c r="CC457" s="223">
        <f t="shared" ca="1" si="930"/>
        <v>-5.5275760271496791E-13</v>
      </c>
      <c r="CD457" s="223">
        <f t="shared" ca="1" si="931"/>
        <v>6.2354699725504717E-13</v>
      </c>
      <c r="CE457" s="223">
        <f t="shared" ca="1" si="932"/>
        <v>-3.2907101758014746E-13</v>
      </c>
      <c r="CF457" s="223">
        <f t="shared" ca="1" si="933"/>
        <v>-1.5817030120929577E-13</v>
      </c>
      <c r="CG457" s="223">
        <f t="shared" ca="1" si="934"/>
        <v>5.5275760271496923E-13</v>
      </c>
      <c r="CH457" s="223">
        <f t="shared" ca="1" si="935"/>
        <v>-6.2354699725504656E-13</v>
      </c>
      <c r="CI457" s="223">
        <f t="shared" ca="1" si="936"/>
        <v>3.2907101758014529E-13</v>
      </c>
      <c r="CJ457" s="223">
        <f t="shared" ca="1" si="937"/>
        <v>1.5817030120929821E-13</v>
      </c>
      <c r="CK457" s="223">
        <f t="shared" ca="1" si="938"/>
        <v>-5.5275760271497054E-13</v>
      </c>
      <c r="CL457" s="223">
        <f t="shared" ca="1" si="939"/>
        <v>6.235469972550505E-13</v>
      </c>
      <c r="CM457" s="223">
        <f t="shared" ca="1" si="940"/>
        <v>-3.2907101758014312E-13</v>
      </c>
      <c r="CN457" s="223">
        <f t="shared" ca="1" si="941"/>
        <v>-1.5817030120930066E-13</v>
      </c>
      <c r="CO457" s="223">
        <f t="shared" ca="1" si="942"/>
        <v>5.5275760271497185E-13</v>
      </c>
      <c r="CP457" s="223">
        <f t="shared" ca="1" si="943"/>
        <v>-6.235469972550498E-13</v>
      </c>
      <c r="CQ457" s="223">
        <f t="shared" ca="1" si="944"/>
        <v>3.2907101758014095E-13</v>
      </c>
      <c r="CR457" s="223">
        <f t="shared" ca="1" si="945"/>
        <v>1.5817030120930311E-13</v>
      </c>
      <c r="CS457" s="223">
        <f t="shared" ca="1" si="946"/>
        <v>-5.5275760271496377E-13</v>
      </c>
      <c r="CT457" s="223">
        <f t="shared" ca="1" si="947"/>
        <v>6.2354699725504919E-13</v>
      </c>
      <c r="CU457" s="223">
        <f t="shared" ca="1" si="948"/>
        <v>-3.2907101758013878E-13</v>
      </c>
      <c r="CV457" s="223">
        <f t="shared" ca="1" si="949"/>
        <v>-1.5817030120930553E-13</v>
      </c>
      <c r="CW457" s="223">
        <f t="shared" ca="1" si="950"/>
        <v>5.5275760271496509E-13</v>
      </c>
      <c r="CX457" s="223">
        <f t="shared" ca="1" si="951"/>
        <v>-6.2354699725504858E-13</v>
      </c>
      <c r="CY457" s="223">
        <f t="shared" ca="1" si="952"/>
        <v>3.2907101758013661E-13</v>
      </c>
      <c r="CZ457" s="223">
        <f t="shared" ca="1" si="953"/>
        <v>1.5817030120929026E-13</v>
      </c>
      <c r="DA457" s="223">
        <f t="shared" ca="1" si="954"/>
        <v>-5.527576027149663E-13</v>
      </c>
      <c r="DB457" s="223">
        <f t="shared" ca="1" si="955"/>
        <v>6.2354699725504798E-13</v>
      </c>
      <c r="DC457" s="223">
        <f t="shared" ca="1" si="956"/>
        <v>-3.2907101758013444E-13</v>
      </c>
      <c r="DD457" s="223">
        <f t="shared" ca="1" si="957"/>
        <v>-1.5817030120929271E-13</v>
      </c>
      <c r="DE457" s="223">
        <f t="shared" ca="1" si="958"/>
        <v>5.5275760271496771E-13</v>
      </c>
      <c r="DF457" s="223">
        <f t="shared" ca="1" si="959"/>
        <v>-6.2354699725504737E-13</v>
      </c>
      <c r="DG457" s="223">
        <f t="shared" ca="1" si="960"/>
        <v>3.2907101758014797E-13</v>
      </c>
      <c r="DH457" s="223">
        <f t="shared" ca="1" si="961"/>
        <v>1.5817030120929516E-13</v>
      </c>
      <c r="DI457" s="223">
        <f t="shared" ca="1" si="962"/>
        <v>-5.5275760271496892E-13</v>
      </c>
      <c r="DJ457" s="223">
        <f t="shared" ca="1" si="963"/>
        <v>6.2354699725504677E-13</v>
      </c>
      <c r="DK457" s="223">
        <f t="shared" ca="1" si="964"/>
        <v>-3.290710175801458E-13</v>
      </c>
      <c r="DL457" s="223">
        <f t="shared" ca="1" si="965"/>
        <v>-1.5817030120931533E-13</v>
      </c>
      <c r="DM457" s="223">
        <f t="shared" ca="1" si="966"/>
        <v>5.5275760271497023E-13</v>
      </c>
      <c r="DN457" s="223">
        <f t="shared" ca="1" si="967"/>
        <v>-6.235469972550506E-13</v>
      </c>
      <c r="DO457" s="223">
        <f t="shared" ca="1" si="968"/>
        <v>3.2907101758012792E-13</v>
      </c>
      <c r="DP457" s="223">
        <f t="shared" ca="1" si="969"/>
        <v>1.5817030120930006E-13</v>
      </c>
      <c r="DQ457" s="223">
        <f t="shared" ca="1" si="970"/>
        <v>-5.5275760271496216E-13</v>
      </c>
      <c r="DR457" s="223">
        <f t="shared" ca="1" si="971"/>
        <v>6.2354699725504545E-13</v>
      </c>
      <c r="DS457" s="223">
        <f t="shared" ca="1" si="972"/>
        <v>-3.2907101758014145E-13</v>
      </c>
      <c r="DT457" s="223">
        <f t="shared" ca="1" si="973"/>
        <v>-1.5817030120928476E-13</v>
      </c>
      <c r="DU457" s="223">
        <f t="shared" ca="1" si="974"/>
        <v>5.5275760271497286E-13</v>
      </c>
      <c r="DV457" s="223">
        <f t="shared" ca="1" si="975"/>
        <v>-6.2354699725504939E-13</v>
      </c>
      <c r="DW457" s="223">
        <f t="shared" ca="1" si="976"/>
        <v>3.2907101758015498E-13</v>
      </c>
      <c r="DX457" s="223">
        <f t="shared" ca="1" si="977"/>
        <v>1.5817030120930493E-13</v>
      </c>
      <c r="DY457" s="223">
        <f t="shared" ca="1" si="978"/>
        <v>-5.5275760271496478E-13</v>
      </c>
      <c r="DZ457" s="223">
        <f t="shared" ca="1" si="979"/>
        <v>6.2354699725504424E-13</v>
      </c>
      <c r="EA457" s="223">
        <f t="shared" ca="1" si="980"/>
        <v>-3.2907101758013716E-13</v>
      </c>
      <c r="EB457" s="223">
        <f t="shared" ca="1" si="981"/>
        <v>-1.5817030120928966E-13</v>
      </c>
      <c r="EC457" s="223">
        <f t="shared" ca="1" si="982"/>
        <v>5.5275760271497538E-13</v>
      </c>
      <c r="ED457" s="223">
        <f t="shared" ca="1" si="983"/>
        <v>-6.2354699725504818E-13</v>
      </c>
      <c r="EE457" s="223">
        <f t="shared" ca="1" si="984"/>
        <v>3.2907101758015069E-13</v>
      </c>
      <c r="EF457" s="223">
        <f t="shared" ca="1" si="985"/>
        <v>1.5817030120930983E-13</v>
      </c>
      <c r="EG457" s="223">
        <f t="shared" ca="1" si="986"/>
        <v>-5.5275760271496731E-13</v>
      </c>
      <c r="EH457" s="223">
        <f t="shared" ca="1" si="987"/>
        <v>6.2354699725505202E-13</v>
      </c>
      <c r="EI457" s="223">
        <f t="shared" ca="1" si="988"/>
        <v>-3.2907101758013277E-13</v>
      </c>
      <c r="EJ457" s="223">
        <f t="shared" ca="1" si="989"/>
        <v>-1.5817030120929455E-13</v>
      </c>
      <c r="EK457" s="223">
        <f t="shared" ca="1" si="990"/>
        <v>5.5275760271497801E-13</v>
      </c>
      <c r="EL457" s="223">
        <f t="shared" ca="1" si="991"/>
        <v>-6.2354699725504687E-13</v>
      </c>
      <c r="EM457" s="223">
        <f t="shared" ca="1" si="992"/>
        <v>3.2907101758014635E-13</v>
      </c>
      <c r="EN457" s="223">
        <f t="shared" ca="1" si="993"/>
        <v>1.5817030120931472E-13</v>
      </c>
      <c r="EO457" s="223">
        <f t="shared" ca="1" si="994"/>
        <v>-5.5275760271496993E-13</v>
      </c>
      <c r="EP457" s="223">
        <f t="shared" ca="1" si="995"/>
        <v>6.2354699725505081E-13</v>
      </c>
      <c r="EQ457" s="223">
        <f t="shared" ca="1" si="996"/>
        <v>-3.2907101758012848E-13</v>
      </c>
      <c r="ER457" s="223">
        <f t="shared" ca="1" si="997"/>
        <v>-1.5817030120929943E-13</v>
      </c>
      <c r="ES457" s="223">
        <f t="shared" ca="1" si="998"/>
        <v>5.5275760271496185E-13</v>
      </c>
      <c r="ET457" s="223">
        <f t="shared" ca="1" si="999"/>
        <v>-6.2354699725504566E-13</v>
      </c>
      <c r="EU457" s="223">
        <f t="shared" ca="1" si="1000"/>
        <v>3.2907101758014196E-13</v>
      </c>
      <c r="EV457" s="223">
        <f t="shared" ca="1" si="1001"/>
        <v>1.5817030120928415E-13</v>
      </c>
      <c r="EW457" s="223">
        <f t="shared" ca="1" si="1002"/>
        <v>-5.5275760271497246E-13</v>
      </c>
      <c r="EX457" s="223">
        <f t="shared" ca="1" si="1003"/>
        <v>6.2354699725504949E-13</v>
      </c>
      <c r="EY457" s="223">
        <f t="shared" ca="1" si="1004"/>
        <v>-3.2907101758012409E-13</v>
      </c>
      <c r="EZ457" s="223">
        <f t="shared" ca="1" si="1005"/>
        <v>-1.5817030120930432E-13</v>
      </c>
      <c r="FA457" s="223">
        <f t="shared" ca="1" si="1006"/>
        <v>5.5275760271496448E-13</v>
      </c>
      <c r="FB457" s="223">
        <f t="shared" ca="1" si="1007"/>
        <v>-6.2354699725504444E-13</v>
      </c>
      <c r="FC457" s="223">
        <f t="shared" ca="1" si="1008"/>
        <v>3.2907101758013767E-13</v>
      </c>
      <c r="FD457" s="223">
        <f t="shared" ca="1" si="1009"/>
        <v>1.5817030120928905E-13</v>
      </c>
      <c r="FE457" s="223">
        <f t="shared" ca="1" si="1010"/>
        <v>-5.5275760271497508E-13</v>
      </c>
      <c r="FF457" s="223">
        <f t="shared" ca="1" si="1011"/>
        <v>6.2354699725504828E-13</v>
      </c>
      <c r="FG457" s="223">
        <f t="shared" ca="1" si="1012"/>
        <v>-3.290710175801512E-13</v>
      </c>
      <c r="FH457" s="223">
        <f t="shared" ca="1" si="1013"/>
        <v>-1.5817030120930922E-13</v>
      </c>
      <c r="FI457" s="223">
        <f t="shared" ca="1" si="1014"/>
        <v>5.52757602714967E-13</v>
      </c>
      <c r="FJ457" s="223">
        <f t="shared" ca="1" si="1015"/>
        <v>-6.2354699725504313E-13</v>
      </c>
      <c r="FK457" s="223">
        <f t="shared" ca="1" si="1016"/>
        <v>3.2907101758013328E-13</v>
      </c>
      <c r="FL457" s="223">
        <f t="shared" ca="1" si="1017"/>
        <v>1.5817030120929395E-13</v>
      </c>
      <c r="FM457" s="223">
        <f t="shared" ca="1" si="1018"/>
        <v>-5.5275760271497771E-13</v>
      </c>
      <c r="FN457" s="223">
        <f t="shared" ca="1" si="1019"/>
        <v>6.2354699725504707E-13</v>
      </c>
      <c r="FO457" s="223">
        <f t="shared" ca="1" si="1020"/>
        <v>-3.2907101758014686E-13</v>
      </c>
      <c r="FP457" s="223">
        <f t="shared" ca="1" si="1021"/>
        <v>-1.5817030120931409E-13</v>
      </c>
      <c r="FQ457" s="223">
        <f t="shared" ca="1" si="1022"/>
        <v>5.5275760271496963E-13</v>
      </c>
      <c r="FR457" s="223">
        <f t="shared" ca="1" si="1023"/>
        <v>-6.2354699725505091E-13</v>
      </c>
      <c r="FS457" s="223">
        <f t="shared" ca="1" si="1024"/>
        <v>3.2907101758012898E-13</v>
      </c>
      <c r="FT457" s="223">
        <f t="shared" ca="1" si="1025"/>
        <v>1.5817030120929882E-13</v>
      </c>
      <c r="FU457" s="223">
        <f t="shared" ca="1" si="1026"/>
        <v>-5.5275760271496155E-13</v>
      </c>
      <c r="FV457" s="223">
        <f t="shared" ca="1" si="1027"/>
        <v>6.2354699725504586E-13</v>
      </c>
      <c r="FW457" s="223">
        <f t="shared" ca="1" si="1028"/>
        <v>-3.2907101758014256E-13</v>
      </c>
      <c r="FX457" s="223">
        <f t="shared" ca="1" si="1029"/>
        <v>-1.5817030120931899E-13</v>
      </c>
      <c r="FY457" s="223">
        <f t="shared" ca="1" si="1030"/>
        <v>5.5275760271497215E-13</v>
      </c>
      <c r="FZ457" s="223">
        <f t="shared" ca="1" si="1031"/>
        <v>-6.2354699725504969E-13</v>
      </c>
      <c r="GA457" s="223">
        <f t="shared" ca="1" si="1032"/>
        <v>3.2907101758012474E-13</v>
      </c>
      <c r="GB457" s="223">
        <f t="shared" ca="1" si="1033"/>
        <v>1.5817030120930372E-13</v>
      </c>
      <c r="GC457" s="223">
        <f t="shared" ca="1" si="1034"/>
        <v>-5.5275760271496408E-13</v>
      </c>
      <c r="GD457" s="223">
        <f t="shared" ca="1" si="1035"/>
        <v>6.2354699725504454E-13</v>
      </c>
      <c r="GE457" s="223">
        <f t="shared" ca="1" si="1036"/>
        <v>-3.2907101758013827E-13</v>
      </c>
      <c r="GF457" s="223">
        <f t="shared" ca="1" si="1037"/>
        <v>-1.5817030120928844E-13</v>
      </c>
      <c r="GG457" s="223">
        <f t="shared" ca="1" si="1038"/>
        <v>5.5275760271497478E-13</v>
      </c>
      <c r="GH457" s="223">
        <f t="shared" ca="1" si="1039"/>
        <v>-6.2354699725504848E-13</v>
      </c>
      <c r="GI457" s="223">
        <f t="shared" ca="1" si="1040"/>
        <v>3.2907101758015175E-13</v>
      </c>
      <c r="GJ457" s="223">
        <f t="shared" ca="1" si="1041"/>
        <v>1.5817030120930861E-13</v>
      </c>
      <c r="GK457" s="223">
        <f t="shared" ca="1" si="1042"/>
        <v>-5.527576027149667E-13</v>
      </c>
      <c r="GL457" s="223">
        <f t="shared" ca="1" si="1043"/>
        <v>6.2354699725504333E-13</v>
      </c>
      <c r="GM457" s="223">
        <f t="shared" ca="1" si="1044"/>
        <v>-3.2907101758013393E-13</v>
      </c>
      <c r="GN457" s="223">
        <f t="shared" ca="1" si="1045"/>
        <v>-1.5817030120929332E-13</v>
      </c>
      <c r="GO457" s="223">
        <f t="shared" ca="1" si="1046"/>
        <v>5.527576027149773E-13</v>
      </c>
      <c r="GP457" s="223">
        <f t="shared" ca="1" si="1047"/>
        <v>-6.2354699725504717E-13</v>
      </c>
      <c r="GQ457" s="223">
        <f t="shared" ca="1" si="1048"/>
        <v>3.2907101758014746E-13</v>
      </c>
      <c r="GR457" s="223">
        <f t="shared" ca="1" si="1049"/>
        <v>1.5817030120931349E-13</v>
      </c>
      <c r="GS457" s="223">
        <f t="shared" ca="1" si="1050"/>
        <v>-5.5275760271496923E-13</v>
      </c>
      <c r="GT457" s="223">
        <f t="shared" ca="1" si="1051"/>
        <v>6.2354699725505111E-13</v>
      </c>
      <c r="GU457" s="223">
        <f t="shared" ca="1" si="1052"/>
        <v>-3.2907101758012954E-13</v>
      </c>
      <c r="GV457" s="223">
        <f t="shared" ca="1" si="1053"/>
        <v>-1.5817030120929821E-13</v>
      </c>
      <c r="GW457" s="223">
        <f t="shared" ca="1" si="1054"/>
        <v>5.5275760271497993E-13</v>
      </c>
      <c r="GX457" s="223">
        <f t="shared" ca="1" si="1055"/>
        <v>-6.2354699725504596E-13</v>
      </c>
      <c r="GY457" s="223">
        <f t="shared" ca="1" si="1056"/>
        <v>3.2907101758014312E-13</v>
      </c>
      <c r="GZ457" s="223">
        <f t="shared" ca="1" si="1057"/>
        <v>1.5817030120931838E-13</v>
      </c>
      <c r="HA457" s="223">
        <f t="shared" ca="1" si="1058"/>
        <v>-5.5275760271497185E-13</v>
      </c>
      <c r="HB457" s="223">
        <f t="shared" ca="1" si="1059"/>
        <v>6.235469972550498E-13</v>
      </c>
      <c r="HC457" s="223">
        <f t="shared" ca="1" si="1060"/>
        <v>-3.2907101758012525E-13</v>
      </c>
      <c r="HD457" s="223">
        <f t="shared" ca="1" si="1061"/>
        <v>-1.5817030120930311E-13</v>
      </c>
      <c r="HE457" s="223">
        <f t="shared" ca="1" si="1062"/>
        <v>5.5275760271496377E-13</v>
      </c>
      <c r="HF457" s="223">
        <f t="shared" ca="1" si="1063"/>
        <v>-6.2354699725504475E-13</v>
      </c>
      <c r="HG457" s="223">
        <f t="shared" ca="1" si="1064"/>
        <v>3.2907101758013878E-13</v>
      </c>
      <c r="HH457" s="223">
        <f t="shared" ca="1" si="1065"/>
        <v>1.5817030120928781E-13</v>
      </c>
      <c r="HI457" s="223">
        <f t="shared" ca="1" si="1066"/>
        <v>-5.5275760271497437E-13</v>
      </c>
      <c r="HJ457" s="223">
        <f t="shared" ca="1" si="1067"/>
        <v>6.2354699725504858E-13</v>
      </c>
      <c r="HK457" s="223">
        <f t="shared" ca="1" si="1068"/>
        <v>-3.2907101758012091E-13</v>
      </c>
      <c r="HL457" s="223">
        <f t="shared" ca="1" si="1069"/>
        <v>-1.5817030120930798E-13</v>
      </c>
      <c r="HM457" s="223">
        <f t="shared" ca="1" si="1070"/>
        <v>5.527576027149663E-13</v>
      </c>
      <c r="HN457" s="223">
        <f t="shared" ca="1" si="1071"/>
        <v>-6.2354699725504353E-13</v>
      </c>
      <c r="HO457" s="223">
        <f t="shared" ca="1" si="1072"/>
        <v>3.2907101758013444E-13</v>
      </c>
      <c r="HP457" s="223">
        <f t="shared" ca="1" si="1073"/>
        <v>1.5817030120929271E-13</v>
      </c>
      <c r="HQ457" s="223">
        <f t="shared" ca="1" si="1074"/>
        <v>-5.5275760271495822E-13</v>
      </c>
      <c r="HR457" s="223">
        <f t="shared" ca="1" si="1075"/>
        <v>6.2354699725503839E-13</v>
      </c>
      <c r="HS457" s="223">
        <f t="shared" ca="1" si="1076"/>
        <v>-3.2907101758011656E-13</v>
      </c>
      <c r="HT457" s="223">
        <f t="shared" ca="1" si="1077"/>
        <v>-1.5817030120931288E-13</v>
      </c>
      <c r="HU457" s="223">
        <f t="shared" ca="1" si="1078"/>
        <v>5.5275760271496892E-13</v>
      </c>
      <c r="HV457" s="223">
        <f t="shared" ca="1" si="1079"/>
        <v>-6.2354699725505121E-13</v>
      </c>
      <c r="HW457" s="223">
        <f t="shared" ca="1" si="1080"/>
        <v>3.2907101758016155E-13</v>
      </c>
      <c r="HX457" s="223">
        <f t="shared" ca="1" si="1081"/>
        <v>1.5817030120933305E-13</v>
      </c>
      <c r="HY457" s="223">
        <f t="shared" ca="1" si="1082"/>
        <v>-5.5275760271497952E-13</v>
      </c>
      <c r="HZ457" s="223">
        <f t="shared" ca="1" si="1083"/>
        <v>6.2354699725504616E-13</v>
      </c>
      <c r="IA457" s="223">
        <f t="shared" ca="1" si="1084"/>
        <v>-3.2907101758014368E-13</v>
      </c>
      <c r="IB457" s="223">
        <f t="shared" ca="1" si="1085"/>
        <v>-1.5817030120928234E-13</v>
      </c>
      <c r="IC457" s="223">
        <f t="shared" ca="1" si="1086"/>
        <v>5.5275760271499023E-13</v>
      </c>
      <c r="ID457" s="223">
        <f t="shared" ca="1" si="1087"/>
        <v>-6.2354699725504101E-13</v>
      </c>
      <c r="IE457" s="223">
        <f t="shared" ca="1" si="1088"/>
        <v>5.5275760271494731E-13</v>
      </c>
      <c r="IF457" s="223">
        <f t="shared" ca="1" si="1089"/>
        <v>1.5817030120930248E-13</v>
      </c>
      <c r="IG457" s="223">
        <f t="shared" ca="1" si="1090"/>
        <v>-5.5275760271496347E-13</v>
      </c>
      <c r="IH457" s="223">
        <f t="shared" ca="1" si="1091"/>
        <v>6.2354699725505383E-13</v>
      </c>
      <c r="II457" s="223">
        <f t="shared" ca="1" si="1092"/>
        <v>-3.2907101758010793E-13</v>
      </c>
      <c r="IJ457" s="223">
        <f t="shared" ca="1" si="1093"/>
        <v>-1.5817030120932265E-13</v>
      </c>
      <c r="IK457" s="223">
        <f t="shared" ca="1" si="1094"/>
        <v>5.5275760271497407E-13</v>
      </c>
      <c r="IL457" s="223">
        <f t="shared" ca="1" si="1095"/>
        <v>-6.2354699725504879E-13</v>
      </c>
      <c r="IM457" s="223">
        <f t="shared" ca="1" si="1096"/>
        <v>3.2907101758015286E-13</v>
      </c>
      <c r="IN457" s="223">
        <f t="shared" ca="1" si="1097"/>
        <v>1.5817030120927194E-13</v>
      </c>
      <c r="IO457" s="223">
        <f t="shared" ca="1" si="1098"/>
        <v>-5.5275760271498467E-13</v>
      </c>
      <c r="IP457" s="223">
        <f t="shared" ca="1" si="1099"/>
        <v>6.2354699725504364E-13</v>
      </c>
      <c r="IQ457" s="223">
        <f t="shared" ca="1" si="1100"/>
        <v>-3.2907101758013494E-13</v>
      </c>
      <c r="IR457" s="223">
        <f t="shared" ca="1" si="1101"/>
        <v>-1.5817030120929211E-13</v>
      </c>
      <c r="IS457" s="223">
        <f t="shared" ca="1" si="1102"/>
        <v>5.5275760271495802E-13</v>
      </c>
      <c r="IT457" s="223">
        <f t="shared" ca="1" si="1103"/>
        <v>-6.2354699725503849E-13</v>
      </c>
      <c r="IU457" s="223">
        <f t="shared" ca="1" si="1104"/>
        <v>3.2907101758011712E-13</v>
      </c>
      <c r="IV457" s="223">
        <f t="shared" ca="1" si="1105"/>
        <v>1.5817030120931227E-13</v>
      </c>
      <c r="IW457" s="223">
        <f t="shared" ca="1" si="1106"/>
        <v>-5.5275760271496862E-13</v>
      </c>
      <c r="IX457" s="223">
        <f t="shared" ca="1" si="1107"/>
        <v>6.2354699725505141E-13</v>
      </c>
      <c r="IY457" s="223">
        <f t="shared" ca="1" si="1108"/>
        <v>-3.2907101758016205E-13</v>
      </c>
      <c r="IZ457" s="223">
        <f t="shared" ca="1" si="1109"/>
        <v>-1.5817030120933244E-13</v>
      </c>
      <c r="JA457" s="223">
        <f t="shared" ca="1" si="1110"/>
        <v>5.5275760271497922E-13</v>
      </c>
      <c r="JB457" s="223">
        <f t="shared" ca="1" si="1111"/>
        <v>-6.2354699725504626E-13</v>
      </c>
    </row>
    <row r="458" spans="2:262">
      <c r="B458" s="230">
        <v>97</v>
      </c>
      <c r="C458" s="229">
        <f t="shared" si="1112"/>
        <v>1.8945312500000012E-3</v>
      </c>
      <c r="D458" s="226">
        <f t="shared" ca="1" si="855"/>
        <v>18.000000000022705</v>
      </c>
      <c r="E458" s="225">
        <f ca="1">CY361</f>
        <v>2.270410161048853E-11</v>
      </c>
      <c r="F458" s="224">
        <v>97</v>
      </c>
      <c r="G458" s="223">
        <f t="shared" ca="1" si="856"/>
        <v>6.8774409796882145E-14</v>
      </c>
      <c r="H458" s="223">
        <f t="shared" ca="1" si="857"/>
        <v>7.6971076387297857E-14</v>
      </c>
      <c r="I458" s="223">
        <f t="shared" ca="1" si="858"/>
        <v>-1.8026656488715215E-13</v>
      </c>
      <c r="J458" s="223">
        <f t="shared" ca="1" si="859"/>
        <v>1.8414399115910462E-13</v>
      </c>
      <c r="K458" s="223">
        <f t="shared" ca="1" si="860"/>
        <v>-8.6464931992892313E-14</v>
      </c>
      <c r="L458" s="223">
        <f t="shared" ca="1" si="861"/>
        <v>-5.8900041612206214E-14</v>
      </c>
      <c r="M458" s="223">
        <f t="shared" ca="1" si="862"/>
        <v>1.717812986396132E-13</v>
      </c>
      <c r="N458" s="223">
        <f t="shared" ca="1" si="863"/>
        <v>-1.8992416727850284E-13</v>
      </c>
      <c r="O458" s="223">
        <f t="shared" ca="1" si="864"/>
        <v>1.0332274962727143E-13</v>
      </c>
      <c r="P458" s="223">
        <f t="shared" ca="1" si="865"/>
        <v>4.026176723835108E-14</v>
      </c>
      <c r="Q458" s="223">
        <f t="shared" ca="1" si="866"/>
        <v>-1.6164168458096471E-13</v>
      </c>
      <c r="R458" s="223">
        <f t="shared" ca="1" si="867"/>
        <v>1.9387526984389822E-13</v>
      </c>
      <c r="S458" s="223">
        <f t="shared" ca="1" si="868"/>
        <v>-1.1918551270077927E-13</v>
      </c>
      <c r="T458" s="223">
        <f t="shared" ca="1" si="869"/>
        <v>-2.1235750036670522E-14</v>
      </c>
      <c r="U458" s="223">
        <f t="shared" ca="1" si="870"/>
        <v>1.4994537273746851E-13</v>
      </c>
      <c r="V458" s="223">
        <f t="shared" ca="1" si="871"/>
        <v>-1.9595924757769374E-13</v>
      </c>
      <c r="W458" s="223">
        <f t="shared" ca="1" si="872"/>
        <v>1.3390045413354993E-13</v>
      </c>
      <c r="X458" s="223">
        <f t="shared" ca="1" si="873"/>
        <v>2.0052209534929685E-15</v>
      </c>
      <c r="Y458" s="223">
        <f t="shared" ca="1" si="874"/>
        <v>-1.3680500498603182E-13</v>
      </c>
      <c r="Z458" s="223">
        <f t="shared" ca="1" si="875"/>
        <v>1.9615603063509484E-13</v>
      </c>
      <c r="AA458" s="223">
        <f t="shared" ca="1" si="876"/>
        <v>-1.4732586099558061E-13</v>
      </c>
      <c r="AB458" s="223">
        <f t="shared" ca="1" si="877"/>
        <v>1.7244619503629217E-14</v>
      </c>
      <c r="AC458" s="223">
        <f t="shared" ca="1" si="878"/>
        <v>1.2234713025135676E-13</v>
      </c>
      <c r="AD458" s="223">
        <f t="shared" ca="1" si="879"/>
        <v>-1.9446372388768612E-13</v>
      </c>
      <c r="AE458" s="223">
        <f t="shared" ca="1" si="880"/>
        <v>1.59332439279716E-13</v>
      </c>
      <c r="AF458" s="223">
        <f t="shared" ca="1" si="881"/>
        <v>-3.63283848480663E-14</v>
      </c>
      <c r="AG458" s="223">
        <f t="shared" ca="1" si="882"/>
        <v>-1.0671098577061651E-13</v>
      </c>
      <c r="AH458" s="223">
        <f t="shared" ca="1" si="883"/>
        <v>1.9089862517455448E-13</v>
      </c>
      <c r="AI458" s="223">
        <f t="shared" ca="1" si="884"/>
        <v>-1.6980455907361656E-13</v>
      </c>
      <c r="AJ458" s="223">
        <f t="shared" ca="1" si="885"/>
        <v>5.5062287987298569E-14</v>
      </c>
      <c r="AK458" s="223">
        <f t="shared" ca="1" si="886"/>
        <v>9.0047156162745362E-14</v>
      </c>
      <c r="AL458" s="223">
        <f t="shared" ca="1" si="887"/>
        <v>-1.8549506834518761E-13</v>
      </c>
      <c r="AM458" s="223">
        <f t="shared" ca="1" si="888"/>
        <v>1.7864136813902348E-13</v>
      </c>
      <c r="AN458" s="223">
        <f t="shared" ca="1" si="889"/>
        <v>-7.3265911193107354E-14</v>
      </c>
      <c r="AO458" s="223">
        <f t="shared" ca="1" si="890"/>
        <v>-7.2516123216246704E-14</v>
      </c>
      <c r="AP458" s="223">
        <f t="shared" ca="1" si="891"/>
        <v>1.7830509260573731E-13</v>
      </c>
      <c r="AQ458" s="223">
        <f t="shared" ca="1" si="892"/>
        <v>-1.8575776317394738E-13</v>
      </c>
      <c r="AR458" s="223">
        <f t="shared" ca="1" si="893"/>
        <v>9.076394362290291E-14</v>
      </c>
      <c r="AS458" s="223">
        <f t="shared" ca="1" si="894"/>
        <v>5.4286720361827739E-14</v>
      </c>
      <c r="AT458" s="223">
        <f t="shared" ca="1" si="895"/>
        <v>-1.6939794135301642E-13</v>
      </c>
      <c r="AU458" s="223">
        <f t="shared" ca="1" si="896"/>
        <v>1.9108520940398263E-13</v>
      </c>
      <c r="AV458" s="223">
        <f t="shared" ca="1" si="897"/>
        <v>-1.0738786965899371E-13</v>
      </c>
      <c r="AW458" s="223">
        <f t="shared" ca="1" si="898"/>
        <v>-3.5534506714187014E-14</v>
      </c>
      <c r="AX458" s="223">
        <f t="shared" ca="1" si="899"/>
        <v>1.5885939532273194E-13</v>
      </c>
      <c r="AY458" s="223">
        <f t="shared" ca="1" si="900"/>
        <v>-1.9457240060965717E-13</v>
      </c>
      <c r="AZ458" s="223">
        <f t="shared" ca="1" si="901"/>
        <v>1.2297759180608512E-13</v>
      </c>
      <c r="BA458" s="223">
        <f t="shared" ca="1" si="902"/>
        <v>1.6440076341748633E-14</v>
      </c>
      <c r="BB458" s="223">
        <f t="shared" ca="1" si="903"/>
        <v>-1.4679094647410888E-13</v>
      </c>
      <c r="BC458" s="223">
        <f t="shared" ca="1" si="904"/>
        <v>1.9618575323336684E-13</v>
      </c>
      <c r="BD458" s="223">
        <f t="shared" ca="1" si="905"/>
        <v>-1.373829725176961E-13</v>
      </c>
      <c r="BE458" s="223">
        <f t="shared" ca="1" si="906"/>
        <v>2.8126809529179346E-15</v>
      </c>
      <c r="BF458" s="223">
        <f t="shared" ca="1" si="907"/>
        <v>1.3330882056684616E-13</v>
      </c>
      <c r="BG458" s="223">
        <f t="shared" ca="1" si="908"/>
        <v>-1.9590972980739738E-13</v>
      </c>
      <c r="BH458" s="223">
        <f t="shared" ca="1" si="909"/>
        <v>1.504652801027876E-13</v>
      </c>
      <c r="BI458" s="223">
        <f t="shared" ca="1" si="910"/>
        <v>-2.2038350592442826E-14</v>
      </c>
      <c r="BJ458" s="223">
        <f t="shared" ca="1" si="911"/>
        <v>-1.1854285784351483E-13</v>
      </c>
      <c r="BK458" s="223">
        <f t="shared" ca="1" si="912"/>
        <v>1.937469885882308E-13</v>
      </c>
      <c r="BL458" s="223">
        <f t="shared" ca="1" si="913"/>
        <v>-1.6209852478780211E-13</v>
      </c>
      <c r="BM458" s="223">
        <f t="shared" ca="1" si="914"/>
        <v>4.1051778868374621E-14</v>
      </c>
      <c r="BN458" s="223">
        <f t="shared" ca="1" si="915"/>
        <v>1.0263526259702842E-13</v>
      </c>
      <c r="BO458" s="223">
        <f t="shared" ca="1" si="916"/>
        <v>-1.8971835795608166E-13</v>
      </c>
      <c r="BP458" s="223">
        <f t="shared" ca="1" si="917"/>
        <v>1.7217067206704257E-13</v>
      </c>
      <c r="BQ458" s="223">
        <f t="shared" ca="1" si="918"/>
        <v>-5.9669856072613511E-14</v>
      </c>
      <c r="BR458" s="223">
        <f t="shared" ca="1" si="919"/>
        <v>-8.5739233665590788E-14</v>
      </c>
      <c r="BS458" s="223">
        <f t="shared" ca="1" si="920"/>
        <v>1.8386263582621118E-13</v>
      </c>
      <c r="BT458" s="223">
        <f t="shared" ca="1" si="921"/>
        <v>-1.8058472165621189E-13</v>
      </c>
      <c r="BU458" s="223">
        <f t="shared" ca="1" si="922"/>
        <v>7.7713279944017148E-14</v>
      </c>
      <c r="BV458" s="223">
        <f t="shared" ca="1" si="923"/>
        <v>6.8017489044120651E-14</v>
      </c>
      <c r="BW458" s="223">
        <f t="shared" ca="1" si="924"/>
        <v>-1.7623621600379591E-13</v>
      </c>
      <c r="BX458" s="223">
        <f t="shared" ca="1" si="925"/>
        <v>1.8725964165818385E-13</v>
      </c>
      <c r="BY458" s="223">
        <f t="shared" ca="1" si="926"/>
        <v>-9.500828244715968E-14</v>
      </c>
      <c r="BZ458" s="223">
        <f t="shared" ca="1" si="927"/>
        <v>-4.9640698821013832E-14</v>
      </c>
      <c r="CA458" s="223">
        <f t="shared" ca="1" si="928"/>
        <v>1.669125450807464E-13</v>
      </c>
      <c r="CB458" s="223">
        <f t="shared" ca="1" si="929"/>
        <v>-1.9213114894445435E-13</v>
      </c>
      <c r="CC458" s="223">
        <f t="shared" ca="1" si="930"/>
        <v>1.1138830325352565E-13</v>
      </c>
      <c r="CD458" s="223">
        <f t="shared" ca="1" si="931"/>
        <v>3.0785841531899814E-14</v>
      </c>
      <c r="CE458" s="223">
        <f t="shared" ca="1" si="932"/>
        <v>-1.5598141510489054E-13</v>
      </c>
      <c r="CF458" s="223">
        <f t="shared" ca="1" si="933"/>
        <v>1.9515232823681977E-13</v>
      </c>
      <c r="CG458" s="223">
        <f t="shared" ca="1" si="934"/>
        <v>-1.2669559380851537E-13</v>
      </c>
      <c r="CH458" s="223">
        <f t="shared" ca="1" si="935"/>
        <v>-1.1634499759575284E-14</v>
      </c>
      <c r="CI458" s="223">
        <f t="shared" ca="1" si="936"/>
        <v>1.435480988334594E-13</v>
      </c>
      <c r="CJ458" s="223">
        <f t="shared" ca="1" si="937"/>
        <v>-1.9629408392715006E-13</v>
      </c>
      <c r="CK458" s="223">
        <f t="shared" ca="1" si="938"/>
        <v>1.4078273653627688E-13</v>
      </c>
      <c r="CL458" s="223">
        <f t="shared" ca="1" si="939"/>
        <v>-7.6288886054984925E-15</v>
      </c>
      <c r="CM458" s="223">
        <f t="shared" ca="1" si="940"/>
        <v>-1.2973233589889303E-13</v>
      </c>
      <c r="CN458" s="223">
        <f t="shared" ca="1" si="941"/>
        <v>1.9554542028400078E-13</v>
      </c>
      <c r="CO458" s="223">
        <f t="shared" ca="1" si="942"/>
        <v>-1.5351406455152166E-13</v>
      </c>
      <c r="CP458" s="223">
        <f t="shared" ca="1" si="943"/>
        <v>2.6818806602921057E-14</v>
      </c>
      <c r="CQ458" s="223">
        <f t="shared" ca="1" si="944"/>
        <v>1.1466717965070765E-13</v>
      </c>
      <c r="CR458" s="223">
        <f t="shared" ca="1" si="945"/>
        <v>-1.9291354734751608E-13</v>
      </c>
      <c r="CS458" s="223">
        <f t="shared" ca="1" si="946"/>
        <v>1.6476696820581109E-13</v>
      </c>
      <c r="CT458" s="223">
        <f t="shared" ca="1" si="947"/>
        <v>-4.5750444832112056E-14</v>
      </c>
      <c r="CU458" s="223">
        <f t="shared" ca="1" si="948"/>
        <v>-9.8497715779029172E-14</v>
      </c>
      <c r="CV458" s="223">
        <f t="shared" ca="1" si="949"/>
        <v>1.8842381149280234E-13</v>
      </c>
      <c r="CW458" s="223">
        <f t="shared" ca="1" si="950"/>
        <v>-1.7443307588548887E-13</v>
      </c>
      <c r="CX458" s="223">
        <f t="shared" ca="1" si="951"/>
        <v>6.4241481267832582E-14</v>
      </c>
      <c r="CY458" s="223">
        <f t="shared" ca="1" si="952"/>
        <v>8.1379665060070022E-14</v>
      </c>
      <c r="CZ458" s="223">
        <f t="shared" ca="1" si="953"/>
        <v>-1.8211945133048187E-13</v>
      </c>
      <c r="DA458" s="223">
        <f t="shared" ca="1" si="954"/>
        <v>1.8241929768957342E-13</v>
      </c>
      <c r="DB458" s="223">
        <f t="shared" ca="1" si="955"/>
        <v>-8.2113837120977941E-14</v>
      </c>
      <c r="DC458" s="223">
        <f t="shared" ca="1" si="956"/>
        <v>-6.3477883679937422E-14</v>
      </c>
      <c r="DD458" s="223">
        <f t="shared" ca="1" si="957"/>
        <v>1.7406118129522805E-13</v>
      </c>
      <c r="DE458" s="223">
        <f t="shared" ca="1" si="958"/>
        <v>-1.8864872193637535E-13</v>
      </c>
      <c r="DF458" s="223">
        <f t="shared" ca="1" si="959"/>
        <v>9.9195391834658723E-14</v>
      </c>
      <c r="DG458" s="223">
        <f t="shared" ca="1" si="960"/>
        <v>4.4964775579420875E-14</v>
      </c>
      <c r="DH458" s="223">
        <f t="shared" ca="1" si="961"/>
        <v>-1.6432660693258029E-13</v>
      </c>
      <c r="DI458" s="223">
        <f t="shared" ca="1" si="962"/>
        <v>1.9306135586504831E-13</v>
      </c>
      <c r="DJ458" s="223">
        <f t="shared" ca="1" si="963"/>
        <v>-1.1532164069925011E-13</v>
      </c>
      <c r="DK458" s="223">
        <f t="shared" ca="1" si="964"/>
        <v>-2.601863210983333E-14</v>
      </c>
      <c r="DL458" s="223">
        <f t="shared" ca="1" si="965"/>
        <v>1.5300947751511073E-13</v>
      </c>
      <c r="DM458" s="223">
        <f t="shared" ca="1" si="966"/>
        <v>-1.9561470339866759E-13</v>
      </c>
      <c r="DN458" s="223">
        <f t="shared" ca="1" si="967"/>
        <v>1.3033727912268675E-13</v>
      </c>
      <c r="DO458" s="223">
        <f t="shared" ca="1" si="968"/>
        <v>6.8219149897859477E-15</v>
      </c>
      <c r="DP458" s="223">
        <f t="shared" ca="1" si="969"/>
        <v>-1.4021878318568562E-13</v>
      </c>
      <c r="DQ458" s="223">
        <f t="shared" ca="1" si="970"/>
        <v>1.962841744046841E-13</v>
      </c>
      <c r="DR458" s="223">
        <f t="shared" ca="1" si="971"/>
        <v>-1.4409769829857576E-13</v>
      </c>
      <c r="DS458" s="223">
        <f t="shared" ca="1" si="972"/>
        <v>1.2440500900840058E-14</v>
      </c>
      <c r="DT458" s="223">
        <f t="shared" ca="1" si="973"/>
        <v>1.260777053227905E-13</v>
      </c>
      <c r="DU458" s="223">
        <f t="shared" ca="1" si="974"/>
        <v>-1.9506332151133911E-13</v>
      </c>
      <c r="DV458" s="223">
        <f t="shared" ca="1" si="975"/>
        <v>1.5647037786802711E-13</v>
      </c>
      <c r="DW458" s="223">
        <f t="shared" ca="1" si="976"/>
        <v>-3.1583107967132481E-14</v>
      </c>
      <c r="DX458" s="223">
        <f t="shared" ca="1" si="977"/>
        <v>-1.1072243023656084E-13</v>
      </c>
      <c r="DY458" s="223">
        <f t="shared" ca="1" si="978"/>
        <v>1.9196390219938247E-13</v>
      </c>
      <c r="DZ458" s="223">
        <f t="shared" ca="1" si="979"/>
        <v>-1.6733616216320661E-13</v>
      </c>
      <c r="EA458" s="223">
        <f t="shared" ca="1" si="980"/>
        <v>5.0421552438607395E-14</v>
      </c>
      <c r="EB458" s="223">
        <f t="shared" ca="1" si="981"/>
        <v>9.4300837620116345E-14</v>
      </c>
      <c r="EC458" s="223">
        <f t="shared" ca="1" si="982"/>
        <v>-1.870157655710999E-13</v>
      </c>
      <c r="ED458" s="223">
        <f t="shared" ca="1" si="983"/>
        <v>1.7659040774149726E-13</v>
      </c>
      <c r="EE458" s="223">
        <f t="shared" ca="1" si="984"/>
        <v>-6.8774409796874408E-14</v>
      </c>
      <c r="EF458" s="223">
        <f t="shared" ca="1" si="985"/>
        <v>-7.6971076387298716E-14</v>
      </c>
      <c r="EG458" s="223">
        <f t="shared" ca="1" si="986"/>
        <v>1.8026656488715405E-13</v>
      </c>
      <c r="EH458" s="223">
        <f t="shared" ca="1" si="987"/>
        <v>-1.8414399115910164E-13</v>
      </c>
      <c r="EI458" s="223">
        <f t="shared" ca="1" si="988"/>
        <v>8.6464931992891164E-14</v>
      </c>
      <c r="EJ458" s="223">
        <f t="shared" ca="1" si="989"/>
        <v>5.8900041612211111E-14</v>
      </c>
      <c r="EK458" s="223">
        <f t="shared" ca="1" si="990"/>
        <v>-1.7178129863961737E-13</v>
      </c>
      <c r="EL458" s="223">
        <f t="shared" ca="1" si="991"/>
        <v>1.8992416727850238E-13</v>
      </c>
      <c r="EM458" s="223">
        <f t="shared" ca="1" si="992"/>
        <v>-1.0332274962726648E-13</v>
      </c>
      <c r="EN458" s="223">
        <f t="shared" ca="1" si="993"/>
        <v>-4.026176723836018E-14</v>
      </c>
      <c r="EO458" s="223">
        <f t="shared" ca="1" si="994"/>
        <v>1.6164168458096564E-13</v>
      </c>
      <c r="EP458" s="223">
        <f t="shared" ca="1" si="995"/>
        <v>-1.9387526984389728E-13</v>
      </c>
      <c r="EQ458" s="223">
        <f t="shared" ca="1" si="996"/>
        <v>1.1918551270077131E-13</v>
      </c>
      <c r="ER458" s="223">
        <f t="shared" ca="1" si="997"/>
        <v>2.123575003667215E-14</v>
      </c>
      <c r="ES458" s="223">
        <f t="shared" ca="1" si="998"/>
        <v>-1.4994537273747224E-13</v>
      </c>
      <c r="ET458" s="223">
        <f t="shared" ca="1" si="999"/>
        <v>1.9595924757769382E-13</v>
      </c>
      <c r="EU458" s="223">
        <f t="shared" ca="1" si="1000"/>
        <v>-1.3390045413354774E-13</v>
      </c>
      <c r="EV458" s="223">
        <f t="shared" ca="1" si="1001"/>
        <v>-2.0052209535001755E-15</v>
      </c>
      <c r="EW458" s="223">
        <f t="shared" ca="1" si="1002"/>
        <v>1.3680500498603101E-13</v>
      </c>
      <c r="EX458" s="223">
        <f t="shared" ca="1" si="1003"/>
        <v>-1.9615603063509494E-13</v>
      </c>
      <c r="EY458" s="223">
        <f t="shared" ca="1" si="1004"/>
        <v>1.4732586099557584E-13</v>
      </c>
      <c r="EZ458" s="223">
        <f t="shared" ca="1" si="1005"/>
        <v>-1.7244619503630391E-14</v>
      </c>
      <c r="FA458" s="223">
        <f t="shared" ca="1" si="1006"/>
        <v>-1.2234713025135913E-13</v>
      </c>
      <c r="FB458" s="223">
        <f t="shared" ca="1" si="1007"/>
        <v>1.9446372388768713E-13</v>
      </c>
      <c r="FC458" s="223">
        <f t="shared" ca="1" si="1008"/>
        <v>-1.5933243927971587E-13</v>
      </c>
      <c r="FD458" s="223">
        <f t="shared" ca="1" si="1009"/>
        <v>3.6328384848061958E-14</v>
      </c>
      <c r="FE458" s="223">
        <f t="shared" ca="1" si="1010"/>
        <v>1.0671098577062257E-13</v>
      </c>
      <c r="FF458" s="223">
        <f t="shared" ca="1" si="1011"/>
        <v>-1.9089862517455423E-13</v>
      </c>
      <c r="FG458" s="223">
        <f t="shared" ca="1" si="1012"/>
        <v>1.6980455907361437E-13</v>
      </c>
      <c r="FH458" s="223">
        <f t="shared" ca="1" si="1013"/>
        <v>-5.5062287987291614E-14</v>
      </c>
      <c r="FI458" s="223">
        <f t="shared" ca="1" si="1014"/>
        <v>-9.0047156162746813E-14</v>
      </c>
      <c r="FJ458" s="223">
        <f t="shared" ca="1" si="1015"/>
        <v>1.8549506834518904E-13</v>
      </c>
      <c r="FK458" s="223">
        <f t="shared" ca="1" si="1016"/>
        <v>-1.7864136813902048E-13</v>
      </c>
      <c r="FL458" s="223">
        <f t="shared" ca="1" si="1017"/>
        <v>7.3265911193105852E-14</v>
      </c>
      <c r="FM458" s="223">
        <f t="shared" ca="1" si="1018"/>
        <v>7.2516123216250806E-14</v>
      </c>
      <c r="FN458" s="223">
        <f t="shared" ca="1" si="1019"/>
        <v>-1.783050926057415E-13</v>
      </c>
      <c r="FO458" s="223">
        <f t="shared" ca="1" si="1020"/>
        <v>1.8575776317394685E-13</v>
      </c>
      <c r="FP458" s="223">
        <f t="shared" ca="1" si="1021"/>
        <v>-9.0763943622898972E-14</v>
      </c>
      <c r="FQ458" s="223">
        <f t="shared" ca="1" si="1022"/>
        <v>-5.428672036183735E-14</v>
      </c>
      <c r="FR458" s="223">
        <f t="shared" ca="1" si="1023"/>
        <v>1.6939794135301728E-13</v>
      </c>
      <c r="FS458" s="223">
        <f t="shared" ca="1" si="1024"/>
        <v>-1.910852094039816E-13</v>
      </c>
      <c r="FT458" s="223">
        <f t="shared" ca="1" si="1025"/>
        <v>1.0738786965898533E-13</v>
      </c>
      <c r="FU458" s="223">
        <f t="shared" ca="1" si="1026"/>
        <v>3.5534506714188623E-14</v>
      </c>
      <c r="FV458" s="223">
        <f t="shared" ca="1" si="1027"/>
        <v>-1.5885939532273454E-13</v>
      </c>
      <c r="FW458" s="223">
        <f t="shared" ca="1" si="1028"/>
        <v>1.9457240060965586E-13</v>
      </c>
      <c r="FX458" s="223">
        <f t="shared" ca="1" si="1029"/>
        <v>-1.2297759180608383E-13</v>
      </c>
      <c r="FY458" s="223">
        <f t="shared" ca="1" si="1030"/>
        <v>-1.6440076341755814E-14</v>
      </c>
      <c r="FZ458" s="223">
        <f t="shared" ca="1" si="1031"/>
        <v>1.4679094647411554E-13</v>
      </c>
      <c r="GA458" s="223">
        <f t="shared" ca="1" si="1032"/>
        <v>-1.9618575323336676E-13</v>
      </c>
      <c r="GB458" s="223">
        <f t="shared" ca="1" si="1033"/>
        <v>1.3738297251769095E-13</v>
      </c>
      <c r="GC458" s="223">
        <f t="shared" ca="1" si="1034"/>
        <v>-2.8126809529190832E-15</v>
      </c>
      <c r="GD458" s="223">
        <f t="shared" ca="1" si="1035"/>
        <v>-1.3330882056684939E-13</v>
      </c>
      <c r="GE458" s="223">
        <f t="shared" ca="1" si="1036"/>
        <v>1.9590972980739784E-13</v>
      </c>
      <c r="GF458" s="223">
        <f t="shared" ca="1" si="1037"/>
        <v>-1.504652801027883E-13</v>
      </c>
      <c r="GG458" s="223">
        <f t="shared" ca="1" si="1038"/>
        <v>2.2038350592438459E-14</v>
      </c>
      <c r="GH458" s="223">
        <f t="shared" ca="1" si="1039"/>
        <v>1.1854285784351837E-13</v>
      </c>
      <c r="GI458" s="223">
        <f t="shared" ca="1" si="1040"/>
        <v>-1.937469885882306E-13</v>
      </c>
      <c r="GJ458" s="223">
        <f t="shared" ca="1" si="1041"/>
        <v>1.6209852478779962E-13</v>
      </c>
      <c r="GK458" s="223">
        <f t="shared" ca="1" si="1042"/>
        <v>-4.1051778868364826E-14</v>
      </c>
      <c r="GL458" s="223">
        <f t="shared" ca="1" si="1043"/>
        <v>-1.0263526259702743E-13</v>
      </c>
      <c r="GM458" s="223">
        <f t="shared" ca="1" si="1044"/>
        <v>1.8971835795608277E-13</v>
      </c>
      <c r="GN458" s="223">
        <f t="shared" ca="1" si="1045"/>
        <v>-1.7217067206703775E-13</v>
      </c>
      <c r="GO458" s="223">
        <f t="shared" ca="1" si="1046"/>
        <v>5.9669856072614584E-14</v>
      </c>
      <c r="GP458" s="223">
        <f t="shared" ca="1" si="1047"/>
        <v>8.5739233665594764E-14</v>
      </c>
      <c r="GQ458" s="223">
        <f t="shared" ca="1" si="1048"/>
        <v>-1.8386263582621469E-13</v>
      </c>
      <c r="GR458" s="223">
        <f t="shared" ca="1" si="1049"/>
        <v>1.8058472165621234E-13</v>
      </c>
      <c r="GS458" s="223">
        <f t="shared" ca="1" si="1050"/>
        <v>-7.7713279944013072E-14</v>
      </c>
      <c r="GT458" s="223">
        <f t="shared" ca="1" si="1051"/>
        <v>-6.8017489044130041E-14</v>
      </c>
      <c r="GU458" s="223">
        <f t="shared" ca="1" si="1052"/>
        <v>1.7623621600379541E-13</v>
      </c>
      <c r="GV458" s="223">
        <f t="shared" ca="1" si="1053"/>
        <v>-1.8725964165818251E-13</v>
      </c>
      <c r="GW458" s="223">
        <f t="shared" ca="1" si="1054"/>
        <v>9.5008282447150895E-14</v>
      </c>
      <c r="GX458" s="223">
        <f t="shared" ca="1" si="1055"/>
        <v>4.964069882101813E-14</v>
      </c>
      <c r="GY458" s="223">
        <f t="shared" ca="1" si="1056"/>
        <v>-1.6691254508074869E-13</v>
      </c>
      <c r="GZ458" s="223">
        <f t="shared" ca="1" si="1057"/>
        <v>1.9213114894445228E-13</v>
      </c>
      <c r="HA458" s="223">
        <f t="shared" ca="1" si="1058"/>
        <v>-1.1138830325352202E-13</v>
      </c>
      <c r="HB458" s="223">
        <f t="shared" ca="1" si="1059"/>
        <v>-3.0785841531904181E-14</v>
      </c>
      <c r="HC458" s="223">
        <f t="shared" ca="1" si="1060"/>
        <v>1.5598141510489663E-13</v>
      </c>
      <c r="HD458" s="223">
        <f t="shared" ca="1" si="1061"/>
        <v>-1.9515232823681929E-13</v>
      </c>
      <c r="HE458" s="223">
        <f t="shared" ca="1" si="1062"/>
        <v>1.2669559380851198E-13</v>
      </c>
      <c r="HF458" s="223">
        <f t="shared" ca="1" si="1063"/>
        <v>1.1634499759574123E-14</v>
      </c>
      <c r="HG458" s="223">
        <f t="shared" ca="1" si="1064"/>
        <v>-1.435480988334624E-13</v>
      </c>
      <c r="HH458" s="223">
        <f t="shared" ca="1" si="1065"/>
        <v>1.9629408392715001E-13</v>
      </c>
      <c r="HI458" s="223">
        <f t="shared" ca="1" si="1066"/>
        <v>-1.4078273653627768E-13</v>
      </c>
      <c r="HJ458" s="223">
        <f t="shared" ca="1" si="1067"/>
        <v>7.6288886054940749E-15</v>
      </c>
      <c r="HK458" s="223">
        <f t="shared" ca="1" si="1068"/>
        <v>1.2973233589889636E-13</v>
      </c>
      <c r="HL458" s="223">
        <f t="shared" ca="1" si="1069"/>
        <v>-1.9554542028400068E-13</v>
      </c>
      <c r="HM458" s="223">
        <f t="shared" ca="1" si="1070"/>
        <v>1.5351406455151893E-13</v>
      </c>
      <c r="HN458" s="223">
        <f t="shared" ca="1" si="1071"/>
        <v>-2.6818806602916677E-14</v>
      </c>
      <c r="HO458" s="223">
        <f t="shared" ca="1" si="1072"/>
        <v>-1.1466717965071575E-13</v>
      </c>
      <c r="HP458" s="223">
        <f t="shared" ca="1" si="1073"/>
        <v>1.9291354734751896E-13</v>
      </c>
      <c r="HQ458" s="223">
        <f t="shared" ca="1" si="1074"/>
        <v>-1.6476696820581172E-13</v>
      </c>
      <c r="HR458" s="223">
        <f t="shared" ca="1" si="1075"/>
        <v>4.5750444832113167E-14</v>
      </c>
      <c r="HS458" s="223">
        <f t="shared" ca="1" si="1076"/>
        <v>9.8497715779032996E-14</v>
      </c>
      <c r="HT458" s="223">
        <f t="shared" ca="1" si="1077"/>
        <v>-1.8842381149280516E-13</v>
      </c>
      <c r="HU458" s="223">
        <f t="shared" ca="1" si="1078"/>
        <v>1.744330758854843E-13</v>
      </c>
      <c r="HV458" s="223">
        <f t="shared" ca="1" si="1079"/>
        <v>-6.4241481267817852E-14</v>
      </c>
      <c r="HW458" s="223">
        <f t="shared" ca="1" si="1080"/>
        <v>-8.1379665060068962E-14</v>
      </c>
      <c r="HX458" s="223">
        <f t="shared" ca="1" si="1081"/>
        <v>1.8211945133048146E-13</v>
      </c>
      <c r="HY458" s="223">
        <f t="shared" ca="1" si="1082"/>
        <v>-1.8241929768957178E-13</v>
      </c>
      <c r="HZ458" s="223">
        <f t="shared" ca="1" si="1083"/>
        <v>8.2113837120968829E-14</v>
      </c>
      <c r="IA458" s="223">
        <f t="shared" ca="1" si="1084"/>
        <v>6.3477883679946888E-14</v>
      </c>
      <c r="IB458" s="223">
        <f t="shared" ca="1" si="1085"/>
        <v>-1.740611812952249E-13</v>
      </c>
      <c r="IC458" s="223">
        <f t="shared" ca="1" si="1086"/>
        <v>1.8864872193637565E-13</v>
      </c>
      <c r="ID458" s="223">
        <f t="shared" ca="1" si="1087"/>
        <v>-9.9195391834654924E-14</v>
      </c>
      <c r="IE458" s="223">
        <f t="shared" ca="1" si="1088"/>
        <v>3.6587031209188636E-14</v>
      </c>
      <c r="IF458" s="223">
        <f t="shared" ca="1" si="1089"/>
        <v>1.6432660693258579E-13</v>
      </c>
      <c r="IG458" s="223">
        <f t="shared" ca="1" si="1090"/>
        <v>-1.9306135586504546E-13</v>
      </c>
      <c r="IH458" s="223">
        <f t="shared" ca="1" si="1091"/>
        <v>1.1532164069925554E-13</v>
      </c>
      <c r="II458" s="223">
        <f t="shared" ca="1" si="1092"/>
        <v>2.6018632109826672E-14</v>
      </c>
      <c r="IJ458" s="223">
        <f t="shared" ca="1" si="1093"/>
        <v>-1.5300947751511351E-13</v>
      </c>
      <c r="IK458" s="223">
        <f t="shared" ca="1" si="1094"/>
        <v>1.9561470339866721E-13</v>
      </c>
      <c r="IL458" s="223">
        <f t="shared" ca="1" si="1095"/>
        <v>-1.3033727912268344E-13</v>
      </c>
      <c r="IM458" s="223">
        <f t="shared" ca="1" si="1096"/>
        <v>-6.8219149898015356E-15</v>
      </c>
      <c r="IN458" s="223">
        <f t="shared" ca="1" si="1097"/>
        <v>1.4021878318568092E-13</v>
      </c>
      <c r="IO458" s="223">
        <f t="shared" ca="1" si="1098"/>
        <v>-1.9628417440468417E-13</v>
      </c>
      <c r="IP458" s="223">
        <f t="shared" ca="1" si="1099"/>
        <v>1.4409769829857276E-13</v>
      </c>
      <c r="IQ458" s="223">
        <f t="shared" ca="1" si="1100"/>
        <v>-1.2440500900835653E-14</v>
      </c>
      <c r="IR458" s="223">
        <f t="shared" ca="1" si="1101"/>
        <v>-1.2607770532280247E-13</v>
      </c>
      <c r="IS458" s="223">
        <f t="shared" ca="1" si="1102"/>
        <v>1.9506332151134083E-13</v>
      </c>
      <c r="IT458" s="223">
        <f t="shared" ca="1" si="1103"/>
        <v>-1.5647037786803118E-13</v>
      </c>
      <c r="IU458" s="223">
        <f t="shared" ca="1" si="1104"/>
        <v>3.1583107967128114E-14</v>
      </c>
      <c r="IV458" s="223">
        <f t="shared" ca="1" si="1105"/>
        <v>1.107224302365645E-13</v>
      </c>
      <c r="IW458" s="223">
        <f t="shared" ca="1" si="1106"/>
        <v>-1.9196390219938338E-13</v>
      </c>
      <c r="IX458" s="223">
        <f t="shared" ca="1" si="1107"/>
        <v>1.6733616216319848E-13</v>
      </c>
      <c r="IY458" s="223">
        <f t="shared" ca="1" si="1108"/>
        <v>-5.0421552438592324E-14</v>
      </c>
      <c r="IZ458" s="223">
        <f t="shared" ca="1" si="1109"/>
        <v>-9.430083762011045E-14</v>
      </c>
      <c r="JA458" s="223">
        <f t="shared" ca="1" si="1110"/>
        <v>1.8701576557110121E-13</v>
      </c>
      <c r="JB458" s="223">
        <f t="shared" ca="1" si="1111"/>
        <v>-1.7659040774149534E-13</v>
      </c>
    </row>
    <row r="459" spans="2:262">
      <c r="B459" s="230">
        <v>98</v>
      </c>
      <c r="C459" s="229">
        <f t="shared" si="1112"/>
        <v>1.9140625000000013E-3</v>
      </c>
      <c r="D459" s="226">
        <f t="shared" ca="1" si="855"/>
        <v>18.000000000002924</v>
      </c>
      <c r="E459" s="225">
        <f ca="1">CZ361</f>
        <v>2.9236803145103378E-12</v>
      </c>
      <c r="F459" s="224">
        <v>98</v>
      </c>
      <c r="G459" s="223">
        <f t="shared" ca="1" si="856"/>
        <v>2.6885958586258169E-12</v>
      </c>
      <c r="H459" s="223">
        <f t="shared" ca="1" si="857"/>
        <v>6.8765488747121791E-13</v>
      </c>
      <c r="I459" s="223">
        <f t="shared" ca="1" si="858"/>
        <v>-3.7076331840810899E-12</v>
      </c>
      <c r="J459" s="223">
        <f t="shared" ca="1" si="859"/>
        <v>4.8066950728253285E-12</v>
      </c>
      <c r="K459" s="223">
        <f t="shared" ca="1" si="860"/>
        <v>-3.4154190628150398E-12</v>
      </c>
      <c r="L459" s="223">
        <f t="shared" ca="1" si="861"/>
        <v>2.5462212347783277E-13</v>
      </c>
      <c r="M459" s="223">
        <f t="shared" ca="1" si="862"/>
        <v>3.0380939649527011E-12</v>
      </c>
      <c r="N459" s="223">
        <f t="shared" ca="1" si="863"/>
        <v>-4.7567804080094542E-12</v>
      </c>
      <c r="O459" s="223">
        <f t="shared" ca="1" si="864"/>
        <v>4.0109896278093552E-12</v>
      </c>
      <c r="P459" s="223">
        <f t="shared" ca="1" si="865"/>
        <v>-1.1871141490153705E-12</v>
      </c>
      <c r="Q459" s="223">
        <f t="shared" ca="1" si="866"/>
        <v>-2.2518024985339031E-12</v>
      </c>
      <c r="R459" s="223">
        <f t="shared" ca="1" si="867"/>
        <v>4.5240653397469641E-12</v>
      </c>
      <c r="S459" s="223">
        <f t="shared" ca="1" si="868"/>
        <v>-4.4524201107958567E-12</v>
      </c>
      <c r="T459" s="223">
        <f t="shared" ca="1" si="869"/>
        <v>2.0739860435475084E-12</v>
      </c>
      <c r="U459" s="223">
        <f t="shared" ca="1" si="870"/>
        <v>1.3789755249218212E-12</v>
      </c>
      <c r="V459" s="223">
        <f t="shared" ca="1" si="871"/>
        <v>-4.1174929776030717E-12</v>
      </c>
      <c r="W459" s="223">
        <f t="shared" ca="1" si="872"/>
        <v>4.7227465858704375E-12</v>
      </c>
      <c r="X459" s="223">
        <f t="shared" ca="1" si="873"/>
        <v>-2.88115581753092E-12</v>
      </c>
      <c r="Y459" s="223">
        <f t="shared" ca="1" si="874"/>
        <v>-4.5315529522541058E-13</v>
      </c>
      <c r="Z459" s="223">
        <f t="shared" ca="1" si="875"/>
        <v>3.5526876694465486E-12</v>
      </c>
      <c r="AA459" s="223">
        <f t="shared" ca="1" si="876"/>
        <v>-4.8115805581968238E-12</v>
      </c>
      <c r="AB459" s="223">
        <f t="shared" ca="1" si="877"/>
        <v>3.5776043892173903E-12</v>
      </c>
      <c r="AC459" s="223">
        <f t="shared" ca="1" si="878"/>
        <v>-4.9007943833412859E-13</v>
      </c>
      <c r="AD459" s="223">
        <f t="shared" ca="1" si="879"/>
        <v>-2.8513545665234168E-12</v>
      </c>
      <c r="AE459" s="223">
        <f t="shared" ca="1" si="880"/>
        <v>4.7155081880371719E-12</v>
      </c>
      <c r="AF459" s="223">
        <f t="shared" ca="1" si="881"/>
        <v>-4.136567630569915E-12</v>
      </c>
      <c r="AG459" s="223">
        <f t="shared" ca="1" si="882"/>
        <v>1.4144806939181693E-12</v>
      </c>
      <c r="AH459" s="223">
        <f t="shared" ca="1" si="883"/>
        <v>2.0404455066668589E-12</v>
      </c>
      <c r="AI459" s="223">
        <f t="shared" ca="1" si="884"/>
        <v>-4.4382214826987191E-12</v>
      </c>
      <c r="AJ459" s="223">
        <f t="shared" ca="1" si="885"/>
        <v>4.5365648976934874E-12</v>
      </c>
      <c r="AK459" s="223">
        <f t="shared" ca="1" si="886"/>
        <v>-2.2845242496848798E-12</v>
      </c>
      <c r="AL459" s="223">
        <f t="shared" ca="1" si="887"/>
        <v>-1.1511232702840869E-12</v>
      </c>
      <c r="AM459" s="223">
        <f t="shared" ca="1" si="888"/>
        <v>3.9903764147634256E-12</v>
      </c>
      <c r="AN459" s="223">
        <f t="shared" ca="1" si="889"/>
        <v>-4.7622245199335911E-12</v>
      </c>
      <c r="AO459" s="223">
        <f t="shared" ca="1" si="890"/>
        <v>3.0667748197121565E-12</v>
      </c>
      <c r="AP459" s="223">
        <f t="shared" ca="1" si="891"/>
        <v>2.1756401218166373E-13</v>
      </c>
      <c r="AQ459" s="223">
        <f t="shared" ca="1" si="892"/>
        <v>-3.3891834190376436E-12</v>
      </c>
      <c r="AR459" s="223">
        <f t="shared" ca="1" si="893"/>
        <v>4.8048745245589432E-12</v>
      </c>
      <c r="AS459" s="223">
        <f t="shared" ca="1" si="894"/>
        <v>-3.7311709532849825E-12</v>
      </c>
      <c r="AT459" s="223">
        <f t="shared" ca="1" si="895"/>
        <v>7.2435610889759747E-13</v>
      </c>
      <c r="AU459" s="223">
        <f t="shared" ca="1" si="896"/>
        <v>2.6577460051942013E-12</v>
      </c>
      <c r="AV459" s="223">
        <f t="shared" ca="1" si="897"/>
        <v>-4.6628758958101671E-12</v>
      </c>
      <c r="AW459" s="223">
        <f t="shared" ca="1" si="898"/>
        <v>4.2521802795878934E-12</v>
      </c>
      <c r="AX459" s="223">
        <f t="shared" ca="1" si="899"/>
        <v>-1.6384396309354448E-12</v>
      </c>
      <c r="AY459" s="223">
        <f t="shared" ca="1" si="900"/>
        <v>-1.8241729028523368E-12</v>
      </c>
      <c r="AZ459" s="223">
        <f t="shared" ca="1" si="901"/>
        <v>4.3416855613563312E-12</v>
      </c>
      <c r="BA459" s="223">
        <f t="shared" ca="1" si="902"/>
        <v>-4.6097807023964103E-12</v>
      </c>
      <c r="BB459" s="223">
        <f t="shared" ca="1" si="903"/>
        <v>2.4895588368040393E-12</v>
      </c>
      <c r="BC459" s="223">
        <f t="shared" ca="1" si="904"/>
        <v>9.2049785886174861E-13</v>
      </c>
      <c r="BD459" s="223">
        <f t="shared" ca="1" si="905"/>
        <v>-3.8536466856249217E-12</v>
      </c>
      <c r="BE459" s="223">
        <f t="shared" ca="1" si="906"/>
        <v>4.7902298380066305E-12</v>
      </c>
      <c r="BF459" s="223">
        <f t="shared" ca="1" si="907"/>
        <v>-3.2450056927349329E-12</v>
      </c>
      <c r="BG459" s="223">
        <f t="shared" ca="1" si="908"/>
        <v>1.855140162375146E-14</v>
      </c>
      <c r="BH459" s="223">
        <f t="shared" ca="1" si="909"/>
        <v>3.2175143289148727E-12</v>
      </c>
      <c r="BI459" s="223">
        <f t="shared" ca="1" si="910"/>
        <v>-4.7865931273341E-12</v>
      </c>
      <c r="BJ459" s="223">
        <f t="shared" ca="1" si="911"/>
        <v>3.8757487997141376E-12</v>
      </c>
      <c r="BK459" s="223">
        <f t="shared" ca="1" si="912"/>
        <v>-9.5688774214852935E-13</v>
      </c>
      <c r="BL459" s="223">
        <f t="shared" ca="1" si="913"/>
        <v>-2.457734700947504E-12</v>
      </c>
      <c r="BM459" s="223">
        <f t="shared" ca="1" si="914"/>
        <v>4.5990103271304533E-12</v>
      </c>
      <c r="BN459" s="223">
        <f t="shared" ca="1" si="915"/>
        <v>-4.3575490538653718E-12</v>
      </c>
      <c r="BO459" s="223">
        <f t="shared" ca="1" si="916"/>
        <v>1.8584514233714979E-12</v>
      </c>
      <c r="BP459" s="223">
        <f t="shared" ca="1" si="917"/>
        <v>1.6035057067361048E-12</v>
      </c>
      <c r="BQ459" s="223">
        <f t="shared" ca="1" si="918"/>
        <v>-4.2346901392099234E-12</v>
      </c>
      <c r="BR459" s="223">
        <f t="shared" ca="1" si="919"/>
        <v>4.6718911416181607E-12</v>
      </c>
      <c r="BS459" s="223">
        <f t="shared" ca="1" si="920"/>
        <v>-2.6885958586257398E-12</v>
      </c>
      <c r="BT459" s="223">
        <f t="shared" ca="1" si="921"/>
        <v>-6.8765488747132262E-13</v>
      </c>
      <c r="BU459" s="223">
        <f t="shared" ca="1" si="922"/>
        <v>3.7076331840811658E-12</v>
      </c>
      <c r="BV459" s="223">
        <f t="shared" ca="1" si="923"/>
        <v>-4.8066950728253229E-12</v>
      </c>
      <c r="BW459" s="223">
        <f t="shared" ca="1" si="924"/>
        <v>3.4154190628149351E-12</v>
      </c>
      <c r="BX459" s="223">
        <f t="shared" ca="1" si="925"/>
        <v>-2.5462212347781238E-13</v>
      </c>
      <c r="BY459" s="223">
        <f t="shared" ca="1" si="926"/>
        <v>-3.0380939649527233E-12</v>
      </c>
      <c r="BZ459" s="223">
        <f t="shared" ca="1" si="927"/>
        <v>4.7567804080094607E-12</v>
      </c>
      <c r="CA459" s="223">
        <f t="shared" ca="1" si="928"/>
        <v>-4.0109896278093205E-12</v>
      </c>
      <c r="CB459" s="223">
        <f t="shared" ca="1" si="929"/>
        <v>1.1871141490152923E-12</v>
      </c>
      <c r="CC459" s="223">
        <f t="shared" ca="1" si="930"/>
        <v>2.2518024985339738E-12</v>
      </c>
      <c r="CD459" s="223">
        <f t="shared" ca="1" si="931"/>
        <v>-4.5240653397469972E-12</v>
      </c>
      <c r="CE459" s="223">
        <f t="shared" ca="1" si="932"/>
        <v>4.4524201107958139E-12</v>
      </c>
      <c r="CF459" s="223">
        <f t="shared" ca="1" si="933"/>
        <v>-2.0739860435474054E-12</v>
      </c>
      <c r="CG459" s="223">
        <f t="shared" ca="1" si="934"/>
        <v>-1.3789755249219636E-12</v>
      </c>
      <c r="CH459" s="223">
        <f t="shared" ca="1" si="935"/>
        <v>4.1174929776030782E-12</v>
      </c>
      <c r="CI459" s="223">
        <f t="shared" ca="1" si="936"/>
        <v>-4.7227465858704343E-12</v>
      </c>
      <c r="CJ459" s="223">
        <f t="shared" ca="1" si="937"/>
        <v>2.8811558175308828E-12</v>
      </c>
      <c r="CK459" s="223">
        <f t="shared" ca="1" si="938"/>
        <v>4.5315529522545633E-13</v>
      </c>
      <c r="CL459" s="223">
        <f t="shared" ca="1" si="939"/>
        <v>-3.5526876694466032E-12</v>
      </c>
      <c r="CM459" s="223">
        <f t="shared" ca="1" si="940"/>
        <v>4.8115805581968246E-12</v>
      </c>
      <c r="CN459" s="223">
        <f t="shared" ca="1" si="941"/>
        <v>-3.5776043892173361E-12</v>
      </c>
      <c r="CO459" s="223">
        <f t="shared" ca="1" si="942"/>
        <v>4.900794383340151E-13</v>
      </c>
      <c r="CP459" s="223">
        <f t="shared" ca="1" si="943"/>
        <v>2.8513545665235089E-12</v>
      </c>
      <c r="CQ459" s="223">
        <f t="shared" ca="1" si="944"/>
        <v>-4.7155081880371954E-12</v>
      </c>
      <c r="CR459" s="223">
        <f t="shared" ca="1" si="945"/>
        <v>4.1365676305698399E-12</v>
      </c>
      <c r="CS459" s="223">
        <f t="shared" ca="1" si="946"/>
        <v>-1.4144806939181578E-12</v>
      </c>
      <c r="CT459" s="223">
        <f t="shared" ca="1" si="947"/>
        <v>-2.0404455066668694E-12</v>
      </c>
      <c r="CU459" s="223">
        <f t="shared" ca="1" si="948"/>
        <v>4.4382214826987239E-12</v>
      </c>
      <c r="CV459" s="223">
        <f t="shared" ca="1" si="949"/>
        <v>-4.5365648976934616E-12</v>
      </c>
      <c r="CW459" s="223">
        <f t="shared" ca="1" si="950"/>
        <v>2.2845242496848087E-12</v>
      </c>
      <c r="CX459" s="223">
        <f t="shared" ca="1" si="951"/>
        <v>1.1511232702841647E-12</v>
      </c>
      <c r="CY459" s="223">
        <f t="shared" ca="1" si="952"/>
        <v>-3.99037641476347E-12</v>
      </c>
      <c r="CZ459" s="223">
        <f t="shared" ca="1" si="953"/>
        <v>4.762224519933579E-12</v>
      </c>
      <c r="DA459" s="223">
        <f t="shared" ca="1" si="954"/>
        <v>-3.0667748197120426E-12</v>
      </c>
      <c r="DB459" s="223">
        <f t="shared" ca="1" si="955"/>
        <v>-2.1756401218181216E-13</v>
      </c>
      <c r="DC459" s="223">
        <f t="shared" ca="1" si="956"/>
        <v>3.3891834190377491E-12</v>
      </c>
      <c r="DD459" s="223">
        <f t="shared" ca="1" si="957"/>
        <v>-4.8048745245589432E-12</v>
      </c>
      <c r="DE459" s="223">
        <f t="shared" ca="1" si="958"/>
        <v>3.7311709532849752E-12</v>
      </c>
      <c r="DF459" s="223">
        <f t="shared" ca="1" si="959"/>
        <v>-7.243561088975181E-13</v>
      </c>
      <c r="DG459" s="223">
        <f t="shared" ca="1" si="960"/>
        <v>-2.6577460051942675E-12</v>
      </c>
      <c r="DH459" s="223">
        <f t="shared" ca="1" si="961"/>
        <v>4.6628758958101865E-12</v>
      </c>
      <c r="DI459" s="223">
        <f t="shared" ca="1" si="962"/>
        <v>-4.2521802795878554E-12</v>
      </c>
      <c r="DJ459" s="223">
        <f t="shared" ca="1" si="963"/>
        <v>1.6384396309353691E-12</v>
      </c>
      <c r="DK459" s="223">
        <f t="shared" ca="1" si="964"/>
        <v>1.8241729028524111E-12</v>
      </c>
      <c r="DL459" s="223">
        <f t="shared" ca="1" si="965"/>
        <v>-4.341685561356395E-12</v>
      </c>
      <c r="DM459" s="223">
        <f t="shared" ca="1" si="966"/>
        <v>4.6097807023963675E-12</v>
      </c>
      <c r="DN459" s="223">
        <f t="shared" ca="1" si="967"/>
        <v>-2.489558836803912E-12</v>
      </c>
      <c r="DO459" s="223">
        <f t="shared" ca="1" si="968"/>
        <v>-9.2049785886189421E-13</v>
      </c>
      <c r="DP459" s="223">
        <f t="shared" ca="1" si="969"/>
        <v>3.8536466856250105E-12</v>
      </c>
      <c r="DQ459" s="223">
        <f t="shared" ca="1" si="970"/>
        <v>-4.7902298380066103E-12</v>
      </c>
      <c r="DR459" s="223">
        <f t="shared" ca="1" si="971"/>
        <v>3.2450056927347726E-12</v>
      </c>
      <c r="DS459" s="223">
        <f t="shared" ca="1" si="972"/>
        <v>-1.8551401623534366E-14</v>
      </c>
      <c r="DT459" s="223">
        <f t="shared" ca="1" si="973"/>
        <v>-3.2175143289148303E-12</v>
      </c>
      <c r="DU459" s="223">
        <f t="shared" ca="1" si="974"/>
        <v>4.7865931273340944E-12</v>
      </c>
      <c r="DV459" s="223">
        <f t="shared" ca="1" si="975"/>
        <v>-3.8757487997141708E-12</v>
      </c>
      <c r="DW459" s="223">
        <f t="shared" ca="1" si="976"/>
        <v>9.5688774214858488E-13</v>
      </c>
      <c r="DX459" s="223">
        <f t="shared" ca="1" si="977"/>
        <v>2.4577347009474556E-12</v>
      </c>
      <c r="DY459" s="223">
        <f t="shared" ca="1" si="978"/>
        <v>-4.5990103271304776E-12</v>
      </c>
      <c r="DZ459" s="223">
        <f t="shared" ca="1" si="979"/>
        <v>4.3575490538653371E-12</v>
      </c>
      <c r="EA459" s="223">
        <f t="shared" ca="1" si="980"/>
        <v>-1.8584514233714236E-12</v>
      </c>
      <c r="EB459" s="223">
        <f t="shared" ca="1" si="981"/>
        <v>-1.6035057067361805E-12</v>
      </c>
      <c r="EC459" s="223">
        <f t="shared" ca="1" si="982"/>
        <v>4.2346901392099621E-12</v>
      </c>
      <c r="ED459" s="223">
        <f t="shared" ca="1" si="983"/>
        <v>-4.6718911416181422E-12</v>
      </c>
      <c r="EE459" s="223">
        <f t="shared" ca="1" si="984"/>
        <v>2.6885958586256735E-12</v>
      </c>
      <c r="EF459" s="223">
        <f t="shared" ca="1" si="985"/>
        <v>6.8765488747140188E-13</v>
      </c>
      <c r="EG459" s="223">
        <f t="shared" ca="1" si="986"/>
        <v>-3.7076331840812167E-12</v>
      </c>
      <c r="EH459" s="223">
        <f t="shared" ca="1" si="987"/>
        <v>4.8066950728253188E-12</v>
      </c>
      <c r="EI459" s="223">
        <f t="shared" ca="1" si="988"/>
        <v>-3.415419062814879E-12</v>
      </c>
      <c r="EJ459" s="223">
        <f t="shared" ca="1" si="989"/>
        <v>2.5462212347759589E-13</v>
      </c>
      <c r="EK459" s="223">
        <f t="shared" ca="1" si="990"/>
        <v>3.0380939649528917E-12</v>
      </c>
      <c r="EL459" s="223">
        <f t="shared" ca="1" si="991"/>
        <v>-4.7567804080094938E-12</v>
      </c>
      <c r="EM459" s="223">
        <f t="shared" ca="1" si="992"/>
        <v>4.0109896278092009E-12</v>
      </c>
      <c r="EN459" s="223">
        <f t="shared" ca="1" si="993"/>
        <v>-1.1871141490150825E-12</v>
      </c>
      <c r="EO459" s="223">
        <f t="shared" ca="1" si="994"/>
        <v>-2.2518024985339237E-12</v>
      </c>
      <c r="EP459" s="223">
        <f t="shared" ca="1" si="995"/>
        <v>4.5240653397469778E-12</v>
      </c>
      <c r="EQ459" s="223">
        <f t="shared" ca="1" si="996"/>
        <v>-4.4524201107958349E-12</v>
      </c>
      <c r="ER459" s="223">
        <f t="shared" ca="1" si="997"/>
        <v>2.0739860435474567E-12</v>
      </c>
      <c r="ES459" s="223">
        <f t="shared" ca="1" si="998"/>
        <v>1.3789755249219095E-12</v>
      </c>
      <c r="ET459" s="223">
        <f t="shared" ca="1" si="999"/>
        <v>-4.1174929776031194E-12</v>
      </c>
      <c r="EU459" s="223">
        <f t="shared" ca="1" si="1000"/>
        <v>4.7227465858704198E-12</v>
      </c>
      <c r="EV459" s="223">
        <f t="shared" ca="1" si="1001"/>
        <v>-2.8811558175308186E-12</v>
      </c>
      <c r="EW459" s="223">
        <f t="shared" ca="1" si="1002"/>
        <v>-4.531552952255362E-13</v>
      </c>
      <c r="EX459" s="223">
        <f t="shared" ca="1" si="1003"/>
        <v>3.5526876694466565E-12</v>
      </c>
      <c r="EY459" s="223">
        <f t="shared" ca="1" si="1004"/>
        <v>-4.8115805581968246E-12</v>
      </c>
      <c r="EZ459" s="223">
        <f t="shared" ca="1" si="1005"/>
        <v>3.577604389217282E-12</v>
      </c>
      <c r="FA459" s="223">
        <f t="shared" ca="1" si="1006"/>
        <v>-4.9007943833393513E-13</v>
      </c>
      <c r="FB459" s="223">
        <f t="shared" ca="1" si="1007"/>
        <v>-2.8513545665235735E-12</v>
      </c>
      <c r="FC459" s="223">
        <f t="shared" ca="1" si="1008"/>
        <v>4.7155081880372107E-12</v>
      </c>
      <c r="FD459" s="223">
        <f t="shared" ca="1" si="1009"/>
        <v>-4.1365676305697987E-12</v>
      </c>
      <c r="FE459" s="223">
        <f t="shared" ca="1" si="1010"/>
        <v>1.4144806939179506E-12</v>
      </c>
      <c r="FF459" s="223">
        <f t="shared" ca="1" si="1011"/>
        <v>2.0404455066670657E-12</v>
      </c>
      <c r="FG459" s="223">
        <f t="shared" ca="1" si="1012"/>
        <v>-4.4382214826988071E-12</v>
      </c>
      <c r="FH459" s="223">
        <f t="shared" ca="1" si="1013"/>
        <v>4.5365648976933897E-12</v>
      </c>
      <c r="FI459" s="223">
        <f t="shared" ca="1" si="1014"/>
        <v>-2.2845242496846181E-12</v>
      </c>
      <c r="FJ459" s="223">
        <f t="shared" ca="1" si="1015"/>
        <v>-1.1511232702841098E-12</v>
      </c>
      <c r="FK459" s="223">
        <f t="shared" ca="1" si="1016"/>
        <v>3.9903764147634377E-12</v>
      </c>
      <c r="FL459" s="223">
        <f t="shared" ca="1" si="1017"/>
        <v>-4.7622245199335871E-12</v>
      </c>
      <c r="FM459" s="223">
        <f t="shared" ca="1" si="1018"/>
        <v>3.0667748197120866E-12</v>
      </c>
      <c r="FN459" s="223">
        <f t="shared" ca="1" si="1019"/>
        <v>2.1756401218175541E-13</v>
      </c>
      <c r="FO459" s="223">
        <f t="shared" ca="1" si="1020"/>
        <v>-3.3891834190377091E-12</v>
      </c>
      <c r="FP459" s="223">
        <f t="shared" ca="1" si="1021"/>
        <v>4.804874524558948E-12</v>
      </c>
      <c r="FQ459" s="223">
        <f t="shared" ca="1" si="1022"/>
        <v>-3.7311709532849251E-12</v>
      </c>
      <c r="FR459" s="223">
        <f t="shared" ca="1" si="1023"/>
        <v>7.2435610889743894E-13</v>
      </c>
      <c r="FS459" s="223">
        <f t="shared" ca="1" si="1024"/>
        <v>2.6577460051943345E-12</v>
      </c>
      <c r="FT459" s="223">
        <f t="shared" ca="1" si="1025"/>
        <v>-4.6628758958102067E-12</v>
      </c>
      <c r="FU459" s="223">
        <f t="shared" ca="1" si="1026"/>
        <v>4.2521802795878182E-12</v>
      </c>
      <c r="FV459" s="223">
        <f t="shared" ca="1" si="1027"/>
        <v>-1.6384396309352937E-12</v>
      </c>
      <c r="FW459" s="223">
        <f t="shared" ca="1" si="1028"/>
        <v>-1.8241729028524854E-12</v>
      </c>
      <c r="FX459" s="223">
        <f t="shared" ca="1" si="1029"/>
        <v>4.3416855613564298E-12</v>
      </c>
      <c r="FY459" s="223">
        <f t="shared" ca="1" si="1030"/>
        <v>-4.6097807023963456E-12</v>
      </c>
      <c r="FZ459" s="223">
        <f t="shared" ca="1" si="1031"/>
        <v>2.4895588368038438E-12</v>
      </c>
      <c r="GA459" s="223">
        <f t="shared" ca="1" si="1032"/>
        <v>9.2049785886197297E-13</v>
      </c>
      <c r="GB459" s="223">
        <f t="shared" ca="1" si="1033"/>
        <v>-3.8536466856250582E-12</v>
      </c>
      <c r="GC459" s="223">
        <f t="shared" ca="1" si="1034"/>
        <v>4.7902298380066023E-12</v>
      </c>
      <c r="GD459" s="223">
        <f t="shared" ca="1" si="1035"/>
        <v>-3.2450056927347136E-12</v>
      </c>
      <c r="GE459" s="223">
        <f t="shared" ca="1" si="1036"/>
        <v>1.8551401623454192E-14</v>
      </c>
      <c r="GF459" s="223">
        <f t="shared" ca="1" si="1037"/>
        <v>3.2175143289148901E-12</v>
      </c>
      <c r="GG459" s="223">
        <f t="shared" ca="1" si="1038"/>
        <v>-4.7865931273341032E-12</v>
      </c>
      <c r="GH459" s="223">
        <f t="shared" ca="1" si="1039"/>
        <v>3.8757487997141239E-12</v>
      </c>
      <c r="GI459" s="223">
        <f t="shared" ca="1" si="1040"/>
        <v>-9.5688774214850632E-13</v>
      </c>
      <c r="GJ459" s="223">
        <f t="shared" ca="1" si="1041"/>
        <v>-2.4577347009475246E-12</v>
      </c>
      <c r="GK459" s="223">
        <f t="shared" ca="1" si="1042"/>
        <v>4.5990103271305002E-12</v>
      </c>
      <c r="GL459" s="223">
        <f t="shared" ca="1" si="1043"/>
        <v>-4.3575490538653039E-12</v>
      </c>
      <c r="GM459" s="223">
        <f t="shared" ca="1" si="1044"/>
        <v>1.8584514233713501E-12</v>
      </c>
      <c r="GN459" s="223">
        <f t="shared" ca="1" si="1045"/>
        <v>1.6035057067362562E-12</v>
      </c>
      <c r="GO459" s="223">
        <f t="shared" ca="1" si="1046"/>
        <v>-4.2346901392100001E-12</v>
      </c>
      <c r="GP459" s="223">
        <f t="shared" ca="1" si="1047"/>
        <v>4.6718911416181228E-12</v>
      </c>
      <c r="GQ459" s="223">
        <f t="shared" ca="1" si="1048"/>
        <v>-2.6885958586256073E-12</v>
      </c>
      <c r="GR459" s="223">
        <f t="shared" ca="1" si="1049"/>
        <v>-6.8765488747148145E-13</v>
      </c>
      <c r="GS459" s="223">
        <f t="shared" ca="1" si="1050"/>
        <v>3.7076331840812676E-12</v>
      </c>
      <c r="GT459" s="223">
        <f t="shared" ca="1" si="1051"/>
        <v>-4.8066950728253156E-12</v>
      </c>
      <c r="GU459" s="223">
        <f t="shared" ca="1" si="1052"/>
        <v>3.4154190628148221E-12</v>
      </c>
      <c r="GV459" s="223">
        <f t="shared" ca="1" si="1053"/>
        <v>-2.5462212347751551E-13</v>
      </c>
      <c r="GW459" s="223">
        <f t="shared" ca="1" si="1054"/>
        <v>-3.0380939649529543E-12</v>
      </c>
      <c r="GX459" s="223">
        <f t="shared" ca="1" si="1055"/>
        <v>4.7567804080095059E-12</v>
      </c>
      <c r="GY459" s="223">
        <f t="shared" ca="1" si="1056"/>
        <v>-4.0109896278091565E-12</v>
      </c>
      <c r="GZ459" s="223">
        <f t="shared" ca="1" si="1057"/>
        <v>1.1871141490150047E-12</v>
      </c>
      <c r="HA459" s="223">
        <f t="shared" ca="1" si="1058"/>
        <v>2.2518024985339948E-12</v>
      </c>
      <c r="HB459" s="223">
        <f t="shared" ca="1" si="1059"/>
        <v>-4.5240653397470045E-12</v>
      </c>
      <c r="HC459" s="223">
        <f t="shared" ca="1" si="1060"/>
        <v>4.452420110795805E-12</v>
      </c>
      <c r="HD459" s="223">
        <f t="shared" ca="1" si="1061"/>
        <v>-2.073986043547384E-12</v>
      </c>
      <c r="HE459" s="223">
        <f t="shared" ca="1" si="1062"/>
        <v>-1.3789755249219864E-12</v>
      </c>
      <c r="HF459" s="223">
        <f t="shared" ca="1" si="1063"/>
        <v>4.1174929776031606E-12</v>
      </c>
      <c r="HG459" s="223">
        <f t="shared" ca="1" si="1064"/>
        <v>-4.7227465858704044E-12</v>
      </c>
      <c r="HH459" s="223">
        <f t="shared" ca="1" si="1065"/>
        <v>2.8811558175307544E-12</v>
      </c>
      <c r="HI459" s="223">
        <f t="shared" ca="1" si="1066"/>
        <v>4.5315529522561597E-13</v>
      </c>
      <c r="HJ459" s="223">
        <f t="shared" ca="1" si="1067"/>
        <v>-3.5526876694467106E-12</v>
      </c>
      <c r="HK459" s="223">
        <f t="shared" ca="1" si="1068"/>
        <v>4.8115805581968254E-12</v>
      </c>
      <c r="HL459" s="223">
        <f t="shared" ca="1" si="1069"/>
        <v>-3.5776043892172295E-12</v>
      </c>
      <c r="HM459" s="223">
        <f t="shared" ca="1" si="1070"/>
        <v>4.9007943833412738E-13</v>
      </c>
      <c r="HN459" s="223">
        <f t="shared" ca="1" si="1071"/>
        <v>2.8513545665236381E-12</v>
      </c>
      <c r="HO459" s="223">
        <f t="shared" ca="1" si="1072"/>
        <v>-4.7155081880371728E-12</v>
      </c>
      <c r="HP459" s="223">
        <f t="shared" ca="1" si="1073"/>
        <v>4.1365676305697575E-12</v>
      </c>
      <c r="HQ459" s="223">
        <f t="shared" ca="1" si="1074"/>
        <v>-1.414480693918136E-12</v>
      </c>
      <c r="HR459" s="223">
        <f t="shared" ca="1" si="1075"/>
        <v>-2.0404455066671384E-12</v>
      </c>
      <c r="HS459" s="223">
        <f t="shared" ca="1" si="1076"/>
        <v>4.438221482698732E-12</v>
      </c>
      <c r="HT459" s="223">
        <f t="shared" ca="1" si="1077"/>
        <v>-4.5365648976933622E-12</v>
      </c>
      <c r="HU459" s="223">
        <f t="shared" ca="1" si="1078"/>
        <v>2.2845242496847885E-12</v>
      </c>
      <c r="HV459" s="223">
        <f t="shared" ca="1" si="1079"/>
        <v>1.1511232702844533E-12</v>
      </c>
      <c r="HW459" s="223">
        <f t="shared" ca="1" si="1080"/>
        <v>-3.990376414763483E-12</v>
      </c>
      <c r="HX459" s="223">
        <f t="shared" ca="1" si="1081"/>
        <v>4.762224519933537E-12</v>
      </c>
      <c r="HY459" s="223">
        <f t="shared" ca="1" si="1082"/>
        <v>-3.066774819712024E-12</v>
      </c>
      <c r="HZ459" s="223">
        <f t="shared" ca="1" si="1083"/>
        <v>-2.1756401218210882E-13</v>
      </c>
      <c r="IA459" s="223">
        <f t="shared" ca="1" si="1084"/>
        <v>3.389183419037766E-12</v>
      </c>
      <c r="IB459" s="223">
        <f t="shared" ca="1" si="1085"/>
        <v>-4.8048745245589666E-12</v>
      </c>
      <c r="IC459" s="223">
        <f t="shared" ca="1" si="1086"/>
        <v>3.7311709532848743E-12</v>
      </c>
      <c r="ID459" s="223">
        <f t="shared" ca="1" si="1087"/>
        <v>-7.2435610889708916E-13</v>
      </c>
      <c r="IE459" s="223">
        <f t="shared" ca="1" si="1088"/>
        <v>-2.4268388043036748E-12</v>
      </c>
      <c r="IF459" s="223">
        <f t="shared" ca="1" si="1089"/>
        <v>4.6628758958102939E-12</v>
      </c>
      <c r="IG459" s="223">
        <f t="shared" ca="1" si="1090"/>
        <v>-4.2521802795877803E-12</v>
      </c>
      <c r="IH459" s="223">
        <f t="shared" ca="1" si="1091"/>
        <v>1.6384396309354753E-12</v>
      </c>
      <c r="II459" s="223">
        <f t="shared" ca="1" si="1092"/>
        <v>1.8241729028525594E-12</v>
      </c>
      <c r="IJ459" s="223">
        <f t="shared" ca="1" si="1093"/>
        <v>-4.3416855613563466E-12</v>
      </c>
      <c r="IK459" s="223">
        <f t="shared" ca="1" si="1094"/>
        <v>4.6097807023963222E-12</v>
      </c>
      <c r="IL459" s="223">
        <f t="shared" ca="1" si="1095"/>
        <v>-2.4895588368040094E-12</v>
      </c>
      <c r="IM459" s="223">
        <f t="shared" ca="1" si="1096"/>
        <v>-9.2049785886205153E-13</v>
      </c>
      <c r="IN459" s="223">
        <f t="shared" ca="1" si="1097"/>
        <v>3.8536466856249427E-12</v>
      </c>
      <c r="IO459" s="223">
        <f t="shared" ca="1" si="1098"/>
        <v>-4.790229838006595E-12</v>
      </c>
      <c r="IP459" s="223">
        <f t="shared" ca="1" si="1099"/>
        <v>3.2450056927348566E-12</v>
      </c>
      <c r="IQ459" s="223">
        <f t="shared" ca="1" si="1100"/>
        <v>-1.8551401623374019E-14</v>
      </c>
      <c r="IR459" s="223">
        <f t="shared" ca="1" si="1101"/>
        <v>-3.2175143289149491E-12</v>
      </c>
      <c r="IS459" s="223">
        <f t="shared" ca="1" si="1102"/>
        <v>4.7865931273341388E-12</v>
      </c>
      <c r="IT459" s="223">
        <f t="shared" ca="1" si="1103"/>
        <v>-3.8757487997140754E-12</v>
      </c>
      <c r="IU459" s="223">
        <f t="shared" ca="1" si="1104"/>
        <v>9.5688774214815958E-13</v>
      </c>
      <c r="IV459" s="223">
        <f t="shared" ca="1" si="1105"/>
        <v>2.4577347009475933E-12</v>
      </c>
      <c r="IW459" s="223">
        <f t="shared" ca="1" si="1106"/>
        <v>-4.5990103271306044E-12</v>
      </c>
      <c r="IX459" s="223">
        <f t="shared" ca="1" si="1107"/>
        <v>4.35754905386527E-12</v>
      </c>
      <c r="IY459" s="223">
        <f t="shared" ca="1" si="1108"/>
        <v>-1.8584514233710237E-12</v>
      </c>
      <c r="IZ459" s="223">
        <f t="shared" ca="1" si="1109"/>
        <v>-1.6035057067363318E-12</v>
      </c>
      <c r="JA459" s="223">
        <f t="shared" ca="1" si="1110"/>
        <v>4.2346901392101681E-12</v>
      </c>
      <c r="JB459" s="223">
        <f t="shared" ca="1" si="1111"/>
        <v>-4.6718911416181034E-12</v>
      </c>
    </row>
    <row r="460" spans="2:262">
      <c r="B460" s="230">
        <v>99</v>
      </c>
      <c r="C460" s="229">
        <f t="shared" si="1112"/>
        <v>1.9335937500000013E-3</v>
      </c>
      <c r="D460" s="226">
        <f t="shared" ca="1" si="855"/>
        <v>18.000000000017952</v>
      </c>
      <c r="E460" s="225">
        <f ca="1">DA361</f>
        <v>1.7951339772895739E-11</v>
      </c>
      <c r="F460" s="224">
        <v>99</v>
      </c>
      <c r="G460" s="223">
        <f t="shared" ca="1" si="856"/>
        <v>5.5747505037059351E-13</v>
      </c>
      <c r="H460" s="223">
        <f t="shared" ca="1" si="857"/>
        <v>4.3961177321236965E-14</v>
      </c>
      <c r="I460" s="223">
        <f t="shared" ca="1" si="858"/>
        <v>-6.2405063511155487E-13</v>
      </c>
      <c r="J460" s="223">
        <f t="shared" ca="1" si="859"/>
        <v>9.0111214582768273E-13</v>
      </c>
      <c r="K460" s="223">
        <f t="shared" ca="1" si="860"/>
        <v>-7.406095419187702E-13</v>
      </c>
      <c r="L460" s="223">
        <f t="shared" ca="1" si="861"/>
        <v>2.2048004806833416E-13</v>
      </c>
      <c r="M460" s="223">
        <f t="shared" ca="1" si="862"/>
        <v>4.0671065616773599E-13</v>
      </c>
      <c r="N460" s="223">
        <f t="shared" ca="1" si="863"/>
        <v>-8.3640986170566759E-13</v>
      </c>
      <c r="O460" s="223">
        <f t="shared" ca="1" si="864"/>
        <v>8.5996323700985727E-13</v>
      </c>
      <c r="P460" s="223">
        <f t="shared" ca="1" si="865"/>
        <v>-4.6593367976276523E-13</v>
      </c>
      <c r="Q460" s="223">
        <f t="shared" ca="1" si="866"/>
        <v>-1.54345028606487E-13</v>
      </c>
      <c r="R460" s="223">
        <f t="shared" ca="1" si="867"/>
        <v>6.9967652191301983E-13</v>
      </c>
      <c r="S460" s="223">
        <f t="shared" ca="1" si="868"/>
        <v>-9.052574755643697E-13</v>
      </c>
      <c r="T460" s="223">
        <f t="shared" ca="1" si="869"/>
        <v>6.7126141581391658E-13</v>
      </c>
      <c r="U460" s="223">
        <f t="shared" ca="1" si="870"/>
        <v>-1.1131268918116093E-13</v>
      </c>
      <c r="V460" s="223">
        <f t="shared" ca="1" si="871"/>
        <v>-5.0268750986111313E-13</v>
      </c>
      <c r="W460" s="223">
        <f t="shared" ca="1" si="872"/>
        <v>8.7259154817146183E-13</v>
      </c>
      <c r="X460" s="223">
        <f t="shared" ca="1" si="873"/>
        <v>-8.1878056946332675E-13</v>
      </c>
      <c r="Y460" s="223">
        <f t="shared" ca="1" si="874"/>
        <v>3.673842329190342E-13</v>
      </c>
      <c r="Z460" s="223">
        <f t="shared" ca="1" si="875"/>
        <v>2.6240738699674385E-13</v>
      </c>
      <c r="AA460" s="223">
        <f t="shared" ca="1" si="876"/>
        <v>-7.6477862256420433E-13</v>
      </c>
      <c r="AB460" s="223">
        <f t="shared" ca="1" si="877"/>
        <v>8.9578689025257433E-13</v>
      </c>
      <c r="AC460" s="223">
        <f t="shared" ca="1" si="878"/>
        <v>-5.9181689320336066E-13</v>
      </c>
      <c r="AD460" s="223">
        <f t="shared" ca="1" si="879"/>
        <v>4.71083838568013E-16</v>
      </c>
      <c r="AE460" s="223">
        <f t="shared" ca="1" si="880"/>
        <v>5.9110347550334563E-13</v>
      </c>
      <c r="AF460" s="223">
        <f t="shared" ca="1" si="881"/>
        <v>-8.9564864554229263E-13</v>
      </c>
      <c r="AG460" s="223">
        <f t="shared" ca="1" si="882"/>
        <v>7.6528268002900314E-13</v>
      </c>
      <c r="AH460" s="223">
        <f t="shared" ca="1" si="883"/>
        <v>-2.6330898525001223E-13</v>
      </c>
      <c r="AI460" s="223">
        <f t="shared" ca="1" si="884"/>
        <v>-3.6652289403709386E-13</v>
      </c>
      <c r="AJ460" s="223">
        <f t="shared" ca="1" si="885"/>
        <v>8.1837774087410465E-13</v>
      </c>
      <c r="AK460" s="223">
        <f t="shared" ca="1" si="886"/>
        <v>-8.7284283631063279E-13</v>
      </c>
      <c r="AL460" s="223">
        <f t="shared" ca="1" si="887"/>
        <v>5.0347089365434006E-13</v>
      </c>
      <c r="AM460" s="223">
        <f t="shared" ca="1" si="888"/>
        <v>1.1037760704344946E-13</v>
      </c>
      <c r="AN460" s="223">
        <f t="shared" ca="1" si="889"/>
        <v>-6.7062869467337277E-13</v>
      </c>
      <c r="AO460" s="223">
        <f t="shared" ca="1" si="890"/>
        <v>9.0523435361209827E-13</v>
      </c>
      <c r="AP460" s="223">
        <f t="shared" ca="1" si="891"/>
        <v>-7.0027422675994693E-13</v>
      </c>
      <c r="AQ460" s="223">
        <f t="shared" ca="1" si="892"/>
        <v>1.5527332535414105E-13</v>
      </c>
      <c r="AR460" s="223">
        <f t="shared" ca="1" si="893"/>
        <v>4.6512555559067659E-13</v>
      </c>
      <c r="AS460" s="223">
        <f t="shared" ca="1" si="894"/>
        <v>-8.5966769621314867E-13</v>
      </c>
      <c r="AT460" s="223">
        <f t="shared" ca="1" si="895"/>
        <v>8.3677041366621381E-13</v>
      </c>
      <c r="AU460" s="223">
        <f t="shared" ca="1" si="896"/>
        <v>-4.0755222323274608E-13</v>
      </c>
      <c r="AV460" s="223">
        <f t="shared" ca="1" si="897"/>
        <v>-2.1956611597577196E-13</v>
      </c>
      <c r="AW460" s="223">
        <f t="shared" ca="1" si="898"/>
        <v>7.4006703405259273E-13</v>
      </c>
      <c r="AX460" s="223">
        <f t="shared" ca="1" si="899"/>
        <v>-9.0120449440910533E-13</v>
      </c>
      <c r="AY460" s="223">
        <f t="shared" ca="1" si="900"/>
        <v>6.2473299730336366E-13</v>
      </c>
      <c r="AZ460" s="223">
        <f t="shared" ca="1" si="901"/>
        <v>-4.4902210116131719E-14</v>
      </c>
      <c r="BA460" s="223">
        <f t="shared" ca="1" si="902"/>
        <v>-5.5673229584810788E-13</v>
      </c>
      <c r="BB460" s="223">
        <f t="shared" ca="1" si="903"/>
        <v>8.8802744922023429E-13</v>
      </c>
      <c r="BC460" s="223">
        <f t="shared" ca="1" si="904"/>
        <v>-7.8811218513220066E-13</v>
      </c>
      <c r="BD460" s="223">
        <f t="shared" ca="1" si="905"/>
        <v>3.0550358802308265E-13</v>
      </c>
      <c r="BE460" s="223">
        <f t="shared" ca="1" si="906"/>
        <v>3.254521461510994E-13</v>
      </c>
      <c r="BF460" s="223">
        <f t="shared" ca="1" si="907"/>
        <v>-7.9837407638335021E-13</v>
      </c>
      <c r="BG460" s="223">
        <f t="shared" ca="1" si="908"/>
        <v>8.8361968076673047E-13</v>
      </c>
      <c r="BH460" s="223">
        <f t="shared" ca="1" si="909"/>
        <v>-5.3979520206426197E-13</v>
      </c>
      <c r="BI460" s="223">
        <f t="shared" ca="1" si="910"/>
        <v>-6.6144276157117335E-14</v>
      </c>
      <c r="BJ460" s="223">
        <f t="shared" ca="1" si="911"/>
        <v>6.3996526416811678E-13</v>
      </c>
      <c r="BK460" s="223">
        <f t="shared" ca="1" si="912"/>
        <v>-9.0303044281281092E-13</v>
      </c>
      <c r="BL460" s="223">
        <f t="shared" ca="1" si="913"/>
        <v>7.276000157569385E-13</v>
      </c>
      <c r="BM460" s="223">
        <f t="shared" ca="1" si="914"/>
        <v>-1.9885989448599982E-13</v>
      </c>
      <c r="BN460" s="223">
        <f t="shared" ca="1" si="915"/>
        <v>-4.2644307311662931E-13</v>
      </c>
      <c r="BO460" s="223">
        <f t="shared" ca="1" si="916"/>
        <v>8.446728294766633E-13</v>
      </c>
      <c r="BP460" s="223">
        <f t="shared" ca="1" si="917"/>
        <v>-8.5274440465014897E-13</v>
      </c>
      <c r="BQ460" s="223">
        <f t="shared" ca="1" si="918"/>
        <v>4.467383845433261E-13</v>
      </c>
      <c r="BR460" s="223">
        <f t="shared" ca="1" si="919"/>
        <v>1.7619589094968775E-13</v>
      </c>
      <c r="BS460" s="223">
        <f t="shared" ca="1" si="920"/>
        <v>-7.1357255923372006E-13</v>
      </c>
      <c r="BT460" s="223">
        <f t="shared" ca="1" si="921"/>
        <v>9.0445101800241445E-13</v>
      </c>
      <c r="BU460" s="223">
        <f t="shared" ca="1" si="922"/>
        <v>-6.5614406489272836E-13</v>
      </c>
      <c r="BV460" s="223">
        <f t="shared" ca="1" si="923"/>
        <v>8.9225163036569479E-14</v>
      </c>
      <c r="BW460" s="223">
        <f t="shared" ca="1" si="924"/>
        <v>5.210198993281615E-13</v>
      </c>
      <c r="BX460" s="223">
        <f t="shared" ca="1" si="925"/>
        <v>-8.7826691699098881E-13</v>
      </c>
      <c r="BY460" s="223">
        <f t="shared" ca="1" si="926"/>
        <v>8.0904305895093958E-13</v>
      </c>
      <c r="BZ460" s="223">
        <f t="shared" ca="1" si="927"/>
        <v>-3.4696220589363937E-13</v>
      </c>
      <c r="CA460" s="223">
        <f t="shared" ca="1" si="928"/>
        <v>-2.8359735553878549E-13</v>
      </c>
      <c r="CB460" s="223">
        <f t="shared" ca="1" si="929"/>
        <v>7.7644705881328399E-13</v>
      </c>
      <c r="CC460" s="223">
        <f t="shared" ca="1" si="930"/>
        <v>-8.9226780801592301E-13</v>
      </c>
      <c r="CD460" s="223">
        <f t="shared" ca="1" si="931"/>
        <v>5.7481909655192503E-13</v>
      </c>
      <c r="CE460" s="223">
        <f t="shared" ca="1" si="932"/>
        <v>2.1751597915942653E-14</v>
      </c>
      <c r="CF460" s="223">
        <f t="shared" ca="1" si="933"/>
        <v>-6.0776010128715219E-13</v>
      </c>
      <c r="CG460" s="223">
        <f t="shared" ca="1" si="934"/>
        <v>8.9865105258065994E-13</v>
      </c>
      <c r="CH460" s="223">
        <f t="shared" ca="1" si="935"/>
        <v>-7.5317295258572933E-13</v>
      </c>
      <c r="CI460" s="223">
        <f t="shared" ca="1" si="936"/>
        <v>2.4196739271399711E-13</v>
      </c>
      <c r="CJ460" s="223">
        <f t="shared" ca="1" si="937"/>
        <v>3.8673325192745368E-13</v>
      </c>
      <c r="CK460" s="223">
        <f t="shared" ca="1" si="938"/>
        <v>-8.2764307190935703E-13</v>
      </c>
      <c r="CL460" s="223">
        <f t="shared" ca="1" si="939"/>
        <v>8.6666405967168923E-13</v>
      </c>
      <c r="CM460" s="223">
        <f t="shared" ca="1" si="940"/>
        <v>-4.8484831395590213E-13</v>
      </c>
      <c r="CN460" s="223">
        <f t="shared" ca="1" si="941"/>
        <v>-1.3240119458938103E-13</v>
      </c>
      <c r="CO460" s="223">
        <f t="shared" ca="1" si="942"/>
        <v>6.8535902561809432E-13</v>
      </c>
      <c r="CP460" s="223">
        <f t="shared" ca="1" si="943"/>
        <v>-9.0551863987280231E-13</v>
      </c>
      <c r="CQ460" s="223">
        <f t="shared" ca="1" si="944"/>
        <v>6.8597442395831595E-13</v>
      </c>
      <c r="CR460" s="223">
        <f t="shared" ca="1" si="945"/>
        <v>-1.3333316472403795E-13</v>
      </c>
      <c r="CS460" s="223">
        <f t="shared" ca="1" si="946"/>
        <v>-4.8405232023480088E-13</v>
      </c>
      <c r="CT460" s="223">
        <f t="shared" ca="1" si="947"/>
        <v>8.6639056283161635E-13</v>
      </c>
      <c r="CU460" s="223">
        <f t="shared" ca="1" si="948"/>
        <v>-8.2802487717685738E-13</v>
      </c>
      <c r="CV460" s="223">
        <f t="shared" ca="1" si="949"/>
        <v>3.875849614198987E-13</v>
      </c>
      <c r="CW460" s="223">
        <f t="shared" ca="1" si="950"/>
        <v>2.4105935405679621E-13</v>
      </c>
      <c r="CX460" s="223">
        <f t="shared" ca="1" si="951"/>
        <v>-7.5264951226979302E-13</v>
      </c>
      <c r="CY460" s="223">
        <f t="shared" ca="1" si="952"/>
        <v>8.9876638396217048E-13</v>
      </c>
      <c r="CZ460" s="223">
        <f t="shared" ca="1" si="953"/>
        <v>-6.0845820148780771E-13</v>
      </c>
      <c r="DA460" s="223">
        <f t="shared" ca="1" si="954"/>
        <v>2.2693481829800792E-14</v>
      </c>
      <c r="DB460" s="223">
        <f t="shared" ca="1" si="955"/>
        <v>5.7409079108866955E-13</v>
      </c>
      <c r="DC460" s="223">
        <f t="shared" ca="1" si="956"/>
        <v>-8.9210673325030897E-13</v>
      </c>
      <c r="DD460" s="223">
        <f t="shared" ca="1" si="957"/>
        <v>7.7693142980159586E-13</v>
      </c>
      <c r="DE460" s="223">
        <f t="shared" ca="1" si="958"/>
        <v>-2.8449197029908094E-13</v>
      </c>
      <c r="DF460" s="223">
        <f t="shared" ca="1" si="959"/>
        <v>-3.4609175646052918E-13</v>
      </c>
      <c r="DG460" s="223">
        <f t="shared" ca="1" si="960"/>
        <v>8.0861944968885976E-13</v>
      </c>
      <c r="DH460" s="223">
        <f t="shared" ca="1" si="961"/>
        <v>-8.7849584506267491E-13</v>
      </c>
      <c r="DI460" s="223">
        <f t="shared" ca="1" si="962"/>
        <v>5.2179020131243963E-13</v>
      </c>
      <c r="DJ460" s="223">
        <f t="shared" ca="1" si="963"/>
        <v>8.8287532154307982E-14</v>
      </c>
      <c r="DK460" s="223">
        <f t="shared" ca="1" si="964"/>
        <v>-6.5549440207937664E-13</v>
      </c>
      <c r="DL460" s="223">
        <f t="shared" ca="1" si="965"/>
        <v>9.0440478802567166E-13</v>
      </c>
      <c r="DM460" s="223">
        <f t="shared" ca="1" si="966"/>
        <v>-7.141522105523251E-13</v>
      </c>
      <c r="DN460" s="223">
        <f t="shared" ca="1" si="967"/>
        <v>1.7711995513910576E-13</v>
      </c>
      <c r="DO460" s="223">
        <f t="shared" ca="1" si="968"/>
        <v>4.4591861670399687E-13</v>
      </c>
      <c r="DP460" s="223">
        <f t="shared" ca="1" si="969"/>
        <v>-8.5242699791953253E-13</v>
      </c>
      <c r="DQ460" s="223">
        <f t="shared" ca="1" si="970"/>
        <v>8.450119109472432E-13</v>
      </c>
      <c r="DR460" s="223">
        <f t="shared" ca="1" si="971"/>
        <v>-4.2727399082568746E-13</v>
      </c>
      <c r="DS460" s="223">
        <f t="shared" ca="1" si="972"/>
        <v>-1.9794061947655351E-13</v>
      </c>
      <c r="DT460" s="223">
        <f t="shared" ca="1" si="973"/>
        <v>7.2703876712696177E-13</v>
      </c>
      <c r="DU460" s="223">
        <f t="shared" ca="1" si="974"/>
        <v>-9.0309975296681606E-13</v>
      </c>
      <c r="DV460" s="223">
        <f t="shared" ca="1" si="975"/>
        <v>6.4063147732164265E-13</v>
      </c>
      <c r="DW460" s="223">
        <f t="shared" ca="1" si="976"/>
        <v>-6.7083890990127693E-14</v>
      </c>
      <c r="DX460" s="223">
        <f t="shared" ca="1" si="977"/>
        <v>-5.3903844589008013E-13</v>
      </c>
      <c r="DY460" s="223">
        <f t="shared" ca="1" si="978"/>
        <v>8.8341325066023748E-13</v>
      </c>
      <c r="DZ460" s="223">
        <f t="shared" ca="1" si="979"/>
        <v>-7.9881821115190038E-13</v>
      </c>
      <c r="EA460" s="223">
        <f t="shared" ca="1" si="980"/>
        <v>3.2633118180918486E-13</v>
      </c>
      <c r="EB460" s="223">
        <f t="shared" ca="1" si="981"/>
        <v>3.0461649563828134E-13</v>
      </c>
      <c r="EC460" s="223">
        <f t="shared" ca="1" si="982"/>
        <v>-7.8764779238736365E-13</v>
      </c>
      <c r="ED460" s="223">
        <f t="shared" ca="1" si="983"/>
        <v>8.8821125701576218E-13</v>
      </c>
      <c r="EE460" s="223">
        <f t="shared" ca="1" si="984"/>
        <v>-5.5747505037061239E-13</v>
      </c>
      <c r="EF460" s="223">
        <f t="shared" ca="1" si="985"/>
        <v>-4.3961177321200538E-14</v>
      </c>
      <c r="EG460" s="223">
        <f t="shared" ca="1" si="986"/>
        <v>6.2405063511155709E-13</v>
      </c>
      <c r="EH460" s="223">
        <f t="shared" ca="1" si="987"/>
        <v>-9.0111214582768172E-13</v>
      </c>
      <c r="EI460" s="223">
        <f t="shared" ca="1" si="988"/>
        <v>7.4060954191878333E-13</v>
      </c>
      <c r="EJ460" s="223">
        <f t="shared" ca="1" si="989"/>
        <v>-2.2048004806836726E-13</v>
      </c>
      <c r="EK460" s="223">
        <f t="shared" ca="1" si="990"/>
        <v>-4.0671065616774002E-13</v>
      </c>
      <c r="EL460" s="223">
        <f t="shared" ca="1" si="991"/>
        <v>8.3640986170566446E-13</v>
      </c>
      <c r="EM460" s="223">
        <f t="shared" ca="1" si="992"/>
        <v>-8.5996323700986404E-13</v>
      </c>
      <c r="EN460" s="223">
        <f t="shared" ca="1" si="993"/>
        <v>4.6593367976279441E-13</v>
      </c>
      <c r="EO460" s="223">
        <f t="shared" ca="1" si="994"/>
        <v>1.5434502860649147E-13</v>
      </c>
      <c r="EP460" s="223">
        <f t="shared" ca="1" si="995"/>
        <v>-6.996765219130166E-13</v>
      </c>
      <c r="EQ460" s="223">
        <f t="shared" ca="1" si="996"/>
        <v>9.052574755643701E-13</v>
      </c>
      <c r="ER460" s="223">
        <f t="shared" ca="1" si="997"/>
        <v>-6.7126141581393728E-13</v>
      </c>
      <c r="ES460" s="223">
        <f t="shared" ca="1" si="998"/>
        <v>1.1131268918115326E-13</v>
      </c>
      <c r="ET460" s="223">
        <f t="shared" ca="1" si="999"/>
        <v>5.0268750986110889E-13</v>
      </c>
      <c r="EU460" s="223">
        <f t="shared" ca="1" si="1000"/>
        <v>-8.7259154817145708E-13</v>
      </c>
      <c r="EV460" s="223">
        <f t="shared" ca="1" si="1001"/>
        <v>8.1878056946333998E-13</v>
      </c>
      <c r="EW460" s="223">
        <f t="shared" ca="1" si="1002"/>
        <v>-3.6738423291902724E-13</v>
      </c>
      <c r="EX460" s="223">
        <f t="shared" ca="1" si="1003"/>
        <v>-2.6240738699673895E-13</v>
      </c>
      <c r="EY460" s="223">
        <f t="shared" ca="1" si="1004"/>
        <v>7.6477862256419474E-13</v>
      </c>
      <c r="EZ460" s="223">
        <f t="shared" ca="1" si="1005"/>
        <v>-8.9578689025257888E-13</v>
      </c>
      <c r="FA460" s="223">
        <f t="shared" ca="1" si="1006"/>
        <v>5.9181689320335481E-13</v>
      </c>
      <c r="FB460" s="223">
        <f t="shared" ca="1" si="1007"/>
        <v>-4.7108383856667509E-16</v>
      </c>
      <c r="FC460" s="223">
        <f t="shared" ca="1" si="1008"/>
        <v>-5.9110347550333694E-13</v>
      </c>
      <c r="FD460" s="223">
        <f t="shared" ca="1" si="1009"/>
        <v>8.95648645542289E-13</v>
      </c>
      <c r="FE460" s="223">
        <f t="shared" ca="1" si="1010"/>
        <v>-7.6528268002899557E-13</v>
      </c>
      <c r="FF460" s="223">
        <f t="shared" ca="1" si="1011"/>
        <v>2.6330898525001091E-13</v>
      </c>
      <c r="FG460" s="223">
        <f t="shared" ca="1" si="1012"/>
        <v>3.6652289403708336E-13</v>
      </c>
      <c r="FH460" s="223">
        <f t="shared" ca="1" si="1013"/>
        <v>-8.1837774087409425E-13</v>
      </c>
      <c r="FI460" s="223">
        <f t="shared" ca="1" si="1014"/>
        <v>8.7284283631062895E-13</v>
      </c>
      <c r="FJ460" s="223">
        <f t="shared" ca="1" si="1015"/>
        <v>-5.0347089365433885E-13</v>
      </c>
      <c r="FK460" s="223">
        <f t="shared" ca="1" si="1016"/>
        <v>-1.1037760704343803E-13</v>
      </c>
      <c r="FL460" s="223">
        <f t="shared" ca="1" si="1017"/>
        <v>6.7062869467335641E-13</v>
      </c>
      <c r="FM460" s="223">
        <f t="shared" ca="1" si="1018"/>
        <v>-9.0523435361209726E-13</v>
      </c>
      <c r="FN460" s="223">
        <f t="shared" ca="1" si="1019"/>
        <v>7.0027422675994612E-13</v>
      </c>
      <c r="FO460" s="223">
        <f t="shared" ca="1" si="1020"/>
        <v>-1.5527332535415243E-13</v>
      </c>
      <c r="FP460" s="223">
        <f t="shared" ca="1" si="1021"/>
        <v>-4.6512555559065558E-13</v>
      </c>
      <c r="FQ460" s="223">
        <f t="shared" ca="1" si="1022"/>
        <v>8.5966769621313706E-13</v>
      </c>
      <c r="FR460" s="223">
        <f t="shared" ca="1" si="1023"/>
        <v>-8.367704136662132E-13</v>
      </c>
      <c r="FS460" s="223">
        <f t="shared" ca="1" si="1024"/>
        <v>4.0755222323275638E-13</v>
      </c>
      <c r="FT460" s="223">
        <f t="shared" ca="1" si="1025"/>
        <v>2.1956611597574828E-13</v>
      </c>
      <c r="FU460" s="223">
        <f t="shared" ca="1" si="1026"/>
        <v>-7.4006703405257112E-13</v>
      </c>
      <c r="FV460" s="223">
        <f t="shared" ca="1" si="1027"/>
        <v>9.0120449440910533E-13</v>
      </c>
      <c r="FW460" s="223">
        <f t="shared" ca="1" si="1028"/>
        <v>-6.2473299730337194E-13</v>
      </c>
      <c r="FX460" s="223">
        <f t="shared" ca="1" si="1029"/>
        <v>4.4902210116156104E-14</v>
      </c>
      <c r="FY460" s="223">
        <f t="shared" ca="1" si="1030"/>
        <v>5.567322958480785E-13</v>
      </c>
      <c r="FZ460" s="223">
        <f t="shared" ca="1" si="1031"/>
        <v>-8.8802744922023702E-13</v>
      </c>
      <c r="GA460" s="223">
        <f t="shared" ca="1" si="1032"/>
        <v>7.8811218513219995E-13</v>
      </c>
      <c r="GB460" s="223">
        <f t="shared" ca="1" si="1033"/>
        <v>-3.055035880230935E-13</v>
      </c>
      <c r="GC460" s="223">
        <f t="shared" ca="1" si="1034"/>
        <v>-3.2545214615107663E-13</v>
      </c>
      <c r="GD460" s="223">
        <f t="shared" ca="1" si="1035"/>
        <v>7.9837407638335687E-13</v>
      </c>
      <c r="GE460" s="223">
        <f t="shared" ca="1" si="1036"/>
        <v>-8.836196807667331E-13</v>
      </c>
      <c r="GF460" s="223">
        <f t="shared" ca="1" si="1037"/>
        <v>5.3979520206427116E-13</v>
      </c>
      <c r="GG460" s="223">
        <f t="shared" ca="1" si="1038"/>
        <v>6.6144276157080138E-14</v>
      </c>
      <c r="GH460" s="223">
        <f t="shared" ca="1" si="1039"/>
        <v>-6.3996526416812698E-13</v>
      </c>
      <c r="GI460" s="223">
        <f t="shared" ca="1" si="1040"/>
        <v>9.0303044281281022E-13</v>
      </c>
      <c r="GJ460" s="223">
        <f t="shared" ca="1" si="1041"/>
        <v>-7.2760001575694536E-13</v>
      </c>
      <c r="GK460" s="223">
        <f t="shared" ca="1" si="1042"/>
        <v>1.9885989448603617E-13</v>
      </c>
      <c r="GL460" s="223">
        <f t="shared" ca="1" si="1043"/>
        <v>4.2644307311664178E-13</v>
      </c>
      <c r="GM460" s="223">
        <f t="shared" ca="1" si="1044"/>
        <v>-8.4467282947665926E-13</v>
      </c>
      <c r="GN460" s="223">
        <f t="shared" ca="1" si="1045"/>
        <v>8.527444046501529E-13</v>
      </c>
      <c r="GO460" s="223">
        <f t="shared" ca="1" si="1046"/>
        <v>-4.4673838454335847E-13</v>
      </c>
      <c r="GP460" s="223">
        <f t="shared" ca="1" si="1047"/>
        <v>-1.761958909496512E-13</v>
      </c>
      <c r="GQ460" s="223">
        <f t="shared" ca="1" si="1048"/>
        <v>7.1357255923372874E-13</v>
      </c>
      <c r="GR460" s="223">
        <f t="shared" ca="1" si="1049"/>
        <v>-9.0445101800241495E-13</v>
      </c>
      <c r="GS460" s="223">
        <f t="shared" ca="1" si="1050"/>
        <v>6.5614406489273634E-13</v>
      </c>
      <c r="GT460" s="223">
        <f t="shared" ca="1" si="1051"/>
        <v>-8.9225163036606512E-14</v>
      </c>
      <c r="GU460" s="223">
        <f t="shared" ca="1" si="1052"/>
        <v>-5.2101989932817311E-13</v>
      </c>
      <c r="GV460" s="223">
        <f t="shared" ca="1" si="1053"/>
        <v>8.7826691699098608E-13</v>
      </c>
      <c r="GW460" s="223">
        <f t="shared" ca="1" si="1054"/>
        <v>-8.0904305895094473E-13</v>
      </c>
      <c r="GX460" s="223">
        <f t="shared" ca="1" si="1055"/>
        <v>3.4696220589367391E-13</v>
      </c>
      <c r="GY460" s="223">
        <f t="shared" ca="1" si="1056"/>
        <v>2.8359735553879897E-13</v>
      </c>
      <c r="GZ460" s="223">
        <f t="shared" ca="1" si="1057"/>
        <v>-7.7644705881327813E-13</v>
      </c>
      <c r="HA460" s="223">
        <f t="shared" ca="1" si="1058"/>
        <v>8.9226780801592493E-13</v>
      </c>
      <c r="HB460" s="223">
        <f t="shared" ca="1" si="1059"/>
        <v>-5.7481909655195391E-13</v>
      </c>
      <c r="HC460" s="223">
        <f t="shared" ca="1" si="1060"/>
        <v>-2.1751597915956865E-14</v>
      </c>
      <c r="HD460" s="223">
        <f t="shared" ca="1" si="1061"/>
        <v>6.0776010128714361E-13</v>
      </c>
      <c r="HE460" s="223">
        <f t="shared" ca="1" si="1062"/>
        <v>-8.9865105258065863E-13</v>
      </c>
      <c r="HF460" s="223">
        <f t="shared" ca="1" si="1063"/>
        <v>7.5317295258575003E-13</v>
      </c>
      <c r="HG460" s="223">
        <f t="shared" ca="1" si="1064"/>
        <v>-2.4196739271398343E-13</v>
      </c>
      <c r="HH460" s="223">
        <f t="shared" ca="1" si="1065"/>
        <v>-3.8673325192744328E-13</v>
      </c>
      <c r="HI460" s="223">
        <f t="shared" ca="1" si="1066"/>
        <v>8.2764307190937328E-13</v>
      </c>
      <c r="HJ460" s="223">
        <f t="shared" ca="1" si="1067"/>
        <v>-8.6666405967168519E-13</v>
      </c>
      <c r="HK460" s="223">
        <f t="shared" ca="1" si="1068"/>
        <v>4.8484831395589012E-13</v>
      </c>
      <c r="HL460" s="223">
        <f t="shared" ca="1" si="1069"/>
        <v>1.3240119458936962E-13</v>
      </c>
      <c r="HM460" s="223">
        <f t="shared" ca="1" si="1070"/>
        <v>-6.8535902561808684E-13</v>
      </c>
      <c r="HN460" s="223">
        <f t="shared" ca="1" si="1071"/>
        <v>9.055186398728022E-13</v>
      </c>
      <c r="HO460" s="223">
        <f t="shared" ca="1" si="1072"/>
        <v>-6.8597442395834028E-13</v>
      </c>
      <c r="HP460" s="223">
        <f t="shared" ca="1" si="1073"/>
        <v>1.3333316472410031E-13</v>
      </c>
      <c r="HQ460" s="223">
        <f t="shared" ca="1" si="1074"/>
        <v>4.8405232023483471E-13</v>
      </c>
      <c r="HR460" s="223">
        <f t="shared" ca="1" si="1075"/>
        <v>-8.6639056283162049E-13</v>
      </c>
      <c r="HS460" s="223">
        <f t="shared" ca="1" si="1076"/>
        <v>8.2802487717685172E-13</v>
      </c>
      <c r="HT460" s="223">
        <f t="shared" ca="1" si="1077"/>
        <v>-3.875849614199091E-13</v>
      </c>
      <c r="HU460" s="223">
        <f t="shared" ca="1" si="1078"/>
        <v>-2.410593540567851E-13</v>
      </c>
      <c r="HV460" s="223">
        <f t="shared" ca="1" si="1079"/>
        <v>7.5264951226978666E-13</v>
      </c>
      <c r="HW460" s="223">
        <f t="shared" ca="1" si="1080"/>
        <v>-8.9876638396217513E-13</v>
      </c>
      <c r="HX460" s="223">
        <f t="shared" ca="1" si="1081"/>
        <v>6.0845820148783527E-13</v>
      </c>
      <c r="HY460" s="223">
        <f t="shared" ca="1" si="1082"/>
        <v>-2.2693481829863775E-14</v>
      </c>
      <c r="HZ460" s="223">
        <f t="shared" ca="1" si="1083"/>
        <v>-5.7409079108870045E-13</v>
      </c>
      <c r="IA460" s="223">
        <f t="shared" ca="1" si="1084"/>
        <v>8.921067332503114E-13</v>
      </c>
      <c r="IB460" s="223">
        <f t="shared" ca="1" si="1085"/>
        <v>-7.7693142980158849E-13</v>
      </c>
      <c r="IC460" s="223">
        <f t="shared" ca="1" si="1086"/>
        <v>2.8449197029909195E-13</v>
      </c>
      <c r="ID460" s="223">
        <f t="shared" ca="1" si="1087"/>
        <v>3.4609175646051847E-13</v>
      </c>
      <c r="IE460" s="223">
        <f t="shared" ca="1" si="1088"/>
        <v>-8.759366519962145E-13</v>
      </c>
      <c r="IF460" s="223">
        <f t="shared" ca="1" si="1089"/>
        <v>8.7849584506269036E-13</v>
      </c>
      <c r="IG460" s="223">
        <f t="shared" ca="1" si="1090"/>
        <v>-5.2179020131249113E-13</v>
      </c>
      <c r="IH460" s="223">
        <f t="shared" ca="1" si="1091"/>
        <v>-8.8287532154347728E-14</v>
      </c>
      <c r="II460" s="223">
        <f t="shared" ca="1" si="1092"/>
        <v>6.5549440207940431E-13</v>
      </c>
      <c r="IJ460" s="223">
        <f t="shared" ca="1" si="1093"/>
        <v>-9.0440478802567106E-13</v>
      </c>
      <c r="IK460" s="223">
        <f t="shared" ca="1" si="1094"/>
        <v>7.1415221055233217E-13</v>
      </c>
      <c r="IL460" s="223">
        <f t="shared" ca="1" si="1095"/>
        <v>-1.7711995513911707E-13</v>
      </c>
      <c r="IM460" s="223">
        <f t="shared" ca="1" si="1096"/>
        <v>-4.4591861670398682E-13</v>
      </c>
      <c r="IN460" s="223">
        <f t="shared" ca="1" si="1097"/>
        <v>8.5242699791951123E-13</v>
      </c>
      <c r="IO460" s="223">
        <f t="shared" ca="1" si="1098"/>
        <v>-8.4501191094726591E-13</v>
      </c>
      <c r="IP460" s="223">
        <f t="shared" ca="1" si="1099"/>
        <v>4.2727399082565222E-13</v>
      </c>
      <c r="IQ460" s="223">
        <f t="shared" ca="1" si="1100"/>
        <v>1.9794061947659246E-13</v>
      </c>
      <c r="IR460" s="223">
        <f t="shared" ca="1" si="1101"/>
        <v>-7.2703876712695491E-13</v>
      </c>
      <c r="IS460" s="223">
        <f t="shared" ca="1" si="1102"/>
        <v>9.0309975296681697E-13</v>
      </c>
      <c r="IT460" s="223">
        <f t="shared" ca="1" si="1103"/>
        <v>-6.4063147732165072E-13</v>
      </c>
      <c r="IU460" s="223">
        <f t="shared" ca="1" si="1104"/>
        <v>6.7083890990139153E-14</v>
      </c>
      <c r="IV460" s="223">
        <f t="shared" ca="1" si="1105"/>
        <v>5.3903844589002944E-13</v>
      </c>
      <c r="IW460" s="223">
        <f t="shared" ca="1" si="1106"/>
        <v>-8.8341325066022364E-13</v>
      </c>
      <c r="IX460" s="223">
        <f t="shared" ca="1" si="1107"/>
        <v>7.988182111518816E-13</v>
      </c>
      <c r="IY460" s="223">
        <f t="shared" ca="1" si="1108"/>
        <v>-3.263311818091477E-13</v>
      </c>
      <c r="IZ460" s="223">
        <f t="shared" ca="1" si="1109"/>
        <v>-3.0461649563827049E-13</v>
      </c>
      <c r="JA460" s="223">
        <f t="shared" ca="1" si="1110"/>
        <v>7.8764779238735789E-13</v>
      </c>
      <c r="JB460" s="223">
        <f t="shared" ca="1" si="1111"/>
        <v>-8.882112570157644E-13</v>
      </c>
    </row>
    <row r="461" spans="2:262">
      <c r="B461" s="230">
        <v>100</v>
      </c>
      <c r="C461" s="229">
        <f t="shared" si="1112"/>
        <v>1.9531250000000013E-3</v>
      </c>
      <c r="D461" s="226">
        <f t="shared" ca="1" si="855"/>
        <v>17.999999999999382</v>
      </c>
      <c r="E461" s="225">
        <f ca="1">DB361</f>
        <v>-6.195686936183027E-13</v>
      </c>
      <c r="F461" s="224">
        <v>100</v>
      </c>
      <c r="G461" s="223">
        <f t="shared" ca="1" si="856"/>
        <v>3.8572748326494005E-13</v>
      </c>
      <c r="H461" s="223">
        <f t="shared" ca="1" si="857"/>
        <v>2.7227707462572425E-14</v>
      </c>
      <c r="I461" s="223">
        <f t="shared" ca="1" si="858"/>
        <v>-4.2782208824428234E-13</v>
      </c>
      <c r="J461" s="223">
        <f t="shared" ca="1" si="859"/>
        <v>6.3419418532203834E-13</v>
      </c>
      <c r="K461" s="223">
        <f t="shared" ca="1" si="860"/>
        <v>-5.5265538118731911E-13</v>
      </c>
      <c r="L461" s="223">
        <f t="shared" ca="1" si="861"/>
        <v>2.2022258820789222E-13</v>
      </c>
      <c r="M461" s="223">
        <f t="shared" ca="1" si="862"/>
        <v>2.1218665568472102E-13</v>
      </c>
      <c r="N461" s="223">
        <f t="shared" ca="1" si="863"/>
        <v>-5.4826759402463231E-13</v>
      </c>
      <c r="O461" s="223">
        <f t="shared" ca="1" si="864"/>
        <v>6.3544650715743418E-13</v>
      </c>
      <c r="P461" s="223">
        <f t="shared" ca="1" si="865"/>
        <v>-4.3414599114644002E-13</v>
      </c>
      <c r="Q461" s="223">
        <f t="shared" ca="1" si="866"/>
        <v>3.5752271726013607E-14</v>
      </c>
      <c r="R461" s="223">
        <f t="shared" ca="1" si="867"/>
        <v>3.788722315950931E-13</v>
      </c>
      <c r="S461" s="223">
        <f t="shared" ca="1" si="868"/>
        <v>-6.2149666274976191E-13</v>
      </c>
      <c r="T461" s="223">
        <f t="shared" ca="1" si="869"/>
        <v>5.8197460247615166E-13</v>
      </c>
      <c r="U461" s="223">
        <f t="shared" ca="1" si="870"/>
        <v>-2.7824823986161291E-13</v>
      </c>
      <c r="V461" s="223">
        <f t="shared" ca="1" si="871"/>
        <v>-1.5179700639053105E-13</v>
      </c>
      <c r="W461" s="223">
        <f t="shared" ca="1" si="872"/>
        <v>5.1292958531971476E-13</v>
      </c>
      <c r="X461" s="223">
        <f t="shared" ca="1" si="873"/>
        <v>-6.4120285619177693E-13</v>
      </c>
      <c r="Y461" s="223">
        <f t="shared" ca="1" si="874"/>
        <v>4.7838343580485892E-13</v>
      </c>
      <c r="Z461" s="223">
        <f t="shared" ca="1" si="875"/>
        <v>-9.8387936993700002E-14</v>
      </c>
      <c r="AA461" s="223">
        <f t="shared" ca="1" si="876"/>
        <v>-3.2627362824301365E-13</v>
      </c>
      <c r="AB461" s="223">
        <f t="shared" ca="1" si="877"/>
        <v>6.0281378757057066E-13</v>
      </c>
      <c r="AC461" s="223">
        <f t="shared" ca="1" si="878"/>
        <v>-6.0568909020345878E-13</v>
      </c>
      <c r="AD461" s="223">
        <f t="shared" ca="1" si="879"/>
        <v>3.3359420885950603E-13</v>
      </c>
      <c r="AE461" s="223">
        <f t="shared" ca="1" si="880"/>
        <v>8.9945468944115755E-14</v>
      </c>
      <c r="AF461" s="223">
        <f t="shared" ca="1" si="881"/>
        <v>-4.7265178431233615E-13</v>
      </c>
      <c r="AG461" s="223">
        <f t="shared" ca="1" si="882"/>
        <v>6.4078407120385658E-13</v>
      </c>
      <c r="AH461" s="223">
        <f t="shared" ca="1" si="883"/>
        <v>-5.180137864654927E-13</v>
      </c>
      <c r="AI461" s="223">
        <f t="shared" ca="1" si="884"/>
        <v>1.600760726438131E-13</v>
      </c>
      <c r="AJ461" s="223">
        <f t="shared" ca="1" si="885"/>
        <v>2.7053283149164607E-13</v>
      </c>
      <c r="AK461" s="223">
        <f t="shared" ca="1" si="886"/>
        <v>-5.7832548608553836E-13</v>
      </c>
      <c r="AL461" s="223">
        <f t="shared" ca="1" si="887"/>
        <v>6.2357046088877011E-13</v>
      </c>
      <c r="AM461" s="223">
        <f t="shared" ca="1" si="888"/>
        <v>-3.8572748326494136E-13</v>
      </c>
      <c r="AN461" s="223">
        <f t="shared" ca="1" si="889"/>
        <v>-2.722770746256927E-14</v>
      </c>
      <c r="AO461" s="223">
        <f t="shared" ca="1" si="890"/>
        <v>4.2782208824427876E-13</v>
      </c>
      <c r="AP461" s="223">
        <f t="shared" ca="1" si="891"/>
        <v>-6.3419418532203884E-13</v>
      </c>
      <c r="AQ461" s="223">
        <f t="shared" ca="1" si="892"/>
        <v>5.526553811873181E-13</v>
      </c>
      <c r="AR461" s="223">
        <f t="shared" ca="1" si="893"/>
        <v>-2.2022258820789255E-13</v>
      </c>
      <c r="AS461" s="223">
        <f t="shared" ca="1" si="894"/>
        <v>-2.1218665568472072E-13</v>
      </c>
      <c r="AT461" s="223">
        <f t="shared" ca="1" si="895"/>
        <v>5.48267594024631E-13</v>
      </c>
      <c r="AU461" s="223">
        <f t="shared" ca="1" si="896"/>
        <v>-6.3544650715743499E-13</v>
      </c>
      <c r="AV461" s="223">
        <f t="shared" ca="1" si="897"/>
        <v>4.3414599114643699E-13</v>
      </c>
      <c r="AW461" s="223">
        <f t="shared" ca="1" si="898"/>
        <v>-3.5752271726011638E-14</v>
      </c>
      <c r="AX461" s="223">
        <f t="shared" ca="1" si="899"/>
        <v>-3.788722315950928E-13</v>
      </c>
      <c r="AY461" s="223">
        <f t="shared" ca="1" si="900"/>
        <v>6.2149666274976191E-13</v>
      </c>
      <c r="AZ461" s="223">
        <f t="shared" ca="1" si="901"/>
        <v>-5.8197460247615186E-13</v>
      </c>
      <c r="BA461" s="223">
        <f t="shared" ca="1" si="902"/>
        <v>2.782482398616173E-13</v>
      </c>
      <c r="BB461" s="223">
        <f t="shared" ca="1" si="903"/>
        <v>1.5179700639053516E-13</v>
      </c>
      <c r="BC461" s="223">
        <f t="shared" ca="1" si="904"/>
        <v>-5.1292958531971728E-13</v>
      </c>
      <c r="BD461" s="223">
        <f t="shared" ca="1" si="905"/>
        <v>6.4120285619177693E-13</v>
      </c>
      <c r="BE461" s="223">
        <f t="shared" ca="1" si="906"/>
        <v>-4.7838343580485913E-13</v>
      </c>
      <c r="BF461" s="223">
        <f t="shared" ca="1" si="907"/>
        <v>9.838793699370033E-14</v>
      </c>
      <c r="BG461" s="223">
        <f t="shared" ca="1" si="908"/>
        <v>3.2627362824300951E-13</v>
      </c>
      <c r="BH461" s="223">
        <f t="shared" ca="1" si="909"/>
        <v>-6.0281378757056895E-13</v>
      </c>
      <c r="BI461" s="223">
        <f t="shared" ca="1" si="910"/>
        <v>6.056890902034605E-13</v>
      </c>
      <c r="BJ461" s="223">
        <f t="shared" ca="1" si="911"/>
        <v>-3.3359420885951411E-13</v>
      </c>
      <c r="BK461" s="223">
        <f t="shared" ca="1" si="912"/>
        <v>-8.9945468944106415E-14</v>
      </c>
      <c r="BL461" s="223">
        <f t="shared" ca="1" si="913"/>
        <v>4.7265178431234211E-13</v>
      </c>
      <c r="BM461" s="223">
        <f t="shared" ca="1" si="914"/>
        <v>-6.4078407120385708E-13</v>
      </c>
      <c r="BN461" s="223">
        <f t="shared" ca="1" si="915"/>
        <v>5.1801378646548755E-13</v>
      </c>
      <c r="BO461" s="223">
        <f t="shared" ca="1" si="916"/>
        <v>-1.6007607264381343E-13</v>
      </c>
      <c r="BP461" s="223">
        <f t="shared" ca="1" si="917"/>
        <v>-2.7053283149164577E-13</v>
      </c>
      <c r="BQ461" s="223">
        <f t="shared" ca="1" si="918"/>
        <v>5.7832548608553826E-13</v>
      </c>
      <c r="BR461" s="223">
        <f t="shared" ca="1" si="919"/>
        <v>-6.2357046088877011E-13</v>
      </c>
      <c r="BS461" s="223">
        <f t="shared" ca="1" si="920"/>
        <v>3.8572748326494162E-13</v>
      </c>
      <c r="BT461" s="223">
        <f t="shared" ca="1" si="921"/>
        <v>2.7227707462568967E-14</v>
      </c>
      <c r="BU461" s="223">
        <f t="shared" ca="1" si="922"/>
        <v>-4.2782208824427846E-13</v>
      </c>
      <c r="BV461" s="223">
        <f t="shared" ca="1" si="923"/>
        <v>6.3419418532203743E-13</v>
      </c>
      <c r="BW461" s="223">
        <f t="shared" ca="1" si="924"/>
        <v>-5.5265538118732284E-13</v>
      </c>
      <c r="BX461" s="223">
        <f t="shared" ca="1" si="925"/>
        <v>2.2022258820790143E-13</v>
      </c>
      <c r="BY461" s="223">
        <f t="shared" ca="1" si="926"/>
        <v>2.12186655684729E-13</v>
      </c>
      <c r="BZ461" s="223">
        <f t="shared" ca="1" si="927"/>
        <v>-5.4826759402463554E-13</v>
      </c>
      <c r="CA461" s="223">
        <f t="shared" ca="1" si="928"/>
        <v>6.3544650715743368E-13</v>
      </c>
      <c r="CB461" s="223">
        <f t="shared" ca="1" si="929"/>
        <v>-4.3414599114643724E-13</v>
      </c>
      <c r="CC461" s="223">
        <f t="shared" ca="1" si="930"/>
        <v>3.5752271726011941E-14</v>
      </c>
      <c r="CD461" s="223">
        <f t="shared" ca="1" si="931"/>
        <v>3.788722315950926E-13</v>
      </c>
      <c r="CE461" s="223">
        <f t="shared" ca="1" si="932"/>
        <v>-6.2149666274976171E-13</v>
      </c>
      <c r="CF461" s="223">
        <f t="shared" ca="1" si="933"/>
        <v>5.8197460247615206E-13</v>
      </c>
      <c r="CG461" s="223">
        <f t="shared" ca="1" si="934"/>
        <v>-2.7824823986161761E-13</v>
      </c>
      <c r="CH461" s="223">
        <f t="shared" ca="1" si="935"/>
        <v>-1.51797006390526E-13</v>
      </c>
      <c r="CI461" s="223">
        <f t="shared" ca="1" si="936"/>
        <v>5.1292958531971163E-13</v>
      </c>
      <c r="CJ461" s="223">
        <f t="shared" ca="1" si="937"/>
        <v>-6.4120285619177734E-13</v>
      </c>
      <c r="CK461" s="223">
        <f t="shared" ca="1" si="938"/>
        <v>4.7838343580486549E-13</v>
      </c>
      <c r="CL461" s="223">
        <f t="shared" ca="1" si="939"/>
        <v>-9.8387936993691596E-14</v>
      </c>
      <c r="CM461" s="223">
        <f t="shared" ca="1" si="940"/>
        <v>-3.2627362824301703E-13</v>
      </c>
      <c r="CN461" s="223">
        <f t="shared" ca="1" si="941"/>
        <v>6.0281378757057187E-13</v>
      </c>
      <c r="CO461" s="223">
        <f t="shared" ca="1" si="942"/>
        <v>-6.0568909020345757E-13</v>
      </c>
      <c r="CP461" s="223">
        <f t="shared" ca="1" si="943"/>
        <v>3.3359420885950659E-13</v>
      </c>
      <c r="CQ461" s="223">
        <f t="shared" ca="1" si="944"/>
        <v>8.9945468944115149E-14</v>
      </c>
      <c r="CR461" s="223">
        <f t="shared" ca="1" si="945"/>
        <v>-4.7265178431233565E-13</v>
      </c>
      <c r="CS461" s="223">
        <f t="shared" ca="1" si="946"/>
        <v>6.4078407120385658E-13</v>
      </c>
      <c r="CT461" s="223">
        <f t="shared" ca="1" si="947"/>
        <v>-5.1801378646549301E-13</v>
      </c>
      <c r="CU461" s="223">
        <f t="shared" ca="1" si="948"/>
        <v>1.6007607264382254E-13</v>
      </c>
      <c r="CV461" s="223">
        <f t="shared" ca="1" si="949"/>
        <v>2.7053283149163729E-13</v>
      </c>
      <c r="CW461" s="223">
        <f t="shared" ca="1" si="950"/>
        <v>-5.7832548608553422E-13</v>
      </c>
      <c r="CX461" s="223">
        <f t="shared" ca="1" si="951"/>
        <v>6.2357046088876809E-13</v>
      </c>
      <c r="CY461" s="223">
        <f t="shared" ca="1" si="952"/>
        <v>-3.8572748326493455E-13</v>
      </c>
      <c r="CZ461" s="223">
        <f t="shared" ca="1" si="953"/>
        <v>-2.7227707462577777E-14</v>
      </c>
      <c r="DA461" s="223">
        <f t="shared" ca="1" si="954"/>
        <v>4.2782208824428507E-13</v>
      </c>
      <c r="DB461" s="223">
        <f t="shared" ca="1" si="955"/>
        <v>-6.3419418532203874E-13</v>
      </c>
      <c r="DC461" s="223">
        <f t="shared" ca="1" si="956"/>
        <v>5.526553811873183E-13</v>
      </c>
      <c r="DD461" s="223">
        <f t="shared" ca="1" si="957"/>
        <v>-2.202225882078931E-13</v>
      </c>
      <c r="DE461" s="223">
        <f t="shared" ca="1" si="958"/>
        <v>-2.1218665568472009E-13</v>
      </c>
      <c r="DF461" s="223">
        <f t="shared" ca="1" si="959"/>
        <v>5.482675940246307E-13</v>
      </c>
      <c r="DG461" s="223">
        <f t="shared" ca="1" si="960"/>
        <v>-6.3544650715743247E-13</v>
      </c>
      <c r="DH461" s="223">
        <f t="shared" ca="1" si="961"/>
        <v>4.3414599114644416E-13</v>
      </c>
      <c r="DI461" s="223">
        <f t="shared" ca="1" si="962"/>
        <v>-3.5752271726003131E-14</v>
      </c>
      <c r="DJ461" s="223">
        <f t="shared" ca="1" si="963"/>
        <v>-3.7887223159508492E-13</v>
      </c>
      <c r="DK461" s="223">
        <f t="shared" ca="1" si="964"/>
        <v>6.2149666274976393E-13</v>
      </c>
      <c r="DL461" s="223">
        <f t="shared" ca="1" si="965"/>
        <v>-5.819746024761559E-13</v>
      </c>
      <c r="DM461" s="223">
        <f t="shared" ca="1" si="966"/>
        <v>2.7824823986160968E-13</v>
      </c>
      <c r="DN461" s="223">
        <f t="shared" ca="1" si="967"/>
        <v>1.5179700639051683E-13</v>
      </c>
      <c r="DO461" s="223">
        <f t="shared" ca="1" si="968"/>
        <v>-5.1292958531971688E-13</v>
      </c>
      <c r="DP461" s="223">
        <f t="shared" ca="1" si="969"/>
        <v>6.4120285619177774E-13</v>
      </c>
      <c r="DQ461" s="223">
        <f t="shared" ca="1" si="970"/>
        <v>-4.7838343580485953E-13</v>
      </c>
      <c r="DR461" s="223">
        <f t="shared" ca="1" si="971"/>
        <v>9.8387936993682938E-14</v>
      </c>
      <c r="DS461" s="223">
        <f t="shared" ca="1" si="972"/>
        <v>3.262736282430089E-13</v>
      </c>
      <c r="DT461" s="223">
        <f t="shared" ca="1" si="973"/>
        <v>-6.02813787570575E-13</v>
      </c>
      <c r="DU461" s="223">
        <f t="shared" ca="1" si="974"/>
        <v>6.056890902034607E-13</v>
      </c>
      <c r="DV461" s="223">
        <f t="shared" ca="1" si="975"/>
        <v>-3.3359420885949906E-13</v>
      </c>
      <c r="DW461" s="223">
        <f t="shared" ca="1" si="976"/>
        <v>-8.9945468944105809E-14</v>
      </c>
      <c r="DX461" s="223">
        <f t="shared" ca="1" si="977"/>
        <v>4.726517843123416E-13</v>
      </c>
      <c r="DY461" s="223">
        <f t="shared" ca="1" si="978"/>
        <v>-6.4078407120385597E-13</v>
      </c>
      <c r="DZ461" s="223">
        <f t="shared" ca="1" si="979"/>
        <v>5.1801378646548786E-13</v>
      </c>
      <c r="EA461" s="223">
        <f t="shared" ca="1" si="980"/>
        <v>-1.6007607264383168E-13</v>
      </c>
      <c r="EB461" s="223">
        <f t="shared" ca="1" si="981"/>
        <v>-2.7053283149164521E-13</v>
      </c>
      <c r="EC461" s="223">
        <f t="shared" ca="1" si="982"/>
        <v>5.7832548608553008E-13</v>
      </c>
      <c r="ED461" s="223">
        <f t="shared" ca="1" si="983"/>
        <v>-6.2357046088877031E-13</v>
      </c>
      <c r="EE461" s="223">
        <f t="shared" ca="1" si="984"/>
        <v>3.8572748326492748E-13</v>
      </c>
      <c r="EF461" s="223">
        <f t="shared" ca="1" si="985"/>
        <v>2.7227707462568311E-14</v>
      </c>
      <c r="EG461" s="223">
        <f t="shared" ca="1" si="986"/>
        <v>-4.2782208824429158E-13</v>
      </c>
      <c r="EH461" s="223">
        <f t="shared" ca="1" si="987"/>
        <v>6.3419418532203733E-13</v>
      </c>
      <c r="EI461" s="223">
        <f t="shared" ca="1" si="988"/>
        <v>-5.5265538118731386E-13</v>
      </c>
      <c r="EJ461" s="223">
        <f t="shared" ca="1" si="989"/>
        <v>2.2022258820790207E-13</v>
      </c>
      <c r="EK461" s="223">
        <f t="shared" ca="1" si="990"/>
        <v>2.1218665568472839E-13</v>
      </c>
      <c r="EL461" s="223">
        <f t="shared" ca="1" si="991"/>
        <v>-5.4826759402462575E-13</v>
      </c>
      <c r="EM461" s="223">
        <f t="shared" ca="1" si="992"/>
        <v>6.3544650715743378E-13</v>
      </c>
      <c r="EN461" s="223">
        <f t="shared" ca="1" si="993"/>
        <v>-4.3414599114645107E-13</v>
      </c>
      <c r="EO461" s="223">
        <f t="shared" ca="1" si="994"/>
        <v>3.5752271726012547E-14</v>
      </c>
      <c r="EP461" s="223">
        <f t="shared" ca="1" si="995"/>
        <v>3.7887223159507735E-13</v>
      </c>
      <c r="EQ461" s="223">
        <f t="shared" ca="1" si="996"/>
        <v>-6.2149666274976171E-13</v>
      </c>
      <c r="ER461" s="223">
        <f t="shared" ca="1" si="997"/>
        <v>5.8197460247614459E-13</v>
      </c>
      <c r="ES461" s="223">
        <f t="shared" ca="1" si="998"/>
        <v>-2.7824823986161811E-13</v>
      </c>
      <c r="ET461" s="223">
        <f t="shared" ca="1" si="999"/>
        <v>-1.5179700639054311E-13</v>
      </c>
      <c r="EU461" s="223">
        <f t="shared" ca="1" si="1000"/>
        <v>5.1292958531971122E-13</v>
      </c>
      <c r="EV461" s="223">
        <f t="shared" ca="1" si="1001"/>
        <v>-6.4120285619177663E-13</v>
      </c>
      <c r="EW461" s="223">
        <f t="shared" ca="1" si="1002"/>
        <v>4.7838343580486589E-13</v>
      </c>
      <c r="EX461" s="223">
        <f t="shared" ca="1" si="1003"/>
        <v>-9.8387936993692278E-14</v>
      </c>
      <c r="EY461" s="223">
        <f t="shared" ca="1" si="1004"/>
        <v>-3.2627362824300077E-13</v>
      </c>
      <c r="EZ461" s="223">
        <f t="shared" ca="1" si="1005"/>
        <v>6.0281378757057187E-13</v>
      </c>
      <c r="FA461" s="223">
        <f t="shared" ca="1" si="1006"/>
        <v>-6.0568909020346383E-13</v>
      </c>
      <c r="FB461" s="223">
        <f t="shared" ca="1" si="1007"/>
        <v>3.3359420885950714E-13</v>
      </c>
      <c r="FC461" s="223">
        <f t="shared" ca="1" si="1008"/>
        <v>8.9945468944096482E-14</v>
      </c>
      <c r="FD461" s="223">
        <f t="shared" ca="1" si="1009"/>
        <v>-4.7265178431233524E-13</v>
      </c>
      <c r="FE461" s="223">
        <f t="shared" ca="1" si="1010"/>
        <v>6.4078407120385749E-13</v>
      </c>
      <c r="FF461" s="223">
        <f t="shared" ca="1" si="1011"/>
        <v>-5.1801378646549351E-13</v>
      </c>
      <c r="FG461" s="223">
        <f t="shared" ca="1" si="1012"/>
        <v>1.600760726438055E-13</v>
      </c>
      <c r="FH461" s="223">
        <f t="shared" ca="1" si="1013"/>
        <v>2.7053283149163668E-13</v>
      </c>
      <c r="FI461" s="223">
        <f t="shared" ca="1" si="1014"/>
        <v>-5.7832548608554179E-13</v>
      </c>
      <c r="FJ461" s="223">
        <f t="shared" ca="1" si="1015"/>
        <v>6.2357046088877253E-13</v>
      </c>
      <c r="FK461" s="223">
        <f t="shared" ca="1" si="1016"/>
        <v>-3.857274832649351E-13</v>
      </c>
      <c r="FL461" s="223">
        <f t="shared" ca="1" si="1017"/>
        <v>-2.7227707462558895E-14</v>
      </c>
      <c r="FM461" s="223">
        <f t="shared" ca="1" si="1018"/>
        <v>4.2782208824428457E-13</v>
      </c>
      <c r="FN461" s="223">
        <f t="shared" ca="1" si="1019"/>
        <v>-6.3419418532203591E-13</v>
      </c>
      <c r="FO461" s="223">
        <f t="shared" ca="1" si="1020"/>
        <v>5.526553811873187E-13</v>
      </c>
      <c r="FP461" s="223">
        <f t="shared" ca="1" si="1021"/>
        <v>-2.2022258820791088E-13</v>
      </c>
      <c r="FQ461" s="223">
        <f t="shared" ca="1" si="1022"/>
        <v>-2.1218665568471951E-13</v>
      </c>
      <c r="FR461" s="223">
        <f t="shared" ca="1" si="1023"/>
        <v>5.4826759402463979E-13</v>
      </c>
      <c r="FS461" s="223">
        <f t="shared" ca="1" si="1024"/>
        <v>-6.3544650715743499E-13</v>
      </c>
      <c r="FT461" s="223">
        <f t="shared" ca="1" si="1025"/>
        <v>4.3414599114643118E-13</v>
      </c>
      <c r="FU461" s="223">
        <f t="shared" ca="1" si="1026"/>
        <v>-3.5752271726022013E-14</v>
      </c>
      <c r="FV461" s="223">
        <f t="shared" ca="1" si="1027"/>
        <v>-3.7887223159509916E-13</v>
      </c>
      <c r="FW461" s="223">
        <f t="shared" ca="1" si="1028"/>
        <v>6.2149666274975919E-13</v>
      </c>
      <c r="FX461" s="223">
        <f t="shared" ca="1" si="1029"/>
        <v>-5.8197460247614863E-13</v>
      </c>
      <c r="FY461" s="223">
        <f t="shared" ca="1" si="1030"/>
        <v>2.7824823986162669E-13</v>
      </c>
      <c r="FZ461" s="223">
        <f t="shared" ca="1" si="1031"/>
        <v>1.5179700639053395E-13</v>
      </c>
      <c r="GA461" s="223">
        <f t="shared" ca="1" si="1032"/>
        <v>-5.1292958531970547E-13</v>
      </c>
      <c r="GB461" s="223">
        <f t="shared" ca="1" si="1033"/>
        <v>6.4120285619177693E-13</v>
      </c>
      <c r="GC461" s="223">
        <f t="shared" ca="1" si="1034"/>
        <v>-4.7838343580487205E-13</v>
      </c>
      <c r="GD461" s="223">
        <f t="shared" ca="1" si="1035"/>
        <v>9.8387936993701542E-14</v>
      </c>
      <c r="GE461" s="223">
        <f t="shared" ca="1" si="1036"/>
        <v>3.262736282430241E-13</v>
      </c>
      <c r="GF461" s="223">
        <f t="shared" ca="1" si="1037"/>
        <v>-6.0281378757056854E-13</v>
      </c>
      <c r="GG461" s="223">
        <f t="shared" ca="1" si="1038"/>
        <v>6.0568909020345484E-13</v>
      </c>
      <c r="GH461" s="223">
        <f t="shared" ca="1" si="1039"/>
        <v>-3.3359420885951512E-13</v>
      </c>
      <c r="GI461" s="223">
        <f t="shared" ca="1" si="1040"/>
        <v>-8.994546894412324E-14</v>
      </c>
      <c r="GJ461" s="223">
        <f t="shared" ca="1" si="1041"/>
        <v>4.7265178431232888E-13</v>
      </c>
      <c r="GK461" s="223">
        <f t="shared" ca="1" si="1042"/>
        <v>-6.4078407120385698E-13</v>
      </c>
      <c r="GL461" s="223">
        <f t="shared" ca="1" si="1043"/>
        <v>5.1801378646549896E-13</v>
      </c>
      <c r="GM461" s="223">
        <f t="shared" ca="1" si="1044"/>
        <v>-1.6007607264381461E-13</v>
      </c>
      <c r="GN461" s="223">
        <f t="shared" ca="1" si="1045"/>
        <v>-2.705328314916281E-13</v>
      </c>
      <c r="GO461" s="223">
        <f t="shared" ca="1" si="1046"/>
        <v>5.7832548608553775E-13</v>
      </c>
      <c r="GP461" s="223">
        <f t="shared" ca="1" si="1047"/>
        <v>-6.2357046088876617E-13</v>
      </c>
      <c r="GQ461" s="223">
        <f t="shared" ca="1" si="1048"/>
        <v>3.8572748326494258E-13</v>
      </c>
      <c r="GR461" s="223">
        <f t="shared" ca="1" si="1049"/>
        <v>2.7227707462585905E-14</v>
      </c>
      <c r="GS461" s="223">
        <f t="shared" ca="1" si="1050"/>
        <v>-4.2782208824427755E-13</v>
      </c>
      <c r="GT461" s="223">
        <f t="shared" ca="1" si="1051"/>
        <v>6.3419418532203995E-13</v>
      </c>
      <c r="GU461" s="223">
        <f t="shared" ca="1" si="1052"/>
        <v>-5.5265538118732355E-13</v>
      </c>
      <c r="GV461" s="223">
        <f t="shared" ca="1" si="1053"/>
        <v>2.2022258820788548E-13</v>
      </c>
      <c r="GW461" s="223">
        <f t="shared" ca="1" si="1054"/>
        <v>2.1218665568471062E-13</v>
      </c>
      <c r="GX461" s="223">
        <f t="shared" ca="1" si="1055"/>
        <v>-5.4826759402463494E-13</v>
      </c>
      <c r="GY461" s="223">
        <f t="shared" ca="1" si="1056"/>
        <v>6.354465071574364E-13</v>
      </c>
      <c r="GZ461" s="223">
        <f t="shared" ca="1" si="1057"/>
        <v>-4.341459911464381E-13</v>
      </c>
      <c r="HA461" s="223">
        <f t="shared" ca="1" si="1058"/>
        <v>3.5752271726031429E-14</v>
      </c>
      <c r="HB461" s="223">
        <f t="shared" ca="1" si="1059"/>
        <v>3.7887223159509154E-13</v>
      </c>
      <c r="HC461" s="223">
        <f t="shared" ca="1" si="1060"/>
        <v>-6.2149666274976595E-13</v>
      </c>
      <c r="HD461" s="223">
        <f t="shared" ca="1" si="1061"/>
        <v>5.8197460247615246E-13</v>
      </c>
      <c r="HE461" s="223">
        <f t="shared" ca="1" si="1062"/>
        <v>-2.7824823986160231E-13</v>
      </c>
      <c r="HF461" s="223">
        <f t="shared" ca="1" si="1063"/>
        <v>-1.5179700639052479E-13</v>
      </c>
      <c r="HG461" s="223">
        <f t="shared" ca="1" si="1064"/>
        <v>5.1292958531972183E-13</v>
      </c>
      <c r="HH461" s="223">
        <f t="shared" ca="1" si="1065"/>
        <v>-6.4120285619177582E-13</v>
      </c>
      <c r="HI461" s="223">
        <f t="shared" ca="1" si="1066"/>
        <v>4.7838343580487841E-13</v>
      </c>
      <c r="HJ461" s="223">
        <f t="shared" ca="1" si="1067"/>
        <v>-9.8387936993710882E-14</v>
      </c>
      <c r="HK461" s="223">
        <f t="shared" ca="1" si="1068"/>
        <v>-3.2627362824301597E-13</v>
      </c>
      <c r="HL461" s="223">
        <f t="shared" ca="1" si="1069"/>
        <v>6.0281378757057783E-13</v>
      </c>
      <c r="HM461" s="223">
        <f t="shared" ca="1" si="1070"/>
        <v>-6.0568909020347009E-13</v>
      </c>
      <c r="HN461" s="223">
        <f t="shared" ca="1" si="1071"/>
        <v>3.335942088595232E-13</v>
      </c>
      <c r="HO461" s="223">
        <f t="shared" ca="1" si="1072"/>
        <v>8.9945468944113912E-14</v>
      </c>
      <c r="HP461" s="223">
        <f t="shared" ca="1" si="1073"/>
        <v>-4.7265178431234716E-13</v>
      </c>
      <c r="HQ461" s="223">
        <f t="shared" ca="1" si="1074"/>
        <v>6.407840712038585E-13</v>
      </c>
      <c r="HR461" s="223">
        <f t="shared" ca="1" si="1075"/>
        <v>-5.1801378646550452E-13</v>
      </c>
      <c r="HS461" s="223">
        <f t="shared" ca="1" si="1076"/>
        <v>1.6007607264382375E-13</v>
      </c>
      <c r="HT461" s="223">
        <f t="shared" ca="1" si="1077"/>
        <v>2.7053283149165264E-13</v>
      </c>
      <c r="HU461" s="223">
        <f t="shared" ca="1" si="1078"/>
        <v>-5.7832548608554937E-13</v>
      </c>
      <c r="HV461" s="223">
        <f t="shared" ca="1" si="1079"/>
        <v>6.2357046088877697E-13</v>
      </c>
      <c r="HW461" s="223">
        <f t="shared" ca="1" si="1080"/>
        <v>-3.8572748326495015E-13</v>
      </c>
      <c r="HX461" s="223">
        <f t="shared" ca="1" si="1081"/>
        <v>-2.722770746257649E-14</v>
      </c>
      <c r="HY461" s="223">
        <f t="shared" ca="1" si="1082"/>
        <v>4.2782208824429774E-13</v>
      </c>
      <c r="HZ461" s="223">
        <f t="shared" ca="1" si="1083"/>
        <v>-6.3419418532203298E-13</v>
      </c>
      <c r="IA461" s="223">
        <f t="shared" ca="1" si="1084"/>
        <v>5.5265538118732829E-13</v>
      </c>
      <c r="IB461" s="223">
        <f t="shared" ca="1" si="1085"/>
        <v>-2.2022258820789434E-13</v>
      </c>
      <c r="IC461" s="223">
        <f t="shared" ca="1" si="1086"/>
        <v>-2.1218665568473612E-13</v>
      </c>
      <c r="ID461" s="223">
        <f t="shared" ca="1" si="1087"/>
        <v>5.4826759402464897E-13</v>
      </c>
      <c r="IE461" s="223">
        <f t="shared" ca="1" si="1088"/>
        <v>-7.1686680009073816E-13</v>
      </c>
      <c r="IF461" s="223">
        <f t="shared" ca="1" si="1089"/>
        <v>4.3414599114644512E-13</v>
      </c>
      <c r="IG461" s="223">
        <f t="shared" ca="1" si="1090"/>
        <v>-3.5752271726004418E-14</v>
      </c>
      <c r="IH461" s="223">
        <f t="shared" ca="1" si="1091"/>
        <v>-3.788722315951134E-13</v>
      </c>
      <c r="II461" s="223">
        <f t="shared" ca="1" si="1092"/>
        <v>6.2149666274975454E-13</v>
      </c>
      <c r="IJ461" s="223">
        <f t="shared" ca="1" si="1093"/>
        <v>-5.819746024761565E-13</v>
      </c>
      <c r="IK461" s="223">
        <f t="shared" ca="1" si="1094"/>
        <v>2.7824823986161079E-13</v>
      </c>
      <c r="IL461" s="223">
        <f t="shared" ca="1" si="1095"/>
        <v>1.5179700639055107E-13</v>
      </c>
      <c r="IM461" s="223">
        <f t="shared" ca="1" si="1096"/>
        <v>-5.1292958531969426E-13</v>
      </c>
      <c r="IN461" s="223">
        <f t="shared" ca="1" si="1097"/>
        <v>6.4120285619177774E-13</v>
      </c>
      <c r="IO461" s="223">
        <f t="shared" ca="1" si="1098"/>
        <v>-4.7838343580486044E-13</v>
      </c>
      <c r="IP461" s="223">
        <f t="shared" ca="1" si="1099"/>
        <v>9.8387936993684225E-14</v>
      </c>
      <c r="IQ461" s="223">
        <f t="shared" ca="1" si="1100"/>
        <v>3.262736282430393E-13</v>
      </c>
      <c r="IR461" s="223">
        <f t="shared" ca="1" si="1101"/>
        <v>-6.0281378757056208E-13</v>
      </c>
      <c r="IS461" s="223">
        <f t="shared" ca="1" si="1102"/>
        <v>6.05689090203461E-13</v>
      </c>
      <c r="IT461" s="223">
        <f t="shared" ca="1" si="1103"/>
        <v>-3.3359420885950018E-13</v>
      </c>
      <c r="IU461" s="223">
        <f t="shared" ca="1" si="1104"/>
        <v>-8.9945468944140671E-14</v>
      </c>
      <c r="IV461" s="223">
        <f t="shared" ca="1" si="1105"/>
        <v>4.7265178431231616E-13</v>
      </c>
      <c r="IW461" s="223">
        <f t="shared" ca="1" si="1106"/>
        <v>-6.4078407120385587E-13</v>
      </c>
      <c r="IX461" s="223">
        <f t="shared" ca="1" si="1107"/>
        <v>5.1801378646548866E-13</v>
      </c>
      <c r="IY461" s="223">
        <f t="shared" ca="1" si="1108"/>
        <v>-1.6007607264379757E-13</v>
      </c>
      <c r="IZ461" s="223">
        <f t="shared" ca="1" si="1109"/>
        <v>-2.7053283149161103E-13</v>
      </c>
      <c r="JA461" s="223">
        <f t="shared" ca="1" si="1110"/>
        <v>5.7832548608552957E-13</v>
      </c>
      <c r="JB461" s="223">
        <f t="shared" ca="1" si="1111"/>
        <v>-6.2357046088877061E-13</v>
      </c>
    </row>
    <row r="462" spans="2:262">
      <c r="B462" s="230">
        <v>101</v>
      </c>
      <c r="C462" s="229">
        <f t="shared" si="1112"/>
        <v>1.9726562500000013E-3</v>
      </c>
      <c r="D462" s="226">
        <f t="shared" ca="1" si="855"/>
        <v>18.000000000022538</v>
      </c>
      <c r="E462" s="225">
        <f ca="1">DC361</f>
        <v>2.2537432335204062E-11</v>
      </c>
      <c r="F462" s="224">
        <v>101</v>
      </c>
      <c r="G462" s="223">
        <f t="shared" ca="1" si="856"/>
        <v>1.2053999986302493E-13</v>
      </c>
      <c r="H462" s="223">
        <f t="shared" ca="1" si="857"/>
        <v>3.787002417373142E-14</v>
      </c>
      <c r="I462" s="223">
        <f t="shared" ca="1" si="858"/>
        <v>-1.802493964060136E-13</v>
      </c>
      <c r="J462" s="223">
        <f t="shared" ca="1" si="859"/>
        <v>2.4632791130333439E-13</v>
      </c>
      <c r="K462" s="223">
        <f t="shared" ca="1" si="860"/>
        <v>-2.0813406139540065E-13</v>
      </c>
      <c r="L462" s="223">
        <f t="shared" ca="1" si="861"/>
        <v>8.1835576233627578E-14</v>
      </c>
      <c r="M462" s="223">
        <f t="shared" ca="1" si="862"/>
        <v>7.9104493042311171E-14</v>
      </c>
      <c r="N462" s="223">
        <f t="shared" ca="1" si="863"/>
        <v>-2.0655906523186636E-13</v>
      </c>
      <c r="O462" s="223">
        <f t="shared" ca="1" si="864"/>
        <v>2.4657570929655506E-13</v>
      </c>
      <c r="P462" s="223">
        <f t="shared" ca="1" si="865"/>
        <v>-1.8221509389500498E-13</v>
      </c>
      <c r="Q462" s="223">
        <f t="shared" ca="1" si="866"/>
        <v>4.0721527366992884E-14</v>
      </c>
      <c r="R462" s="223">
        <f t="shared" ca="1" si="867"/>
        <v>1.1800975264046906E-13</v>
      </c>
      <c r="S462" s="223">
        <f t="shared" ca="1" si="868"/>
        <v>-2.2678666120541994E-13</v>
      </c>
      <c r="T462" s="223">
        <f t="shared" ca="1" si="869"/>
        <v>2.3956315574884679E-13</v>
      </c>
      <c r="U462" s="223">
        <f t="shared" ca="1" si="870"/>
        <v>-1.5093085484570012E-13</v>
      </c>
      <c r="V462" s="223">
        <f t="shared" ca="1" si="871"/>
        <v>-1.5915552763726095E-15</v>
      </c>
      <c r="W462" s="223">
        <f t="shared" ca="1" si="872"/>
        <v>1.5344024867869733E-13</v>
      </c>
      <c r="X462" s="223">
        <f t="shared" ca="1" si="873"/>
        <v>-2.4033658852360482E-13</v>
      </c>
      <c r="Y462" s="223">
        <f t="shared" ca="1" si="874"/>
        <v>2.2549673330240234E-13</v>
      </c>
      <c r="Z462" s="223">
        <f t="shared" ca="1" si="875"/>
        <v>-1.1520249975723146E-13</v>
      </c>
      <c r="AA462" s="223">
        <f t="shared" ca="1" si="876"/>
        <v>-4.385777502786415E-14</v>
      </c>
      <c r="AB462" s="223">
        <f t="shared" ca="1" si="877"/>
        <v>1.8435274029096906E-13</v>
      </c>
      <c r="AC462" s="223">
        <f t="shared" ca="1" si="878"/>
        <v>-2.4680987343525728E-13</v>
      </c>
      <c r="AD462" s="223">
        <f t="shared" ca="1" si="879"/>
        <v>2.0479062376035104E-13</v>
      </c>
      <c r="AE462" s="223">
        <f t="shared" ca="1" si="880"/>
        <v>-7.6082039870536517E-14</v>
      </c>
      <c r="AF462" s="223">
        <f t="shared" ca="1" si="881"/>
        <v>-8.4832615083386251E-14</v>
      </c>
      <c r="AG462" s="223">
        <f t="shared" ca="1" si="882"/>
        <v>2.0983701796495639E-13</v>
      </c>
      <c r="AH462" s="223">
        <f t="shared" ca="1" si="883"/>
        <v>-2.4601591190960136E-13</v>
      </c>
      <c r="AI462" s="223">
        <f t="shared" ca="1" si="884"/>
        <v>1.7805451262151534E-13</v>
      </c>
      <c r="AJ462" s="223">
        <f t="shared" ca="1" si="885"/>
        <v>-3.4721365986335954E-14</v>
      </c>
      <c r="AK462" s="223">
        <f t="shared" ca="1" si="886"/>
        <v>-1.2330958294623039E-13</v>
      </c>
      <c r="AL462" s="223">
        <f t="shared" ca="1" si="887"/>
        <v>2.2914270440190809E-13</v>
      </c>
      <c r="AM462" s="223">
        <f t="shared" ca="1" si="888"/>
        <v>-2.3797808191765821E-13</v>
      </c>
      <c r="AN462" s="223">
        <f t="shared" ca="1" si="889"/>
        <v>1.4607563706452599E-13</v>
      </c>
      <c r="AO462" s="223">
        <f t="shared" ca="1" si="890"/>
        <v>7.6616686314569314E-15</v>
      </c>
      <c r="AP462" s="223">
        <f t="shared" ca="1" si="891"/>
        <v>-1.5815573525506185E-13</v>
      </c>
      <c r="AQ462" s="223">
        <f t="shared" ca="1" si="892"/>
        <v>2.4170134916251935E-13</v>
      </c>
      <c r="AR462" s="223">
        <f t="shared" ca="1" si="893"/>
        <v>-2.2293305507454322E-13</v>
      </c>
      <c r="AS462" s="223">
        <f t="shared" ca="1" si="894"/>
        <v>1.097956059732852E-13</v>
      </c>
      <c r="AT462" s="223">
        <f t="shared" ca="1" si="895"/>
        <v>4.9819107598270311E-14</v>
      </c>
      <c r="AU462" s="223">
        <f t="shared" ca="1" si="896"/>
        <v>-1.8834503697856619E-13</v>
      </c>
      <c r="AV462" s="223">
        <f t="shared" ca="1" si="897"/>
        <v>2.4714316652823817E-13</v>
      </c>
      <c r="AW462" s="223">
        <f t="shared" ca="1" si="898"/>
        <v>-2.0132382791116132E-13</v>
      </c>
      <c r="AX462" s="223">
        <f t="shared" ca="1" si="899"/>
        <v>7.0282674531518173E-14</v>
      </c>
      <c r="AY462" s="223">
        <f t="shared" ca="1" si="900"/>
        <v>9.0509637129229256E-14</v>
      </c>
      <c r="AZ462" s="223">
        <f t="shared" ca="1" si="901"/>
        <v>-2.1298857272473716E-13</v>
      </c>
      <c r="BA462" s="223">
        <f t="shared" ca="1" si="902"/>
        <v>2.4530792373644108E-13</v>
      </c>
      <c r="BB462" s="223">
        <f t="shared" ca="1" si="903"/>
        <v>-1.7378667796751086E-13</v>
      </c>
      <c r="BC462" s="223">
        <f t="shared" ca="1" si="904"/>
        <v>2.8700289753121744E-14</v>
      </c>
      <c r="BD462" s="223">
        <f t="shared" ca="1" si="905"/>
        <v>1.2853513617006417E-13</v>
      </c>
      <c r="BE462" s="223">
        <f t="shared" ca="1" si="906"/>
        <v>-2.3136072060146265E-13</v>
      </c>
      <c r="BF462" s="223">
        <f t="shared" ca="1" si="907"/>
        <v>2.3624965898849515E-13</v>
      </c>
      <c r="BG462" s="223">
        <f t="shared" ca="1" si="908"/>
        <v>-1.4113242878170405E-13</v>
      </c>
      <c r="BH462" s="223">
        <f t="shared" ca="1" si="909"/>
        <v>-1.3727166883844164E-14</v>
      </c>
      <c r="BI462" s="223">
        <f t="shared" ca="1" si="910"/>
        <v>1.6277595473033525E-13</v>
      </c>
      <c r="BJ462" s="223">
        <f t="shared" ca="1" si="911"/>
        <v>-2.4292051794649388E-13</v>
      </c>
      <c r="BK462" s="223">
        <f t="shared" ca="1" si="912"/>
        <v>2.2023509031031187E-13</v>
      </c>
      <c r="BL462" s="223">
        <f t="shared" ca="1" si="913"/>
        <v>-1.0432257542181963E-13</v>
      </c>
      <c r="BM462" s="223">
        <f t="shared" ca="1" si="914"/>
        <v>-5.5750431001115683E-14</v>
      </c>
      <c r="BN462" s="223">
        <f t="shared" ca="1" si="915"/>
        <v>1.9222388165856086E-13</v>
      </c>
      <c r="BO462" s="223">
        <f t="shared" ca="1" si="916"/>
        <v>-2.4732758981898089E-13</v>
      </c>
      <c r="BP462" s="223">
        <f t="shared" ca="1" si="917"/>
        <v>1.9773576211602063E-13</v>
      </c>
      <c r="BQ462" s="223">
        <f t="shared" ca="1" si="918"/>
        <v>-6.4440973537402211E-14</v>
      </c>
      <c r="BR462" s="223">
        <f t="shared" ca="1" si="919"/>
        <v>-9.613213955404221E-14</v>
      </c>
      <c r="BS462" s="223">
        <f t="shared" ca="1" si="920"/>
        <v>2.1601183113246417E-13</v>
      </c>
      <c r="BT462" s="223">
        <f t="shared" ca="1" si="921"/>
        <v>-2.4445217124267613E-13</v>
      </c>
      <c r="BU462" s="223">
        <f t="shared" ca="1" si="922"/>
        <v>1.6941416071699867E-13</v>
      </c>
      <c r="BV462" s="223">
        <f t="shared" ca="1" si="923"/>
        <v>-2.2661925538533203E-14</v>
      </c>
      <c r="BW462" s="223">
        <f t="shared" ca="1" si="924"/>
        <v>-1.3368326463410743E-13</v>
      </c>
      <c r="BX462" s="223">
        <f t="shared" ca="1" si="925"/>
        <v>2.3343937375406032E-13</v>
      </c>
      <c r="BY462" s="223">
        <f t="shared" ca="1" si="926"/>
        <v>-2.3437892809870101E-13</v>
      </c>
      <c r="BZ462" s="223">
        <f t="shared" ca="1" si="927"/>
        <v>1.3610420760107122E-13</v>
      </c>
      <c r="CA462" s="223">
        <f t="shared" ca="1" si="928"/>
        <v>1.978439640419589E-14</v>
      </c>
      <c r="CB462" s="223">
        <f t="shared" ca="1" si="929"/>
        <v>-1.6729812405706402E-13</v>
      </c>
      <c r="CC462" s="223">
        <f t="shared" ca="1" si="930"/>
        <v>2.439933604938394E-13</v>
      </c>
      <c r="CD462" s="223">
        <f t="shared" ca="1" si="931"/>
        <v>-2.1740446416279642E-13</v>
      </c>
      <c r="CE462" s="223">
        <f t="shared" ca="1" si="932"/>
        <v>9.8786704851792254E-14</v>
      </c>
      <c r="CF462" s="223">
        <f t="shared" ca="1" si="933"/>
        <v>6.164817242896202E-14</v>
      </c>
      <c r="CG462" s="223">
        <f t="shared" ca="1" si="934"/>
        <v>-1.9598693785996049E-13</v>
      </c>
      <c r="CH462" s="223">
        <f t="shared" ca="1" si="935"/>
        <v>2.4736303221779077E-13</v>
      </c>
      <c r="CI462" s="223">
        <f t="shared" ca="1" si="936"/>
        <v>-1.9402858769160194E-13</v>
      </c>
      <c r="CJ462" s="223">
        <f t="shared" ca="1" si="937"/>
        <v>5.8560455710427121E-14</v>
      </c>
      <c r="CK462" s="223">
        <f t="shared" ca="1" si="938"/>
        <v>1.0169673557259999E-13</v>
      </c>
      <c r="CL462" s="223">
        <f t="shared" ca="1" si="939"/>
        <v>-2.1890497209031631E-13</v>
      </c>
      <c r="CM462" s="223">
        <f t="shared" ca="1" si="940"/>
        <v>2.4344916990160945E-13</v>
      </c>
      <c r="CN462" s="223">
        <f t="shared" ca="1" si="941"/>
        <v>-1.6493959471087398E-13</v>
      </c>
      <c r="CO462" s="223">
        <f t="shared" ca="1" si="942"/>
        <v>1.6609910627391221E-14</v>
      </c>
      <c r="CP462" s="223">
        <f t="shared" ca="1" si="943"/>
        <v>1.3875086729827729E-13</v>
      </c>
      <c r="CQ462" s="223">
        <f t="shared" ca="1" si="944"/>
        <v>-2.3537741175677001E-13</v>
      </c>
      <c r="CR462" s="223">
        <f t="shared" ca="1" si="945"/>
        <v>2.323670161066152E-13</v>
      </c>
      <c r="CS462" s="223">
        <f t="shared" ca="1" si="946"/>
        <v>-1.3099400233503779E-13</v>
      </c>
      <c r="CT462" s="223">
        <f t="shared" ca="1" si="947"/>
        <v>-2.5829708543939982E-14</v>
      </c>
      <c r="CU462" s="223">
        <f t="shared" ca="1" si="948"/>
        <v>1.7171951924953545E-13</v>
      </c>
      <c r="CV462" s="223">
        <f t="shared" ca="1" si="949"/>
        <v>-2.4491923056432411E-13</v>
      </c>
      <c r="CW462" s="223">
        <f t="shared" ca="1" si="950"/>
        <v>2.1444288169534575E-13</v>
      </c>
      <c r="CX462" s="223">
        <f t="shared" ca="1" si="951"/>
        <v>-9.3191328864641464E-14</v>
      </c>
      <c r="CY462" s="223">
        <f t="shared" ca="1" si="952"/>
        <v>-6.7508779302917633E-14</v>
      </c>
      <c r="CZ462" s="223">
        <f t="shared" ca="1" si="953"/>
        <v>1.9963193885841687E-13</v>
      </c>
      <c r="DA462" s="223">
        <f t="shared" ca="1" si="954"/>
        <v>-2.4724947237549211E-13</v>
      </c>
      <c r="DB462" s="223">
        <f t="shared" ca="1" si="955"/>
        <v>1.9020453770114972E-13</v>
      </c>
      <c r="DC462" s="223">
        <f t="shared" ca="1" si="956"/>
        <v>-5.2644663254648532E-14</v>
      </c>
      <c r="DD462" s="223">
        <f t="shared" ca="1" si="957"/>
        <v>-1.0720007328033467E-13</v>
      </c>
      <c r="DE462" s="223">
        <f t="shared" ca="1" si="958"/>
        <v>2.2166625287836862E-13</v>
      </c>
      <c r="DF462" s="223">
        <f t="shared" ca="1" si="959"/>
        <v>-2.4229952388374477E-13</v>
      </c>
      <c r="DG462" s="223">
        <f t="shared" ca="1" si="960"/>
        <v>1.6036567526038411E-13</v>
      </c>
      <c r="DH462" s="223">
        <f t="shared" ca="1" si="961"/>
        <v>-1.0547890527157831E-14</v>
      </c>
      <c r="DI462" s="223">
        <f t="shared" ca="1" si="962"/>
        <v>-1.4373489162820997E-13</v>
      </c>
      <c r="DJ462" s="223">
        <f t="shared" ca="1" si="963"/>
        <v>2.3717366720796372E-13</v>
      </c>
      <c r="DK462" s="223">
        <f t="shared" ca="1" si="964"/>
        <v>-2.3021513491278682E-13</v>
      </c>
      <c r="DL462" s="223">
        <f t="shared" ca="1" si="965"/>
        <v>1.2580489118017895E-13</v>
      </c>
      <c r="DM462" s="223">
        <f t="shared" ca="1" si="966"/>
        <v>3.1859461833092177E-14</v>
      </c>
      <c r="DN462" s="223">
        <f t="shared" ca="1" si="967"/>
        <v>-1.7603747702462745E-13</v>
      </c>
      <c r="DO462" s="223">
        <f t="shared" ca="1" si="968"/>
        <v>2.4569757044843582E-13</v>
      </c>
      <c r="DP462" s="223">
        <f t="shared" ca="1" si="969"/>
        <v>-2.1135212685450119E-13</v>
      </c>
      <c r="DQ462" s="223">
        <f t="shared" ca="1" si="970"/>
        <v>8.7539817905624348E-14</v>
      </c>
      <c r="DR462" s="223">
        <f t="shared" ca="1" si="971"/>
        <v>7.332872141253698E-14</v>
      </c>
      <c r="DS462" s="223">
        <f t="shared" ca="1" si="972"/>
        <v>-2.0315668904162383E-13</v>
      </c>
      <c r="DT462" s="223">
        <f t="shared" ca="1" si="973"/>
        <v>2.4698697869628758E-13</v>
      </c>
      <c r="DU462" s="223">
        <f t="shared" ca="1" si="974"/>
        <v>-1.8626591560939662E-13</v>
      </c>
      <c r="DV462" s="223">
        <f t="shared" ca="1" si="975"/>
        <v>4.6697159622242961E-14</v>
      </c>
      <c r="DW462" s="223">
        <f t="shared" ca="1" si="976"/>
        <v>1.1263883767238789E-13</v>
      </c>
      <c r="DX462" s="223">
        <f t="shared" ca="1" si="977"/>
        <v>-2.2429401020432206E-13</v>
      </c>
      <c r="DY462" s="223">
        <f t="shared" ca="1" si="978"/>
        <v>2.4100392569285522E-13</v>
      </c>
      <c r="DZ462" s="223">
        <f t="shared" ca="1" si="979"/>
        <v>-1.5569515752357614E-13</v>
      </c>
      <c r="EA462" s="223">
        <f t="shared" ca="1" si="980"/>
        <v>4.4795167721029837E-15</v>
      </c>
      <c r="EB462" s="223">
        <f t="shared" ca="1" si="981"/>
        <v>1.486323354340254E-13</v>
      </c>
      <c r="EC462" s="223">
        <f t="shared" ca="1" si="982"/>
        <v>-2.3882705811052804E-13</v>
      </c>
      <c r="ED462" s="223">
        <f t="shared" ca="1" si="983"/>
        <v>2.2792458072998513E-13</v>
      </c>
      <c r="EE462" s="223">
        <f t="shared" ca="1" si="984"/>
        <v>-1.2053999986302096E-13</v>
      </c>
      <c r="EF462" s="223">
        <f t="shared" ca="1" si="985"/>
        <v>-3.7870024173738135E-14</v>
      </c>
      <c r="EG462" s="223">
        <f t="shared" ca="1" si="986"/>
        <v>1.8024939640601991E-13</v>
      </c>
      <c r="EH462" s="223">
        <f t="shared" ca="1" si="987"/>
        <v>-2.4632791130333413E-13</v>
      </c>
      <c r="EI462" s="223">
        <f t="shared" ca="1" si="988"/>
        <v>2.081340613954009E-13</v>
      </c>
      <c r="EJ462" s="223">
        <f t="shared" ca="1" si="989"/>
        <v>-8.1835576233625521E-14</v>
      </c>
      <c r="EK462" s="223">
        <f t="shared" ca="1" si="990"/>
        <v>-7.9104493042314907E-14</v>
      </c>
      <c r="EL462" s="223">
        <f t="shared" ca="1" si="991"/>
        <v>2.0655906523186994E-13</v>
      </c>
      <c r="EM462" s="223">
        <f t="shared" ca="1" si="992"/>
        <v>-2.4657570929655435E-13</v>
      </c>
      <c r="EN462" s="223">
        <f t="shared" ca="1" si="993"/>
        <v>1.8221509389500707E-13</v>
      </c>
      <c r="EO462" s="223">
        <f t="shared" ca="1" si="994"/>
        <v>-4.0721527366993326E-14</v>
      </c>
      <c r="EP462" s="223">
        <f t="shared" ca="1" si="995"/>
        <v>-1.1800975264047098E-13</v>
      </c>
      <c r="EQ462" s="223">
        <f t="shared" ca="1" si="996"/>
        <v>2.267866612054215E-13</v>
      </c>
      <c r="ER462" s="223">
        <f t="shared" ca="1" si="997"/>
        <v>-2.3956315574884537E-13</v>
      </c>
      <c r="ES462" s="223">
        <f t="shared" ca="1" si="998"/>
        <v>1.5093085484569282E-13</v>
      </c>
      <c r="ET462" s="223">
        <f t="shared" ca="1" si="999"/>
        <v>1.5915552763695172E-15</v>
      </c>
      <c r="EU462" s="223">
        <f t="shared" ca="1" si="1000"/>
        <v>-1.534402486786963E-13</v>
      </c>
      <c r="EV462" s="223">
        <f t="shared" ca="1" si="1001"/>
        <v>2.4033658852360532E-13</v>
      </c>
      <c r="EW462" s="223">
        <f t="shared" ca="1" si="1002"/>
        <v>-2.2549673330240073E-13</v>
      </c>
      <c r="EX462" s="223">
        <f t="shared" ca="1" si="1003"/>
        <v>1.1520249975722641E-13</v>
      </c>
      <c r="EY462" s="223">
        <f t="shared" ca="1" si="1004"/>
        <v>4.3857775027873225E-14</v>
      </c>
      <c r="EZ462" s="223">
        <f t="shared" ca="1" si="1005"/>
        <v>-1.8435274029096699E-13</v>
      </c>
      <c r="FA462" s="223">
        <f t="shared" ca="1" si="1006"/>
        <v>2.4680987343525717E-13</v>
      </c>
      <c r="FB462" s="223">
        <f t="shared" ca="1" si="1007"/>
        <v>-2.047906237603498E-13</v>
      </c>
      <c r="FC462" s="223">
        <f t="shared" ca="1" si="1008"/>
        <v>7.6082039870532793E-14</v>
      </c>
      <c r="FD462" s="223">
        <f t="shared" ca="1" si="1009"/>
        <v>8.4832615083391603E-14</v>
      </c>
      <c r="FE462" s="223">
        <f t="shared" ca="1" si="1010"/>
        <v>-2.0983701796496123E-13</v>
      </c>
      <c r="FF462" s="223">
        <f t="shared" ca="1" si="1011"/>
        <v>2.4601591190960182E-13</v>
      </c>
      <c r="FG462" s="223">
        <f t="shared" ca="1" si="1012"/>
        <v>-1.780545126215163E-13</v>
      </c>
      <c r="FH462" s="223">
        <f t="shared" ca="1" si="1013"/>
        <v>3.4721365986333808E-14</v>
      </c>
      <c r="FI462" s="223">
        <f t="shared" ca="1" si="1014"/>
        <v>1.2330958294623231E-13</v>
      </c>
      <c r="FJ462" s="223">
        <f t="shared" ca="1" si="1015"/>
        <v>-2.2914270440191021E-13</v>
      </c>
      <c r="FK462" s="223">
        <f t="shared" ca="1" si="1016"/>
        <v>2.3797808191765574E-13</v>
      </c>
      <c r="FL462" s="223">
        <f t="shared" ca="1" si="1017"/>
        <v>-1.4607563706452992E-13</v>
      </c>
      <c r="FM462" s="223">
        <f t="shared" ca="1" si="1018"/>
        <v>-7.6616686314555935E-15</v>
      </c>
      <c r="FN462" s="223">
        <f t="shared" ca="1" si="1019"/>
        <v>1.5815573525506352E-13</v>
      </c>
      <c r="FO462" s="223">
        <f t="shared" ca="1" si="1020"/>
        <v>-2.4170134916251986E-13</v>
      </c>
      <c r="FP462" s="223">
        <f t="shared" ca="1" si="1021"/>
        <v>2.2293305507454077E-13</v>
      </c>
      <c r="FQ462" s="223">
        <f t="shared" ca="1" si="1022"/>
        <v>-1.0979560597327693E-13</v>
      </c>
      <c r="FR462" s="223">
        <f t="shared" ca="1" si="1023"/>
        <v>-4.9819107598265565E-14</v>
      </c>
      <c r="FS462" s="223">
        <f t="shared" ca="1" si="1024"/>
        <v>1.883450369785653E-13</v>
      </c>
      <c r="FT462" s="223">
        <f t="shared" ca="1" si="1025"/>
        <v>-2.4714316652823827E-13</v>
      </c>
      <c r="FU462" s="223">
        <f t="shared" ca="1" si="1026"/>
        <v>2.0132382791116004E-13</v>
      </c>
      <c r="FV462" s="223">
        <f t="shared" ca="1" si="1027"/>
        <v>-7.0282674531512708E-14</v>
      </c>
      <c r="FW462" s="223">
        <f t="shared" ca="1" si="1028"/>
        <v>-9.0509637129237826E-14</v>
      </c>
      <c r="FX462" s="223">
        <f t="shared" ca="1" si="1029"/>
        <v>2.1298857272473468E-13</v>
      </c>
      <c r="FY462" s="223">
        <f t="shared" ca="1" si="1030"/>
        <v>-2.4530792373644123E-13</v>
      </c>
      <c r="FZ462" s="223">
        <f t="shared" ca="1" si="1031"/>
        <v>1.7378667796750932E-13</v>
      </c>
      <c r="GA462" s="223">
        <f t="shared" ca="1" si="1032"/>
        <v>-2.870028975311956E-14</v>
      </c>
      <c r="GB462" s="223">
        <f t="shared" ca="1" si="1033"/>
        <v>-1.2853513617006904E-13</v>
      </c>
      <c r="GC462" s="223">
        <f t="shared" ca="1" si="1034"/>
        <v>2.3136072060146472E-13</v>
      </c>
      <c r="GD462" s="223">
        <f t="shared" ca="1" si="1035"/>
        <v>-2.3624965898849656E-13</v>
      </c>
      <c r="GE462" s="223">
        <f t="shared" ca="1" si="1036"/>
        <v>1.4113242878170801E-13</v>
      </c>
      <c r="GF462" s="223">
        <f t="shared" ca="1" si="1037"/>
        <v>1.3727166883846335E-14</v>
      </c>
      <c r="GG462" s="223">
        <f t="shared" ca="1" si="1038"/>
        <v>-1.6277595473033689E-13</v>
      </c>
      <c r="GH462" s="223">
        <f t="shared" ca="1" si="1039"/>
        <v>2.4292051794649434E-13</v>
      </c>
      <c r="GI462" s="223">
        <f t="shared" ca="1" si="1040"/>
        <v>-2.2023509031030766E-13</v>
      </c>
      <c r="GJ462" s="223">
        <f t="shared" ca="1" si="1041"/>
        <v>1.0432257542182402E-13</v>
      </c>
      <c r="GK462" s="223">
        <f t="shared" ca="1" si="1042"/>
        <v>5.5750431001110956E-14</v>
      </c>
      <c r="GL462" s="223">
        <f t="shared" ca="1" si="1043"/>
        <v>-1.9222388165856223E-13</v>
      </c>
      <c r="GM462" s="223">
        <f t="shared" ca="1" si="1044"/>
        <v>2.4732758981898094E-13</v>
      </c>
      <c r="GN462" s="223">
        <f t="shared" ca="1" si="1045"/>
        <v>-1.9773576211601932E-13</v>
      </c>
      <c r="GO462" s="223">
        <f t="shared" ca="1" si="1046"/>
        <v>6.4440973537393325E-14</v>
      </c>
      <c r="GP462" s="223">
        <f t="shared" ca="1" si="1047"/>
        <v>9.6132139554037741E-14</v>
      </c>
      <c r="GQ462" s="223">
        <f t="shared" ca="1" si="1048"/>
        <v>-2.1601183113246182E-13</v>
      </c>
      <c r="GR462" s="223">
        <f t="shared" ca="1" si="1049"/>
        <v>2.4445217124267578E-13</v>
      </c>
      <c r="GS462" s="223">
        <f t="shared" ca="1" si="1050"/>
        <v>-1.6941416071699711E-13</v>
      </c>
      <c r="GT462" s="223">
        <f t="shared" ca="1" si="1051"/>
        <v>2.266192553853102E-14</v>
      </c>
      <c r="GU462" s="223">
        <f t="shared" ca="1" si="1052"/>
        <v>1.3368326463411518E-13</v>
      </c>
      <c r="GV462" s="223">
        <f t="shared" ca="1" si="1053"/>
        <v>-2.3343937375406335E-13</v>
      </c>
      <c r="GW462" s="223">
        <f t="shared" ca="1" si="1054"/>
        <v>2.3437892809870258E-13</v>
      </c>
      <c r="GX462" s="223">
        <f t="shared" ca="1" si="1055"/>
        <v>-1.3610420760106938E-13</v>
      </c>
      <c r="GY462" s="223">
        <f t="shared" ca="1" si="1056"/>
        <v>-1.9784396404198074E-14</v>
      </c>
      <c r="GZ462" s="223">
        <f t="shared" ca="1" si="1057"/>
        <v>1.6729812405706563E-13</v>
      </c>
      <c r="HA462" s="223">
        <f t="shared" ca="1" si="1058"/>
        <v>-2.4399336049384092E-13</v>
      </c>
      <c r="HB462" s="223">
        <f t="shared" ca="1" si="1059"/>
        <v>2.1740446416279203E-13</v>
      </c>
      <c r="HC462" s="223">
        <f t="shared" ca="1" si="1060"/>
        <v>-9.8786704851796697E-14</v>
      </c>
      <c r="HD462" s="223">
        <f t="shared" ca="1" si="1061"/>
        <v>-6.1648172428964128E-14</v>
      </c>
      <c r="HE462" s="223">
        <f t="shared" ca="1" si="1062"/>
        <v>1.9598693785997044E-13</v>
      </c>
      <c r="HF462" s="223">
        <f t="shared" ca="1" si="1063"/>
        <v>-2.4736303221779077E-13</v>
      </c>
      <c r="HG462" s="223">
        <f t="shared" ca="1" si="1064"/>
        <v>1.9402858769160495E-13</v>
      </c>
      <c r="HH462" s="223">
        <f t="shared" ca="1" si="1065"/>
        <v>-5.8560455710418172E-14</v>
      </c>
      <c r="HI462" s="223">
        <f t="shared" ca="1" si="1066"/>
        <v>-1.0169673557259556E-13</v>
      </c>
      <c r="HJ462" s="223">
        <f t="shared" ca="1" si="1067"/>
        <v>2.1890497209032384E-13</v>
      </c>
      <c r="HK462" s="223">
        <f t="shared" ca="1" si="1068"/>
        <v>-2.434491699016091E-13</v>
      </c>
      <c r="HL462" s="223">
        <f t="shared" ca="1" si="1069"/>
        <v>1.6493959471088284E-13</v>
      </c>
      <c r="HM462" s="223">
        <f t="shared" ca="1" si="1070"/>
        <v>-1.660991062738202E-14</v>
      </c>
      <c r="HN462" s="223">
        <f t="shared" ca="1" si="1071"/>
        <v>-1.3875086729827327E-13</v>
      </c>
      <c r="HO462" s="223">
        <f t="shared" ca="1" si="1072"/>
        <v>2.3537741175677284E-13</v>
      </c>
      <c r="HP462" s="223">
        <f t="shared" ca="1" si="1073"/>
        <v>-2.3236701610661444E-13</v>
      </c>
      <c r="HQ462" s="223">
        <f t="shared" ca="1" si="1074"/>
        <v>1.3099400233502403E-13</v>
      </c>
      <c r="HR462" s="223">
        <f t="shared" ca="1" si="1075"/>
        <v>2.5829708543942153E-14</v>
      </c>
      <c r="HS462" s="223">
        <f t="shared" ca="1" si="1076"/>
        <v>-1.7171951924953197E-13</v>
      </c>
      <c r="HT462" s="223">
        <f t="shared" ca="1" si="1077"/>
        <v>2.4491923056432537E-13</v>
      </c>
      <c r="HU462" s="223">
        <f t="shared" ca="1" si="1078"/>
        <v>-2.1444288169534815E-13</v>
      </c>
      <c r="HV462" s="223">
        <f t="shared" ca="1" si="1079"/>
        <v>9.3191328864626432E-14</v>
      </c>
      <c r="HW462" s="223">
        <f t="shared" ca="1" si="1080"/>
        <v>6.7508779302919729E-14</v>
      </c>
      <c r="HX462" s="223">
        <f t="shared" ca="1" si="1081"/>
        <v>-1.9963193885840986E-13</v>
      </c>
      <c r="HY462" s="223">
        <f t="shared" ca="1" si="1082"/>
        <v>2.4724947237549206E-13</v>
      </c>
      <c r="HZ462" s="223">
        <f t="shared" ca="1" si="1083"/>
        <v>-1.9020453770115282E-13</v>
      </c>
      <c r="IA462" s="223">
        <f t="shared" ca="1" si="1084"/>
        <v>5.264466325463952E-14</v>
      </c>
      <c r="IB462" s="223">
        <f t="shared" ca="1" si="1085"/>
        <v>1.072000732803303E-13</v>
      </c>
      <c r="IC462" s="223">
        <f t="shared" ca="1" si="1086"/>
        <v>-2.2166625287837584E-13</v>
      </c>
      <c r="ID462" s="223">
        <f t="shared" ca="1" si="1087"/>
        <v>2.4229952388374437E-13</v>
      </c>
      <c r="IE462" s="223">
        <f t="shared" ca="1" si="1088"/>
        <v>-1.9182017423667073E-13</v>
      </c>
      <c r="IF462" s="223">
        <f t="shared" ca="1" si="1089"/>
        <v>1.0547890527155648E-14</v>
      </c>
      <c r="IG462" s="223">
        <f t="shared" ca="1" si="1090"/>
        <v>1.4373489162821176E-13</v>
      </c>
      <c r="IH462" s="223">
        <f t="shared" ca="1" si="1091"/>
        <v>-2.3717366720796831E-13</v>
      </c>
      <c r="II462" s="223">
        <f t="shared" ca="1" si="1092"/>
        <v>2.3021513491278601E-13</v>
      </c>
      <c r="IJ462" s="223">
        <f t="shared" ca="1" si="1093"/>
        <v>-1.2580489118018917E-13</v>
      </c>
      <c r="IK462" s="223">
        <f t="shared" ca="1" si="1094"/>
        <v>-3.1859461833094361E-14</v>
      </c>
      <c r="IL462" s="223">
        <f t="shared" ca="1" si="1095"/>
        <v>1.7603747702461909E-13</v>
      </c>
      <c r="IM462" s="223">
        <f t="shared" ca="1" si="1096"/>
        <v>-2.4569757044843769E-13</v>
      </c>
      <c r="IN462" s="223">
        <f t="shared" ca="1" si="1097"/>
        <v>2.1135212685450003E-13</v>
      </c>
      <c r="IO462" s="223">
        <f t="shared" ca="1" si="1098"/>
        <v>-8.7539817905609176E-14</v>
      </c>
      <c r="IP462" s="223">
        <f t="shared" ca="1" si="1099"/>
        <v>-7.3328721412539075E-14</v>
      </c>
      <c r="IQ462" s="223">
        <f t="shared" ca="1" si="1100"/>
        <v>2.0315668904161707E-13</v>
      </c>
      <c r="IR462" s="223">
        <f t="shared" ca="1" si="1101"/>
        <v>-2.4698697869628748E-13</v>
      </c>
      <c r="IS462" s="223">
        <f t="shared" ca="1" si="1102"/>
        <v>1.8626591560939518E-13</v>
      </c>
      <c r="IT462" s="223">
        <f t="shared" ca="1" si="1103"/>
        <v>-4.6697159622227007E-14</v>
      </c>
      <c r="IU462" s="223">
        <f t="shared" ca="1" si="1104"/>
        <v>-1.1263883767238983E-13</v>
      </c>
      <c r="IV462" s="223">
        <f t="shared" ca="1" si="1105"/>
        <v>2.2429401020431701E-13</v>
      </c>
      <c r="IW462" s="223">
        <f t="shared" ca="1" si="1106"/>
        <v>-2.4100392569285472E-13</v>
      </c>
      <c r="IX462" s="223">
        <f t="shared" ca="1" si="1107"/>
        <v>1.5569515752358532E-13</v>
      </c>
      <c r="IY462" s="223">
        <f t="shared" ca="1" si="1108"/>
        <v>-4.4795167720867521E-15</v>
      </c>
      <c r="IZ462" s="223">
        <f t="shared" ca="1" si="1109"/>
        <v>-1.4863233543402714E-13</v>
      </c>
      <c r="JA462" s="223">
        <f t="shared" ca="1" si="1110"/>
        <v>2.3882705811053223E-13</v>
      </c>
      <c r="JB462" s="223">
        <f t="shared" ca="1" si="1111"/>
        <v>-2.2792458072998428E-13</v>
      </c>
    </row>
    <row r="463" spans="2:262">
      <c r="B463" s="230">
        <v>102</v>
      </c>
      <c r="C463" s="229">
        <f t="shared" si="1112"/>
        <v>1.9921875000000013E-3</v>
      </c>
      <c r="D463" s="226">
        <f t="shared" ca="1" si="855"/>
        <v>18.000000000000323</v>
      </c>
      <c r="E463" s="225">
        <f ca="1">DD361</f>
        <v>3.229365277280463E-13</v>
      </c>
      <c r="F463" s="224">
        <v>102</v>
      </c>
      <c r="G463" s="223">
        <f t="shared" ca="1" si="856"/>
        <v>3.0931975341054947E-13</v>
      </c>
      <c r="H463" s="223">
        <f t="shared" ca="1" si="857"/>
        <v>-2.9729298711566386E-14</v>
      </c>
      <c r="I463" s="223">
        <f t="shared" ca="1" si="858"/>
        <v>-2.6156216014901374E-13</v>
      </c>
      <c r="J463" s="223">
        <f t="shared" ca="1" si="859"/>
        <v>4.4990669267563492E-13</v>
      </c>
      <c r="K463" s="223">
        <f t="shared" ca="1" si="860"/>
        <v>-4.6117472789222221E-13</v>
      </c>
      <c r="L463" s="223">
        <f t="shared" ca="1" si="861"/>
        <v>2.9093133686750432E-13</v>
      </c>
      <c r="M463" s="223">
        <f t="shared" ca="1" si="862"/>
        <v>-6.1817539392023559E-15</v>
      </c>
      <c r="N463" s="223">
        <f t="shared" ca="1" si="863"/>
        <v>-2.8100087422404937E-13</v>
      </c>
      <c r="O463" s="223">
        <f t="shared" ca="1" si="864"/>
        <v>4.5758579099800622E-13</v>
      </c>
      <c r="P463" s="223">
        <f t="shared" ca="1" si="865"/>
        <v>-4.540718330322045E-13</v>
      </c>
      <c r="Q463" s="223">
        <f t="shared" ca="1" si="866"/>
        <v>2.7184204125137106E-13</v>
      </c>
      <c r="R463" s="223">
        <f t="shared" ca="1" si="867"/>
        <v>1.7380683219859341E-14</v>
      </c>
      <c r="S463" s="223">
        <f t="shared" ca="1" si="868"/>
        <v>-2.9976263258031022E-13</v>
      </c>
      <c r="T463" s="223">
        <f t="shared" ca="1" si="869"/>
        <v>4.641625250700818E-13</v>
      </c>
      <c r="U463" s="223">
        <f t="shared" ca="1" si="870"/>
        <v>-4.4587503935441673E-13</v>
      </c>
      <c r="V463" s="223">
        <f t="shared" ca="1" si="871"/>
        <v>2.520978543473112E-13</v>
      </c>
      <c r="W463" s="223">
        <f t="shared" ca="1" si="872"/>
        <v>4.0901248790674639E-14</v>
      </c>
      <c r="X463" s="223">
        <f t="shared" ca="1" si="873"/>
        <v>-3.1780223649857816E-13</v>
      </c>
      <c r="Y463" s="223">
        <f t="shared" ca="1" si="874"/>
        <v>4.6962105096342769E-13</v>
      </c>
      <c r="Z463" s="223">
        <f t="shared" ca="1" si="875"/>
        <v>-4.3660409365278373E-13</v>
      </c>
      <c r="AA463" s="223">
        <f t="shared" ca="1" si="876"/>
        <v>2.3174634163096593E-13</v>
      </c>
      <c r="AB463" s="223">
        <f t="shared" ca="1" si="877"/>
        <v>6.4323279670626932E-14</v>
      </c>
      <c r="AC463" s="223">
        <f t="shared" ca="1" si="878"/>
        <v>-3.3507622699293277E-13</v>
      </c>
      <c r="AD463" s="223">
        <f t="shared" ca="1" si="879"/>
        <v>4.7394821861105728E-13</v>
      </c>
      <c r="AE463" s="223">
        <f t="shared" ca="1" si="880"/>
        <v>-4.2628133044753761E-13</v>
      </c>
      <c r="AF463" s="223">
        <f t="shared" ca="1" si="881"/>
        <v>2.1083653167904651E-13</v>
      </c>
      <c r="AG463" s="223">
        <f t="shared" ca="1" si="882"/>
        <v>8.7590350135798804E-14</v>
      </c>
      <c r="AH463" s="223">
        <f t="shared" ca="1" si="883"/>
        <v>-3.5154298950725255E-13</v>
      </c>
      <c r="AI463" s="223">
        <f t="shared" ca="1" si="884"/>
        <v>4.7713360348709071E-13</v>
      </c>
      <c r="AJ463" s="223">
        <f t="shared" ca="1" si="885"/>
        <v>-4.1493161817941017E-13</v>
      </c>
      <c r="AK463" s="223">
        <f t="shared" ca="1" si="886"/>
        <v>1.8941879805521925E-13</v>
      </c>
      <c r="AL463" s="223">
        <f t="shared" ca="1" si="887"/>
        <v>1.1064640777548828E-13</v>
      </c>
      <c r="AM463" s="223">
        <f t="shared" ca="1" si="888"/>
        <v>-3.6716285416831992E-13</v>
      </c>
      <c r="AN463" s="223">
        <f t="shared" ca="1" si="889"/>
        <v>4.7916953172035679E-13</v>
      </c>
      <c r="AO463" s="223">
        <f t="shared" ca="1" si="890"/>
        <v>-4.0258229929936934E-13</v>
      </c>
      <c r="AP463" s="223">
        <f t="shared" ca="1" si="891"/>
        <v>1.6754473795574352E-13</v>
      </c>
      <c r="AQ463" s="223">
        <f t="shared" ca="1" si="892"/>
        <v>1.3343590852736585E-13</v>
      </c>
      <c r="AR463" s="223">
        <f t="shared" ca="1" si="893"/>
        <v>-3.8189819135402363E-13</v>
      </c>
      <c r="AS463" s="223">
        <f t="shared" ca="1" si="894"/>
        <v>4.8005109858141422E-13</v>
      </c>
      <c r="AT463" s="223">
        <f t="shared" ca="1" si="895"/>
        <v>-3.8926312439827526E-13</v>
      </c>
      <c r="AU463" s="223">
        <f t="shared" ca="1" si="896"/>
        <v>1.452670479073465E-13</v>
      </c>
      <c r="AV463" s="223">
        <f t="shared" ca="1" si="897"/>
        <v>1.5590395048798926E-13</v>
      </c>
      <c r="AW463" s="223">
        <f t="shared" ca="1" si="898"/>
        <v>-3.9571350234642881E-13</v>
      </c>
      <c r="AX463" s="223">
        <f t="shared" ca="1" si="899"/>
        <v>4.7977618029847877E-13</v>
      </c>
      <c r="AY463" s="223">
        <f t="shared" ca="1" si="900"/>
        <v>-3.7500618053507902E-13</v>
      </c>
      <c r="AZ463" s="223">
        <f t="shared" ca="1" si="901"/>
        <v>1.2263939681665658E-13</v>
      </c>
      <c r="BA463" s="223">
        <f t="shared" ca="1" si="902"/>
        <v>1.7799640617632028E-13</v>
      </c>
      <c r="BB463" s="223">
        <f t="shared" ca="1" si="903"/>
        <v>-4.0857550485127201E-13</v>
      </c>
      <c r="BC463" s="223">
        <f t="shared" ca="1" si="904"/>
        <v>4.7834543917377378E-13</v>
      </c>
      <c r="BD463" s="223">
        <f t="shared" ca="1" si="905"/>
        <v>-3.5984581393631147E-13</v>
      </c>
      <c r="BE463" s="223">
        <f t="shared" ca="1" si="906"/>
        <v>9.9716296677086245E-14</v>
      </c>
      <c r="BF463" s="223">
        <f t="shared" ca="1" si="907"/>
        <v>1.9966005293152863E-13</v>
      </c>
      <c r="BG463" s="223">
        <f t="shared" ca="1" si="908"/>
        <v>-4.2045321317793735E-13</v>
      </c>
      <c r="BH463" s="223">
        <f t="shared" ca="1" si="909"/>
        <v>4.7576232198798792E-13</v>
      </c>
      <c r="BI463" s="223">
        <f t="shared" ca="1" si="910"/>
        <v>-3.438185472530004E-13</v>
      </c>
      <c r="BJ463" s="223">
        <f t="shared" ca="1" si="911"/>
        <v>7.655297124470473E-14</v>
      </c>
      <c r="BK463" s="223">
        <f t="shared" ca="1" si="912"/>
        <v>2.2084270113106356E-13</v>
      </c>
      <c r="BL463" s="223">
        <f t="shared" ca="1" si="913"/>
        <v>-4.3131801288670541E-13</v>
      </c>
      <c r="BM463" s="223">
        <f t="shared" ca="1" si="914"/>
        <v>4.7203305169667305E-13</v>
      </c>
      <c r="BN463" s="223">
        <f t="shared" ca="1" si="915"/>
        <v>-3.2696299157441357E-13</v>
      </c>
      <c r="BO463" s="223">
        <f t="shared" ca="1" si="916"/>
        <v>5.3205222999353074E-14</v>
      </c>
      <c r="BP463" s="223">
        <f t="shared" ca="1" si="917"/>
        <v>2.4149331992003785E-13</v>
      </c>
      <c r="BQ463" s="223">
        <f t="shared" ca="1" si="918"/>
        <v>-4.411437297234391E-13</v>
      </c>
      <c r="BR463" s="223">
        <f t="shared" ca="1" si="919"/>
        <v>4.671666124386109E-13</v>
      </c>
      <c r="BS463" s="223">
        <f t="shared" ca="1" si="920"/>
        <v>-3.0931975341054866E-13</v>
      </c>
      <c r="BT463" s="223">
        <f t="shared" ca="1" si="921"/>
        <v>2.9729298711555317E-14</v>
      </c>
      <c r="BU463" s="223">
        <f t="shared" ca="1" si="922"/>
        <v>2.615621601490198E-13</v>
      </c>
      <c r="BV463" s="223">
        <f t="shared" ca="1" si="923"/>
        <v>-4.4990669267563628E-13</v>
      </c>
      <c r="BW463" s="223">
        <f t="shared" ca="1" si="924"/>
        <v>4.6117472789222211E-13</v>
      </c>
      <c r="BX463" s="223">
        <f t="shared" ca="1" si="925"/>
        <v>-2.9093133686749644E-13</v>
      </c>
      <c r="BY463" s="223">
        <f t="shared" ca="1" si="926"/>
        <v>6.1817539391959441E-15</v>
      </c>
      <c r="BZ463" s="223">
        <f t="shared" ca="1" si="927"/>
        <v>2.8100087422405179E-13</v>
      </c>
      <c r="CA463" s="223">
        <f t="shared" ca="1" si="928"/>
        <v>-4.5758579099800612E-13</v>
      </c>
      <c r="CB463" s="223">
        <f t="shared" ca="1" si="929"/>
        <v>4.5407183303220132E-13</v>
      </c>
      <c r="CC463" s="223">
        <f t="shared" ca="1" si="930"/>
        <v>-2.7184204125136581E-13</v>
      </c>
      <c r="CD463" s="223">
        <f t="shared" ca="1" si="931"/>
        <v>-1.7380683219860615E-14</v>
      </c>
      <c r="CE463" s="223">
        <f t="shared" ca="1" si="932"/>
        <v>2.9976263258030861E-13</v>
      </c>
      <c r="CF463" s="223">
        <f t="shared" ca="1" si="933"/>
        <v>-4.6416252507008382E-13</v>
      </c>
      <c r="CG463" s="223">
        <f t="shared" ca="1" si="934"/>
        <v>4.4587503935441496E-13</v>
      </c>
      <c r="CH463" s="223">
        <f t="shared" ca="1" si="935"/>
        <v>-2.5209785434731009E-13</v>
      </c>
      <c r="CI463" s="223">
        <f t="shared" ca="1" si="936"/>
        <v>-4.0901248790686125E-14</v>
      </c>
      <c r="CJ463" s="223">
        <f t="shared" ca="1" si="937"/>
        <v>3.1780223649858422E-13</v>
      </c>
      <c r="CK463" s="223">
        <f t="shared" ca="1" si="938"/>
        <v>-4.696210509634287E-13</v>
      </c>
      <c r="CL463" s="223">
        <f t="shared" ca="1" si="939"/>
        <v>4.3660409365278312E-13</v>
      </c>
      <c r="CM463" s="223">
        <f t="shared" ca="1" si="940"/>
        <v>-2.3174634163095584E-13</v>
      </c>
      <c r="CN463" s="223">
        <f t="shared" ca="1" si="941"/>
        <v>-6.4323279670634972E-14</v>
      </c>
      <c r="CO463" s="223">
        <f t="shared" ca="1" si="942"/>
        <v>3.3507622699293615E-13</v>
      </c>
      <c r="CP463" s="223">
        <f t="shared" ca="1" si="943"/>
        <v>-4.7394821861105688E-13</v>
      </c>
      <c r="CQ463" s="223">
        <f t="shared" ca="1" si="944"/>
        <v>4.2628133044753392E-13</v>
      </c>
      <c r="CR463" s="223">
        <f t="shared" ca="1" si="945"/>
        <v>-2.1083653167904229E-13</v>
      </c>
      <c r="CS463" s="223">
        <f t="shared" ca="1" si="946"/>
        <v>-8.7590350135803423E-14</v>
      </c>
      <c r="CT463" s="223">
        <f t="shared" ca="1" si="947"/>
        <v>3.5154298950725114E-13</v>
      </c>
      <c r="CU463" s="223">
        <f t="shared" ca="1" si="948"/>
        <v>-4.7713360348709202E-13</v>
      </c>
      <c r="CV463" s="223">
        <f t="shared" ca="1" si="949"/>
        <v>4.149316181794078E-13</v>
      </c>
      <c r="CW463" s="223">
        <f t="shared" ca="1" si="950"/>
        <v>-1.8941879805521495E-13</v>
      </c>
      <c r="CX463" s="223">
        <f t="shared" ca="1" si="951"/>
        <v>-1.106464077754995E-13</v>
      </c>
      <c r="CY463" s="223">
        <f t="shared" ca="1" si="952"/>
        <v>3.6716285416832295E-13</v>
      </c>
      <c r="CZ463" s="223">
        <f t="shared" ca="1" si="953"/>
        <v>-4.7916953172035709E-13</v>
      </c>
      <c r="DA463" s="223">
        <f t="shared" ca="1" si="954"/>
        <v>4.0258229929937045E-13</v>
      </c>
      <c r="DB463" s="223">
        <f t="shared" ca="1" si="955"/>
        <v>-1.6754473795573276E-13</v>
      </c>
      <c r="DC463" s="223">
        <f t="shared" ca="1" si="956"/>
        <v>-1.3343590852737039E-13</v>
      </c>
      <c r="DD463" s="223">
        <f t="shared" ca="1" si="957"/>
        <v>3.8189819135402646E-13</v>
      </c>
      <c r="DE463" s="223">
        <f t="shared" ca="1" si="958"/>
        <v>-4.8005109858141442E-13</v>
      </c>
      <c r="DF463" s="223">
        <f t="shared" ca="1" si="959"/>
        <v>3.892631243982686E-13</v>
      </c>
      <c r="DG463" s="223">
        <f t="shared" ca="1" si="960"/>
        <v>-1.4526704790734201E-13</v>
      </c>
      <c r="DH463" s="223">
        <f t="shared" ca="1" si="961"/>
        <v>-1.559039504879937E-13</v>
      </c>
      <c r="DI463" s="223">
        <f t="shared" ca="1" si="962"/>
        <v>3.9571350234642765E-13</v>
      </c>
      <c r="DJ463" s="223">
        <f t="shared" ca="1" si="963"/>
        <v>-4.7977618029847877E-13</v>
      </c>
      <c r="DK463" s="223">
        <f t="shared" ca="1" si="964"/>
        <v>3.7500618053508457E-13</v>
      </c>
      <c r="DL463" s="223">
        <f t="shared" ca="1" si="965"/>
        <v>-1.2263939681663881E-13</v>
      </c>
      <c r="DM463" s="223">
        <f t="shared" ca="1" si="966"/>
        <v>-1.7799640617633099E-13</v>
      </c>
      <c r="DN463" s="223">
        <f t="shared" ca="1" si="967"/>
        <v>4.0857550485127443E-13</v>
      </c>
      <c r="DO463" s="223">
        <f t="shared" ca="1" si="968"/>
        <v>-4.7834543917377348E-13</v>
      </c>
      <c r="DP463" s="223">
        <f t="shared" ca="1" si="969"/>
        <v>3.5984581393631288E-13</v>
      </c>
      <c r="DQ463" s="223">
        <f t="shared" ca="1" si="970"/>
        <v>-9.971629667708829E-14</v>
      </c>
      <c r="DR463" s="223">
        <f t="shared" ca="1" si="971"/>
        <v>-1.996600529315205E-13</v>
      </c>
      <c r="DS463" s="223">
        <f t="shared" ca="1" si="972"/>
        <v>4.2045321317794623E-13</v>
      </c>
      <c r="DT463" s="223">
        <f t="shared" ca="1" si="973"/>
        <v>-4.7576232198798539E-13</v>
      </c>
      <c r="DU463" s="223">
        <f t="shared" ca="1" si="974"/>
        <v>3.4381854725299712E-13</v>
      </c>
      <c r="DV463" s="223">
        <f t="shared" ca="1" si="975"/>
        <v>-7.6552971244700072E-14</v>
      </c>
      <c r="DW463" s="223">
        <f t="shared" ca="1" si="976"/>
        <v>-2.2084270113106772E-13</v>
      </c>
      <c r="DX463" s="223">
        <f t="shared" ca="1" si="977"/>
        <v>4.3131801288670743E-13</v>
      </c>
      <c r="DY463" s="223">
        <f t="shared" ca="1" si="978"/>
        <v>-4.7203305169667467E-13</v>
      </c>
      <c r="DZ463" s="223">
        <f t="shared" ca="1" si="979"/>
        <v>3.2696299157442009E-13</v>
      </c>
      <c r="EA463" s="223">
        <f t="shared" ca="1" si="980"/>
        <v>-5.3205222999334835E-14</v>
      </c>
      <c r="EB463" s="223">
        <f t="shared" ca="1" si="981"/>
        <v>-2.4149331992005375E-13</v>
      </c>
      <c r="EC463" s="223">
        <f t="shared" ca="1" si="982"/>
        <v>4.4114372972344102E-13</v>
      </c>
      <c r="ED463" s="223">
        <f t="shared" ca="1" si="983"/>
        <v>-4.6716661243860989E-13</v>
      </c>
      <c r="EE463" s="223">
        <f t="shared" ca="1" si="984"/>
        <v>3.0931975341054503E-13</v>
      </c>
      <c r="EF463" s="223">
        <f t="shared" ca="1" si="985"/>
        <v>-2.9729298711564228E-14</v>
      </c>
      <c r="EG463" s="223">
        <f t="shared" ca="1" si="986"/>
        <v>-2.6156216014901233E-13</v>
      </c>
      <c r="EH463" s="223">
        <f t="shared" ca="1" si="987"/>
        <v>4.4990669267564269E-13</v>
      </c>
      <c r="EI463" s="223">
        <f t="shared" ca="1" si="988"/>
        <v>-4.6117472789221696E-13</v>
      </c>
      <c r="EJ463" s="223">
        <f t="shared" ca="1" si="989"/>
        <v>2.9093133686749276E-13</v>
      </c>
      <c r="EK463" s="223">
        <f t="shared" ca="1" si="990"/>
        <v>-6.1817539391912361E-15</v>
      </c>
      <c r="EL463" s="223">
        <f t="shared" ca="1" si="991"/>
        <v>-2.8100087422405563E-13</v>
      </c>
      <c r="EM463" s="223">
        <f t="shared" ca="1" si="992"/>
        <v>4.5758579099800753E-13</v>
      </c>
      <c r="EN463" s="223">
        <f t="shared" ca="1" si="993"/>
        <v>-4.540718330322042E-13</v>
      </c>
      <c r="EO463" s="223">
        <f t="shared" ca="1" si="994"/>
        <v>2.7184204125137318E-13</v>
      </c>
      <c r="EP463" s="223">
        <f t="shared" ca="1" si="995"/>
        <v>1.7380683219878955E-14</v>
      </c>
      <c r="EQ463" s="223">
        <f t="shared" ca="1" si="996"/>
        <v>-2.9976263258032295E-13</v>
      </c>
      <c r="ER463" s="223">
        <f t="shared" ca="1" si="997"/>
        <v>4.6416252507008514E-13</v>
      </c>
      <c r="ES463" s="223">
        <f t="shared" ca="1" si="998"/>
        <v>-4.4587503935441315E-13</v>
      </c>
      <c r="ET463" s="223">
        <f t="shared" ca="1" si="999"/>
        <v>2.5209785434730605E-13</v>
      </c>
      <c r="EU463" s="223">
        <f t="shared" ca="1" si="1000"/>
        <v>4.0901248790677226E-14</v>
      </c>
      <c r="EV463" s="223">
        <f t="shared" ca="1" si="1001"/>
        <v>-3.1780223649857756E-13</v>
      </c>
      <c r="EW463" s="223">
        <f t="shared" ca="1" si="1002"/>
        <v>4.6962105096343244E-13</v>
      </c>
      <c r="EX463" s="223">
        <f t="shared" ca="1" si="1003"/>
        <v>-4.3660409365277555E-13</v>
      </c>
      <c r="EY463" s="223">
        <f t="shared" ca="1" si="1004"/>
        <v>2.317463416309517E-13</v>
      </c>
      <c r="EZ463" s="223">
        <f t="shared" ca="1" si="1005"/>
        <v>6.4323279670639642E-14</v>
      </c>
      <c r="FA463" s="223">
        <f t="shared" ca="1" si="1006"/>
        <v>-3.3507622699293948E-13</v>
      </c>
      <c r="FB463" s="223">
        <f t="shared" ca="1" si="1007"/>
        <v>4.7394821861105769E-13</v>
      </c>
      <c r="FC463" s="223">
        <f t="shared" ca="1" si="1008"/>
        <v>-4.2628133044753801E-13</v>
      </c>
      <c r="FD463" s="223">
        <f t="shared" ca="1" si="1009"/>
        <v>2.1083653167905027E-13</v>
      </c>
      <c r="FE463" s="223">
        <f t="shared" ca="1" si="1010"/>
        <v>8.7590350135821472E-14</v>
      </c>
      <c r="FF463" s="223">
        <f t="shared" ca="1" si="1011"/>
        <v>-3.5154298950726361E-13</v>
      </c>
      <c r="FG463" s="223">
        <f t="shared" ca="1" si="1012"/>
        <v>4.7713360348709252E-13</v>
      </c>
      <c r="FH463" s="223">
        <f t="shared" ca="1" si="1013"/>
        <v>-4.1493161817940543E-13</v>
      </c>
      <c r="FI463" s="223">
        <f t="shared" ca="1" si="1014"/>
        <v>1.8941879805521061E-13</v>
      </c>
      <c r="FJ463" s="223">
        <f t="shared" ca="1" si="1015"/>
        <v>1.1064640777549081E-13</v>
      </c>
      <c r="FK463" s="223">
        <f t="shared" ca="1" si="1016"/>
        <v>-3.671628541683172E-13</v>
      </c>
      <c r="FL463" s="223">
        <f t="shared" ca="1" si="1017"/>
        <v>4.791695317203582E-13</v>
      </c>
      <c r="FM463" s="223">
        <f t="shared" ca="1" si="1018"/>
        <v>-4.0258229929936045E-13</v>
      </c>
      <c r="FN463" s="223">
        <f t="shared" ca="1" si="1019"/>
        <v>1.6754473795572832E-13</v>
      </c>
      <c r="FO463" s="223">
        <f t="shared" ca="1" si="1020"/>
        <v>1.3343590852737491E-13</v>
      </c>
      <c r="FP463" s="223">
        <f t="shared" ca="1" si="1021"/>
        <v>-3.8189819135402939E-13</v>
      </c>
      <c r="FQ463" s="223">
        <f t="shared" ca="1" si="1022"/>
        <v>4.8005109858141422E-13</v>
      </c>
      <c r="FR463" s="223">
        <f t="shared" ca="1" si="1023"/>
        <v>-3.892631243982738E-13</v>
      </c>
      <c r="FS463" s="223">
        <f t="shared" ca="1" si="1024"/>
        <v>1.4526704790735054E-13</v>
      </c>
      <c r="FT463" s="223">
        <f t="shared" ca="1" si="1025"/>
        <v>1.5590395048801105E-13</v>
      </c>
      <c r="FU463" s="223">
        <f t="shared" ca="1" si="1026"/>
        <v>-3.9571350234643805E-13</v>
      </c>
      <c r="FV463" s="223">
        <f t="shared" ca="1" si="1027"/>
        <v>4.7977618029847817E-13</v>
      </c>
      <c r="FW463" s="223">
        <f t="shared" ca="1" si="1028"/>
        <v>-3.7500618053507311E-13</v>
      </c>
      <c r="FX463" s="223">
        <f t="shared" ca="1" si="1029"/>
        <v>1.2263939681664747E-13</v>
      </c>
      <c r="FY463" s="223">
        <f t="shared" ca="1" si="1030"/>
        <v>1.7799640617632271E-13</v>
      </c>
      <c r="FZ463" s="223">
        <f t="shared" ca="1" si="1031"/>
        <v>-4.0857550485126979E-13</v>
      </c>
      <c r="GA463" s="223">
        <f t="shared" ca="1" si="1032"/>
        <v>4.7834543917377187E-13</v>
      </c>
      <c r="GB463" s="223">
        <f t="shared" ca="1" si="1033"/>
        <v>-3.5984581393630067E-13</v>
      </c>
      <c r="GC463" s="223">
        <f t="shared" ca="1" si="1034"/>
        <v>9.9716296677070355E-14</v>
      </c>
      <c r="GD463" s="223">
        <f t="shared" ca="1" si="1035"/>
        <v>1.9966005293153719E-13</v>
      </c>
      <c r="GE463" s="223">
        <f t="shared" ca="1" si="1036"/>
        <v>-4.2045321317794189E-13</v>
      </c>
      <c r="GF463" s="223">
        <f t="shared" ca="1" si="1037"/>
        <v>4.757623219879867E-13</v>
      </c>
      <c r="GG463" s="223">
        <f t="shared" ca="1" si="1038"/>
        <v>-3.4381854725300338E-13</v>
      </c>
      <c r="GH463" s="223">
        <f t="shared" ca="1" si="1039"/>
        <v>7.6552971244708907E-14</v>
      </c>
      <c r="GI463" s="223">
        <f t="shared" ca="1" si="1040"/>
        <v>2.20842701131084E-13</v>
      </c>
      <c r="GJ463" s="223">
        <f t="shared" ca="1" si="1041"/>
        <v>-4.3131801288671556E-13</v>
      </c>
      <c r="GK463" s="223">
        <f t="shared" ca="1" si="1042"/>
        <v>4.7203305169667144E-13</v>
      </c>
      <c r="GL463" s="223">
        <f t="shared" ca="1" si="1043"/>
        <v>-3.2696299157440671E-13</v>
      </c>
      <c r="GM463" s="223">
        <f t="shared" ca="1" si="1044"/>
        <v>5.3205222999343746E-14</v>
      </c>
      <c r="GN463" s="223">
        <f t="shared" ca="1" si="1045"/>
        <v>2.4149331992004598E-13</v>
      </c>
      <c r="GO463" s="223">
        <f t="shared" ca="1" si="1046"/>
        <v>-4.4114372972343748E-13</v>
      </c>
      <c r="GP463" s="223">
        <f t="shared" ca="1" si="1047"/>
        <v>4.6716661243860565E-13</v>
      </c>
      <c r="GQ463" s="223">
        <f t="shared" ca="1" si="1048"/>
        <v>-3.0931975341053099E-13</v>
      </c>
      <c r="GR463" s="223">
        <f t="shared" ca="1" si="1049"/>
        <v>2.9729298711545901E-14</v>
      </c>
      <c r="GS463" s="223">
        <f t="shared" ca="1" si="1050"/>
        <v>2.6156216014902768E-13</v>
      </c>
      <c r="GT463" s="223">
        <f t="shared" ca="1" si="1051"/>
        <v>-4.4990669267563951E-13</v>
      </c>
      <c r="GU463" s="223">
        <f t="shared" ca="1" si="1052"/>
        <v>4.6117472789221949E-13</v>
      </c>
      <c r="GV463" s="223">
        <f t="shared" ca="1" si="1053"/>
        <v>-2.9093133686749988E-13</v>
      </c>
      <c r="GW463" s="223">
        <f t="shared" ca="1" si="1054"/>
        <v>6.181753939200185E-15</v>
      </c>
      <c r="GX463" s="223">
        <f t="shared" ca="1" si="1055"/>
        <v>2.8100087422407047E-13</v>
      </c>
      <c r="GY463" s="223">
        <f t="shared" ca="1" si="1056"/>
        <v>-4.5758579099801298E-13</v>
      </c>
      <c r="GZ463" s="223">
        <f t="shared" ca="1" si="1057"/>
        <v>4.5407183303219824E-13</v>
      </c>
      <c r="HA463" s="223">
        <f t="shared" ca="1" si="1058"/>
        <v>-2.7184204125135803E-13</v>
      </c>
      <c r="HB463" s="223">
        <f t="shared" ca="1" si="1059"/>
        <v>-1.7380683219870031E-14</v>
      </c>
      <c r="HC463" s="223">
        <f t="shared" ca="1" si="1060"/>
        <v>2.9976263258033728E-13</v>
      </c>
      <c r="HD463" s="223">
        <f t="shared" ca="1" si="1061"/>
        <v>-4.6416252507008978E-13</v>
      </c>
      <c r="HE463" s="223">
        <f t="shared" ca="1" si="1062"/>
        <v>4.4587503935440643E-13</v>
      </c>
      <c r="HF463" s="223">
        <f t="shared" ca="1" si="1063"/>
        <v>-2.520978543472905E-13</v>
      </c>
      <c r="HG463" s="223">
        <f t="shared" ca="1" si="1064"/>
        <v>-4.090124879069549E-14</v>
      </c>
      <c r="HH463" s="223">
        <f t="shared" ca="1" si="1065"/>
        <v>3.1780223649859134E-13</v>
      </c>
      <c r="HI463" s="223">
        <f t="shared" ca="1" si="1066"/>
        <v>-4.6962105096343062E-13</v>
      </c>
      <c r="HJ463" s="223">
        <f t="shared" ca="1" si="1067"/>
        <v>4.3660409365277929E-13</v>
      </c>
      <c r="HK463" s="223">
        <f t="shared" ca="1" si="1068"/>
        <v>-2.3174634163095957E-13</v>
      </c>
      <c r="HL463" s="223">
        <f t="shared" ca="1" si="1069"/>
        <v>-6.4323279670630769E-14</v>
      </c>
      <c r="HM463" s="223">
        <f t="shared" ca="1" si="1070"/>
        <v>3.3507622699293307E-13</v>
      </c>
      <c r="HN463" s="223">
        <f t="shared" ca="1" si="1071"/>
        <v>-4.7394821861105617E-13</v>
      </c>
      <c r="HO463" s="223">
        <f t="shared" ca="1" si="1072"/>
        <v>4.262813304475421E-13</v>
      </c>
      <c r="HP463" s="223">
        <f t="shared" ca="1" si="1073"/>
        <v>-2.1083653167905832E-13</v>
      </c>
      <c r="HQ463" s="223">
        <f t="shared" ca="1" si="1074"/>
        <v>-8.7590350135839509E-14</v>
      </c>
      <c r="HR463" s="223">
        <f t="shared" ca="1" si="1075"/>
        <v>3.5154298950727603E-13</v>
      </c>
      <c r="HS463" s="223">
        <f t="shared" ca="1" si="1076"/>
        <v>-4.7713360348709454E-13</v>
      </c>
      <c r="HT463" s="223">
        <f t="shared" ca="1" si="1077"/>
        <v>4.1493161817939624E-13</v>
      </c>
      <c r="HU463" s="223">
        <f t="shared" ca="1" si="1078"/>
        <v>-1.894187980551937E-13</v>
      </c>
      <c r="HV463" s="223">
        <f t="shared" ca="1" si="1079"/>
        <v>-1.1064640777550867E-13</v>
      </c>
      <c r="HW463" s="223">
        <f t="shared" ca="1" si="1080"/>
        <v>3.6716285416832896E-13</v>
      </c>
      <c r="HX463" s="223">
        <f t="shared" ca="1" si="1081"/>
        <v>-4.791695317203577E-13</v>
      </c>
      <c r="HY463" s="223">
        <f t="shared" ca="1" si="1082"/>
        <v>4.025822992993654E-13</v>
      </c>
      <c r="HZ463" s="223">
        <f t="shared" ca="1" si="1083"/>
        <v>-1.6754473795573673E-13</v>
      </c>
      <c r="IA463" s="223">
        <f t="shared" ca="1" si="1084"/>
        <v>-1.334359085273663E-13</v>
      </c>
      <c r="IB463" s="223">
        <f t="shared" ca="1" si="1085"/>
        <v>3.8189819135402398E-13</v>
      </c>
      <c r="IC463" s="223">
        <f t="shared" ca="1" si="1086"/>
        <v>-4.8005109858141412E-13</v>
      </c>
      <c r="ID463" s="223">
        <f t="shared" ca="1" si="1087"/>
        <v>3.89263124398279E-13</v>
      </c>
      <c r="IE463" s="223">
        <f t="shared" ca="1" si="1088"/>
        <v>-1.5129960939359631E-13</v>
      </c>
      <c r="IF463" s="223">
        <f t="shared" ca="1" si="1089"/>
        <v>-1.5590395048802841E-13</v>
      </c>
      <c r="IG463" s="223">
        <f t="shared" ca="1" si="1090"/>
        <v>3.957135023464484E-13</v>
      </c>
      <c r="IH463" s="223">
        <f t="shared" ca="1" si="1091"/>
        <v>-4.7977618029847746E-13</v>
      </c>
      <c r="II463" s="223">
        <f t="shared" ca="1" si="1092"/>
        <v>3.7500618053506165E-13</v>
      </c>
      <c r="IJ463" s="223">
        <f t="shared" ca="1" si="1093"/>
        <v>-1.2263939681662972E-13</v>
      </c>
      <c r="IK463" s="223">
        <f t="shared" ca="1" si="1094"/>
        <v>-1.7799640617633975E-13</v>
      </c>
      <c r="IL463" s="223">
        <f t="shared" ca="1" si="1095"/>
        <v>4.0857550485127943E-13</v>
      </c>
      <c r="IM463" s="223">
        <f t="shared" ca="1" si="1096"/>
        <v>-4.7834543917377267E-13</v>
      </c>
      <c r="IN463" s="223">
        <f t="shared" ca="1" si="1097"/>
        <v>3.5984581393630657E-13</v>
      </c>
      <c r="IO463" s="223">
        <f t="shared" ca="1" si="1098"/>
        <v>-9.9716296677079114E-14</v>
      </c>
      <c r="IP463" s="223">
        <f t="shared" ca="1" si="1099"/>
        <v>-1.9966005293152906E-13</v>
      </c>
      <c r="IQ463" s="223">
        <f t="shared" ca="1" si="1100"/>
        <v>4.2045321317793755E-13</v>
      </c>
      <c r="IR463" s="223">
        <f t="shared" ca="1" si="1101"/>
        <v>-4.7576232198798781E-13</v>
      </c>
      <c r="IS463" s="223">
        <f t="shared" ca="1" si="1102"/>
        <v>3.4381854725300954E-13</v>
      </c>
      <c r="IT463" s="223">
        <f t="shared" ca="1" si="1103"/>
        <v>-7.6552971244717743E-14</v>
      </c>
      <c r="IU463" s="223">
        <f t="shared" ca="1" si="1104"/>
        <v>-2.2084270113110031E-13</v>
      </c>
      <c r="IV463" s="223">
        <f t="shared" ca="1" si="1105"/>
        <v>4.3131801288672358E-13</v>
      </c>
      <c r="IW463" s="223">
        <f t="shared" ca="1" si="1106"/>
        <v>-4.720330516966681E-13</v>
      </c>
      <c r="IX463" s="223">
        <f t="shared" ca="1" si="1107"/>
        <v>3.2696299157439328E-13</v>
      </c>
      <c r="IY463" s="223">
        <f t="shared" ca="1" si="1108"/>
        <v>-5.3205222999325508E-14</v>
      </c>
      <c r="IZ463" s="223">
        <f t="shared" ca="1" si="1109"/>
        <v>-2.4149331992006183E-13</v>
      </c>
      <c r="JA463" s="223">
        <f t="shared" ca="1" si="1110"/>
        <v>4.4114372972344475E-13</v>
      </c>
      <c r="JB463" s="223">
        <f t="shared" ca="1" si="1111"/>
        <v>-4.6716661243860767E-13</v>
      </c>
    </row>
    <row r="464" spans="2:262">
      <c r="B464" s="230">
        <v>103</v>
      </c>
      <c r="C464" s="229">
        <f t="shared" si="1112"/>
        <v>2.0117187500000014E-3</v>
      </c>
      <c r="D464" s="226">
        <f t="shared" ca="1" si="855"/>
        <v>18.000000000011955</v>
      </c>
      <c r="E464" s="225">
        <f ca="1">DE361</f>
        <v>1.1956187933801172E-11</v>
      </c>
      <c r="F464" s="224">
        <v>103</v>
      </c>
      <c r="G464" s="223">
        <f t="shared" ca="1" si="856"/>
        <v>5.9521791957107457E-13</v>
      </c>
      <c r="H464" s="223">
        <f t="shared" ca="1" si="857"/>
        <v>-1.3533832817982265E-13</v>
      </c>
      <c r="I464" s="223">
        <f t="shared" ca="1" si="858"/>
        <v>-3.7391679605677828E-13</v>
      </c>
      <c r="J464" s="223">
        <f t="shared" ca="1" si="859"/>
        <v>7.4675571585646284E-13</v>
      </c>
      <c r="K464" s="223">
        <f t="shared" ca="1" si="860"/>
        <v>-8.4715546877998773E-13</v>
      </c>
      <c r="L464" s="223">
        <f t="shared" ca="1" si="861"/>
        <v>6.3848717544919474E-13</v>
      </c>
      <c r="M464" s="223">
        <f t="shared" ca="1" si="862"/>
        <v>-1.9687936729863609E-13</v>
      </c>
      <c r="N464" s="223">
        <f t="shared" ca="1" si="863"/>
        <v>-3.1655601399668001E-13</v>
      </c>
      <c r="O464" s="223">
        <f t="shared" ca="1" si="864"/>
        <v>7.1450214640960727E-13</v>
      </c>
      <c r="P464" s="223">
        <f t="shared" ca="1" si="865"/>
        <v>-8.51776193740728E-13</v>
      </c>
      <c r="Q464" s="223">
        <f t="shared" ca="1" si="866"/>
        <v>6.7829641400335249E-13</v>
      </c>
      <c r="R464" s="223">
        <f t="shared" ca="1" si="867"/>
        <v>-2.573535000679149E-13</v>
      </c>
      <c r="S464" s="223">
        <f t="shared" ca="1" si="868"/>
        <v>-2.5747978746949298E-13</v>
      </c>
      <c r="T464" s="223">
        <f t="shared" ca="1" si="869"/>
        <v>6.7837662792501975E-13</v>
      </c>
      <c r="U464" s="223">
        <f t="shared" ca="1" si="870"/>
        <v>-8.5178106970746685E-13</v>
      </c>
      <c r="V464" s="223">
        <f t="shared" ca="1" si="871"/>
        <v>7.1442990552065022E-13</v>
      </c>
      <c r="W464" s="223">
        <f t="shared" ca="1" si="872"/>
        <v>-3.1643301192254419E-13</v>
      </c>
      <c r="X464" s="223">
        <f t="shared" ca="1" si="873"/>
        <v>-1.9700825566528268E-13</v>
      </c>
      <c r="Y464" s="223">
        <f t="shared" ca="1" si="874"/>
        <v>6.3857492771737837E-13</v>
      </c>
      <c r="Z464" s="223">
        <f t="shared" ca="1" si="875"/>
        <v>-8.4717007025691785E-13</v>
      </c>
      <c r="AA464" s="223">
        <f t="shared" ca="1" si="876"/>
        <v>7.4669183947985283E-13</v>
      </c>
      <c r="AB464" s="223">
        <f t="shared" ca="1" si="877"/>
        <v>-3.7379774586897479E-13</v>
      </c>
      <c r="AC464" s="223">
        <f t="shared" ca="1" si="878"/>
        <v>-1.3546911905431086E-13</v>
      </c>
      <c r="AD464" s="223">
        <f t="shared" ca="1" si="879"/>
        <v>5.9531273464863197E-13</v>
      </c>
      <c r="AE464" s="223">
        <f t="shared" ca="1" si="880"/>
        <v>-8.3796818279461245E-13</v>
      </c>
      <c r="AF464" s="223">
        <f t="shared" ca="1" si="881"/>
        <v>7.749073856655746E-13</v>
      </c>
      <c r="AG464" s="223">
        <f t="shared" ca="1" si="882"/>
        <v>-4.2913683744373639E-13</v>
      </c>
      <c r="AH464" s="223">
        <f t="shared" ca="1" si="883"/>
        <v>-7.3195863549784352E-14</v>
      </c>
      <c r="AI464" s="223">
        <f t="shared" ca="1" si="884"/>
        <v>5.4882449029137454E-13</v>
      </c>
      <c r="AJ464" s="223">
        <f t="shared" ca="1" si="885"/>
        <v>-8.2422527314598604E-13</v>
      </c>
      <c r="AK464" s="223">
        <f t="shared" ca="1" si="886"/>
        <v>7.9892364158837387E-13</v>
      </c>
      <c r="AL464" s="223">
        <f t="shared" ca="1" si="887"/>
        <v>-4.8215039931484005E-13</v>
      </c>
      <c r="AM464" s="223">
        <f t="shared" ca="1" si="888"/>
        <v>-1.0525953318806305E-14</v>
      </c>
      <c r="AN464" s="223">
        <f t="shared" ca="1" si="889"/>
        <v>4.9936211846962719E-13</v>
      </c>
      <c r="AO464" s="223">
        <f t="shared" ca="1" si="890"/>
        <v>-8.0601581532914171E-13</v>
      </c>
      <c r="AP464" s="223">
        <f t="shared" ca="1" si="891"/>
        <v>8.1861046107656438E-13</v>
      </c>
      <c r="AQ464" s="223">
        <f t="shared" ca="1" si="892"/>
        <v>-5.3255114639728355E-13</v>
      </c>
      <c r="AR464" s="223">
        <f t="shared" ca="1" si="893"/>
        <v>5.2200997965214646E-14</v>
      </c>
      <c r="AS464" s="223">
        <f t="shared" ca="1" si="894"/>
        <v>4.4719366006186084E-13</v>
      </c>
      <c r="AT464" s="223">
        <f t="shared" ca="1" si="895"/>
        <v>-7.8343848797371103E-13</v>
      </c>
      <c r="AU464" s="223">
        <f t="shared" ca="1" si="896"/>
        <v>8.3386115954962953E-13</v>
      </c>
      <c r="AV464" s="223">
        <f t="shared" ca="1" si="897"/>
        <v>-5.8006595267578323E-13</v>
      </c>
      <c r="AW464" s="223">
        <f t="shared" ca="1" si="898"/>
        <v>1.1464506751841882E-13</v>
      </c>
      <c r="AX464" s="223">
        <f t="shared" ca="1" si="899"/>
        <v>3.9260182046418945E-13</v>
      </c>
      <c r="AY464" s="223">
        <f t="shared" ca="1" si="900"/>
        <v>-7.5661563957278321E-13</v>
      </c>
      <c r="AZ464" s="223">
        <f t="shared" ca="1" si="901"/>
        <v>8.4459309215117752E-13</v>
      </c>
      <c r="BA464" s="223">
        <f t="shared" ca="1" si="902"/>
        <v>-6.2443733129829029E-13</v>
      </c>
      <c r="BB464" s="223">
        <f t="shared" ca="1" si="903"/>
        <v>1.7646786551760363E-13</v>
      </c>
      <c r="BC464" s="223">
        <f t="shared" ca="1" si="904"/>
        <v>3.3588243758536179E-13</v>
      </c>
      <c r="BD464" s="223">
        <f t="shared" ca="1" si="905"/>
        <v>-7.2569262546585497E-13</v>
      </c>
      <c r="BE464" s="223">
        <f t="shared" ca="1" si="906"/>
        <v>8.5074810160860113E-13</v>
      </c>
      <c r="BF464" s="223">
        <f t="shared" ca="1" si="907"/>
        <v>-6.6542482991960637E-13</v>
      </c>
      <c r="BG464" s="223">
        <f t="shared" ca="1" si="908"/>
        <v>2.3733436886388704E-13</v>
      </c>
      <c r="BH464" s="223">
        <f t="shared" ca="1" si="909"/>
        <v>2.773428786755244E-13</v>
      </c>
      <c r="BI464" s="223">
        <f t="shared" ca="1" si="910"/>
        <v>-6.9083702014561092E-13</v>
      </c>
      <c r="BJ464" s="223">
        <f t="shared" ca="1" si="911"/>
        <v>8.5229283339236438E-13</v>
      </c>
      <c r="BK464" s="223">
        <f t="shared" ca="1" si="912"/>
        <v>-7.0280633373344532E-13</v>
      </c>
      <c r="BL464" s="223">
        <f t="shared" ca="1" si="913"/>
        <v>2.96914736702049E-13</v>
      </c>
      <c r="BM464" s="223">
        <f t="shared" ca="1" si="914"/>
        <v>2.1730037467645395E-13</v>
      </c>
      <c r="BN464" s="223">
        <f t="shared" ca="1" si="915"/>
        <v>-6.5223770915728332E-13</v>
      </c>
      <c r="BO464" s="223">
        <f t="shared" ca="1" si="916"/>
        <v>8.4921891646708983E-13</v>
      </c>
      <c r="BP464" s="223">
        <f t="shared" ca="1" si="917"/>
        <v>-7.3637926913180002E-13</v>
      </c>
      <c r="BQ464" s="223">
        <f t="shared" ca="1" si="918"/>
        <v>3.5488609785655166E-13</v>
      </c>
      <c r="BR464" s="223">
        <f t="shared" ca="1" si="919"/>
        <v>1.5608030111951492E-13</v>
      </c>
      <c r="BS464" s="223">
        <f t="shared" ca="1" si="920"/>
        <v>-6.1010386551143402E-13</v>
      </c>
      <c r="BT464" s="223">
        <f t="shared" ca="1" si="921"/>
        <v>8.4154300865493159E-13</v>
      </c>
      <c r="BU464" s="223">
        <f t="shared" ca="1" si="922"/>
        <v>-7.6596170146888937E-13</v>
      </c>
      <c r="BV464" s="223">
        <f t="shared" ca="1" si="923"/>
        <v>4.109343004985081E-13</v>
      </c>
      <c r="BW464" s="223">
        <f t="shared" ca="1" si="924"/>
        <v>9.4014414887602949E-14</v>
      </c>
      <c r="BX464" s="223">
        <f t="shared" ca="1" si="925"/>
        <v>-5.6466381615738041E-13</v>
      </c>
      <c r="BY464" s="223">
        <f t="shared" ca="1" si="926"/>
        <v>8.2930670636537831E-13</v>
      </c>
      <c r="BZ464" s="223">
        <f t="shared" ca="1" si="927"/>
        <v>-7.9139332098080193E-13</v>
      </c>
      <c r="CA464" s="223">
        <f t="shared" ca="1" si="928"/>
        <v>4.6475561456161825E-13</v>
      </c>
      <c r="CB464" s="223">
        <f t="shared" ca="1" si="929"/>
        <v>3.1439056395783995E-14</v>
      </c>
      <c r="CC464" s="223">
        <f t="shared" ca="1" si="930"/>
        <v>-5.1616380465961711E-13</v>
      </c>
      <c r="CD464" s="223">
        <f t="shared" ca="1" si="931"/>
        <v>8.1257631918072487E-13</v>
      </c>
      <c r="CE464" s="223">
        <f t="shared" ca="1" si="932"/>
        <v>-8.1253631151792818E-13</v>
      </c>
      <c r="CF464" s="223">
        <f t="shared" ca="1" si="933"/>
        <v>5.1605837768179568E-13</v>
      </c>
      <c r="CG464" s="223">
        <f t="shared" ca="1" si="934"/>
        <v>-3.1306673066630026E-14</v>
      </c>
      <c r="CH464" s="223">
        <f t="shared" ca="1" si="935"/>
        <v>-4.6486665678263899E-13</v>
      </c>
      <c r="CI464" s="223">
        <f t="shared" ca="1" si="936"/>
        <v>7.9144251051869841E-13</v>
      </c>
      <c r="CJ464" s="223">
        <f t="shared" ca="1" si="937"/>
        <v>-8.2927609738266326E-13</v>
      </c>
      <c r="CK464" s="223">
        <f t="shared" ca="1" si="938"/>
        <v>5.645645757406653E-13</v>
      </c>
      <c r="CL464" s="223">
        <f t="shared" ca="1" si="939"/>
        <v>-9.3882748955203761E-14</v>
      </c>
      <c r="CM464" s="223">
        <f t="shared" ca="1" si="940"/>
        <v>-4.1105035621527109E-13</v>
      </c>
      <c r="CN464" s="223">
        <f t="shared" ca="1" si="941"/>
        <v>7.6601980631951043E-13</v>
      </c>
      <c r="CO464" s="223">
        <f t="shared" ca="1" si="942"/>
        <v>-8.4152196422502373E-13</v>
      </c>
      <c r="CP464" s="223">
        <f t="shared" ca="1" si="943"/>
        <v>6.100113494482248E-13</v>
      </c>
      <c r="CQ464" s="223">
        <f t="shared" ca="1" si="944"/>
        <v>-1.5595006609294191E-13</v>
      </c>
      <c r="CR464" s="223">
        <f t="shared" ca="1" si="945"/>
        <v>-3.5500653815309256E-13</v>
      </c>
      <c r="CS464" s="223">
        <f t="shared" ca="1" si="946"/>
        <v>7.364459744199136E-13</v>
      </c>
      <c r="CT464" s="223">
        <f t="shared" ca="1" si="947"/>
        <v>-8.4920755063158589E-13</v>
      </c>
      <c r="CU464" s="223">
        <f t="shared" ca="1" si="948"/>
        <v>6.5215241880016084E-13</v>
      </c>
      <c r="CV464" s="223">
        <f t="shared" ca="1" si="949"/>
        <v>-2.171722763105765E-13</v>
      </c>
      <c r="CW464" s="223">
        <f t="shared" ca="1" si="950"/>
        <v>-2.9703890890198829E-13</v>
      </c>
      <c r="CX464" s="223">
        <f t="shared" ca="1" si="951"/>
        <v>7.0288127797732611E-13</v>
      </c>
      <c r="CY464" s="223">
        <f t="shared" ca="1" si="952"/>
        <v>-8.5229120774370803E-13</v>
      </c>
      <c r="CZ464" s="223">
        <f t="shared" ca="1" si="953"/>
        <v>6.9075941769042399E-13</v>
      </c>
      <c r="DA464" s="223">
        <f t="shared" ca="1" si="954"/>
        <v>-2.7721761114653273E-13</v>
      </c>
      <c r="DB464" s="223">
        <f t="shared" ca="1" si="955"/>
        <v>-2.3746160006729263E-13</v>
      </c>
      <c r="DC464" s="223">
        <f t="shared" ca="1" si="956"/>
        <v>6.655076069899186E-13</v>
      </c>
      <c r="DD464" s="223">
        <f t="shared" ca="1" si="957"/>
        <v>-8.5075622495632467E-13</v>
      </c>
      <c r="DE464" s="223">
        <f t="shared" ca="1" si="958"/>
        <v>7.2562313144701669E-13</v>
      </c>
      <c r="DF464" s="223">
        <f t="shared" ca="1" si="959"/>
        <v>-3.3576067972880351E-13</v>
      </c>
      <c r="DG464" s="223">
        <f t="shared" ca="1" si="960"/>
        <v>-1.7659746624753699E-13</v>
      </c>
      <c r="DH464" s="223">
        <f t="shared" ca="1" si="961"/>
        <v>6.2452749261891244E-13</v>
      </c>
      <c r="DI464" s="223">
        <f t="shared" ca="1" si="962"/>
        <v>-8.4461092047415428E-13</v>
      </c>
      <c r="DJ464" s="223">
        <f t="shared" ca="1" si="963"/>
        <v>7.5655463058440828E-13</v>
      </c>
      <c r="DK464" s="223">
        <f t="shared" ca="1" si="964"/>
        <v>-3.9248423209646136E-13</v>
      </c>
      <c r="DL464" s="223">
        <f t="shared" ca="1" si="965"/>
        <v>-1.1477633545731867E-13</v>
      </c>
      <c r="DM464" s="223">
        <f t="shared" ca="1" si="966"/>
        <v>5.8016300965469079E-13</v>
      </c>
      <c r="DN464" s="223">
        <f t="shared" ca="1" si="967"/>
        <v>-8.3388859623463103E-13</v>
      </c>
      <c r="DO464" s="223">
        <f t="shared" ca="1" si="968"/>
        <v>7.8338629462876796E-13</v>
      </c>
      <c r="DP464" s="223">
        <f t="shared" ca="1" si="969"/>
        <v>-4.4708087840452611E-13</v>
      </c>
      <c r="DQ464" s="223">
        <f t="shared" ca="1" si="970"/>
        <v>-5.2333221760734654E-14</v>
      </c>
      <c r="DR464" s="223">
        <f t="shared" ca="1" si="971"/>
        <v>5.3265457307430674E-13</v>
      </c>
      <c r="DS464" s="223">
        <f t="shared" ca="1" si="972"/>
        <v>-8.1864735744181897E-13</v>
      </c>
      <c r="DT464" s="223">
        <f t="shared" ca="1" si="973"/>
        <v>8.0597272046791509E-13</v>
      </c>
      <c r="DU464" s="223">
        <f t="shared" ca="1" si="974"/>
        <v>-4.9925475469625788E-13</v>
      </c>
      <c r="DV464" s="223">
        <f t="shared" ca="1" si="975"/>
        <v>1.039349019880982E-14</v>
      </c>
      <c r="DW464" s="223">
        <f t="shared" ca="1" si="976"/>
        <v>4.8225963521184475E-13</v>
      </c>
      <c r="DX464" s="223">
        <f t="shared" ca="1" si="977"/>
        <v>-7.9896979768927748E-13</v>
      </c>
      <c r="DY464" s="223">
        <f t="shared" ca="1" si="978"/>
        <v>8.2419151030325801E-13</v>
      </c>
      <c r="DZ464" s="223">
        <f t="shared" ca="1" si="979"/>
        <v>-5.4872312621555029E-13</v>
      </c>
      <c r="EA464" s="223">
        <f t="shared" ca="1" si="980"/>
        <v>7.3063878934496079E-14</v>
      </c>
      <c r="EB464" s="223">
        <f t="shared" ca="1" si="981"/>
        <v>4.2925129060193139E-13</v>
      </c>
      <c r="EC464" s="223">
        <f t="shared" ca="1" si="982"/>
        <v>-7.7496255137824064E-13</v>
      </c>
      <c r="ED464" s="223">
        <f t="shared" ca="1" si="983"/>
        <v>8.3794393493415522E-13</v>
      </c>
      <c r="EE464" s="223">
        <f t="shared" ca="1" si="984"/>
        <v>-5.9521791957107104E-13</v>
      </c>
      <c r="EF464" s="223">
        <f t="shared" ca="1" si="985"/>
        <v>1.3533832817979032E-13</v>
      </c>
      <c r="EG464" s="223">
        <f t="shared" ca="1" si="986"/>
        <v>3.7391679605678928E-13</v>
      </c>
      <c r="EH464" s="223">
        <f t="shared" ca="1" si="987"/>
        <v>-7.4675571585648192E-13</v>
      </c>
      <c r="EI464" s="223">
        <f t="shared" ca="1" si="988"/>
        <v>8.4715546877998571E-13</v>
      </c>
      <c r="EJ464" s="223">
        <f t="shared" ca="1" si="989"/>
        <v>-6.3848717544916354E-13</v>
      </c>
      <c r="EK464" s="223">
        <f t="shared" ca="1" si="990"/>
        <v>1.9687936729861095E-13</v>
      </c>
      <c r="EL464" s="223">
        <f t="shared" ca="1" si="991"/>
        <v>3.165560139966844E-13</v>
      </c>
      <c r="EM464" s="223">
        <f t="shared" ca="1" si="992"/>
        <v>-7.1450214640962474E-13</v>
      </c>
      <c r="EN464" s="223">
        <f t="shared" ca="1" si="993"/>
        <v>8.517761937407277E-13</v>
      </c>
      <c r="EO464" s="223">
        <f t="shared" ca="1" si="994"/>
        <v>-6.7829641400332957E-13</v>
      </c>
      <c r="EP464" s="223">
        <f t="shared" ca="1" si="995"/>
        <v>2.5735350006789597E-13</v>
      </c>
      <c r="EQ464" s="223">
        <f t="shared" ca="1" si="996"/>
        <v>2.5747978746953498E-13</v>
      </c>
      <c r="ER464" s="223">
        <f t="shared" ca="1" si="997"/>
        <v>-6.783766279250355E-13</v>
      </c>
      <c r="ES464" s="223">
        <f t="shared" ca="1" si="998"/>
        <v>8.5178106970746685E-13</v>
      </c>
      <c r="ET464" s="223">
        <f t="shared" ca="1" si="999"/>
        <v>-7.1442990552063275E-13</v>
      </c>
      <c r="EU464" s="223">
        <f t="shared" ca="1" si="1000"/>
        <v>3.1643301192253137E-13</v>
      </c>
      <c r="EV464" s="223">
        <f t="shared" ca="1" si="1001"/>
        <v>1.9700825566531966E-13</v>
      </c>
      <c r="EW464" s="223">
        <f t="shared" ca="1" si="1002"/>
        <v>-6.385749277173916E-13</v>
      </c>
      <c r="EX464" s="223">
        <f t="shared" ca="1" si="1003"/>
        <v>8.471700702569227E-13</v>
      </c>
      <c r="EY464" s="223">
        <f t="shared" ca="1" si="1004"/>
        <v>-7.4669183947984041E-13</v>
      </c>
      <c r="EZ464" s="223">
        <f t="shared" ca="1" si="1005"/>
        <v>3.7379774586897333E-13</v>
      </c>
      <c r="FA464" s="223">
        <f t="shared" ca="1" si="1006"/>
        <v>1.3546911905434241E-13</v>
      </c>
      <c r="FB464" s="223">
        <f t="shared" ca="1" si="1007"/>
        <v>-5.9531273464864187E-13</v>
      </c>
      <c r="FC464" s="223">
        <f t="shared" ca="1" si="1008"/>
        <v>8.3796818279461941E-13</v>
      </c>
      <c r="FD464" s="223">
        <f t="shared" ca="1" si="1009"/>
        <v>-7.7490738566556895E-13</v>
      </c>
      <c r="FE464" s="223">
        <f t="shared" ca="1" si="1010"/>
        <v>4.2913683744369302E-13</v>
      </c>
      <c r="FF464" s="223">
        <f t="shared" ca="1" si="1011"/>
        <v>7.3195863549810164E-14</v>
      </c>
      <c r="FG464" s="223">
        <f t="shared" ca="1" si="1012"/>
        <v>-5.4882449029137575E-13</v>
      </c>
      <c r="FH464" s="223">
        <f t="shared" ca="1" si="1013"/>
        <v>8.2422527314599271E-13</v>
      </c>
      <c r="FI464" s="223">
        <f t="shared" ca="1" si="1014"/>
        <v>-7.9892364158836903E-13</v>
      </c>
      <c r="FJ464" s="223">
        <f t="shared" ca="1" si="1015"/>
        <v>4.8215039931480864E-13</v>
      </c>
      <c r="FK464" s="223">
        <f t="shared" ca="1" si="1016"/>
        <v>1.0525953318820063E-14</v>
      </c>
      <c r="FL464" s="223">
        <f t="shared" ca="1" si="1017"/>
        <v>-4.9936211846966788E-13</v>
      </c>
      <c r="FM464" s="223">
        <f t="shared" ca="1" si="1018"/>
        <v>8.0601581532915019E-13</v>
      </c>
      <c r="FN464" s="223">
        <f t="shared" ca="1" si="1019"/>
        <v>-8.1861046107656388E-13</v>
      </c>
      <c r="FO464" s="223">
        <f t="shared" ca="1" si="1020"/>
        <v>5.3255114639726325E-13</v>
      </c>
      <c r="FP464" s="223">
        <f t="shared" ca="1" si="1021"/>
        <v>-5.2200997965200863E-14</v>
      </c>
      <c r="FQ464" s="223">
        <f t="shared" ca="1" si="1022"/>
        <v>-4.4719366006189315E-13</v>
      </c>
      <c r="FR464" s="223">
        <f t="shared" ca="1" si="1023"/>
        <v>7.8343848797371648E-13</v>
      </c>
      <c r="FS464" s="223">
        <f t="shared" ca="1" si="1024"/>
        <v>-8.3386115954961913E-13</v>
      </c>
      <c r="FT464" s="223">
        <f t="shared" ca="1" si="1025"/>
        <v>5.8006595267576414E-13</v>
      </c>
      <c r="FU464" s="223">
        <f t="shared" ca="1" si="1026"/>
        <v>-1.1464506751841715E-13</v>
      </c>
      <c r="FV464" s="223">
        <f t="shared" ca="1" si="1027"/>
        <v>-3.9260182046421247E-13</v>
      </c>
      <c r="FW464" s="223">
        <f t="shared" ca="1" si="1028"/>
        <v>7.5661563957278958E-13</v>
      </c>
      <c r="FX464" s="223">
        <f t="shared" ca="1" si="1029"/>
        <v>-8.4459309215117237E-13</v>
      </c>
      <c r="FY464" s="223">
        <f t="shared" ca="1" si="1030"/>
        <v>6.244373312982809E-13</v>
      </c>
      <c r="FZ464" s="223">
        <f t="shared" ca="1" si="1031"/>
        <v>-1.764678655175546E-13</v>
      </c>
      <c r="GA464" s="223">
        <f t="shared" ca="1" si="1032"/>
        <v>-3.3588243758538557E-13</v>
      </c>
      <c r="GB464" s="223">
        <f t="shared" ca="1" si="1033"/>
        <v>7.2569262546585587E-13</v>
      </c>
      <c r="GC464" s="223">
        <f t="shared" ca="1" si="1034"/>
        <v>-8.5074810160859962E-13</v>
      </c>
      <c r="GD464" s="223">
        <f t="shared" ca="1" si="1035"/>
        <v>6.6542482991960526E-13</v>
      </c>
      <c r="GE464" s="223">
        <f t="shared" ca="1" si="1036"/>
        <v>-2.373343688638622E-13</v>
      </c>
      <c r="GF464" s="223">
        <f t="shared" ca="1" si="1037"/>
        <v>-2.7734287867554883E-13</v>
      </c>
      <c r="GG464" s="223">
        <f t="shared" ca="1" si="1038"/>
        <v>6.908370201456401E-13</v>
      </c>
      <c r="GH464" s="223">
        <f t="shared" ca="1" si="1039"/>
        <v>-8.5229283339236478E-13</v>
      </c>
      <c r="GI464" s="223">
        <f t="shared" ca="1" si="1040"/>
        <v>7.0280633373344441E-13</v>
      </c>
      <c r="GJ464" s="223">
        <f t="shared" ca="1" si="1041"/>
        <v>-2.9691473670202471E-13</v>
      </c>
      <c r="GK464" s="223">
        <f t="shared" ca="1" si="1042"/>
        <v>-2.1730037467645554E-13</v>
      </c>
      <c r="GL464" s="223">
        <f t="shared" ca="1" si="1043"/>
        <v>6.5223770915729998E-13</v>
      </c>
      <c r="GM464" s="223">
        <f t="shared" ca="1" si="1044"/>
        <v>-8.4921891646709205E-13</v>
      </c>
      <c r="GN464" s="223">
        <f t="shared" ca="1" si="1045"/>
        <v>7.3637926913177487E-13</v>
      </c>
      <c r="GO464" s="223">
        <f t="shared" ca="1" si="1046"/>
        <v>-3.5488609785652804E-13</v>
      </c>
      <c r="GP464" s="223">
        <f t="shared" ca="1" si="1047"/>
        <v>-1.5608030111951656E-13</v>
      </c>
      <c r="GQ464" s="223">
        <f t="shared" ca="1" si="1048"/>
        <v>6.101038655114521E-13</v>
      </c>
      <c r="GR464" s="223">
        <f t="shared" ca="1" si="1049"/>
        <v>-8.4154300865493179E-13</v>
      </c>
      <c r="GS464" s="223">
        <f t="shared" ca="1" si="1050"/>
        <v>7.6596170146887796E-13</v>
      </c>
      <c r="GT464" s="223">
        <f t="shared" ca="1" si="1051"/>
        <v>-4.1093430049848553E-13</v>
      </c>
      <c r="GU464" s="223">
        <f t="shared" ca="1" si="1052"/>
        <v>-9.4014414887652779E-14</v>
      </c>
      <c r="GV464" s="223">
        <f t="shared" ca="1" si="1053"/>
        <v>5.646638161573998E-13</v>
      </c>
      <c r="GW464" s="223">
        <f t="shared" ca="1" si="1054"/>
        <v>-8.2930670636538992E-13</v>
      </c>
      <c r="GX464" s="223">
        <f t="shared" ca="1" si="1055"/>
        <v>7.9139332098079234E-13</v>
      </c>
      <c r="GY464" s="223">
        <f t="shared" ca="1" si="1056"/>
        <v>-4.6475561456161684E-13</v>
      </c>
      <c r="GZ464" s="223">
        <f t="shared" ca="1" si="1057"/>
        <v>-3.143905639580987E-14</v>
      </c>
      <c r="HA464" s="223">
        <f t="shared" ca="1" si="1058"/>
        <v>5.161638046596377E-13</v>
      </c>
      <c r="HB464" s="223">
        <f t="shared" ca="1" si="1059"/>
        <v>-8.1257631918074002E-13</v>
      </c>
      <c r="HC464" s="223">
        <f t="shared" ca="1" si="1060"/>
        <v>8.1253631151790556E-13</v>
      </c>
      <c r="HD464" s="223">
        <f t="shared" ca="1" si="1061"/>
        <v>-5.1605837768179426E-13</v>
      </c>
      <c r="HE464" s="223">
        <f t="shared" ca="1" si="1062"/>
        <v>3.1306673066604126E-14</v>
      </c>
      <c r="HF464" s="223">
        <f t="shared" ca="1" si="1063"/>
        <v>4.64866656782681E-13</v>
      </c>
      <c r="HG464" s="223">
        <f t="shared" ca="1" si="1064"/>
        <v>-7.9144251051868993E-13</v>
      </c>
      <c r="HH464" s="223">
        <f t="shared" ca="1" si="1065"/>
        <v>8.2927609738265731E-13</v>
      </c>
      <c r="HI464" s="223">
        <f t="shared" ca="1" si="1066"/>
        <v>-5.6456457574062774E-13</v>
      </c>
      <c r="HJ464" s="223">
        <f t="shared" ca="1" si="1067"/>
        <v>9.3882748955129898E-14</v>
      </c>
      <c r="HK464" s="223">
        <f t="shared" ca="1" si="1068"/>
        <v>4.110503562152725E-13</v>
      </c>
      <c r="HL464" s="223">
        <f t="shared" ca="1" si="1069"/>
        <v>-7.6601980631952184E-13</v>
      </c>
      <c r="HM464" s="223">
        <f t="shared" ca="1" si="1070"/>
        <v>8.4152196422501575E-13</v>
      </c>
      <c r="HN464" s="223">
        <f t="shared" ca="1" si="1071"/>
        <v>-6.1001134944824066E-13</v>
      </c>
      <c r="HO464" s="223">
        <f t="shared" ca="1" si="1072"/>
        <v>1.5595006609291641E-13</v>
      </c>
      <c r="HP464" s="223">
        <f t="shared" ca="1" si="1073"/>
        <v>3.550065381531381E-13</v>
      </c>
      <c r="HQ464" s="223">
        <f t="shared" ca="1" si="1074"/>
        <v>-7.3644597441995106E-13</v>
      </c>
      <c r="HR464" s="223">
        <f t="shared" ca="1" si="1075"/>
        <v>8.4920755063158579E-13</v>
      </c>
      <c r="HS464" s="223">
        <f t="shared" ca="1" si="1076"/>
        <v>-6.5215241880014418E-13</v>
      </c>
      <c r="HT464" s="223">
        <f t="shared" ca="1" si="1077"/>
        <v>2.1717227631052806E-13</v>
      </c>
      <c r="HU464" s="223">
        <f t="shared" ca="1" si="1078"/>
        <v>2.9703890890196713E-13</v>
      </c>
      <c r="HV464" s="223">
        <f t="shared" ca="1" si="1079"/>
        <v>-7.0288127797734075E-13</v>
      </c>
      <c r="HW464" s="223">
        <f t="shared" ca="1" si="1080"/>
        <v>8.5229120774370743E-13</v>
      </c>
      <c r="HX464" s="223">
        <f t="shared" ca="1" si="1081"/>
        <v>-6.9075941769038037E-13</v>
      </c>
      <c r="HY464" s="223">
        <f t="shared" ca="1" si="1082"/>
        <v>2.7721761114653116E-13</v>
      </c>
      <c r="HZ464" s="223">
        <f t="shared" ca="1" si="1083"/>
        <v>2.3746160006731747E-13</v>
      </c>
      <c r="IA464" s="223">
        <f t="shared" ca="1" si="1084"/>
        <v>-6.6550760698995E-13</v>
      </c>
      <c r="IB464" s="223">
        <f t="shared" ca="1" si="1085"/>
        <v>8.5075622495632335E-13</v>
      </c>
      <c r="IC464" s="223">
        <f t="shared" ca="1" si="1086"/>
        <v>-7.2562313144700306E-13</v>
      </c>
      <c r="ID464" s="223">
        <f t="shared" ca="1" si="1087"/>
        <v>3.3576067972877963E-13</v>
      </c>
      <c r="IE464" s="223">
        <f t="shared" ca="1" si="1088"/>
        <v>1.7434660470707493E-13</v>
      </c>
      <c r="IF464" s="223">
        <f t="shared" ca="1" si="1089"/>
        <v>-6.2452749261889719E-13</v>
      </c>
      <c r="IG464" s="223">
        <f t="shared" ca="1" si="1090"/>
        <v>8.4461092047415792E-13</v>
      </c>
      <c r="IH464" s="223">
        <f t="shared" ca="1" si="1091"/>
        <v>-7.5655463058437405E-13</v>
      </c>
      <c r="II464" s="223">
        <f t="shared" ca="1" si="1092"/>
        <v>3.9248423209648135E-13</v>
      </c>
      <c r="IJ464" s="223">
        <f t="shared" ca="1" si="1093"/>
        <v>1.1477633545734432E-13</v>
      </c>
      <c r="IK464" s="223">
        <f t="shared" ca="1" si="1094"/>
        <v>-5.8016300965470978E-13</v>
      </c>
      <c r="IL464" s="223">
        <f t="shared" ca="1" si="1095"/>
        <v>8.3388859623464658E-13</v>
      </c>
      <c r="IM464" s="223">
        <f t="shared" ca="1" si="1096"/>
        <v>-7.8338629462877685E-13</v>
      </c>
      <c r="IN464" s="223">
        <f t="shared" ca="1" si="1097"/>
        <v>4.470808784045041E-13</v>
      </c>
      <c r="IO464" s="223">
        <f t="shared" ca="1" si="1098"/>
        <v>5.2333221760808857E-14</v>
      </c>
      <c r="IP464" s="223">
        <f t="shared" ca="1" si="1099"/>
        <v>-5.3265457307428907E-13</v>
      </c>
      <c r="IQ464" s="223">
        <f t="shared" ca="1" si="1100"/>
        <v>8.1864735744182634E-13</v>
      </c>
      <c r="IR464" s="223">
        <f t="shared" ca="1" si="1101"/>
        <v>-8.0597272046790661E-13</v>
      </c>
      <c r="IS464" s="223">
        <f t="shared" ca="1" si="1102"/>
        <v>4.992547546961976E-13</v>
      </c>
      <c r="IT464" s="223">
        <f t="shared" ca="1" si="1103"/>
        <v>-1.0393490198832388E-14</v>
      </c>
      <c r="IU464" s="223">
        <f t="shared" ca="1" si="1104"/>
        <v>-4.8225963521186616E-13</v>
      </c>
      <c r="IV464" s="223">
        <f t="shared" ca="1" si="1105"/>
        <v>7.9896979768930333E-13</v>
      </c>
      <c r="IW464" s="223">
        <f t="shared" ca="1" si="1106"/>
        <v>-8.2419151030326387E-13</v>
      </c>
      <c r="IX464" s="223">
        <f t="shared" ca="1" si="1107"/>
        <v>5.4872312621553039E-13</v>
      </c>
      <c r="IY464" s="223">
        <f t="shared" ca="1" si="1108"/>
        <v>-7.3063878934470254E-14</v>
      </c>
      <c r="IZ464" s="223">
        <f t="shared" ca="1" si="1109"/>
        <v>-4.2925129060199561E-13</v>
      </c>
      <c r="JA464" s="223">
        <f t="shared" ca="1" si="1110"/>
        <v>7.7496255137823125E-13</v>
      </c>
      <c r="JB464" s="223">
        <f t="shared" ca="1" si="1111"/>
        <v>-8.3794393493415048E-13</v>
      </c>
    </row>
    <row r="465" spans="2:262">
      <c r="B465" s="230">
        <v>104</v>
      </c>
      <c r="C465" s="229">
        <f t="shared" si="1112"/>
        <v>2.0312500000000014E-3</v>
      </c>
      <c r="D465" s="226">
        <f t="shared" ca="1" si="855"/>
        <v>18.000000000013998</v>
      </c>
      <c r="E465" s="225">
        <f ca="1">DF361</f>
        <v>1.3998955155864426E-11</v>
      </c>
      <c r="F465" s="224">
        <v>104</v>
      </c>
      <c r="G465" s="223">
        <f t="shared" ca="1" si="856"/>
        <v>4.3743534811293606E-13</v>
      </c>
      <c r="H465" s="223">
        <f t="shared" ca="1" si="857"/>
        <v>-1.0383634670788571E-13</v>
      </c>
      <c r="I465" s="223">
        <f t="shared" ca="1" si="858"/>
        <v>-2.6476181423269924E-13</v>
      </c>
      <c r="J465" s="223">
        <f t="shared" ca="1" si="859"/>
        <v>5.441191527730475E-13</v>
      </c>
      <c r="K465" s="223">
        <f t="shared" ca="1" si="860"/>
        <v>-6.4007526777249136E-13</v>
      </c>
      <c r="L465" s="223">
        <f t="shared" ca="1" si="861"/>
        <v>5.2028711670543505E-13</v>
      </c>
      <c r="M465" s="223">
        <f t="shared" ca="1" si="862"/>
        <v>-2.2513058665366393E-13</v>
      </c>
      <c r="N465" s="223">
        <f t="shared" ca="1" si="863"/>
        <v>-1.4590863350070359E-13</v>
      </c>
      <c r="O465" s="223">
        <f t="shared" ca="1" si="864"/>
        <v>4.6776777651051204E-13</v>
      </c>
      <c r="P465" s="223">
        <f t="shared" ca="1" si="865"/>
        <v>-6.3196075006493337E-13</v>
      </c>
      <c r="Q465" s="223">
        <f t="shared" ca="1" si="866"/>
        <v>5.8314454318332097E-13</v>
      </c>
      <c r="R465" s="223">
        <f t="shared" ca="1" si="867"/>
        <v>-3.3777318440902735E-13</v>
      </c>
      <c r="S465" s="223">
        <f t="shared" ca="1" si="868"/>
        <v>-2.1448265809781373E-14</v>
      </c>
      <c r="T465" s="223">
        <f t="shared" ca="1" si="869"/>
        <v>3.7344034692386532E-13</v>
      </c>
      <c r="U465" s="223">
        <f t="shared" ca="1" si="870"/>
        <v>-5.995603351400511E-13</v>
      </c>
      <c r="V465" s="223">
        <f t="shared" ca="1" si="871"/>
        <v>6.2359205189789831E-13</v>
      </c>
      <c r="W465" s="223">
        <f t="shared" ca="1" si="872"/>
        <v>-4.3743534811293611E-13</v>
      </c>
      <c r="X465" s="223">
        <f t="shared" ca="1" si="873"/>
        <v>1.0383634670788465E-13</v>
      </c>
      <c r="Y465" s="223">
        <f t="shared" ca="1" si="874"/>
        <v>2.6476181423269707E-13</v>
      </c>
      <c r="Z465" s="223">
        <f t="shared" ca="1" si="875"/>
        <v>-5.4411915277304689E-13</v>
      </c>
      <c r="AA465" s="223">
        <f t="shared" ca="1" si="876"/>
        <v>6.4007526777249136E-13</v>
      </c>
      <c r="AB465" s="223">
        <f t="shared" ca="1" si="877"/>
        <v>-5.2028711670543707E-13</v>
      </c>
      <c r="AC465" s="223">
        <f t="shared" ca="1" si="878"/>
        <v>2.2513058665366517E-13</v>
      </c>
      <c r="AD465" s="223">
        <f t="shared" ca="1" si="879"/>
        <v>1.4590863350070235E-13</v>
      </c>
      <c r="AE465" s="223">
        <f t="shared" ca="1" si="880"/>
        <v>-4.6776777651051123E-13</v>
      </c>
      <c r="AF465" s="223">
        <f t="shared" ca="1" si="881"/>
        <v>6.3196075006493347E-13</v>
      </c>
      <c r="AG465" s="223">
        <f t="shared" ca="1" si="882"/>
        <v>-5.8314454318331956E-13</v>
      </c>
      <c r="AH465" s="223">
        <f t="shared" ca="1" si="883"/>
        <v>3.3777318440903235E-13</v>
      </c>
      <c r="AI465" s="223">
        <f t="shared" ca="1" si="884"/>
        <v>2.1448265809775592E-14</v>
      </c>
      <c r="AJ465" s="223">
        <f t="shared" ca="1" si="885"/>
        <v>-3.7344034692386431E-13</v>
      </c>
      <c r="AK465" s="223">
        <f t="shared" ca="1" si="886"/>
        <v>5.995603351400506E-13</v>
      </c>
      <c r="AL465" s="223">
        <f t="shared" ca="1" si="887"/>
        <v>-6.2359205189789861E-13</v>
      </c>
      <c r="AM465" s="223">
        <f t="shared" ca="1" si="888"/>
        <v>4.3743534811293702E-13</v>
      </c>
      <c r="AN465" s="223">
        <f t="shared" ca="1" si="889"/>
        <v>-1.0383634670788594E-13</v>
      </c>
      <c r="AO465" s="223">
        <f t="shared" ca="1" si="890"/>
        <v>-2.6476181423270005E-13</v>
      </c>
      <c r="AP465" s="223">
        <f t="shared" ca="1" si="891"/>
        <v>5.4411915277304871E-13</v>
      </c>
      <c r="AQ465" s="223">
        <f t="shared" ca="1" si="892"/>
        <v>-6.4007526777249156E-13</v>
      </c>
      <c r="AR465" s="223">
        <f t="shared" ca="1" si="893"/>
        <v>5.2028711670543768E-13</v>
      </c>
      <c r="AS465" s="223">
        <f t="shared" ca="1" si="894"/>
        <v>-2.2513058665366638E-13</v>
      </c>
      <c r="AT465" s="223">
        <f t="shared" ca="1" si="895"/>
        <v>-1.4590863350070114E-13</v>
      </c>
      <c r="AU465" s="223">
        <f t="shared" ca="1" si="896"/>
        <v>4.6776777651051032E-13</v>
      </c>
      <c r="AV465" s="223">
        <f t="shared" ca="1" si="897"/>
        <v>-6.3196075006493337E-13</v>
      </c>
      <c r="AW465" s="223">
        <f t="shared" ca="1" si="898"/>
        <v>5.8314454318332017E-13</v>
      </c>
      <c r="AX465" s="223">
        <f t="shared" ca="1" si="899"/>
        <v>-3.3777318440903336E-13</v>
      </c>
      <c r="AY465" s="223">
        <f t="shared" ca="1" si="900"/>
        <v>-2.1448265809774305E-14</v>
      </c>
      <c r="AZ465" s="223">
        <f t="shared" ca="1" si="901"/>
        <v>3.734403469238633E-13</v>
      </c>
      <c r="BA465" s="223">
        <f t="shared" ca="1" si="902"/>
        <v>-5.9956033514005019E-13</v>
      </c>
      <c r="BB465" s="223">
        <f t="shared" ca="1" si="903"/>
        <v>6.2359205189789881E-13</v>
      </c>
      <c r="BC465" s="223">
        <f t="shared" ca="1" si="904"/>
        <v>-4.3743534811293798E-13</v>
      </c>
      <c r="BD465" s="223">
        <f t="shared" ca="1" si="905"/>
        <v>1.0383634670788715E-13</v>
      </c>
      <c r="BE465" s="223">
        <f t="shared" ca="1" si="906"/>
        <v>2.6476181423269061E-13</v>
      </c>
      <c r="BF465" s="223">
        <f t="shared" ca="1" si="907"/>
        <v>-5.44119152773048E-13</v>
      </c>
      <c r="BG465" s="223">
        <f t="shared" ca="1" si="908"/>
        <v>6.4007526777249156E-13</v>
      </c>
      <c r="BH465" s="223">
        <f t="shared" ca="1" si="909"/>
        <v>-5.2028711670543313E-13</v>
      </c>
      <c r="BI465" s="223">
        <f t="shared" ca="1" si="910"/>
        <v>2.2513058665366752E-13</v>
      </c>
      <c r="BJ465" s="223">
        <f t="shared" ca="1" si="911"/>
        <v>1.4590863350069105E-13</v>
      </c>
      <c r="BK465" s="223">
        <f t="shared" ca="1" si="912"/>
        <v>-4.6776777651050941E-13</v>
      </c>
      <c r="BL465" s="223">
        <f t="shared" ca="1" si="913"/>
        <v>6.3196075006493165E-13</v>
      </c>
      <c r="BM465" s="223">
        <f t="shared" ca="1" si="914"/>
        <v>-5.8314454318332057E-13</v>
      </c>
      <c r="BN465" s="223">
        <f t="shared" ca="1" si="915"/>
        <v>3.3777318440903447E-13</v>
      </c>
      <c r="BO465" s="223">
        <f t="shared" ca="1" si="916"/>
        <v>2.1448265809782155E-14</v>
      </c>
      <c r="BP465" s="223">
        <f t="shared" ca="1" si="917"/>
        <v>-3.7344034692386224E-13</v>
      </c>
      <c r="BQ465" s="223">
        <f t="shared" ca="1" si="918"/>
        <v>5.9956033514005302E-13</v>
      </c>
      <c r="BR465" s="223">
        <f t="shared" ca="1" si="919"/>
        <v>-6.2359205189789911E-13</v>
      </c>
      <c r="BS465" s="223">
        <f t="shared" ca="1" si="920"/>
        <v>4.374353481129455E-13</v>
      </c>
      <c r="BT465" s="223">
        <f t="shared" ca="1" si="921"/>
        <v>-1.0383634670788836E-13</v>
      </c>
      <c r="BU465" s="223">
        <f t="shared" ca="1" si="922"/>
        <v>-2.6476181423268944E-13</v>
      </c>
      <c r="BV465" s="223">
        <f t="shared" ca="1" si="923"/>
        <v>5.441191527730474E-13</v>
      </c>
      <c r="BW465" s="223">
        <f t="shared" ca="1" si="924"/>
        <v>-6.4007526777249166E-13</v>
      </c>
      <c r="BX465" s="223">
        <f t="shared" ca="1" si="925"/>
        <v>5.2028711670543394E-13</v>
      </c>
      <c r="BY465" s="223">
        <f t="shared" ca="1" si="926"/>
        <v>-2.2513058665366865E-13</v>
      </c>
      <c r="BZ465" s="223">
        <f t="shared" ca="1" si="927"/>
        <v>-1.4590863350070755E-13</v>
      </c>
      <c r="CA465" s="223">
        <f t="shared" ca="1" si="928"/>
        <v>4.677677765105086E-13</v>
      </c>
      <c r="CB465" s="223">
        <f t="shared" ca="1" si="929"/>
        <v>-6.3196075006493145E-13</v>
      </c>
      <c r="CC465" s="223">
        <f t="shared" ca="1" si="930"/>
        <v>5.8314454318332107E-13</v>
      </c>
      <c r="CD465" s="223">
        <f t="shared" ca="1" si="931"/>
        <v>-3.3777318440903548E-13</v>
      </c>
      <c r="CE465" s="223">
        <f t="shared" ca="1" si="932"/>
        <v>-2.1448265809780918E-14</v>
      </c>
      <c r="CF465" s="223">
        <f t="shared" ca="1" si="933"/>
        <v>3.7344034692386123E-13</v>
      </c>
      <c r="CG465" s="223">
        <f t="shared" ca="1" si="934"/>
        <v>-5.9956033514005252E-13</v>
      </c>
      <c r="CH465" s="223">
        <f t="shared" ca="1" si="935"/>
        <v>6.2359205189789942E-13</v>
      </c>
      <c r="CI465" s="223">
        <f t="shared" ca="1" si="936"/>
        <v>-4.3743534811294641E-13</v>
      </c>
      <c r="CJ465" s="223">
        <f t="shared" ca="1" si="937"/>
        <v>1.0383634670788965E-13</v>
      </c>
      <c r="CK465" s="223">
        <f t="shared" ca="1" si="938"/>
        <v>2.6476181423268833E-13</v>
      </c>
      <c r="CL465" s="223">
        <f t="shared" ca="1" si="939"/>
        <v>-5.4411915277304669E-13</v>
      </c>
      <c r="CM465" s="223">
        <f t="shared" ca="1" si="940"/>
        <v>6.4007526777249176E-13</v>
      </c>
      <c r="CN465" s="223">
        <f t="shared" ca="1" si="941"/>
        <v>-5.2028711670543465E-13</v>
      </c>
      <c r="CO465" s="223">
        <f t="shared" ca="1" si="942"/>
        <v>2.2513058665366989E-13</v>
      </c>
      <c r="CP465" s="223">
        <f t="shared" ca="1" si="943"/>
        <v>1.4590863350068862E-13</v>
      </c>
      <c r="CQ465" s="223">
        <f t="shared" ca="1" si="944"/>
        <v>-4.6776777651050779E-13</v>
      </c>
      <c r="CR465" s="223">
        <f t="shared" ca="1" si="945"/>
        <v>6.3196075006493115E-13</v>
      </c>
      <c r="CS465" s="223">
        <f t="shared" ca="1" si="946"/>
        <v>-5.8314454318332158E-13</v>
      </c>
      <c r="CT465" s="223">
        <f t="shared" ca="1" si="947"/>
        <v>3.3777318440903659E-13</v>
      </c>
      <c r="CU465" s="223">
        <f t="shared" ca="1" si="948"/>
        <v>2.1448265809779682E-14</v>
      </c>
      <c r="CV465" s="223">
        <f t="shared" ca="1" si="949"/>
        <v>-3.7344034692386027E-13</v>
      </c>
      <c r="CW465" s="223">
        <f t="shared" ca="1" si="950"/>
        <v>5.9956033514005211E-13</v>
      </c>
      <c r="CX465" s="223">
        <f t="shared" ca="1" si="951"/>
        <v>-6.2359205189789972E-13</v>
      </c>
      <c r="CY465" s="223">
        <f t="shared" ca="1" si="952"/>
        <v>4.3743534811294737E-13</v>
      </c>
      <c r="CZ465" s="223">
        <f t="shared" ca="1" si="953"/>
        <v>-1.0383634670789086E-13</v>
      </c>
      <c r="DA465" s="223">
        <f t="shared" ca="1" si="954"/>
        <v>-2.6476181423268722E-13</v>
      </c>
      <c r="DB465" s="223">
        <f t="shared" ca="1" si="955"/>
        <v>5.4411915277304598E-13</v>
      </c>
      <c r="DC465" s="223">
        <f t="shared" ca="1" si="956"/>
        <v>-6.4007526777249116E-13</v>
      </c>
      <c r="DD465" s="223">
        <f t="shared" ca="1" si="957"/>
        <v>5.2028711670544596E-13</v>
      </c>
      <c r="DE465" s="223">
        <f t="shared" ca="1" si="958"/>
        <v>-2.25130586653671E-13</v>
      </c>
      <c r="DF465" s="223">
        <f t="shared" ca="1" si="959"/>
        <v>-1.4590863350070511E-13</v>
      </c>
      <c r="DG465" s="223">
        <f t="shared" ca="1" si="960"/>
        <v>4.6776777651049447E-13</v>
      </c>
      <c r="DH465" s="223">
        <f t="shared" ca="1" si="961"/>
        <v>-6.3196075006493105E-13</v>
      </c>
      <c r="DI465" s="223">
        <f t="shared" ca="1" si="962"/>
        <v>5.8314454318332219E-13</v>
      </c>
      <c r="DJ465" s="223">
        <f t="shared" ca="1" si="963"/>
        <v>-3.3777318440902215E-13</v>
      </c>
      <c r="DK465" s="223">
        <f t="shared" ca="1" si="964"/>
        <v>-2.1448265809760193E-14</v>
      </c>
      <c r="DL465" s="223">
        <f t="shared" ca="1" si="965"/>
        <v>3.7344034692385916E-13</v>
      </c>
      <c r="DM465" s="223">
        <f t="shared" ca="1" si="966"/>
        <v>-5.9956033514005161E-13</v>
      </c>
      <c r="DN465" s="223">
        <f t="shared" ca="1" si="967"/>
        <v>6.2359205189790416E-13</v>
      </c>
      <c r="DO465" s="223">
        <f t="shared" ca="1" si="968"/>
        <v>-4.3743534811294833E-13</v>
      </c>
      <c r="DP465" s="223">
        <f t="shared" ca="1" si="969"/>
        <v>1.038363467078921E-13</v>
      </c>
      <c r="DQ465" s="223">
        <f t="shared" ca="1" si="970"/>
        <v>2.6476181423270262E-13</v>
      </c>
      <c r="DR465" s="223">
        <f t="shared" ca="1" si="971"/>
        <v>-5.4411915277303568E-13</v>
      </c>
      <c r="DS465" s="223">
        <f t="shared" ca="1" si="972"/>
        <v>6.4007526777249176E-13</v>
      </c>
      <c r="DT465" s="223">
        <f t="shared" ca="1" si="973"/>
        <v>-5.2028711670543606E-13</v>
      </c>
      <c r="DU465" s="223">
        <f t="shared" ca="1" si="974"/>
        <v>2.2513058665365517E-13</v>
      </c>
      <c r="DV465" s="223">
        <f t="shared" ca="1" si="975"/>
        <v>1.4590863350068617E-13</v>
      </c>
      <c r="DW465" s="223">
        <f t="shared" ca="1" si="976"/>
        <v>-4.6776777651050608E-13</v>
      </c>
      <c r="DX465" s="223">
        <f t="shared" ca="1" si="977"/>
        <v>6.3196075006493377E-13</v>
      </c>
      <c r="DY465" s="223">
        <f t="shared" ca="1" si="978"/>
        <v>-5.8314454318333016E-13</v>
      </c>
      <c r="DZ465" s="223">
        <f t="shared" ca="1" si="979"/>
        <v>3.3777318440903871E-13</v>
      </c>
      <c r="EA465" s="223">
        <f t="shared" ca="1" si="980"/>
        <v>2.1448265809777132E-14</v>
      </c>
      <c r="EB465" s="223">
        <f t="shared" ca="1" si="981"/>
        <v>-3.73440346923873E-13</v>
      </c>
      <c r="EC465" s="223">
        <f t="shared" ca="1" si="982"/>
        <v>5.9956033514004484E-13</v>
      </c>
      <c r="ED465" s="223">
        <f t="shared" ca="1" si="983"/>
        <v>-6.2359205189790033E-13</v>
      </c>
      <c r="EE465" s="223">
        <f t="shared" ca="1" si="984"/>
        <v>4.3743534811293581E-13</v>
      </c>
      <c r="EF465" s="223">
        <f t="shared" ca="1" si="985"/>
        <v>-1.0383634670791128E-13</v>
      </c>
      <c r="EG465" s="223">
        <f t="shared" ca="1" si="986"/>
        <v>-2.647618142326849E-13</v>
      </c>
      <c r="EH465" s="223">
        <f t="shared" ca="1" si="987"/>
        <v>5.4411915277304467E-13</v>
      </c>
      <c r="EI465" s="223">
        <f t="shared" ca="1" si="988"/>
        <v>-6.4007526777249126E-13</v>
      </c>
      <c r="EJ465" s="223">
        <f t="shared" ca="1" si="989"/>
        <v>5.2028711670544737E-13</v>
      </c>
      <c r="EK465" s="223">
        <f t="shared" ca="1" si="990"/>
        <v>-2.251305866536734E-13</v>
      </c>
      <c r="EL465" s="223">
        <f t="shared" ca="1" si="991"/>
        <v>-1.4590863350070266E-13</v>
      </c>
      <c r="EM465" s="223">
        <f t="shared" ca="1" si="992"/>
        <v>4.6776777651049275E-13</v>
      </c>
      <c r="EN465" s="223">
        <f t="shared" ca="1" si="993"/>
        <v>-6.3196075006493054E-13</v>
      </c>
      <c r="EO465" s="223">
        <f t="shared" ca="1" si="994"/>
        <v>5.8314454318332319E-13</v>
      </c>
      <c r="EP465" s="223">
        <f t="shared" ca="1" si="995"/>
        <v>-3.3777318440902427E-13</v>
      </c>
      <c r="EQ465" s="223">
        <f t="shared" ca="1" si="996"/>
        <v>-2.1448265809757669E-14</v>
      </c>
      <c r="ER465" s="223">
        <f t="shared" ca="1" si="997"/>
        <v>3.7344034692385719E-13</v>
      </c>
      <c r="ES465" s="223">
        <f t="shared" ca="1" si="998"/>
        <v>-5.995603351400508E-13</v>
      </c>
      <c r="ET465" s="223">
        <f t="shared" ca="1" si="999"/>
        <v>6.2359205189789639E-13</v>
      </c>
      <c r="EU465" s="223">
        <f t="shared" ca="1" si="1000"/>
        <v>-4.374353481129501E-13</v>
      </c>
      <c r="EV465" s="223">
        <f t="shared" ca="1" si="1001"/>
        <v>1.0383634670789457E-13</v>
      </c>
      <c r="EW465" s="223">
        <f t="shared" ca="1" si="1002"/>
        <v>2.6476181423270035E-13</v>
      </c>
      <c r="EX465" s="223">
        <f t="shared" ca="1" si="1003"/>
        <v>-5.4411915277303437E-13</v>
      </c>
      <c r="EY465" s="223">
        <f t="shared" ca="1" si="1004"/>
        <v>6.4007526777249186E-13</v>
      </c>
      <c r="EZ465" s="223">
        <f t="shared" ca="1" si="1005"/>
        <v>-5.2028711670543758E-13</v>
      </c>
      <c r="FA465" s="223">
        <f t="shared" ca="1" si="1006"/>
        <v>2.2513058665365747E-13</v>
      </c>
      <c r="FB465" s="223">
        <f t="shared" ca="1" si="1007"/>
        <v>1.4590863350068372E-13</v>
      </c>
      <c r="FC465" s="223">
        <f t="shared" ca="1" si="1008"/>
        <v>-4.6776777651050436E-13</v>
      </c>
      <c r="FD465" s="223">
        <f t="shared" ca="1" si="1009"/>
        <v>6.3196075006493337E-13</v>
      </c>
      <c r="FE465" s="223">
        <f t="shared" ca="1" si="1010"/>
        <v>-5.8314454318333117E-13</v>
      </c>
      <c r="FF465" s="223">
        <f t="shared" ca="1" si="1011"/>
        <v>3.3777318440904083E-13</v>
      </c>
      <c r="FG465" s="223">
        <f t="shared" ca="1" si="1012"/>
        <v>2.1448265809774658E-14</v>
      </c>
      <c r="FH465" s="223">
        <f t="shared" ca="1" si="1013"/>
        <v>-3.7344034692387098E-13</v>
      </c>
      <c r="FI465" s="223">
        <f t="shared" ca="1" si="1014"/>
        <v>5.9956033514004393E-13</v>
      </c>
      <c r="FJ465" s="223">
        <f t="shared" ca="1" si="1015"/>
        <v>-6.2359205189790083E-13</v>
      </c>
      <c r="FK465" s="223">
        <f t="shared" ca="1" si="1016"/>
        <v>4.3743534811293773E-13</v>
      </c>
      <c r="FL465" s="223">
        <f t="shared" ca="1" si="1017"/>
        <v>-1.0383634670791378E-13</v>
      </c>
      <c r="FM465" s="223">
        <f t="shared" ca="1" si="1018"/>
        <v>-2.6476181423268263E-13</v>
      </c>
      <c r="FN465" s="223">
        <f t="shared" ca="1" si="1019"/>
        <v>5.4411915277304336E-13</v>
      </c>
      <c r="FO465" s="223">
        <f t="shared" ca="1" si="1020"/>
        <v>-6.4007526777249126E-13</v>
      </c>
      <c r="FP465" s="223">
        <f t="shared" ca="1" si="1021"/>
        <v>5.2028711670544878E-13</v>
      </c>
      <c r="FQ465" s="223">
        <f t="shared" ca="1" si="1022"/>
        <v>-2.2513058665367572E-13</v>
      </c>
      <c r="FR465" s="223">
        <f t="shared" ca="1" si="1023"/>
        <v>-1.4590863350070023E-13</v>
      </c>
      <c r="FS465" s="223">
        <f t="shared" ca="1" si="1024"/>
        <v>4.6776777651049103E-13</v>
      </c>
      <c r="FT465" s="223">
        <f t="shared" ca="1" si="1025"/>
        <v>-6.3196075006493034E-13</v>
      </c>
      <c r="FU465" s="223">
        <f t="shared" ca="1" si="1026"/>
        <v>5.8314454318332431E-13</v>
      </c>
      <c r="FV465" s="223">
        <f t="shared" ca="1" si="1027"/>
        <v>-3.3777318440902639E-13</v>
      </c>
      <c r="FW465" s="223">
        <f t="shared" ca="1" si="1028"/>
        <v>-2.1448265809755195E-14</v>
      </c>
      <c r="FX465" s="223">
        <f t="shared" ca="1" si="1029"/>
        <v>3.7344034692385512E-13</v>
      </c>
      <c r="FY465" s="223">
        <f t="shared" ca="1" si="1030"/>
        <v>-5.9956033514004979E-13</v>
      </c>
      <c r="FZ465" s="223">
        <f t="shared" ca="1" si="1031"/>
        <v>6.2359205189790527E-13</v>
      </c>
      <c r="GA465" s="223">
        <f t="shared" ca="1" si="1032"/>
        <v>-4.3743534811295186E-13</v>
      </c>
      <c r="GB465" s="223">
        <f t="shared" ca="1" si="1033"/>
        <v>1.0383634670789707E-13</v>
      </c>
      <c r="GC465" s="223">
        <f t="shared" ca="1" si="1034"/>
        <v>2.6476181423269803E-13</v>
      </c>
      <c r="GD465" s="223">
        <f t="shared" ca="1" si="1035"/>
        <v>-5.4411915277303306E-13</v>
      </c>
      <c r="GE465" s="223">
        <f t="shared" ca="1" si="1036"/>
        <v>6.4007526777249196E-13</v>
      </c>
      <c r="GF465" s="223">
        <f t="shared" ca="1" si="1037"/>
        <v>-5.2028711670543899E-13</v>
      </c>
      <c r="GG465" s="223">
        <f t="shared" ca="1" si="1038"/>
        <v>2.2513058665365987E-13</v>
      </c>
      <c r="GH465" s="223">
        <f t="shared" ca="1" si="1039"/>
        <v>1.4590863350068128E-13</v>
      </c>
      <c r="GI465" s="223">
        <f t="shared" ca="1" si="1040"/>
        <v>-4.6776777651050265E-13</v>
      </c>
      <c r="GJ465" s="223">
        <f t="shared" ca="1" si="1041"/>
        <v>6.3196075006493297E-13</v>
      </c>
      <c r="GK465" s="223">
        <f t="shared" ca="1" si="1042"/>
        <v>-5.8314454318333228E-13</v>
      </c>
      <c r="GL465" s="223">
        <f t="shared" ca="1" si="1043"/>
        <v>3.3777318440904295E-13</v>
      </c>
      <c r="GM465" s="223">
        <f t="shared" ca="1" si="1044"/>
        <v>2.1448265809772108E-14</v>
      </c>
      <c r="GN465" s="223">
        <f t="shared" ca="1" si="1045"/>
        <v>-3.7344034692386891E-13</v>
      </c>
      <c r="GO465" s="223">
        <f t="shared" ca="1" si="1046"/>
        <v>5.9956033514004302E-13</v>
      </c>
      <c r="GP465" s="223">
        <f t="shared" ca="1" si="1047"/>
        <v>-6.2359205189790144E-13</v>
      </c>
      <c r="GQ465" s="223">
        <f t="shared" ca="1" si="1048"/>
        <v>4.3743534811293949E-13</v>
      </c>
      <c r="GR465" s="223">
        <f t="shared" ca="1" si="1049"/>
        <v>-1.0383634670791628E-13</v>
      </c>
      <c r="GS465" s="223">
        <f t="shared" ca="1" si="1050"/>
        <v>-2.6476181423268036E-13</v>
      </c>
      <c r="GT465" s="223">
        <f t="shared" ca="1" si="1051"/>
        <v>5.4411915277304204E-13</v>
      </c>
      <c r="GU465" s="223">
        <f t="shared" ca="1" si="1052"/>
        <v>-6.4007526777249136E-13</v>
      </c>
      <c r="GV465" s="223">
        <f t="shared" ca="1" si="1053"/>
        <v>5.202871167054504E-13</v>
      </c>
      <c r="GW465" s="223">
        <f t="shared" ca="1" si="1054"/>
        <v>-2.2513058665367807E-13</v>
      </c>
      <c r="GX465" s="223">
        <f t="shared" ca="1" si="1055"/>
        <v>-1.4590863350069779E-13</v>
      </c>
      <c r="GY465" s="223">
        <f t="shared" ca="1" si="1056"/>
        <v>4.6776777651048932E-13</v>
      </c>
      <c r="GZ465" s="223">
        <f t="shared" ca="1" si="1057"/>
        <v>-6.3196075006493569E-13</v>
      </c>
      <c r="HA465" s="223">
        <f t="shared" ca="1" si="1058"/>
        <v>5.8314454318332532E-13</v>
      </c>
      <c r="HB465" s="223">
        <f t="shared" ca="1" si="1059"/>
        <v>-3.3777318440905951E-13</v>
      </c>
      <c r="HC465" s="223">
        <f t="shared" ca="1" si="1060"/>
        <v>-2.1448265809789072E-14</v>
      </c>
      <c r="HD465" s="223">
        <f t="shared" ca="1" si="1061"/>
        <v>3.734403469238531E-13</v>
      </c>
      <c r="HE465" s="223">
        <f t="shared" ca="1" si="1062"/>
        <v>-5.9956033514003626E-13</v>
      </c>
      <c r="HF465" s="223">
        <f t="shared" ca="1" si="1063"/>
        <v>6.235920518978976E-13</v>
      </c>
      <c r="HG465" s="223">
        <f t="shared" ca="1" si="1064"/>
        <v>-4.3743534811295368E-13</v>
      </c>
      <c r="HH465" s="223">
        <f t="shared" ca="1" si="1065"/>
        <v>1.0383634670793544E-13</v>
      </c>
      <c r="HI465" s="223">
        <f t="shared" ca="1" si="1066"/>
        <v>2.6476181423269576E-13</v>
      </c>
      <c r="HJ465" s="223">
        <f t="shared" ca="1" si="1067"/>
        <v>-5.4411915277303175E-13</v>
      </c>
      <c r="HK465" s="223">
        <f t="shared" ca="1" si="1068"/>
        <v>6.4007526777249075E-13</v>
      </c>
      <c r="HL465" s="223">
        <f t="shared" ca="1" si="1069"/>
        <v>-5.202871167054405E-13</v>
      </c>
      <c r="HM465" s="223">
        <f t="shared" ca="1" si="1070"/>
        <v>2.251305866536963E-13</v>
      </c>
      <c r="HN465" s="223">
        <f t="shared" ca="1" si="1071"/>
        <v>1.4590863350071429E-13</v>
      </c>
      <c r="HO465" s="223">
        <f t="shared" ca="1" si="1072"/>
        <v>-4.6776777651050093E-13</v>
      </c>
      <c r="HP465" s="223">
        <f t="shared" ca="1" si="1073"/>
        <v>6.319607500649266E-13</v>
      </c>
      <c r="HQ465" s="223">
        <f t="shared" ca="1" si="1074"/>
        <v>-5.8314454318331825E-13</v>
      </c>
      <c r="HR465" s="223">
        <f t="shared" ca="1" si="1075"/>
        <v>3.3777318440904507E-13</v>
      </c>
      <c r="HS465" s="223">
        <f t="shared" ca="1" si="1076"/>
        <v>2.1448265809733208E-14</v>
      </c>
      <c r="HT465" s="223">
        <f t="shared" ca="1" si="1077"/>
        <v>-3.7344034692386684E-13</v>
      </c>
      <c r="HU465" s="223">
        <f t="shared" ca="1" si="1078"/>
        <v>5.9956033514004212E-13</v>
      </c>
      <c r="HV465" s="223">
        <f t="shared" ca="1" si="1079"/>
        <v>-6.2359205189791032E-13</v>
      </c>
      <c r="HW465" s="223">
        <f t="shared" ca="1" si="1080"/>
        <v>4.3743534811294136E-13</v>
      </c>
      <c r="HX465" s="223">
        <f t="shared" ca="1" si="1081"/>
        <v>-1.0383634670791873E-13</v>
      </c>
      <c r="HY465" s="223">
        <f t="shared" ca="1" si="1082"/>
        <v>-2.647618142327112E-13</v>
      </c>
      <c r="HZ465" s="223">
        <f t="shared" ca="1" si="1083"/>
        <v>5.4411915277304073E-13</v>
      </c>
      <c r="IA465" s="223">
        <f t="shared" ca="1" si="1084"/>
        <v>-6.4007526777249277E-13</v>
      </c>
      <c r="IB465" s="223">
        <f t="shared" ca="1" si="1085"/>
        <v>5.2028711670543061E-13</v>
      </c>
      <c r="IC465" s="223">
        <f t="shared" ca="1" si="1086"/>
        <v>-2.2513058665368044E-13</v>
      </c>
      <c r="ID465" s="223">
        <f t="shared" ca="1" si="1087"/>
        <v>-1.4590863350065989E-13</v>
      </c>
      <c r="IE465" s="223">
        <f t="shared" ca="1" si="1088"/>
        <v>4.2751167509565116E-13</v>
      </c>
      <c r="IF465" s="223">
        <f t="shared" ca="1" si="1089"/>
        <v>-6.3196075006492943E-13</v>
      </c>
      <c r="IG465" s="223">
        <f t="shared" ca="1" si="1090"/>
        <v>5.8314454318334137E-13</v>
      </c>
      <c r="IH465" s="223">
        <f t="shared" ca="1" si="1091"/>
        <v>-3.3777318440903073E-13</v>
      </c>
      <c r="II465" s="223">
        <f t="shared" ca="1" si="1092"/>
        <v>-2.1448265809750172E-14</v>
      </c>
      <c r="IJ465" s="223">
        <f t="shared" ca="1" si="1093"/>
        <v>3.7344034692388062E-13</v>
      </c>
      <c r="IK465" s="223">
        <f t="shared" ca="1" si="1094"/>
        <v>-5.9956033514004817E-13</v>
      </c>
      <c r="IL465" s="223">
        <f t="shared" ca="1" si="1095"/>
        <v>6.2359205189790649E-13</v>
      </c>
      <c r="IM465" s="223">
        <f t="shared" ca="1" si="1096"/>
        <v>-4.3743534811292899E-13</v>
      </c>
      <c r="IN465" s="223">
        <f t="shared" ca="1" si="1097"/>
        <v>1.03836346707902E-13</v>
      </c>
      <c r="IO465" s="223">
        <f t="shared" ca="1" si="1098"/>
        <v>2.6476181423266036E-13</v>
      </c>
      <c r="IP465" s="223">
        <f t="shared" ca="1" si="1099"/>
        <v>-5.4411915277304962E-13</v>
      </c>
      <c r="IQ465" s="223">
        <f t="shared" ca="1" si="1100"/>
        <v>6.4007526777249206E-13</v>
      </c>
      <c r="IR465" s="223">
        <f t="shared" ca="1" si="1101"/>
        <v>-5.2028711670546312E-13</v>
      </c>
      <c r="IS465" s="223">
        <f t="shared" ca="1" si="1102"/>
        <v>2.2513058665366454E-13</v>
      </c>
      <c r="IT465" s="223">
        <f t="shared" ca="1" si="1103"/>
        <v>1.4590863350067638E-13</v>
      </c>
      <c r="IU465" s="223">
        <f t="shared" ca="1" si="1104"/>
        <v>-4.6776777651047437E-13</v>
      </c>
      <c r="IV465" s="223">
        <f t="shared" ca="1" si="1105"/>
        <v>6.3196075006493216E-13</v>
      </c>
      <c r="IW465" s="223">
        <f t="shared" ca="1" si="1106"/>
        <v>-5.831445431833344E-13</v>
      </c>
      <c r="IX465" s="223">
        <f t="shared" ca="1" si="1107"/>
        <v>3.3777318440901629E-13</v>
      </c>
      <c r="IY465" s="223">
        <f t="shared" ca="1" si="1108"/>
        <v>2.1448265809767085E-14</v>
      </c>
      <c r="IZ465" s="223">
        <f t="shared" ca="1" si="1109"/>
        <v>-3.7344034692383523E-13</v>
      </c>
      <c r="JA465" s="223">
        <f t="shared" ca="1" si="1110"/>
        <v>5.9956033514005403E-13</v>
      </c>
      <c r="JB465" s="223">
        <f t="shared" ca="1" si="1111"/>
        <v>-6.2359205189790255E-13</v>
      </c>
    </row>
    <row r="466" spans="2:262">
      <c r="B466" s="230">
        <v>105</v>
      </c>
      <c r="C466" s="229">
        <f t="shared" si="1112"/>
        <v>2.0507812500000014E-3</v>
      </c>
      <c r="D466" s="226">
        <f t="shared" ca="1" si="855"/>
        <v>17.999999999998856</v>
      </c>
      <c r="E466" s="225">
        <f ca="1">DG361</f>
        <v>-1.1424738938283789E-12</v>
      </c>
      <c r="F466" s="224">
        <v>105</v>
      </c>
      <c r="G466" s="223">
        <f t="shared" ca="1" si="856"/>
        <v>1.778939779950621E-13</v>
      </c>
      <c r="H466" s="223">
        <f t="shared" ca="1" si="857"/>
        <v>-2.3365574928300244E-14</v>
      </c>
      <c r="I466" s="223">
        <f t="shared" ca="1" si="858"/>
        <v>-1.3841299943049476E-13</v>
      </c>
      <c r="J466" s="223">
        <f t="shared" ca="1" si="859"/>
        <v>2.5724300701981863E-13</v>
      </c>
      <c r="K466" s="223">
        <f t="shared" ca="1" si="860"/>
        <v>-2.9625234380200364E-13</v>
      </c>
      <c r="L466" s="223">
        <f t="shared" ca="1" si="861"/>
        <v>2.4333669072959085E-13</v>
      </c>
      <c r="M466" s="223">
        <f t="shared" ca="1" si="862"/>
        <v>-1.149153976359165E-13</v>
      </c>
      <c r="N466" s="223">
        <f t="shared" ca="1" si="863"/>
        <v>-4.916332394000686E-14</v>
      </c>
      <c r="O466" s="223">
        <f t="shared" ca="1" si="864"/>
        <v>1.9798701665639867E-13</v>
      </c>
      <c r="P466" s="223">
        <f t="shared" ca="1" si="865"/>
        <v>-2.8537674985061644E-13</v>
      </c>
      <c r="Q466" s="223">
        <f t="shared" ca="1" si="866"/>
        <v>2.8421611244493554E-13</v>
      </c>
      <c r="R466" s="223">
        <f t="shared" ca="1" si="867"/>
        <v>-1.9486524195041439E-13</v>
      </c>
      <c r="S466" s="223">
        <f t="shared" ca="1" si="868"/>
        <v>4.5049076365172407E-14</v>
      </c>
      <c r="T466" s="223">
        <f t="shared" ca="1" si="869"/>
        <v>1.1874549639376912E-13</v>
      </c>
      <c r="U466" s="223">
        <f t="shared" ca="1" si="870"/>
        <v>-2.4569418833641665E-13</v>
      </c>
      <c r="V466" s="223">
        <f t="shared" ca="1" si="871"/>
        <v>2.9640572556054038E-13</v>
      </c>
      <c r="W466" s="223">
        <f t="shared" ca="1" si="872"/>
        <v>-2.5514467966408114E-13</v>
      </c>
      <c r="X466" s="223">
        <f t="shared" ca="1" si="873"/>
        <v>1.3471405897684664E-13</v>
      </c>
      <c r="Y466" s="223">
        <f t="shared" ca="1" si="874"/>
        <v>2.7517373632384607E-14</v>
      </c>
      <c r="Z466" s="223">
        <f t="shared" ca="1" si="875"/>
        <v>-1.812103614161035E-13</v>
      </c>
      <c r="AA466" s="223">
        <f t="shared" ca="1" si="876"/>
        <v>2.7867506617278235E-13</v>
      </c>
      <c r="AB466" s="223">
        <f t="shared" ca="1" si="877"/>
        <v>-2.8966888498844144E-13</v>
      </c>
      <c r="AC466" s="223">
        <f t="shared" ca="1" si="878"/>
        <v>2.1078051427600224E-13</v>
      </c>
      <c r="AD466" s="223">
        <f t="shared" ca="1" si="879"/>
        <v>-6.6488452954053229E-14</v>
      </c>
      <c r="AE466" s="223">
        <f t="shared" ca="1" si="880"/>
        <v>-9.8434501223665537E-14</v>
      </c>
      <c r="AF466" s="223">
        <f t="shared" ca="1" si="881"/>
        <v>2.3281393155883225E-13</v>
      </c>
      <c r="AG466" s="223">
        <f t="shared" ca="1" si="882"/>
        <v>-2.9495285901089614E-13</v>
      </c>
      <c r="AH466" s="223">
        <f t="shared" ca="1" si="883"/>
        <v>2.6557001747306755E-13</v>
      </c>
      <c r="AI466" s="223">
        <f t="shared" ca="1" si="884"/>
        <v>-1.537826931602005E-13</v>
      </c>
      <c r="AJ466" s="223">
        <f t="shared" ca="1" si="885"/>
        <v>-5.7223042928732207E-15</v>
      </c>
      <c r="AK466" s="223">
        <f t="shared" ca="1" si="886"/>
        <v>1.6345171152675575E-13</v>
      </c>
      <c r="AL466" s="223">
        <f t="shared" ca="1" si="887"/>
        <v>-2.7046321816621943E-13</v>
      </c>
      <c r="AM466" s="223">
        <f t="shared" ca="1" si="888"/>
        <v>2.9355191674652422E-13</v>
      </c>
      <c r="AN466" s="223">
        <f t="shared" ca="1" si="889"/>
        <v>-2.2555354873215317E-13</v>
      </c>
      <c r="AO466" s="223">
        <f t="shared" ca="1" si="890"/>
        <v>8.7567522855642314E-14</v>
      </c>
      <c r="AP466" s="223">
        <f t="shared" ca="1" si="891"/>
        <v>7.759008096280385E-14</v>
      </c>
      <c r="AQ466" s="223">
        <f t="shared" ca="1" si="892"/>
        <v>-2.1867203591451888E-13</v>
      </c>
      <c r="AR466" s="223">
        <f t="shared" ca="1" si="893"/>
        <v>2.919016173627829E-13</v>
      </c>
      <c r="AS466" s="223">
        <f t="shared" ca="1" si="894"/>
        <v>-2.7455620834768725E-13</v>
      </c>
      <c r="AT466" s="223">
        <f t="shared" ca="1" si="895"/>
        <v>1.7201796560518732E-13</v>
      </c>
      <c r="AU466" s="223">
        <f t="shared" ca="1" si="896"/>
        <v>-1.6103774709396691E-14</v>
      </c>
      <c r="AV466" s="223">
        <f t="shared" ca="1" si="897"/>
        <v>-1.4480730265076017E-13</v>
      </c>
      <c r="AW466" s="223">
        <f t="shared" ca="1" si="898"/>
        <v>2.6078570654677299E-13</v>
      </c>
      <c r="AX466" s="223">
        <f t="shared" ca="1" si="899"/>
        <v>-2.9584416523365018E-13</v>
      </c>
      <c r="AY466" s="223">
        <f t="shared" ca="1" si="900"/>
        <v>2.3910428896517285E-13</v>
      </c>
      <c r="AZ466" s="223">
        <f t="shared" ca="1" si="901"/>
        <v>-1.0817205676379507E-13</v>
      </c>
      <c r="BA466" s="223">
        <f t="shared" ca="1" si="902"/>
        <v>-5.6325193330600882E-14</v>
      </c>
      <c r="BB466" s="223">
        <f t="shared" ca="1" si="903"/>
        <v>2.0334513756126946E-13</v>
      </c>
      <c r="BC466" s="223">
        <f t="shared" ca="1" si="904"/>
        <v>-2.8726853555906059E-13</v>
      </c>
      <c r="BD466" s="223">
        <f t="shared" ca="1" si="905"/>
        <v>2.8205455534099873E-13</v>
      </c>
      <c r="BE466" s="223">
        <f t="shared" ca="1" si="906"/>
        <v>-1.8932105779046579E-13</v>
      </c>
      <c r="BF466" s="223">
        <f t="shared" ca="1" si="907"/>
        <v>3.7842585961243145E-14</v>
      </c>
      <c r="BG466" s="223">
        <f t="shared" ca="1" si="908"/>
        <v>1.2537817045521614E-13</v>
      </c>
      <c r="BH466" s="223">
        <f t="shared" ca="1" si="909"/>
        <v>-2.4969497458839299E-13</v>
      </c>
      <c r="BI466" s="223">
        <f t="shared" ca="1" si="910"/>
        <v>2.9653320855666173E-13</v>
      </c>
      <c r="BJ466" s="223">
        <f t="shared" ca="1" si="911"/>
        <v>-2.513593023396685E-13</v>
      </c>
      <c r="BK466" s="223">
        <f t="shared" ca="1" si="912"/>
        <v>1.2819039692403449E-13</v>
      </c>
      <c r="BL466" s="223">
        <f t="shared" ca="1" si="913"/>
        <v>3.475507459557712E-14</v>
      </c>
      <c r="BM466" s="223">
        <f t="shared" ca="1" si="914"/>
        <v>-1.8691629428922029E-13</v>
      </c>
      <c r="BN466" s="223">
        <f t="shared" ca="1" si="915"/>
        <v>2.8107872067144546E-13</v>
      </c>
      <c r="BO466" s="223">
        <f t="shared" ca="1" si="916"/>
        <v>-2.8802442426097445E-13</v>
      </c>
      <c r="BP466" s="223">
        <f t="shared" ca="1" si="917"/>
        <v>2.0559820276031185E-13</v>
      </c>
      <c r="BQ466" s="223">
        <f t="shared" ca="1" si="918"/>
        <v>-5.9376324960989005E-14</v>
      </c>
      <c r="BR466" s="223">
        <f t="shared" ca="1" si="919"/>
        <v>-1.0526960309087832E-13</v>
      </c>
      <c r="BS466" s="223">
        <f t="shared" ca="1" si="920"/>
        <v>2.3725112392848937E-13</v>
      </c>
      <c r="BT466" s="223">
        <f t="shared" ca="1" si="921"/>
        <v>-2.9561531273009063E-13</v>
      </c>
      <c r="BU466" s="223">
        <f t="shared" ca="1" si="922"/>
        <v>2.6225217787635924E-13</v>
      </c>
      <c r="BV466" s="223">
        <f t="shared" ca="1" si="923"/>
        <v>-1.4751406221659458E-13</v>
      </c>
      <c r="BW466" s="223">
        <f t="shared" ca="1" si="924"/>
        <v>-1.2996615100045049E-14</v>
      </c>
      <c r="BX466" s="223">
        <f t="shared" ca="1" si="925"/>
        <v>1.6947453542349704E-13</v>
      </c>
      <c r="BY466" s="223">
        <f t="shared" ca="1" si="926"/>
        <v>-2.7336571584311363E-13</v>
      </c>
      <c r="BZ466" s="223">
        <f t="shared" ca="1" si="927"/>
        <v>2.9243346387068899E-13</v>
      </c>
      <c r="CA466" s="223">
        <f t="shared" ca="1" si="928"/>
        <v>-2.2076119325583268E-13</v>
      </c>
      <c r="CB466" s="223">
        <f t="shared" ca="1" si="929"/>
        <v>8.0588298511250861E-14</v>
      </c>
      <c r="CC466" s="223">
        <f t="shared" ca="1" si="930"/>
        <v>8.4590570626556706E-14</v>
      </c>
      <c r="CD466" s="223">
        <f t="shared" ca="1" si="931"/>
        <v>-2.2352158887195808E-13</v>
      </c>
      <c r="CE466" s="223">
        <f t="shared" ca="1" si="932"/>
        <v>2.9309545191094956E-13</v>
      </c>
      <c r="CF466" s="223">
        <f t="shared" ca="1" si="933"/>
        <v>-2.7172388613892186E-13</v>
      </c>
      <c r="CG466" s="223">
        <f t="shared" ca="1" si="934"/>
        <v>1.6603833602499789E-13</v>
      </c>
      <c r="CH466" s="223">
        <f t="shared" ca="1" si="935"/>
        <v>-8.8322741787749711E-15</v>
      </c>
      <c r="CI466" s="223">
        <f t="shared" ca="1" si="936"/>
        <v>-1.511143793666032E-13</v>
      </c>
      <c r="CJ466" s="223">
        <f t="shared" ca="1" si="937"/>
        <v>2.6417131851550967E-13</v>
      </c>
      <c r="CK466" s="223">
        <f t="shared" ca="1" si="938"/>
        <v>-2.9525778120248566E-13</v>
      </c>
      <c r="CL466" s="223">
        <f t="shared" ca="1" si="939"/>
        <v>2.3472785971776653E-13</v>
      </c>
      <c r="CM466" s="223">
        <f t="shared" ca="1" si="940"/>
        <v>-1.013635570894909E-13</v>
      </c>
      <c r="CN466" s="223">
        <f t="shared" ca="1" si="941"/>
        <v>-6.3453134530869236E-14</v>
      </c>
      <c r="CO466" s="223">
        <f t="shared" ca="1" si="942"/>
        <v>2.0858077095883931E-13</v>
      </c>
      <c r="CP466" s="223">
        <f t="shared" ca="1" si="943"/>
        <v>-2.8898728144334686E-13</v>
      </c>
      <c r="CQ466" s="223">
        <f t="shared" ca="1" si="944"/>
        <v>2.7972309911962519E-13</v>
      </c>
      <c r="CR466" s="223">
        <f t="shared" ca="1" si="945"/>
        <v>-1.8366283370447852E-13</v>
      </c>
      <c r="CS466" s="223">
        <f t="shared" ca="1" si="946"/>
        <v>3.0613300598560449E-14</v>
      </c>
      <c r="CT466" s="223">
        <f t="shared" ca="1" si="947"/>
        <v>1.3193532139496889E-13</v>
      </c>
      <c r="CU466" s="223">
        <f t="shared" ca="1" si="948"/>
        <v>-2.5354535392437142E-13</v>
      </c>
      <c r="CV466" s="223">
        <f t="shared" ca="1" si="949"/>
        <v>2.9648207103603938E-13</v>
      </c>
      <c r="CW466" s="223">
        <f t="shared" ca="1" si="950"/>
        <v>-2.4742251557045844E-13</v>
      </c>
      <c r="CX466" s="223">
        <f t="shared" ca="1" si="951"/>
        <v>1.2158951776946681E-13</v>
      </c>
      <c r="CY466" s="223">
        <f t="shared" ca="1" si="952"/>
        <v>4.1971840401405037E-14</v>
      </c>
      <c r="CZ466" s="223">
        <f t="shared" ca="1" si="953"/>
        <v>-1.9250963577590433E-13</v>
      </c>
      <c r="DA466" s="223">
        <f t="shared" ca="1" si="954"/>
        <v>2.8331306385898583E-13</v>
      </c>
      <c r="DB466" s="223">
        <f t="shared" ca="1" si="955"/>
        <v>-2.8620646839025795E-13</v>
      </c>
      <c r="DC466" s="223">
        <f t="shared" ca="1" si="956"/>
        <v>2.0029204657508606E-13</v>
      </c>
      <c r="DD466" s="223">
        <f t="shared" ca="1" si="957"/>
        <v>-5.2228430889985856E-14</v>
      </c>
      <c r="DE466" s="223">
        <f t="shared" ca="1" si="958"/>
        <v>-1.1204129448548101E-13</v>
      </c>
      <c r="DF466" s="223">
        <f t="shared" ca="1" si="959"/>
        <v>2.415454050924879E-13</v>
      </c>
      <c r="DG466" s="223">
        <f t="shared" ca="1" si="960"/>
        <v>-2.9609969883866558E-13</v>
      </c>
      <c r="DH466" s="223">
        <f t="shared" ca="1" si="961"/>
        <v>2.5877636737393467E-13</v>
      </c>
      <c r="DI466" s="223">
        <f t="shared" ca="1" si="962"/>
        <v>-1.411565743178081E-13</v>
      </c>
      <c r="DJ466" s="223">
        <f t="shared" ca="1" si="963"/>
        <v>-2.0263097232263746E-14</v>
      </c>
      <c r="DK466" s="223">
        <f t="shared" ca="1" si="964"/>
        <v>1.7539527419716713E-13</v>
      </c>
      <c r="DL466" s="223">
        <f t="shared" ca="1" si="965"/>
        <v>-2.7610354823458961E-13</v>
      </c>
      <c r="DM466" s="223">
        <f t="shared" ca="1" si="966"/>
        <v>2.9113886001100814E-13</v>
      </c>
      <c r="DN466" s="223">
        <f t="shared" ca="1" si="967"/>
        <v>-2.1583585949148186E-13</v>
      </c>
      <c r="DO466" s="223">
        <f t="shared" ca="1" si="968"/>
        <v>7.3560530789218654E-14</v>
      </c>
      <c r="DP466" s="223">
        <f t="shared" ca="1" si="969"/>
        <v>9.154010609361733E-14</v>
      </c>
      <c r="DQ466" s="223">
        <f t="shared" ca="1" si="970"/>
        <v>-2.2823650078227683E-13</v>
      </c>
      <c r="DR466" s="223">
        <f t="shared" ca="1" si="971"/>
        <v>2.9411273671843116E-13</v>
      </c>
      <c r="DS466" s="223">
        <f t="shared" ca="1" si="972"/>
        <v>-2.6872788762155349E-13</v>
      </c>
      <c r="DT466" s="223">
        <f t="shared" ca="1" si="973"/>
        <v>1.5995869115975324E-13</v>
      </c>
      <c r="DU466" s="223">
        <f t="shared" ca="1" si="974"/>
        <v>-1.5554534164353551E-15</v>
      </c>
      <c r="DV466" s="223">
        <f t="shared" ca="1" si="975"/>
        <v>-1.5733043043084274E-13</v>
      </c>
      <c r="DW466" s="223">
        <f t="shared" ca="1" si="976"/>
        <v>2.673978035599725E-13</v>
      </c>
      <c r="DX466" s="223">
        <f t="shared" ca="1" si="977"/>
        <v>-2.9449354492432476E-13</v>
      </c>
      <c r="DY466" s="223">
        <f t="shared" ca="1" si="978"/>
        <v>2.3021003918470882E-13</v>
      </c>
      <c r="DZ466" s="223">
        <f t="shared" ca="1" si="979"/>
        <v>-9.4493999798627485E-14</v>
      </c>
      <c r="EA466" s="223">
        <f t="shared" ca="1" si="980"/>
        <v>-7.0542853935557611E-14</v>
      </c>
      <c r="EB466" s="223">
        <f t="shared" ca="1" si="981"/>
        <v>2.1369076309931796E-13</v>
      </c>
      <c r="EC466" s="223">
        <f t="shared" ca="1" si="982"/>
        <v>-2.9053195219522122E-13</v>
      </c>
      <c r="ED466" s="223">
        <f t="shared" ca="1" si="983"/>
        <v>2.7722314816286251E-13</v>
      </c>
      <c r="EE466" s="223">
        <f t="shared" ca="1" si="984"/>
        <v>-1.7789397799506346E-13</v>
      </c>
      <c r="EF466" s="223">
        <f t="shared" ca="1" si="985"/>
        <v>2.3365574928302238E-14</v>
      </c>
      <c r="EG466" s="223">
        <f t="shared" ca="1" si="986"/>
        <v>1.3841299943049279E-13</v>
      </c>
      <c r="EH466" s="223">
        <f t="shared" ca="1" si="987"/>
        <v>-2.5724300701981742E-13</v>
      </c>
      <c r="EI466" s="223">
        <f t="shared" ca="1" si="988"/>
        <v>2.962523438020038E-13</v>
      </c>
      <c r="EJ466" s="223">
        <f t="shared" ca="1" si="989"/>
        <v>-2.4333669072959256E-13</v>
      </c>
      <c r="EK466" s="223">
        <f t="shared" ca="1" si="990"/>
        <v>1.1491539763591975E-13</v>
      </c>
      <c r="EL466" s="223">
        <f t="shared" ca="1" si="991"/>
        <v>4.9163323940003357E-14</v>
      </c>
      <c r="EM466" s="223">
        <f t="shared" ca="1" si="992"/>
        <v>-1.9798701665639602E-13</v>
      </c>
      <c r="EN466" s="223">
        <f t="shared" ca="1" si="993"/>
        <v>2.8537674985061548E-13</v>
      </c>
      <c r="EO466" s="223">
        <f t="shared" ca="1" si="994"/>
        <v>-2.842161124449368E-13</v>
      </c>
      <c r="EP466" s="223">
        <f t="shared" ca="1" si="995"/>
        <v>1.9486524195041788E-13</v>
      </c>
      <c r="EQ466" s="223">
        <f t="shared" ca="1" si="996"/>
        <v>-4.5049076365178023E-14</v>
      </c>
      <c r="ER466" s="223">
        <f t="shared" ca="1" si="997"/>
        <v>-1.1874549639376392E-13</v>
      </c>
      <c r="ES466" s="223">
        <f t="shared" ca="1" si="998"/>
        <v>2.4569418833641347E-13</v>
      </c>
      <c r="ET466" s="223">
        <f t="shared" ca="1" si="999"/>
        <v>-2.9640572556054023E-13</v>
      </c>
      <c r="EU466" s="223">
        <f t="shared" ca="1" si="1000"/>
        <v>2.5514467966408402E-13</v>
      </c>
      <c r="EV466" s="223">
        <f t="shared" ca="1" si="1001"/>
        <v>-1.3471405897685169E-13</v>
      </c>
      <c r="EW466" s="223">
        <f t="shared" ca="1" si="1002"/>
        <v>-2.7517373632378952E-14</v>
      </c>
      <c r="EX466" s="223">
        <f t="shared" ca="1" si="1003"/>
        <v>1.8121036141609903E-13</v>
      </c>
      <c r="EY466" s="223">
        <f t="shared" ca="1" si="1004"/>
        <v>-2.7867506617277967E-13</v>
      </c>
      <c r="EZ466" s="223">
        <f t="shared" ca="1" si="1005"/>
        <v>2.8966888498844311E-13</v>
      </c>
      <c r="FA466" s="223">
        <f t="shared" ca="1" si="1006"/>
        <v>-2.107805142760077E-13</v>
      </c>
      <c r="FB466" s="223">
        <f t="shared" ca="1" si="1007"/>
        <v>6.648845295406084E-14</v>
      </c>
      <c r="FC466" s="223">
        <f t="shared" ca="1" si="1008"/>
        <v>9.843450122365621E-14</v>
      </c>
      <c r="FD466" s="223">
        <f t="shared" ca="1" si="1009"/>
        <v>-2.3281393155882614E-13</v>
      </c>
      <c r="FE466" s="223">
        <f t="shared" ca="1" si="1010"/>
        <v>2.9495285901089508E-13</v>
      </c>
      <c r="FF466" s="223">
        <f t="shared" ca="1" si="1011"/>
        <v>-2.65570017473072E-13</v>
      </c>
      <c r="FG466" s="223">
        <f t="shared" ca="1" si="1012"/>
        <v>1.5378269316020893E-13</v>
      </c>
      <c r="FH466" s="223">
        <f t="shared" ca="1" si="1013"/>
        <v>5.7223042928633378E-15</v>
      </c>
      <c r="FI466" s="223">
        <f t="shared" ca="1" si="1014"/>
        <v>-1.6345171152674752E-13</v>
      </c>
      <c r="FJ466" s="223">
        <f t="shared" ca="1" si="1015"/>
        <v>2.7046321816621545E-13</v>
      </c>
      <c r="FK466" s="223">
        <f t="shared" ca="1" si="1016"/>
        <v>-2.9355191674652321E-13</v>
      </c>
      <c r="FL466" s="223">
        <f t="shared" ca="1" si="1017"/>
        <v>2.255535487321486E-13</v>
      </c>
      <c r="FM466" s="223">
        <f t="shared" ca="1" si="1018"/>
        <v>-8.7567522855635637E-14</v>
      </c>
      <c r="FN466" s="223">
        <f t="shared" ca="1" si="1019"/>
        <v>-7.7590080962810578E-14</v>
      </c>
      <c r="FO466" s="223">
        <f t="shared" ca="1" si="1020"/>
        <v>2.186720359145236E-13</v>
      </c>
      <c r="FP466" s="223">
        <f t="shared" ca="1" si="1021"/>
        <v>-2.9190161736278411E-13</v>
      </c>
      <c r="FQ466" s="223">
        <f t="shared" ca="1" si="1022"/>
        <v>2.7455620834768462E-13</v>
      </c>
      <c r="FR466" s="223">
        <f t="shared" ca="1" si="1023"/>
        <v>-1.7201796560518169E-13</v>
      </c>
      <c r="FS466" s="223">
        <f t="shared" ca="1" si="1024"/>
        <v>1.6103774709393914E-14</v>
      </c>
      <c r="FT466" s="223">
        <f t="shared" ca="1" si="1025"/>
        <v>1.4480730265076257E-13</v>
      </c>
      <c r="FU466" s="223">
        <f t="shared" ca="1" si="1026"/>
        <v>-2.6078570654677431E-13</v>
      </c>
      <c r="FV466" s="223">
        <f t="shared" ca="1" si="1027"/>
        <v>2.9584416523364998E-13</v>
      </c>
      <c r="FW466" s="223">
        <f t="shared" ca="1" si="1028"/>
        <v>-2.3910428896517124E-13</v>
      </c>
      <c r="FX466" s="223">
        <f t="shared" ca="1" si="1029"/>
        <v>1.0817205676379247E-13</v>
      </c>
      <c r="FY466" s="223">
        <f t="shared" ca="1" si="1030"/>
        <v>5.632519333060359E-14</v>
      </c>
      <c r="FZ466" s="223">
        <f t="shared" ca="1" si="1031"/>
        <v>-2.0334513756127145E-13</v>
      </c>
      <c r="GA466" s="223">
        <f t="shared" ca="1" si="1032"/>
        <v>2.872685355590613E-13</v>
      </c>
      <c r="GB466" s="223">
        <f t="shared" ca="1" si="1033"/>
        <v>-2.8205455534099914E-13</v>
      </c>
      <c r="GC466" s="223">
        <f t="shared" ca="1" si="1034"/>
        <v>1.893210577904669E-13</v>
      </c>
      <c r="GD466" s="223">
        <f t="shared" ca="1" si="1035"/>
        <v>-3.7842585961244584E-14</v>
      </c>
      <c r="GE466" s="223">
        <f t="shared" ca="1" si="1036"/>
        <v>-1.2537817045521483E-13</v>
      </c>
      <c r="GF466" s="223">
        <f t="shared" ca="1" si="1037"/>
        <v>2.4969497458839218E-13</v>
      </c>
      <c r="GG466" s="223">
        <f t="shared" ca="1" si="1038"/>
        <v>-2.9653320855666173E-13</v>
      </c>
      <c r="GH466" s="223">
        <f t="shared" ca="1" si="1039"/>
        <v>2.5135930233966931E-13</v>
      </c>
      <c r="GI466" s="223">
        <f t="shared" ca="1" si="1040"/>
        <v>-1.2819039692403583E-13</v>
      </c>
      <c r="GJ466" s="223">
        <f t="shared" ca="1" si="1041"/>
        <v>-3.4755074595575682E-14</v>
      </c>
      <c r="GK466" s="223">
        <f t="shared" ca="1" si="1042"/>
        <v>1.8691629428921913E-13</v>
      </c>
      <c r="GL466" s="223">
        <f t="shared" ca="1" si="1043"/>
        <v>-2.8107872067144501E-13</v>
      </c>
      <c r="GM466" s="223">
        <f t="shared" ca="1" si="1044"/>
        <v>2.8802442426097486E-13</v>
      </c>
      <c r="GN466" s="223">
        <f t="shared" ca="1" si="1045"/>
        <v>-2.0559820276031294E-13</v>
      </c>
      <c r="GO466" s="223">
        <f t="shared" ca="1" si="1046"/>
        <v>5.9376324960990431E-14</v>
      </c>
      <c r="GP466" s="223">
        <f t="shared" ca="1" si="1047"/>
        <v>1.0526960309087697E-13</v>
      </c>
      <c r="GQ466" s="223">
        <f t="shared" ca="1" si="1048"/>
        <v>-2.3725112392848851E-13</v>
      </c>
      <c r="GR466" s="223">
        <f t="shared" ca="1" si="1049"/>
        <v>2.9561531273009053E-13</v>
      </c>
      <c r="GS466" s="223">
        <f t="shared" ca="1" si="1050"/>
        <v>-2.6225217787635989E-13</v>
      </c>
      <c r="GT466" s="223">
        <f t="shared" ca="1" si="1051"/>
        <v>1.4751406221659584E-13</v>
      </c>
      <c r="GU466" s="223">
        <f t="shared" ca="1" si="1052"/>
        <v>1.2996615100043597E-14</v>
      </c>
      <c r="GV466" s="223">
        <f t="shared" ca="1" si="1053"/>
        <v>-1.6947453542349583E-13</v>
      </c>
      <c r="GW466" s="223">
        <f t="shared" ca="1" si="1054"/>
        <v>2.7336571584311959E-13</v>
      </c>
      <c r="GX466" s="223">
        <f t="shared" ca="1" si="1055"/>
        <v>-2.9243346387068647E-13</v>
      </c>
      <c r="GY466" s="223">
        <f t="shared" ca="1" si="1056"/>
        <v>2.2076119325582238E-13</v>
      </c>
      <c r="GZ466" s="223">
        <f t="shared" ca="1" si="1057"/>
        <v>-8.0588298511236043E-14</v>
      </c>
      <c r="HA466" s="223">
        <f t="shared" ca="1" si="1058"/>
        <v>-8.4590570626571461E-14</v>
      </c>
      <c r="HB466" s="223">
        <f t="shared" ca="1" si="1059"/>
        <v>2.235215888719682E-13</v>
      </c>
      <c r="HC466" s="223">
        <f t="shared" ca="1" si="1060"/>
        <v>-2.9309545191095194E-13</v>
      </c>
      <c r="HD466" s="223">
        <f t="shared" ca="1" si="1061"/>
        <v>2.717238861389157E-13</v>
      </c>
      <c r="HE466" s="223">
        <f t="shared" ca="1" si="1062"/>
        <v>-1.6603833602498512E-13</v>
      </c>
      <c r="HF466" s="223">
        <f t="shared" ca="1" si="1063"/>
        <v>8.8322741787595851E-15</v>
      </c>
      <c r="HG466" s="223">
        <f t="shared" ca="1" si="1064"/>
        <v>1.5111437936660921E-13</v>
      </c>
      <c r="HH466" s="223">
        <f t="shared" ca="1" si="1065"/>
        <v>-2.6417131851551285E-13</v>
      </c>
      <c r="HI466" s="223">
        <f t="shared" ca="1" si="1066"/>
        <v>2.95257781202485E-13</v>
      </c>
      <c r="HJ466" s="223">
        <f t="shared" ca="1" si="1067"/>
        <v>-2.3472785971776229E-13</v>
      </c>
      <c r="HK466" s="223">
        <f t="shared" ca="1" si="1068"/>
        <v>1.0136355708948432E-13</v>
      </c>
      <c r="HL466" s="223">
        <f t="shared" ca="1" si="1069"/>
        <v>6.3453134530876051E-14</v>
      </c>
      <c r="HM466" s="223">
        <f t="shared" ca="1" si="1070"/>
        <v>-2.0858077095884426E-13</v>
      </c>
      <c r="HN466" s="223">
        <f t="shared" ca="1" si="1071"/>
        <v>2.8898728144334843E-13</v>
      </c>
      <c r="HO466" s="223">
        <f t="shared" ca="1" si="1072"/>
        <v>-2.7972309911962286E-13</v>
      </c>
      <c r="HP466" s="223">
        <f t="shared" ca="1" si="1073"/>
        <v>1.8366283370447302E-13</v>
      </c>
      <c r="HQ466" s="223">
        <f t="shared" ca="1" si="1074"/>
        <v>-3.0613300598553507E-14</v>
      </c>
      <c r="HR466" s="223">
        <f t="shared" ca="1" si="1075"/>
        <v>-1.3193532139497515E-13</v>
      </c>
      <c r="HS466" s="223">
        <f t="shared" ca="1" si="1076"/>
        <v>2.5354535392437505E-13</v>
      </c>
      <c r="HT466" s="223">
        <f t="shared" ca="1" si="1077"/>
        <v>-2.9648207103603928E-13</v>
      </c>
      <c r="HU466" s="223">
        <f t="shared" ca="1" si="1078"/>
        <v>2.4742251557045461E-13</v>
      </c>
      <c r="HV466" s="223">
        <f t="shared" ca="1" si="1079"/>
        <v>-1.2158951776946045E-13</v>
      </c>
      <c r="HW466" s="223">
        <f t="shared" ca="1" si="1080"/>
        <v>-4.1971840401411928E-14</v>
      </c>
      <c r="HX466" s="223">
        <f t="shared" ca="1" si="1081"/>
        <v>1.9250963577590963E-13</v>
      </c>
      <c r="HY466" s="223">
        <f t="shared" ca="1" si="1082"/>
        <v>-2.833130638589879E-13</v>
      </c>
      <c r="HZ466" s="223">
        <f t="shared" ca="1" si="1083"/>
        <v>2.8620646839025835E-13</v>
      </c>
      <c r="IA466" s="223">
        <f t="shared" ca="1" si="1084"/>
        <v>-2.0029204657508707E-13</v>
      </c>
      <c r="IB466" s="223">
        <f t="shared" ca="1" si="1085"/>
        <v>5.2228430889987282E-14</v>
      </c>
      <c r="IC466" s="223">
        <f t="shared" ca="1" si="1086"/>
        <v>1.1204129448547967E-13</v>
      </c>
      <c r="ID466" s="223">
        <f t="shared" ca="1" si="1087"/>
        <v>-2.4154540509248709E-13</v>
      </c>
      <c r="IE466" s="223">
        <f t="shared" ca="1" si="1088"/>
        <v>2.3037540596929986E-13</v>
      </c>
      <c r="IF466" s="223">
        <f t="shared" ca="1" si="1089"/>
        <v>-2.5877636737393538E-13</v>
      </c>
      <c r="IG466" s="223">
        <f t="shared" ca="1" si="1090"/>
        <v>1.4115657431780936E-13</v>
      </c>
      <c r="IH466" s="223">
        <f t="shared" ca="1" si="1091"/>
        <v>2.0263097232262307E-14</v>
      </c>
      <c r="II466" s="223">
        <f t="shared" ca="1" si="1092"/>
        <v>-1.7539527419716595E-13</v>
      </c>
      <c r="IJ466" s="223">
        <f t="shared" ca="1" si="1093"/>
        <v>2.7610354823458906E-13</v>
      </c>
      <c r="IK466" s="223">
        <f t="shared" ca="1" si="1094"/>
        <v>-2.911388600110084E-13</v>
      </c>
      <c r="IL466" s="223">
        <f t="shared" ca="1" si="1095"/>
        <v>2.158358594914829E-13</v>
      </c>
      <c r="IM466" s="223">
        <f t="shared" ca="1" si="1096"/>
        <v>-7.3560530789220067E-14</v>
      </c>
      <c r="IN466" s="223">
        <f t="shared" ca="1" si="1097"/>
        <v>-9.1540106093615954E-14</v>
      </c>
      <c r="IO466" s="223">
        <f t="shared" ca="1" si="1098"/>
        <v>2.2823650078227592E-13</v>
      </c>
      <c r="IP466" s="223">
        <f t="shared" ca="1" si="1099"/>
        <v>-2.9411273671843096E-13</v>
      </c>
      <c r="IQ466" s="223">
        <f t="shared" ca="1" si="1100"/>
        <v>2.687278876215541E-13</v>
      </c>
      <c r="IR466" s="223">
        <f t="shared" ca="1" si="1101"/>
        <v>-1.5995869115975448E-13</v>
      </c>
      <c r="IS466" s="223">
        <f t="shared" ca="1" si="1102"/>
        <v>1.5554534164368066E-15</v>
      </c>
      <c r="IT466" s="223">
        <f t="shared" ca="1" si="1103"/>
        <v>1.5733043043084153E-13</v>
      </c>
      <c r="IU466" s="223">
        <f t="shared" ca="1" si="1104"/>
        <v>-2.6739780355997189E-13</v>
      </c>
      <c r="IV466" s="223">
        <f t="shared" ca="1" si="1105"/>
        <v>2.9449354492432492E-13</v>
      </c>
      <c r="IW466" s="223">
        <f t="shared" ca="1" si="1106"/>
        <v>-2.3021003918470968E-13</v>
      </c>
      <c r="IX466" s="223">
        <f t="shared" ca="1" si="1107"/>
        <v>9.4493999798628899E-14</v>
      </c>
      <c r="IY466" s="223">
        <f t="shared" ca="1" si="1108"/>
        <v>7.0542853935556197E-14</v>
      </c>
      <c r="IZ466" s="223">
        <f t="shared" ca="1" si="1109"/>
        <v>-2.1369076309931692E-13</v>
      </c>
      <c r="JA466" s="223">
        <f t="shared" ca="1" si="1110"/>
        <v>2.9053195219522091E-13</v>
      </c>
      <c r="JB466" s="223">
        <f t="shared" ca="1" si="1111"/>
        <v>-2.7722314816286302E-13</v>
      </c>
    </row>
    <row r="467" spans="2:262">
      <c r="B467" s="230">
        <v>106</v>
      </c>
      <c r="C467" s="229">
        <f t="shared" si="1112"/>
        <v>2.0703125000000014E-3</v>
      </c>
      <c r="D467" s="226">
        <f t="shared" ca="1" si="855"/>
        <v>18.000000000020552</v>
      </c>
      <c r="E467" s="225">
        <f ca="1">DH361</f>
        <v>2.0551783690933857E-11</v>
      </c>
      <c r="F467" s="224">
        <v>106</v>
      </c>
      <c r="G467" s="223">
        <f t="shared" ca="1" si="856"/>
        <v>3.4592074210229235E-13</v>
      </c>
      <c r="H467" s="223">
        <f t="shared" ca="1" si="857"/>
        <v>-1.2626634994054366E-13</v>
      </c>
      <c r="I467" s="223">
        <f t="shared" ca="1" si="858"/>
        <v>-1.2931622045367146E-13</v>
      </c>
      <c r="J467" s="223">
        <f t="shared" ca="1" si="859"/>
        <v>3.4810279398097645E-13</v>
      </c>
      <c r="K467" s="223">
        <f t="shared" ca="1" si="860"/>
        <v>-4.6783923078335645E-13</v>
      </c>
      <c r="L467" s="223">
        <f t="shared" ca="1" si="861"/>
        <v>4.5445539226583319E-13</v>
      </c>
      <c r="M467" s="223">
        <f t="shared" ca="1" si="862"/>
        <v>-3.1175955304724656E-13</v>
      </c>
      <c r="N467" s="223">
        <f t="shared" ca="1" si="863"/>
        <v>8.0354783913208554E-14</v>
      </c>
      <c r="O467" s="223">
        <f t="shared" ca="1" si="864"/>
        <v>1.7391435882174941E-13</v>
      </c>
      <c r="P467" s="223">
        <f t="shared" ca="1" si="865"/>
        <v>-3.7869742641574387E-13</v>
      </c>
      <c r="Q467" s="223">
        <f t="shared" ca="1" si="866"/>
        <v>4.7572487551876321E-13</v>
      </c>
      <c r="R467" s="223">
        <f t="shared" ca="1" si="867"/>
        <v>-4.3738824602677855E-13</v>
      </c>
      <c r="S467" s="223">
        <f t="shared" ca="1" si="868"/>
        <v>2.7459594907124974E-13</v>
      </c>
      <c r="T467" s="223">
        <f t="shared" ca="1" si="869"/>
        <v>-3.3669357390396148E-14</v>
      </c>
      <c r="U467" s="223">
        <f t="shared" ca="1" si="870"/>
        <v>-2.1683760684311616E-13</v>
      </c>
      <c r="V467" s="223">
        <f t="shared" ca="1" si="871"/>
        <v>4.0564499561705648E-13</v>
      </c>
      <c r="W467" s="223">
        <f t="shared" ca="1" si="872"/>
        <v>-4.7902902964525404E-13</v>
      </c>
      <c r="X467" s="223">
        <f t="shared" ca="1" si="873"/>
        <v>4.1610881187774915E-13</v>
      </c>
      <c r="Y467" s="223">
        <f t="shared" ca="1" si="874"/>
        <v>-2.3478783599627745E-13</v>
      </c>
      <c r="Z467" s="223">
        <f t="shared" ca="1" si="875"/>
        <v>-1.33403234496288E-14</v>
      </c>
      <c r="AA467" s="223">
        <f t="shared" ca="1" si="876"/>
        <v>2.5767259017508582E-13</v>
      </c>
      <c r="AB467" s="223">
        <f t="shared" ca="1" si="877"/>
        <v>-4.2868598176246587E-13</v>
      </c>
      <c r="AC467" s="223">
        <f t="shared" ca="1" si="878"/>
        <v>4.7771987235235635E-13</v>
      </c>
      <c r="AD467" s="223">
        <f t="shared" ca="1" si="879"/>
        <v>-3.9082202240212221E-13</v>
      </c>
      <c r="AE467" s="223">
        <f t="shared" ca="1" si="880"/>
        <v>1.9271858771258012E-13</v>
      </c>
      <c r="AF467" s="223">
        <f t="shared" ca="1" si="881"/>
        <v>6.0221529682267802E-14</v>
      </c>
      <c r="AG467" s="223">
        <f t="shared" ca="1" si="882"/>
        <v>-2.9602604560550908E-13</v>
      </c>
      <c r="AH467" s="223">
        <f t="shared" ca="1" si="883"/>
        <v>4.475984875599074E-13</v>
      </c>
      <c r="AI467" s="223">
        <f t="shared" ca="1" si="884"/>
        <v>-4.7181001154045948E-13</v>
      </c>
      <c r="AJ467" s="223">
        <f t="shared" ca="1" si="885"/>
        <v>3.6177140320571103E-13</v>
      </c>
      <c r="AK467" s="223">
        <f t="shared" ca="1" si="886"/>
        <v>-1.48793354078508E-13</v>
      </c>
      <c r="AL467" s="223">
        <f t="shared" ca="1" si="887"/>
        <v>-1.0652276966363648E-13</v>
      </c>
      <c r="AM467" s="223">
        <f t="shared" ca="1" si="888"/>
        <v>3.3152860839244858E-13</v>
      </c>
      <c r="AN467" s="223">
        <f t="shared" ca="1" si="889"/>
        <v>-4.6220037523992358E-13</v>
      </c>
      <c r="AO467" s="223">
        <f t="shared" ca="1" si="890"/>
        <v>4.6135636239983893E-13</v>
      </c>
      <c r="AP467" s="223">
        <f t="shared" ca="1" si="891"/>
        <v>-3.2923672763206755E-13</v>
      </c>
      <c r="AQ467" s="223">
        <f t="shared" ca="1" si="892"/>
        <v>1.0343515910594515E-13</v>
      </c>
      <c r="AR467" s="223">
        <f t="shared" ca="1" si="893"/>
        <v>1.5179813714187498E-13</v>
      </c>
      <c r="AS467" s="223">
        <f t="shared" ca="1" si="894"/>
        <v>-3.6383836944860124E-13</v>
      </c>
      <c r="AT467" s="223">
        <f t="shared" ca="1" si="895"/>
        <v>4.723510206419547E-13</v>
      </c>
      <c r="AU467" s="223">
        <f t="shared" ca="1" si="896"/>
        <v>-4.464595992862677E-13</v>
      </c>
      <c r="AV467" s="223">
        <f t="shared" ca="1" si="897"/>
        <v>2.9353132239222469E-13</v>
      </c>
      <c r="AW467" s="223">
        <f t="shared" ca="1" si="898"/>
        <v>-5.7080827007775774E-14</v>
      </c>
      <c r="AX467" s="223">
        <f t="shared" ca="1" si="899"/>
        <v>-1.9561160557812808E-13</v>
      </c>
      <c r="AY467" s="223">
        <f t="shared" ca="1" si="900"/>
        <v>3.9264416811267497E-13</v>
      </c>
      <c r="AZ467" s="223">
        <f t="shared" ca="1" si="901"/>
        <v>-4.779526675018696E-13</v>
      </c>
      <c r="BA467" s="223">
        <f t="shared" ca="1" si="902"/>
        <v>4.2726318617192448E-13</v>
      </c>
      <c r="BB467" s="223">
        <f t="shared" ca="1" si="903"/>
        <v>-2.5499905005719641E-13</v>
      </c>
      <c r="BC467" s="223">
        <f t="shared" ca="1" si="904"/>
        <v>1.0176775341974188E-14</v>
      </c>
      <c r="BD467" s="223">
        <f t="shared" ca="1" si="905"/>
        <v>2.3754122732048322E-13</v>
      </c>
      <c r="BE467" s="223">
        <f t="shared" ca="1" si="906"/>
        <v>-4.1766858879669186E-13</v>
      </c>
      <c r="BF467" s="223">
        <f t="shared" ca="1" si="907"/>
        <v>4.7895136889823595E-13</v>
      </c>
      <c r="BG467" s="223">
        <f t="shared" ca="1" si="908"/>
        <v>-4.0395199500893249E-13</v>
      </c>
      <c r="BH467" s="223">
        <f t="shared" ca="1" si="909"/>
        <v>2.1401099747345662E-13</v>
      </c>
      <c r="BI467" s="223">
        <f t="shared" ca="1" si="910"/>
        <v>3.6825284233561907E-14</v>
      </c>
      <c r="BJ467" s="223">
        <f t="shared" ca="1" si="911"/>
        <v>-2.7718319719050439E-13</v>
      </c>
      <c r="BK467" s="223">
        <f t="shared" ca="1" si="912"/>
        <v>4.3867063264972031E-13</v>
      </c>
      <c r="BL467" s="223">
        <f t="shared" ca="1" si="913"/>
        <v>-4.7533750679066173E-13</v>
      </c>
      <c r="BM467" s="223">
        <f t="shared" ca="1" si="914"/>
        <v>3.7675052531137815E-13</v>
      </c>
      <c r="BN467" s="223">
        <f t="shared" ca="1" si="915"/>
        <v>-1.7096190199373554E-13</v>
      </c>
      <c r="BO467" s="223">
        <f t="shared" ca="1" si="916"/>
        <v>-8.3472696191187474E-14</v>
      </c>
      <c r="BP467" s="223">
        <f t="shared" ca="1" si="917"/>
        <v>3.1415574134783187E-13</v>
      </c>
      <c r="BQ467" s="223">
        <f t="shared" ca="1" si="918"/>
        <v>-4.5544803850856654E-13</v>
      </c>
      <c r="BR467" s="223">
        <f t="shared" ca="1" si="919"/>
        <v>4.6714588464677965E-13</v>
      </c>
      <c r="BS467" s="223">
        <f t="shared" ca="1" si="920"/>
        <v>-3.459207421022878E-13</v>
      </c>
      <c r="BT467" s="223">
        <f t="shared" ca="1" si="921"/>
        <v>1.2626634994054558E-13</v>
      </c>
      <c r="BU467" s="223">
        <f t="shared" ca="1" si="922"/>
        <v>1.2931622045367446E-13</v>
      </c>
      <c r="BV467" s="223">
        <f t="shared" ca="1" si="923"/>
        <v>-3.4810279398097267E-13</v>
      </c>
      <c r="BW467" s="223">
        <f t="shared" ca="1" si="924"/>
        <v>4.6783923078335635E-13</v>
      </c>
      <c r="BX467" s="223">
        <f t="shared" ca="1" si="925"/>
        <v>-4.5445539226583172E-13</v>
      </c>
      <c r="BY467" s="223">
        <f t="shared" ca="1" si="926"/>
        <v>3.1175955304724939E-13</v>
      </c>
      <c r="BZ467" s="223">
        <f t="shared" ca="1" si="927"/>
        <v>-8.0354783913207166E-14</v>
      </c>
      <c r="CA467" s="223">
        <f t="shared" ca="1" si="928"/>
        <v>-1.7391435882175547E-13</v>
      </c>
      <c r="CB467" s="223">
        <f t="shared" ca="1" si="929"/>
        <v>3.7869742641574266E-13</v>
      </c>
      <c r="CC467" s="223">
        <f t="shared" ca="1" si="930"/>
        <v>-4.7572487551876362E-13</v>
      </c>
      <c r="CD467" s="223">
        <f t="shared" ca="1" si="931"/>
        <v>4.3738824602677517E-13</v>
      </c>
      <c r="CE467" s="223">
        <f t="shared" ca="1" si="932"/>
        <v>-2.7459594907124858E-13</v>
      </c>
      <c r="CF467" s="223">
        <f t="shared" ca="1" si="933"/>
        <v>3.3669357390391326E-14</v>
      </c>
      <c r="CG467" s="223">
        <f t="shared" ca="1" si="934"/>
        <v>2.1683760684311134E-13</v>
      </c>
      <c r="CH467" s="223">
        <f t="shared" ca="1" si="935"/>
        <v>-4.0564499561705729E-13</v>
      </c>
      <c r="CI467" s="223">
        <f t="shared" ca="1" si="936"/>
        <v>4.7902902964525414E-13</v>
      </c>
      <c r="CJ467" s="223">
        <f t="shared" ca="1" si="937"/>
        <v>-4.1610881187775016E-13</v>
      </c>
      <c r="CK467" s="223">
        <f t="shared" ca="1" si="938"/>
        <v>2.3478783599627624E-13</v>
      </c>
      <c r="CL467" s="223">
        <f t="shared" ca="1" si="939"/>
        <v>1.3340323449623398E-14</v>
      </c>
      <c r="CM467" s="223">
        <f t="shared" ca="1" si="940"/>
        <v>-2.5767259017508699E-13</v>
      </c>
      <c r="CN467" s="223">
        <f t="shared" ca="1" si="941"/>
        <v>4.2868598176246804E-13</v>
      </c>
      <c r="CO467" s="223">
        <f t="shared" ca="1" si="942"/>
        <v>-4.7771987235235676E-13</v>
      </c>
      <c r="CP467" s="223">
        <f t="shared" ca="1" si="943"/>
        <v>3.908220224021214E-13</v>
      </c>
      <c r="CQ467" s="223">
        <f t="shared" ca="1" si="944"/>
        <v>-1.9271858771257262E-13</v>
      </c>
      <c r="CR467" s="223">
        <f t="shared" ca="1" si="945"/>
        <v>-6.0221529682269203E-14</v>
      </c>
      <c r="CS467" s="223">
        <f t="shared" ca="1" si="946"/>
        <v>2.9602604560551019E-13</v>
      </c>
      <c r="CT467" s="223">
        <f t="shared" ca="1" si="947"/>
        <v>-4.4759848755991033E-13</v>
      </c>
      <c r="CU467" s="223">
        <f t="shared" ca="1" si="948"/>
        <v>4.7181001154045927E-13</v>
      </c>
      <c r="CV467" s="223">
        <f t="shared" ca="1" si="949"/>
        <v>-3.6177140320571012E-13</v>
      </c>
      <c r="CW467" s="223">
        <f t="shared" ca="1" si="950"/>
        <v>1.4879335407851317E-13</v>
      </c>
      <c r="CX467" s="223">
        <f t="shared" ca="1" si="951"/>
        <v>1.0652276966363785E-13</v>
      </c>
      <c r="CY467" s="223">
        <f t="shared" ca="1" si="952"/>
        <v>-3.3152860839245449E-13</v>
      </c>
      <c r="CZ467" s="223">
        <f t="shared" ca="1" si="953"/>
        <v>4.6220037523992398E-13</v>
      </c>
      <c r="DA467" s="223">
        <f t="shared" ca="1" si="954"/>
        <v>-4.6135636239983853E-13</v>
      </c>
      <c r="DB467" s="223">
        <f t="shared" ca="1" si="955"/>
        <v>3.2923672763207144E-13</v>
      </c>
      <c r="DC467" s="223">
        <f t="shared" ca="1" si="956"/>
        <v>-1.0343515910593049E-13</v>
      </c>
      <c r="DD467" s="223">
        <f t="shared" ca="1" si="957"/>
        <v>-1.5179813714187629E-13</v>
      </c>
      <c r="DE467" s="223">
        <f t="shared" ca="1" si="958"/>
        <v>3.6383836944859771E-13</v>
      </c>
      <c r="DF467" s="223">
        <f t="shared" ca="1" si="959"/>
        <v>-4.7235102064195268E-13</v>
      </c>
      <c r="DG467" s="223">
        <f t="shared" ca="1" si="960"/>
        <v>4.4645959928626477E-13</v>
      </c>
      <c r="DH467" s="223">
        <f t="shared" ca="1" si="961"/>
        <v>-2.9353132239222357E-13</v>
      </c>
      <c r="DI467" s="223">
        <f t="shared" ca="1" si="962"/>
        <v>5.7080827007787904E-14</v>
      </c>
      <c r="DJ467" s="223">
        <f t="shared" ca="1" si="963"/>
        <v>1.9561160557813555E-13</v>
      </c>
      <c r="DK467" s="223">
        <f t="shared" ca="1" si="964"/>
        <v>-3.9264416811267578E-13</v>
      </c>
      <c r="DL467" s="223">
        <f t="shared" ca="1" si="965"/>
        <v>4.7795266750186869E-13</v>
      </c>
      <c r="DM467" s="223">
        <f t="shared" ca="1" si="966"/>
        <v>-4.2726318617192074E-13</v>
      </c>
      <c r="DN467" s="223">
        <f t="shared" ca="1" si="967"/>
        <v>2.549990500571952E-13</v>
      </c>
      <c r="DO467" s="223">
        <f t="shared" ca="1" si="968"/>
        <v>-1.017677534197959E-14</v>
      </c>
      <c r="DP467" s="223">
        <f t="shared" ca="1" si="969"/>
        <v>-2.3754122732049624E-13</v>
      </c>
      <c r="DQ467" s="223">
        <f t="shared" ca="1" si="970"/>
        <v>4.1766858879669252E-13</v>
      </c>
      <c r="DR467" s="223">
        <f t="shared" ca="1" si="971"/>
        <v>-4.7895136889823595E-13</v>
      </c>
      <c r="DS467" s="223">
        <f t="shared" ca="1" si="972"/>
        <v>4.0395199500892441E-13</v>
      </c>
      <c r="DT467" s="223">
        <f t="shared" ca="1" si="973"/>
        <v>-2.1401099747345536E-13</v>
      </c>
      <c r="DU467" s="223">
        <f t="shared" ca="1" si="974"/>
        <v>-3.6825284233563308E-14</v>
      </c>
      <c r="DV467" s="223">
        <f t="shared" ca="1" si="975"/>
        <v>2.7718319719051666E-13</v>
      </c>
      <c r="DW467" s="223">
        <f t="shared" ca="1" si="976"/>
        <v>-4.3867063264972091E-13</v>
      </c>
      <c r="DX467" s="223">
        <f t="shared" ca="1" si="977"/>
        <v>4.7533750679066153E-13</v>
      </c>
      <c r="DY467" s="223">
        <f t="shared" ca="1" si="978"/>
        <v>-3.7675052531138567E-13</v>
      </c>
      <c r="DZ467" s="223">
        <f t="shared" ca="1" si="979"/>
        <v>1.7096190199373428E-13</v>
      </c>
      <c r="EA467" s="223">
        <f t="shared" ca="1" si="980"/>
        <v>8.3472696191188863E-14</v>
      </c>
      <c r="EB467" s="223">
        <f t="shared" ca="1" si="981"/>
        <v>-3.1415574134782263E-13</v>
      </c>
      <c r="EC467" s="223">
        <f t="shared" ca="1" si="982"/>
        <v>4.5544803850857118E-13</v>
      </c>
      <c r="ED467" s="223">
        <f t="shared" ca="1" si="983"/>
        <v>-4.6714588464677935E-13</v>
      </c>
      <c r="EE467" s="223">
        <f t="shared" ca="1" si="984"/>
        <v>3.4592074210229629E-13</v>
      </c>
      <c r="EF467" s="223">
        <f t="shared" ca="1" si="985"/>
        <v>-1.2626634994053111E-13</v>
      </c>
      <c r="EG467" s="223">
        <f t="shared" ca="1" si="986"/>
        <v>-1.2931622045367582E-13</v>
      </c>
      <c r="EH467" s="223">
        <f t="shared" ca="1" si="987"/>
        <v>3.4810279398097362E-13</v>
      </c>
      <c r="EI467" s="223">
        <f t="shared" ca="1" si="988"/>
        <v>-4.6783923078335958E-13</v>
      </c>
      <c r="EJ467" s="223">
        <f t="shared" ca="1" si="989"/>
        <v>4.5445539226583122E-13</v>
      </c>
      <c r="EK467" s="223">
        <f t="shared" ca="1" si="990"/>
        <v>-3.1175955304724833E-13</v>
      </c>
      <c r="EL467" s="223">
        <f t="shared" ca="1" si="991"/>
        <v>8.0354783913219207E-14</v>
      </c>
      <c r="EM467" s="223">
        <f t="shared" ca="1" si="992"/>
        <v>1.7391435882175678E-13</v>
      </c>
      <c r="EN467" s="223">
        <f t="shared" ca="1" si="993"/>
        <v>-3.7869742641574357E-13</v>
      </c>
      <c r="EO467" s="223">
        <f t="shared" ca="1" si="994"/>
        <v>4.757248755187622E-13</v>
      </c>
      <c r="EP467" s="223">
        <f t="shared" ca="1" si="995"/>
        <v>-4.3738824602677461E-13</v>
      </c>
      <c r="EQ467" s="223">
        <f t="shared" ca="1" si="996"/>
        <v>2.7459594907124742E-13</v>
      </c>
      <c r="ER467" s="223">
        <f t="shared" ca="1" si="997"/>
        <v>-3.3669357390403506E-14</v>
      </c>
      <c r="ES467" s="223">
        <f t="shared" ca="1" si="998"/>
        <v>-2.1683760684312474E-13</v>
      </c>
      <c r="ET467" s="223">
        <f t="shared" ca="1" si="999"/>
        <v>4.05644995617058E-13</v>
      </c>
      <c r="EU467" s="223">
        <f t="shared" ca="1" si="1000"/>
        <v>-4.7902902964525394E-13</v>
      </c>
      <c r="EV467" s="223">
        <f t="shared" ca="1" si="1001"/>
        <v>4.1610881187774268E-13</v>
      </c>
      <c r="EW467" s="223">
        <f t="shared" ca="1" si="1002"/>
        <v>-2.3478783599627502E-13</v>
      </c>
      <c r="EX467" s="223">
        <f t="shared" ca="1" si="1003"/>
        <v>-1.3340323449624799E-14</v>
      </c>
      <c r="EY467" s="223">
        <f t="shared" ca="1" si="1004"/>
        <v>2.5767259017509971E-13</v>
      </c>
      <c r="EZ467" s="223">
        <f t="shared" ca="1" si="1005"/>
        <v>-4.286859817624687E-13</v>
      </c>
      <c r="FA467" s="223">
        <f t="shared" ca="1" si="1006"/>
        <v>4.7771987235235666E-13</v>
      </c>
      <c r="FB467" s="223">
        <f t="shared" ca="1" si="1007"/>
        <v>-3.9082202240211272E-13</v>
      </c>
      <c r="FC467" s="223">
        <f t="shared" ca="1" si="1008"/>
        <v>1.9271858771257133E-13</v>
      </c>
      <c r="FD467" s="223">
        <f t="shared" ca="1" si="1009"/>
        <v>6.0221529682270604E-14</v>
      </c>
      <c r="FE467" s="223">
        <f t="shared" ca="1" si="1010"/>
        <v>-2.960260456055006E-13</v>
      </c>
      <c r="FF467" s="223">
        <f t="shared" ca="1" si="1011"/>
        <v>4.4759848755991088E-13</v>
      </c>
      <c r="FG467" s="223">
        <f t="shared" ca="1" si="1012"/>
        <v>-4.7181001154045897E-13</v>
      </c>
      <c r="FH467" s="223">
        <f t="shared" ca="1" si="1013"/>
        <v>3.6177140320571815E-13</v>
      </c>
      <c r="FI467" s="223">
        <f t="shared" ca="1" si="1014"/>
        <v>-1.4879335407849886E-13</v>
      </c>
      <c r="FJ467" s="223">
        <f t="shared" ca="1" si="1015"/>
        <v>-1.0652276966363923E-13</v>
      </c>
      <c r="FK467" s="223">
        <f t="shared" ca="1" si="1016"/>
        <v>3.315286083924457E-13</v>
      </c>
      <c r="FL467" s="223">
        <f t="shared" ca="1" si="1017"/>
        <v>-4.6220037523992792E-13</v>
      </c>
      <c r="FM467" s="223">
        <f t="shared" ca="1" si="1018"/>
        <v>4.6135636239983813E-13</v>
      </c>
      <c r="FN467" s="223">
        <f t="shared" ca="1" si="1019"/>
        <v>-3.2923672763207043E-13</v>
      </c>
      <c r="FO467" s="223">
        <f t="shared" ca="1" si="1020"/>
        <v>1.0343515910592911E-13</v>
      </c>
      <c r="FP467" s="223">
        <f t="shared" ca="1" si="1021"/>
        <v>1.5179813714187763E-13</v>
      </c>
      <c r="FQ467" s="223">
        <f t="shared" ca="1" si="1022"/>
        <v>-3.6383836944859862E-13</v>
      </c>
      <c r="FR467" s="223">
        <f t="shared" ca="1" si="1023"/>
        <v>4.7235102064195289E-13</v>
      </c>
      <c r="FS467" s="223">
        <f t="shared" ca="1" si="1024"/>
        <v>-4.4645959928626427E-13</v>
      </c>
      <c r="FT467" s="223">
        <f t="shared" ca="1" si="1025"/>
        <v>2.9353132239222246E-13</v>
      </c>
      <c r="FU467" s="223">
        <f t="shared" ca="1" si="1026"/>
        <v>-5.7080827007786541E-14</v>
      </c>
      <c r="FV467" s="223">
        <f t="shared" ca="1" si="1027"/>
        <v>-1.9561160557813684E-13</v>
      </c>
      <c r="FW467" s="223">
        <f t="shared" ca="1" si="1028"/>
        <v>3.9264416811267664E-13</v>
      </c>
      <c r="FX467" s="223">
        <f t="shared" ca="1" si="1029"/>
        <v>-4.7795266750186879E-13</v>
      </c>
      <c r="FY467" s="223">
        <f t="shared" ca="1" si="1030"/>
        <v>4.2726318617192009E-13</v>
      </c>
      <c r="FZ467" s="223">
        <f t="shared" ca="1" si="1031"/>
        <v>-2.5499905005719404E-13</v>
      </c>
      <c r="GA467" s="223">
        <f t="shared" ca="1" si="1032"/>
        <v>1.0176775341978177E-14</v>
      </c>
      <c r="GB467" s="223">
        <f t="shared" ca="1" si="1033"/>
        <v>2.375412273204975E-13</v>
      </c>
      <c r="GC467" s="223">
        <f t="shared" ca="1" si="1034"/>
        <v>-4.1766858879669322E-13</v>
      </c>
      <c r="GD467" s="223">
        <f t="shared" ca="1" si="1035"/>
        <v>4.7895136889823585E-13</v>
      </c>
      <c r="GE467" s="223">
        <f t="shared" ca="1" si="1036"/>
        <v>-4.0395199500892361E-13</v>
      </c>
      <c r="GF467" s="223">
        <f t="shared" ca="1" si="1037"/>
        <v>2.140109974734541E-13</v>
      </c>
      <c r="GG467" s="223">
        <f t="shared" ca="1" si="1038"/>
        <v>3.6825284233564722E-14</v>
      </c>
      <c r="GH467" s="223">
        <f t="shared" ca="1" si="1039"/>
        <v>-2.7718319719051777E-13</v>
      </c>
      <c r="GI467" s="223">
        <f t="shared" ca="1" si="1040"/>
        <v>4.3867063264972142E-13</v>
      </c>
      <c r="GJ467" s="223">
        <f t="shared" ca="1" si="1041"/>
        <v>-4.7533750679066133E-13</v>
      </c>
      <c r="GK467" s="223">
        <f t="shared" ca="1" si="1042"/>
        <v>3.7675052531138482E-13</v>
      </c>
      <c r="GL467" s="223">
        <f t="shared" ca="1" si="1043"/>
        <v>-1.7096190199373294E-13</v>
      </c>
      <c r="GM467" s="223">
        <f t="shared" ca="1" si="1044"/>
        <v>-8.3472696191190251E-14</v>
      </c>
      <c r="GN467" s="223">
        <f t="shared" ca="1" si="1045"/>
        <v>3.1415574134782369E-13</v>
      </c>
      <c r="GO467" s="223">
        <f t="shared" ca="1" si="1046"/>
        <v>-4.5544803850857159E-13</v>
      </c>
      <c r="GP467" s="223">
        <f t="shared" ca="1" si="1047"/>
        <v>4.6714588464677905E-13</v>
      </c>
      <c r="GQ467" s="223">
        <f t="shared" ca="1" si="1048"/>
        <v>-3.4592074210229533E-13</v>
      </c>
      <c r="GR467" s="223">
        <f t="shared" ca="1" si="1049"/>
        <v>1.2626634994052972E-13</v>
      </c>
      <c r="GS467" s="223">
        <f t="shared" ca="1" si="1050"/>
        <v>1.2931622045367716E-13</v>
      </c>
      <c r="GT467" s="223">
        <f t="shared" ca="1" si="1051"/>
        <v>-3.4810279398097463E-13</v>
      </c>
      <c r="GU467" s="223">
        <f t="shared" ca="1" si="1052"/>
        <v>4.6783923078335413E-13</v>
      </c>
      <c r="GV467" s="223">
        <f t="shared" ca="1" si="1053"/>
        <v>-4.5445539226583081E-13</v>
      </c>
      <c r="GW467" s="223">
        <f t="shared" ca="1" si="1054"/>
        <v>3.1175955304722657E-13</v>
      </c>
      <c r="GX467" s="223">
        <f t="shared" ca="1" si="1055"/>
        <v>-8.0354783913217806E-14</v>
      </c>
      <c r="GY467" s="223">
        <f t="shared" ca="1" si="1056"/>
        <v>-1.7391435882175809E-13</v>
      </c>
      <c r="GZ467" s="223">
        <f t="shared" ca="1" si="1057"/>
        <v>3.7869742641576104E-13</v>
      </c>
      <c r="HA467" s="223">
        <f t="shared" ca="1" si="1058"/>
        <v>-4.7572487551876231E-13</v>
      </c>
      <c r="HB467" s="223">
        <f t="shared" ca="1" si="1059"/>
        <v>4.3738824602677401E-13</v>
      </c>
      <c r="HC467" s="223">
        <f t="shared" ca="1" si="1060"/>
        <v>-2.7459594907122394E-13</v>
      </c>
      <c r="HD467" s="223">
        <f t="shared" ca="1" si="1061"/>
        <v>3.3669357390402118E-14</v>
      </c>
      <c r="HE467" s="223">
        <f t="shared" ca="1" si="1062"/>
        <v>2.1683760684312601E-13</v>
      </c>
      <c r="HF467" s="223">
        <f t="shared" ca="1" si="1063"/>
        <v>-4.0564499561704427E-13</v>
      </c>
      <c r="HG467" s="223">
        <f t="shared" ca="1" si="1064"/>
        <v>4.7902902964525394E-13</v>
      </c>
      <c r="HH467" s="223">
        <f t="shared" ca="1" si="1065"/>
        <v>-4.1610881187774203E-13</v>
      </c>
      <c r="HI467" s="223">
        <f t="shared" ca="1" si="1066"/>
        <v>2.3478783599629754E-13</v>
      </c>
      <c r="HJ467" s="223">
        <f t="shared" ca="1" si="1067"/>
        <v>1.3340323449626212E-14</v>
      </c>
      <c r="HK467" s="223">
        <f t="shared" ca="1" si="1068"/>
        <v>-2.5767259017510087E-13</v>
      </c>
      <c r="HL467" s="223">
        <f t="shared" ca="1" si="1069"/>
        <v>4.2868598176245714E-13</v>
      </c>
      <c r="HM467" s="223">
        <f t="shared" ca="1" si="1070"/>
        <v>-4.7771987235235645E-13</v>
      </c>
      <c r="HN467" s="223">
        <f t="shared" ca="1" si="1071"/>
        <v>3.9082202240211196E-13</v>
      </c>
      <c r="HO467" s="223">
        <f t="shared" ca="1" si="1072"/>
        <v>-1.9271858771259499E-13</v>
      </c>
      <c r="HP467" s="223">
        <f t="shared" ca="1" si="1073"/>
        <v>-6.0221529682272005E-14</v>
      </c>
      <c r="HQ467" s="223">
        <f t="shared" ca="1" si="1074"/>
        <v>2.9602604560552317E-13</v>
      </c>
      <c r="HR467" s="223">
        <f t="shared" ca="1" si="1075"/>
        <v>-4.475984875599016E-13</v>
      </c>
      <c r="HS467" s="223">
        <f t="shared" ca="1" si="1076"/>
        <v>4.7181001154045867E-13</v>
      </c>
      <c r="HT467" s="223">
        <f t="shared" ca="1" si="1077"/>
        <v>-3.6177140320569937E-13</v>
      </c>
      <c r="HU467" s="223">
        <f t="shared" ca="1" si="1078"/>
        <v>1.4879335407852345E-13</v>
      </c>
      <c r="HV467" s="223">
        <f t="shared" ca="1" si="1079"/>
        <v>1.0652276966364061E-13</v>
      </c>
      <c r="HW467" s="223">
        <f t="shared" ca="1" si="1080"/>
        <v>-3.3152860839246635E-13</v>
      </c>
      <c r="HX467" s="223">
        <f t="shared" ca="1" si="1081"/>
        <v>4.6220037523992105E-13</v>
      </c>
      <c r="HY467" s="223">
        <f t="shared" ca="1" si="1082"/>
        <v>-4.6135636239983782E-13</v>
      </c>
      <c r="HZ467" s="223">
        <f t="shared" ca="1" si="1083"/>
        <v>3.2923672763204963E-13</v>
      </c>
      <c r="IA467" s="223">
        <f t="shared" ca="1" si="1084"/>
        <v>-1.0343515910595432E-13</v>
      </c>
      <c r="IB467" s="223">
        <f t="shared" ca="1" si="1085"/>
        <v>-1.5179813714187896E-13</v>
      </c>
      <c r="IC467" s="223">
        <f t="shared" ca="1" si="1086"/>
        <v>3.638383694486173E-13</v>
      </c>
      <c r="ID467" s="223">
        <f t="shared" ca="1" si="1087"/>
        <v>-4.7235102064195319E-13</v>
      </c>
      <c r="IE467" s="223">
        <f t="shared" ca="1" si="1088"/>
        <v>3.7072210866234262E-13</v>
      </c>
      <c r="IF467" s="223">
        <f t="shared" ca="1" si="1089"/>
        <v>-2.9353132239219985E-13</v>
      </c>
      <c r="IG467" s="223">
        <f t="shared" ca="1" si="1090"/>
        <v>5.7080827007785127E-14</v>
      </c>
      <c r="IH467" s="223">
        <f t="shared" ca="1" si="1091"/>
        <v>1.9561160557813813E-13</v>
      </c>
      <c r="II467" s="223">
        <f t="shared" ca="1" si="1092"/>
        <v>-3.92644168112693E-13</v>
      </c>
      <c r="IJ467" s="223">
        <f t="shared" ca="1" si="1093"/>
        <v>4.7795266750186889E-13</v>
      </c>
      <c r="IK467" s="223">
        <f t="shared" ca="1" si="1094"/>
        <v>-4.2726318617191943E-13</v>
      </c>
      <c r="IL467" s="223">
        <f t="shared" ca="1" si="1095"/>
        <v>2.5499905005716975E-13</v>
      </c>
      <c r="IM467" s="223">
        <f t="shared" ca="1" si="1096"/>
        <v>-1.0176775341976776E-14</v>
      </c>
      <c r="IN467" s="223">
        <f t="shared" ca="1" si="1097"/>
        <v>-2.3754122732049871E-13</v>
      </c>
      <c r="IO467" s="223">
        <f t="shared" ca="1" si="1098"/>
        <v>4.176685887966806E-13</v>
      </c>
      <c r="IP467" s="223">
        <f t="shared" ca="1" si="1099"/>
        <v>-4.7895136889823585E-13</v>
      </c>
      <c r="IQ467" s="223">
        <f t="shared" ca="1" si="1100"/>
        <v>4.039519950089229E-13</v>
      </c>
      <c r="IR467" s="223">
        <f t="shared" ca="1" si="1101"/>
        <v>-2.1401099747347722E-13</v>
      </c>
      <c r="IS467" s="223">
        <f t="shared" ca="1" si="1102"/>
        <v>-3.6825284233566123E-14</v>
      </c>
      <c r="IT467" s="223">
        <f t="shared" ca="1" si="1103"/>
        <v>2.7718319719051893E-13</v>
      </c>
      <c r="IU467" s="223">
        <f t="shared" ca="1" si="1104"/>
        <v>-4.3867063264971102E-13</v>
      </c>
      <c r="IV467" s="223">
        <f t="shared" ca="1" si="1105"/>
        <v>4.7533750679066103E-13</v>
      </c>
      <c r="IW467" s="223">
        <f t="shared" ca="1" si="1106"/>
        <v>-3.7675052531136704E-13</v>
      </c>
      <c r="IX467" s="223">
        <f t="shared" ca="1" si="1107"/>
        <v>1.7096190199375708E-13</v>
      </c>
      <c r="IY467" s="223">
        <f t="shared" ca="1" si="1108"/>
        <v>8.3472696191191627E-14</v>
      </c>
      <c r="IZ467" s="223">
        <f t="shared" ca="1" si="1109"/>
        <v>-3.1415574134784535E-13</v>
      </c>
      <c r="JA467" s="223">
        <f t="shared" ca="1" si="1110"/>
        <v>4.5544803850856361E-13</v>
      </c>
      <c r="JB467" s="223">
        <f t="shared" ca="1" si="1111"/>
        <v>-4.6714588464677874E-13</v>
      </c>
    </row>
    <row r="468" spans="2:262">
      <c r="B468" s="230">
        <v>107</v>
      </c>
      <c r="C468" s="229">
        <f t="shared" si="1112"/>
        <v>2.0898437500000014E-3</v>
      </c>
      <c r="D468" s="226">
        <f t="shared" ca="1" si="855"/>
        <v>17.99999999998629</v>
      </c>
      <c r="E468" s="225">
        <f ca="1">DI361</f>
        <v>-1.370913346400392E-11</v>
      </c>
      <c r="F468" s="224">
        <v>107</v>
      </c>
      <c r="G468" s="223">
        <f t="shared" ca="1" si="856"/>
        <v>6.1899122345004091E-13</v>
      </c>
      <c r="H468" s="223">
        <f t="shared" ca="1" si="857"/>
        <v>-2.8763090109577018E-13</v>
      </c>
      <c r="I468" s="223">
        <f t="shared" ca="1" si="858"/>
        <v>-1.184634128814289E-13</v>
      </c>
      <c r="J468" s="223">
        <f t="shared" ca="1" si="859"/>
        <v>4.9377785003671292E-13</v>
      </c>
      <c r="K468" s="223">
        <f t="shared" ca="1" si="860"/>
        <v>-7.4079595474771563E-13</v>
      </c>
      <c r="L468" s="223">
        <f t="shared" ca="1" si="861"/>
        <v>7.953359965471764E-13</v>
      </c>
      <c r="M468" s="223">
        <f t="shared" ca="1" si="862"/>
        <v>-6.432270535646475E-13</v>
      </c>
      <c r="N468" s="223">
        <f t="shared" ca="1" si="863"/>
        <v>3.2399098672439497E-13</v>
      </c>
      <c r="O468" s="223">
        <f t="shared" ca="1" si="864"/>
        <v>7.9426367993905317E-14</v>
      </c>
      <c r="P468" s="223">
        <f t="shared" ca="1" si="865"/>
        <v>-4.6220668580941551E-13</v>
      </c>
      <c r="Q468" s="223">
        <f t="shared" ca="1" si="866"/>
        <v>7.2489368105858085E-13</v>
      </c>
      <c r="R468" s="223">
        <f t="shared" ca="1" si="867"/>
        <v>-7.99234437842543E-13</v>
      </c>
      <c r="S468" s="223">
        <f t="shared" ca="1" si="868"/>
        <v>6.659132933671813E-13</v>
      </c>
      <c r="T468" s="223">
        <f t="shared" ca="1" si="869"/>
        <v>-3.5957054968774312E-13</v>
      </c>
      <c r="U468" s="223">
        <f t="shared" ca="1" si="870"/>
        <v>-4.0197978028954155E-14</v>
      </c>
      <c r="V468" s="223">
        <f t="shared" ca="1" si="871"/>
        <v>4.2952202519147669E-13</v>
      </c>
      <c r="W468" s="223">
        <f t="shared" ca="1" si="872"/>
        <v>-7.0724507499858962E-13</v>
      </c>
      <c r="X468" s="223">
        <f t="shared" ca="1" si="873"/>
        <v>8.0120745337247818E-13</v>
      </c>
      <c r="Y468" s="223">
        <f t="shared" ca="1" si="874"/>
        <v>-6.8699528971887504E-13</v>
      </c>
      <c r="Z468" s="223">
        <f t="shared" ca="1" si="875"/>
        <v>3.94283875702228E-13</v>
      </c>
      <c r="AA468" s="223">
        <f t="shared" ca="1" si="876"/>
        <v>8.727476140042101E-16</v>
      </c>
      <c r="AB468" s="223">
        <f t="shared" ca="1" si="877"/>
        <v>-3.9580260839316537E-13</v>
      </c>
      <c r="AC468" s="223">
        <f t="shared" ca="1" si="878"/>
        <v>6.8789265360557318E-13</v>
      </c>
      <c r="AD468" s="223">
        <f t="shared" ca="1" si="879"/>
        <v>-8.0125028996975452E-13</v>
      </c>
      <c r="AE468" s="223">
        <f t="shared" ca="1" si="880"/>
        <v>7.064222542439584E-13</v>
      </c>
      <c r="AF468" s="223">
        <f t="shared" ca="1" si="881"/>
        <v>-4.2804733732496745E-13</v>
      </c>
      <c r="AG468" s="223">
        <f t="shared" ca="1" si="882"/>
        <v>3.8454585326385865E-14</v>
      </c>
      <c r="AH468" s="223">
        <f t="shared" ca="1" si="883"/>
        <v>3.6112966844302098E-13</v>
      </c>
      <c r="AI468" s="223">
        <f t="shared" ca="1" si="884"/>
        <v>-6.668830385577438E-13</v>
      </c>
      <c r="AJ468" s="223">
        <f t="shared" ca="1" si="885"/>
        <v>7.99362844437257E-13</v>
      </c>
      <c r="AK468" s="223">
        <f t="shared" ca="1" si="886"/>
        <v>-7.2414738568328389E-13</v>
      </c>
      <c r="AL468" s="223">
        <f t="shared" ca="1" si="887"/>
        <v>4.6077959541956264E-13</v>
      </c>
      <c r="AM468" s="223">
        <f t="shared" ca="1" si="888"/>
        <v>-7.7689277802512155E-14</v>
      </c>
      <c r="AN468" s="223">
        <f t="shared" ca="1" si="889"/>
        <v>-3.2558673549037941E-13</v>
      </c>
      <c r="AO468" s="223">
        <f t="shared" ca="1" si="890"/>
        <v>6.44266843857967E-13</v>
      </c>
      <c r="AP468" s="223">
        <f t="shared" ca="1" si="891"/>
        <v>-7.9554966379659489E-13</v>
      </c>
      <c r="AQ468" s="223">
        <f t="shared" ca="1" si="892"/>
        <v>7.4012798264268341E-13</v>
      </c>
      <c r="AR468" s="223">
        <f t="shared" ca="1" si="893"/>
        <v>-4.9240179510926649E-13</v>
      </c>
      <c r="AS468" s="223">
        <f t="shared" ca="1" si="894"/>
        <v>1.1673681000362381E-13</v>
      </c>
      <c r="AT468" s="223">
        <f t="shared" ca="1" si="895"/>
        <v>2.8925943557391176E-13</v>
      </c>
      <c r="AU468" s="223">
        <f t="shared" ca="1" si="896"/>
        <v>-6.2009855390023224E-13</v>
      </c>
      <c r="AV468" s="223">
        <f t="shared" ca="1" si="897"/>
        <v>7.8981993433392443E-13</v>
      </c>
      <c r="AW468" s="223">
        <f t="shared" ca="1" si="898"/>
        <v>-7.5432554646433727E-13</v>
      </c>
      <c r="AX468" s="223">
        <f t="shared" ca="1" si="899"/>
        <v>5.228377557452576E-13</v>
      </c>
      <c r="AY468" s="223">
        <f t="shared" ca="1" si="900"/>
        <v>-1.5550311300449987E-13</v>
      </c>
      <c r="AZ468" s="223">
        <f t="shared" ca="1" si="901"/>
        <v>-2.5223528434100163E-13</v>
      </c>
      <c r="BA468" s="223">
        <f t="shared" ca="1" si="902"/>
        <v>5.9443639221193376E-13</v>
      </c>
      <c r="BB468" s="223">
        <f t="shared" ca="1" si="903"/>
        <v>-7.8218745946938974E-13</v>
      </c>
      <c r="BC468" s="223">
        <f t="shared" ca="1" si="904"/>
        <v>7.6670587397344454E-13</v>
      </c>
      <c r="BD468" s="223">
        <f t="shared" ca="1" si="905"/>
        <v>-5.520141544324709E-13</v>
      </c>
      <c r="BE468" s="223">
        <f t="shared" ca="1" si="906"/>
        <v>1.9389479538569517E-13</v>
      </c>
      <c r="BF468" s="223">
        <f t="shared" ca="1" si="907"/>
        <v>2.1460347621491224E-13</v>
      </c>
      <c r="BG468" s="223">
        <f t="shared" ca="1" si="908"/>
        <v>-5.6734218118831833E-13</v>
      </c>
      <c r="BH468" s="223">
        <f t="shared" ca="1" si="909"/>
        <v>7.7267062650346381E-13</v>
      </c>
      <c r="BI468" s="223">
        <f t="shared" ca="1" si="910"/>
        <v>-7.7723913987664988E-13</v>
      </c>
      <c r="BJ468" s="223">
        <f t="shared" ca="1" si="911"/>
        <v>5.7986070267093511E-13</v>
      </c>
      <c r="BK468" s="223">
        <f t="shared" ca="1" si="912"/>
        <v>-2.3181936822162794E-13</v>
      </c>
      <c r="BL468" s="223">
        <f t="shared" ca="1" si="913"/>
        <v>-1.7645466951759873E-13</v>
      </c>
      <c r="BM468" s="223">
        <f t="shared" ca="1" si="914"/>
        <v>5.3888119315690625E-13</v>
      </c>
      <c r="BN468" s="223">
        <f t="shared" ca="1" si="915"/>
        <v>-7.6129236232033422E-13</v>
      </c>
      <c r="BO468" s="223">
        <f t="shared" ca="1" si="916"/>
        <v>7.8589996861378348E-13</v>
      </c>
      <c r="BP468" s="223">
        <f t="shared" ca="1" si="917"/>
        <v>-6.0631031568685088E-13</v>
      </c>
      <c r="BQ468" s="223">
        <f t="shared" ca="1" si="918"/>
        <v>2.6918546789451455E-13</v>
      </c>
      <c r="BR468" s="223">
        <f t="shared" ca="1" si="919"/>
        <v>1.3788076806579158E-13</v>
      </c>
      <c r="BS468" s="223">
        <f t="shared" ca="1" si="920"/>
        <v>-5.0912199313076079E-13</v>
      </c>
      <c r="BT468" s="223">
        <f t="shared" ca="1" si="921"/>
        <v>7.4808007815503894E-13</v>
      </c>
      <c r="BU468" s="223">
        <f t="shared" ca="1" si="922"/>
        <v>-7.9266749548981524E-13</v>
      </c>
      <c r="BV468" s="223">
        <f t="shared" ca="1" si="923"/>
        <v>6.3129927404578055E-13</v>
      </c>
      <c r="BW468" s="223">
        <f t="shared" ca="1" si="924"/>
        <v>-3.0590307619740255E-13</v>
      </c>
      <c r="BX468" s="223">
        <f t="shared" ca="1" si="925"/>
        <v>-9.8974699766784879E-14</v>
      </c>
      <c r="BY468" s="223">
        <f t="shared" ca="1" si="926"/>
        <v>4.7813627362936131E-13</v>
      </c>
      <c r="BZ468" s="223">
        <f t="shared" ca="1" si="927"/>
        <v>-7.330656035574004E-13</v>
      </c>
      <c r="CA468" s="223">
        <f t="shared" ca="1" si="928"/>
        <v>7.9752541693974322E-13</v>
      </c>
      <c r="CB468" s="223">
        <f t="shared" ca="1" si="929"/>
        <v>-6.5476737715824765E-13</v>
      </c>
      <c r="CC468" s="223">
        <f t="shared" ca="1" si="930"/>
        <v>3.4188373719578589E-13</v>
      </c>
      <c r="CD468" s="223">
        <f t="shared" ca="1" si="931"/>
        <v>5.9830192746902794E-14</v>
      </c>
      <c r="CE468" s="223">
        <f t="shared" ca="1" si="932"/>
        <v>-4.4599868196497946E-13</v>
      </c>
      <c r="CF468" s="223">
        <f t="shared" ca="1" si="933"/>
        <v>7.162851097118201E-13</v>
      </c>
      <c r="CG468" s="223">
        <f t="shared" ca="1" si="934"/>
        <v>-8.0046202980528631E-13</v>
      </c>
      <c r="CH468" s="223">
        <f t="shared" ca="1" si="935"/>
        <v>6.7665808830827912E-13</v>
      </c>
      <c r="CI468" s="223">
        <f t="shared" ca="1" si="936"/>
        <v>-3.7704077032576555E-13</v>
      </c>
      <c r="CJ468" s="223">
        <f t="shared" ca="1" si="937"/>
        <v>-2.0541549552164818E-14</v>
      </c>
      <c r="CK468" s="223">
        <f t="shared" ca="1" si="938"/>
        <v>4.1278664041087279E-13</v>
      </c>
      <c r="CL468" s="223">
        <f t="shared" ca="1" si="939"/>
        <v>-6.9777902229777747E-13</v>
      </c>
      <c r="CM468" s="223">
        <f t="shared" ca="1" si="940"/>
        <v>8.0147025952883476E-13</v>
      </c>
      <c r="CN468" s="223">
        <f t="shared" ca="1" si="941"/>
        <v>-6.9691867085533992E-13</v>
      </c>
      <c r="CO468" s="223">
        <f t="shared" ca="1" si="942"/>
        <v>4.1128947921517958E-13</v>
      </c>
      <c r="CP468" s="223">
        <f t="shared" ca="1" si="943"/>
        <v>-1.8796580034671576E-14</v>
      </c>
      <c r="CQ468" s="223">
        <f t="shared" ca="1" si="944"/>
        <v>-3.785801596841765E-13</v>
      </c>
      <c r="CR468" s="223">
        <f t="shared" ca="1" si="945"/>
        <v>6.7759192410080726E-13</v>
      </c>
      <c r="CS468" s="223">
        <f t="shared" ca="1" si="946"/>
        <v>-8.0054767719667498E-13</v>
      </c>
      <c r="CT468" s="223">
        <f t="shared" ca="1" si="947"/>
        <v>7.1550031528144339E-13</v>
      </c>
      <c r="CU468" s="223">
        <f t="shared" ca="1" si="948"/>
        <v>-4.4454735572446031E-13</v>
      </c>
      <c r="CV468" s="223">
        <f t="shared" ca="1" si="949"/>
        <v>5.8089427013795742E-14</v>
      </c>
      <c r="CW468" s="223">
        <f t="shared" ca="1" si="950"/>
        <v>3.4346164619311568E-13</v>
      </c>
      <c r="CX468" s="223">
        <f t="shared" ca="1" si="951"/>
        <v>-6.5577244760862342E-13</v>
      </c>
      <c r="CY468" s="223">
        <f t="shared" ca="1" si="952"/>
        <v>7.9769650539045284E-13</v>
      </c>
      <c r="CZ468" s="223">
        <f t="shared" ca="1" si="953"/>
        <v>-7.3235825677759818E-13</v>
      </c>
      <c r="DA468" s="223">
        <f t="shared" ca="1" si="954"/>
        <v>4.7673427871605071E-13</v>
      </c>
      <c r="DB468" s="223">
        <f t="shared" ca="1" si="955"/>
        <v>-9.7242331475233552E-14</v>
      </c>
      <c r="DC468" s="223">
        <f t="shared" ca="1" si="956"/>
        <v>-3.0751570351268909E-13</v>
      </c>
      <c r="DD468" s="223">
        <f t="shared" ca="1" si="957"/>
        <v>6.3237315785126724E-13</v>
      </c>
      <c r="DE468" s="223">
        <f t="shared" ca="1" si="958"/>
        <v>-7.9292361283278569E-13</v>
      </c>
      <c r="DF468" s="223">
        <f t="shared" ca="1" si="959"/>
        <v>7.4745188308618646E-13</v>
      </c>
      <c r="DG468" s="223">
        <f t="shared" ca="1" si="960"/>
        <v>-5.0777270707320517E-13</v>
      </c>
      <c r="DH468" s="223">
        <f t="shared" ca="1" si="961"/>
        <v>1.3616097064270264E-13</v>
      </c>
      <c r="DI468" s="223">
        <f t="shared" ca="1" si="962"/>
        <v>2.7082892856726375E-13</v>
      </c>
      <c r="DJ468" s="223">
        <f t="shared" ca="1" si="963"/>
        <v>-6.0745042576731487E-13</v>
      </c>
      <c r="DK468" s="223">
        <f t="shared" ca="1" si="964"/>
        <v>7.8624049783989152E-13</v>
      </c>
      <c r="DL468" s="223">
        <f t="shared" ca="1" si="965"/>
        <v>-7.6074483233935043E-13</v>
      </c>
      <c r="DM468" s="223">
        <f t="shared" ca="1" si="966"/>
        <v>5.3758786650338484E-13</v>
      </c>
      <c r="DN468" s="223">
        <f t="shared" ca="1" si="967"/>
        <v>-1.7475158610564581E-13</v>
      </c>
      <c r="DO468" s="223">
        <f t="shared" ca="1" si="968"/>
        <v>-2.3348970301115001E-13</v>
      </c>
      <c r="DP468" s="223">
        <f t="shared" ca="1" si="969"/>
        <v>5.8106429240128555E-13</v>
      </c>
      <c r="DQ468" s="223">
        <f t="shared" ca="1" si="970"/>
        <v>-7.7766326062117496E-13</v>
      </c>
      <c r="DR468" s="223">
        <f t="shared" ca="1" si="971"/>
        <v>7.7220508065803281E-13</v>
      </c>
      <c r="DS468" s="223">
        <f t="shared" ca="1" si="972"/>
        <v>-5.6610792967605545E-13</v>
      </c>
      <c r="DT468" s="223">
        <f t="shared" ca="1" si="973"/>
        <v>2.129212096911847E-13</v>
      </c>
      <c r="DU468" s="223">
        <f t="shared" ca="1" si="974"/>
        <v>1.9558798030920032E-13</v>
      </c>
      <c r="DV468" s="223">
        <f t="shared" ca="1" si="975"/>
        <v>-5.5327832425967142E-13</v>
      </c>
      <c r="DW468" s="223">
        <f t="shared" ca="1" si="976"/>
        <v>7.6721256449236668E-13</v>
      </c>
      <c r="DX468" s="223">
        <f t="shared" ca="1" si="977"/>
        <v>-7.8180501930024477E-13</v>
      </c>
      <c r="DY468" s="223">
        <f t="shared" ca="1" si="978"/>
        <v>5.9326418926090539E-13</v>
      </c>
      <c r="DZ468" s="223">
        <f t="shared" ca="1" si="979"/>
        <v>-2.5057788743288268E-13</v>
      </c>
      <c r="EA468" s="223">
        <f t="shared" ca="1" si="980"/>
        <v>-1.5721506903115769E-13</v>
      </c>
      <c r="EB468" s="223">
        <f t="shared" ca="1" si="981"/>
        <v>5.2415946017345916E-13</v>
      </c>
      <c r="EC468" s="223">
        <f t="shared" ca="1" si="982"/>
        <v>-7.5491358609579852E-13</v>
      </c>
      <c r="ED468" s="223">
        <f t="shared" ca="1" si="983"/>
        <v>7.8952152117291967E-13</v>
      </c>
      <c r="EE468" s="223">
        <f t="shared" ca="1" si="984"/>
        <v>-6.1899122345002102E-13</v>
      </c>
      <c r="EF468" s="223">
        <f t="shared" ca="1" si="985"/>
        <v>2.87630901095767E-13</v>
      </c>
      <c r="EG468" s="223">
        <f t="shared" ca="1" si="986"/>
        <v>1.1846341288144982E-13</v>
      </c>
      <c r="EH468" s="223">
        <f t="shared" ca="1" si="987"/>
        <v>-4.9377785003670777E-13</v>
      </c>
      <c r="EI468" s="223">
        <f t="shared" ca="1" si="988"/>
        <v>7.4079595474771947E-13</v>
      </c>
      <c r="EJ468" s="223">
        <f t="shared" ca="1" si="989"/>
        <v>-7.9533599654717287E-13</v>
      </c>
      <c r="EK468" s="223">
        <f t="shared" ca="1" si="990"/>
        <v>6.4322705356464629E-13</v>
      </c>
      <c r="EL468" s="223">
        <f t="shared" ca="1" si="991"/>
        <v>-3.239909867243775E-13</v>
      </c>
      <c r="EM468" s="223">
        <f t="shared" ca="1" si="992"/>
        <v>-7.9426367993895952E-14</v>
      </c>
      <c r="EN468" s="223">
        <f t="shared" ca="1" si="993"/>
        <v>4.6220668580942177E-13</v>
      </c>
      <c r="EO468" s="223">
        <f t="shared" ca="1" si="994"/>
        <v>-7.2489368105859257E-13</v>
      </c>
      <c r="EP468" s="223">
        <f t="shared" ca="1" si="995"/>
        <v>7.992344378425431E-13</v>
      </c>
      <c r="EQ468" s="223">
        <f t="shared" ca="1" si="996"/>
        <v>-6.659132933671708E-13</v>
      </c>
      <c r="ER468" s="223">
        <f t="shared" ca="1" si="997"/>
        <v>3.5957054968771071E-13</v>
      </c>
      <c r="ES468" s="223">
        <f t="shared" ca="1" si="998"/>
        <v>4.0197978028961816E-14</v>
      </c>
      <c r="ET468" s="223">
        <f t="shared" ca="1" si="999"/>
        <v>-4.2952202519149759E-13</v>
      </c>
      <c r="EU468" s="223">
        <f t="shared" ca="1" si="1000"/>
        <v>7.072450749985879E-13</v>
      </c>
      <c r="EV468" s="223">
        <f t="shared" ca="1" si="1001"/>
        <v>-8.0120745337247778E-13</v>
      </c>
      <c r="EW468" s="223">
        <f t="shared" ca="1" si="1002"/>
        <v>6.8699528971885939E-13</v>
      </c>
      <c r="EX468" s="223">
        <f t="shared" ca="1" si="1003"/>
        <v>-3.9428387570222628E-13</v>
      </c>
      <c r="EY468" s="223">
        <f t="shared" ca="1" si="1004"/>
        <v>-8.7274761402894878E-16</v>
      </c>
      <c r="EZ468" s="223">
        <f t="shared" ca="1" si="1005"/>
        <v>3.9580260839316219E-13</v>
      </c>
      <c r="FA468" s="223">
        <f t="shared" ca="1" si="1006"/>
        <v>-6.8789265360558005E-13</v>
      </c>
      <c r="FB468" s="223">
        <f t="shared" ca="1" si="1007"/>
        <v>8.0125028996975523E-13</v>
      </c>
      <c r="FC468" s="223">
        <f t="shared" ca="1" si="1008"/>
        <v>-7.0642225424395749E-13</v>
      </c>
      <c r="FD468" s="223">
        <f t="shared" ca="1" si="1009"/>
        <v>4.2804733732494655E-13</v>
      </c>
      <c r="FE468" s="223">
        <f t="shared" ca="1" si="1010"/>
        <v>-3.8454585326395255E-14</v>
      </c>
      <c r="FF468" s="223">
        <f t="shared" ca="1" si="1011"/>
        <v>-3.611296684430329E-13</v>
      </c>
      <c r="FG468" s="223">
        <f t="shared" ca="1" si="1012"/>
        <v>6.6688303855775753E-13</v>
      </c>
      <c r="FH468" s="223">
        <f t="shared" ca="1" si="1013"/>
        <v>-7.993628444372571E-13</v>
      </c>
      <c r="FI468" s="223">
        <f t="shared" ca="1" si="1014"/>
        <v>7.2414738568327813E-13</v>
      </c>
      <c r="FJ468" s="223">
        <f t="shared" ca="1" si="1015"/>
        <v>-4.6077959541953315E-13</v>
      </c>
      <c r="FK468" s="223">
        <f t="shared" ca="1" si="1016"/>
        <v>7.7689277802498852E-14</v>
      </c>
      <c r="FL468" s="223">
        <f t="shared" ca="1" si="1017"/>
        <v>3.2558673549040198E-13</v>
      </c>
      <c r="FM468" s="223">
        <f t="shared" ca="1" si="1018"/>
        <v>-6.4426684385796821E-13</v>
      </c>
      <c r="FN468" s="223">
        <f t="shared" ca="1" si="1019"/>
        <v>7.9554966379659641E-13</v>
      </c>
      <c r="FO468" s="223">
        <f t="shared" ca="1" si="1020"/>
        <v>-7.4012798264266958E-13</v>
      </c>
      <c r="FP468" s="223">
        <f t="shared" ca="1" si="1021"/>
        <v>4.9240179510926497E-13</v>
      </c>
      <c r="FQ468" s="223">
        <f t="shared" ca="1" si="1022"/>
        <v>-1.1673681000359935E-13</v>
      </c>
      <c r="FR468" s="223">
        <f t="shared" ca="1" si="1023"/>
        <v>-2.8925943557390288E-13</v>
      </c>
      <c r="FS468" s="223">
        <f t="shared" ca="1" si="1024"/>
        <v>6.2009855390024072E-13</v>
      </c>
      <c r="FT468" s="223">
        <f t="shared" ca="1" si="1025"/>
        <v>-7.8981993433393049E-13</v>
      </c>
      <c r="FU468" s="223">
        <f t="shared" ca="1" si="1026"/>
        <v>7.5432554646433667E-13</v>
      </c>
      <c r="FV468" s="223">
        <f t="shared" ca="1" si="1027"/>
        <v>-5.2283775574523882E-13</v>
      </c>
      <c r="FW468" s="223">
        <f t="shared" ca="1" si="1028"/>
        <v>1.5550311300450909E-13</v>
      </c>
      <c r="FX468" s="223">
        <f t="shared" ca="1" si="1029"/>
        <v>2.5223528434101425E-13</v>
      </c>
      <c r="FY468" s="223">
        <f t="shared" ca="1" si="1030"/>
        <v>-5.9443639221195032E-13</v>
      </c>
      <c r="FZ468" s="223">
        <f t="shared" ca="1" si="1031"/>
        <v>7.8218745946939014E-13</v>
      </c>
      <c r="GA468" s="223">
        <f t="shared" ca="1" si="1032"/>
        <v>-7.667058739734406E-13</v>
      </c>
      <c r="GB468" s="223">
        <f t="shared" ca="1" si="1033"/>
        <v>5.5201415443247777E-13</v>
      </c>
      <c r="GC468" s="223">
        <f t="shared" ca="1" si="1034"/>
        <v>-1.9389479538568222E-13</v>
      </c>
      <c r="GD468" s="223">
        <f t="shared" ca="1" si="1035"/>
        <v>-2.1460347621494707E-13</v>
      </c>
      <c r="GE468" s="223">
        <f t="shared" ca="1" si="1036"/>
        <v>5.6734218118831176E-13</v>
      </c>
      <c r="GF468" s="223">
        <f t="shared" ca="1" si="1037"/>
        <v>-7.7267062650346744E-13</v>
      </c>
      <c r="GG468" s="223">
        <f t="shared" ca="1" si="1038"/>
        <v>7.7723913987664109E-13</v>
      </c>
      <c r="GH468" s="223">
        <f t="shared" ca="1" si="1039"/>
        <v>-5.7986070267092592E-13</v>
      </c>
      <c r="GI468" s="223">
        <f t="shared" ca="1" si="1040"/>
        <v>2.318193682215933E-13</v>
      </c>
      <c r="GJ468" s="223">
        <f t="shared" ca="1" si="1041"/>
        <v>1.7645466951758952E-13</v>
      </c>
      <c r="GK468" s="223">
        <f t="shared" ca="1" si="1042"/>
        <v>-5.3888119315691605E-13</v>
      </c>
      <c r="GL468" s="223">
        <f t="shared" ca="1" si="1043"/>
        <v>7.6129236232034553E-13</v>
      </c>
      <c r="GM468" s="223">
        <f t="shared" ca="1" si="1044"/>
        <v>-7.8589996861378086E-13</v>
      </c>
      <c r="GN468" s="223">
        <f t="shared" ca="1" si="1045"/>
        <v>6.06310315686842E-13</v>
      </c>
      <c r="GO468" s="223">
        <f t="shared" ca="1" si="1046"/>
        <v>-2.6918546789452344E-13</v>
      </c>
      <c r="GP468" s="223">
        <f t="shared" ca="1" si="1047"/>
        <v>-1.3788076806580473E-13</v>
      </c>
      <c r="GQ468" s="223">
        <f t="shared" ca="1" si="1048"/>
        <v>5.0912199313078876E-13</v>
      </c>
      <c r="GR468" s="223">
        <f t="shared" ca="1" si="1049"/>
        <v>-7.4808007815504358E-13</v>
      </c>
      <c r="GS468" s="223">
        <f t="shared" ca="1" si="1050"/>
        <v>7.9266749548981999E-13</v>
      </c>
      <c r="GT468" s="223">
        <f t="shared" ca="1" si="1051"/>
        <v>-6.3129927404575834E-13</v>
      </c>
      <c r="GU468" s="223">
        <f t="shared" ca="1" si="1052"/>
        <v>3.0590307619739028E-13</v>
      </c>
      <c r="GV468" s="223">
        <f t="shared" ca="1" si="1053"/>
        <v>9.8974699766775526E-14</v>
      </c>
      <c r="GW468" s="223">
        <f t="shared" ca="1" si="1054"/>
        <v>-4.7813627362939039E-13</v>
      </c>
      <c r="GX468" s="223">
        <f t="shared" ca="1" si="1055"/>
        <v>7.3306560355740585E-13</v>
      </c>
      <c r="GY468" s="223">
        <f t="shared" ca="1" si="1056"/>
        <v>-7.9752541693974412E-13</v>
      </c>
      <c r="GZ468" s="223">
        <f t="shared" ca="1" si="1057"/>
        <v>6.5476737715821372E-13</v>
      </c>
      <c r="HA468" s="223">
        <f t="shared" ca="1" si="1058"/>
        <v>-3.4188373719575323E-13</v>
      </c>
      <c r="HB468" s="223">
        <f t="shared" ca="1" si="1059"/>
        <v>-5.9830192746893378E-14</v>
      </c>
      <c r="HC468" s="223">
        <f t="shared" ca="1" si="1060"/>
        <v>4.4599868196495271E-13</v>
      </c>
      <c r="HD468" s="223">
        <f t="shared" ca="1" si="1061"/>
        <v>-7.1628510971183626E-13</v>
      </c>
      <c r="HE468" s="223">
        <f t="shared" ca="1" si="1062"/>
        <v>8.0046202980528571E-13</v>
      </c>
      <c r="HF468" s="223">
        <f t="shared" ca="1" si="1063"/>
        <v>-6.7665808830829639E-13</v>
      </c>
      <c r="HG468" s="223">
        <f t="shared" ca="1" si="1064"/>
        <v>3.7704077032573354E-13</v>
      </c>
      <c r="HH468" s="223">
        <f t="shared" ca="1" si="1065"/>
        <v>2.0541549552178172E-14</v>
      </c>
      <c r="HI468" s="223">
        <f t="shared" ca="1" si="1066"/>
        <v>-4.1278664041086471E-13</v>
      </c>
      <c r="HJ468" s="223">
        <f t="shared" ca="1" si="1067"/>
        <v>6.9777902229780645E-13</v>
      </c>
      <c r="HK468" s="223">
        <f t="shared" ca="1" si="1068"/>
        <v>-8.0147025952883476E-13</v>
      </c>
      <c r="HL468" s="223">
        <f t="shared" ca="1" si="1069"/>
        <v>6.9691867085534456E-13</v>
      </c>
      <c r="HM468" s="223">
        <f t="shared" ca="1" si="1070"/>
        <v>-4.1128947921512899E-13</v>
      </c>
      <c r="HN468" s="223">
        <f t="shared" ca="1" si="1071"/>
        <v>1.8796580034635452E-14</v>
      </c>
      <c r="HO468" s="223">
        <f t="shared" ca="1" si="1072"/>
        <v>3.7858015968418827E-13</v>
      </c>
      <c r="HP468" s="223">
        <f t="shared" ca="1" si="1073"/>
        <v>-6.7759192410078999E-13</v>
      </c>
      <c r="HQ468" s="223">
        <f t="shared" ca="1" si="1074"/>
        <v>8.005476771966767E-13</v>
      </c>
      <c r="HR468" s="223">
        <f t="shared" ca="1" si="1075"/>
        <v>-7.1550031528143743E-13</v>
      </c>
      <c r="HS468" s="223">
        <f t="shared" ca="1" si="1076"/>
        <v>4.4454735572446808E-13</v>
      </c>
      <c r="HT468" s="223">
        <f t="shared" ca="1" si="1077"/>
        <v>-5.808942701375972E-14</v>
      </c>
      <c r="HU468" s="223">
        <f t="shared" ca="1" si="1078"/>
        <v>-3.4346164619312769E-13</v>
      </c>
      <c r="HV468" s="223">
        <f t="shared" ca="1" si="1079"/>
        <v>6.5577244760861796E-13</v>
      </c>
      <c r="HW468" s="223">
        <f t="shared" ca="1" si="1080"/>
        <v>-7.976965053904585E-13</v>
      </c>
      <c r="HX468" s="223">
        <f t="shared" ca="1" si="1081"/>
        <v>7.3235825677759282E-13</v>
      </c>
      <c r="HY468" s="223">
        <f t="shared" ca="1" si="1082"/>
        <v>-4.7673427871604001E-13</v>
      </c>
      <c r="HZ468" s="223">
        <f t="shared" ca="1" si="1083"/>
        <v>9.7242331475265535E-14</v>
      </c>
      <c r="IA468" s="223">
        <f t="shared" ca="1" si="1084"/>
        <v>3.0751570351270141E-13</v>
      </c>
      <c r="IB468" s="223">
        <f t="shared" ca="1" si="1085"/>
        <v>-6.3237315785127542E-13</v>
      </c>
      <c r="IC468" s="223">
        <f t="shared" ca="1" si="1086"/>
        <v>7.9292361283278104E-13</v>
      </c>
      <c r="ID468" s="223">
        <f t="shared" ca="1" si="1087"/>
        <v>-7.4745188308616525E-13</v>
      </c>
      <c r="IE468" s="223">
        <f t="shared" ca="1" si="1088"/>
        <v>4.6494649614408268E-13</v>
      </c>
      <c r="IF468" s="223">
        <f t="shared" ca="1" si="1089"/>
        <v>-1.3616097064273439E-13</v>
      </c>
      <c r="IG468" s="223">
        <f t="shared" ca="1" si="1090"/>
        <v>-2.7082892856731919E-13</v>
      </c>
      <c r="IH468" s="223">
        <f t="shared" ca="1" si="1091"/>
        <v>6.0745042576732356E-13</v>
      </c>
      <c r="II468" s="223">
        <f t="shared" ca="1" si="1092"/>
        <v>-7.8624049783989414E-13</v>
      </c>
      <c r="IJ468" s="223">
        <f t="shared" ca="1" si="1093"/>
        <v>7.6074483233933195E-13</v>
      </c>
      <c r="IK468" s="223">
        <f t="shared" ca="1" si="1094"/>
        <v>-5.3758786650337495E-13</v>
      </c>
      <c r="IL468" s="223">
        <f t="shared" ca="1" si="1095"/>
        <v>1.7475158610563276E-13</v>
      </c>
      <c r="IM468" s="223">
        <f t="shared" ca="1" si="1096"/>
        <v>2.3348970301111921E-13</v>
      </c>
      <c r="IN468" s="223">
        <f t="shared" ca="1" si="1097"/>
        <v>-5.8106429240132614E-13</v>
      </c>
      <c r="IO468" s="223">
        <f t="shared" ca="1" si="1098"/>
        <v>7.7766326062117819E-13</v>
      </c>
      <c r="IP468" s="223">
        <f t="shared" ca="1" si="1099"/>
        <v>-7.7220508065804149E-13</v>
      </c>
      <c r="IQ468" s="223">
        <f t="shared" ca="1" si="1100"/>
        <v>5.6610792967601375E-13</v>
      </c>
      <c r="IR468" s="223">
        <f t="shared" ca="1" si="1101"/>
        <v>-2.1292120969117185E-13</v>
      </c>
      <c r="IS468" s="223">
        <f t="shared" ca="1" si="1102"/>
        <v>-1.9558798030916909E-13</v>
      </c>
      <c r="IT468" s="223">
        <f t="shared" ca="1" si="1103"/>
        <v>5.5327832425971403E-13</v>
      </c>
      <c r="IU468" s="223">
        <f t="shared" ca="1" si="1104"/>
        <v>-7.6721256449237051E-13</v>
      </c>
      <c r="IV468" s="223">
        <f t="shared" ca="1" si="1105"/>
        <v>7.8180501930024185E-13</v>
      </c>
      <c r="IW468" s="223">
        <f t="shared" ca="1" si="1106"/>
        <v>-5.93264189260927E-13</v>
      </c>
      <c r="IX468" s="223">
        <f t="shared" ca="1" si="1107"/>
        <v>2.5057788743286995E-13</v>
      </c>
      <c r="IY468" s="223">
        <f t="shared" ca="1" si="1108"/>
        <v>1.5721506903117079E-13</v>
      </c>
      <c r="IZ468" s="223">
        <f t="shared" ca="1" si="1109"/>
        <v>-5.2415946017343483E-13</v>
      </c>
      <c r="JA468" s="223">
        <f t="shared" ca="1" si="1110"/>
        <v>7.5491358609581831E-13</v>
      </c>
      <c r="JB468" s="223">
        <f t="shared" ca="1" si="1111"/>
        <v>-7.8952152117291735E-13</v>
      </c>
    </row>
    <row r="469" spans="2:262">
      <c r="B469" s="230">
        <v>108</v>
      </c>
      <c r="C469" s="229">
        <f t="shared" si="1112"/>
        <v>2.1093750000000014E-3</v>
      </c>
      <c r="D469" s="226">
        <f t="shared" ca="1" si="855"/>
        <v>18.000000000018403</v>
      </c>
      <c r="E469" s="225">
        <f ca="1">DJ361</f>
        <v>1.8402161281934327E-11</v>
      </c>
      <c r="F469" s="224">
        <v>108</v>
      </c>
      <c r="G469" s="223">
        <f t="shared" ca="1" si="856"/>
        <v>4.8376836290011503E-13</v>
      </c>
      <c r="H469" s="223">
        <f t="shared" ca="1" si="857"/>
        <v>-2.2967925217395642E-13</v>
      </c>
      <c r="I469" s="223">
        <f t="shared" ca="1" si="858"/>
        <v>-7.8650329956434319E-14</v>
      </c>
      <c r="J469" s="223">
        <f t="shared" ca="1" si="859"/>
        <v>3.6840604904714416E-13</v>
      </c>
      <c r="K469" s="223">
        <f t="shared" ca="1" si="860"/>
        <v>-5.7115992718204462E-13</v>
      </c>
      <c r="L469" s="223">
        <f t="shared" ca="1" si="861"/>
        <v>6.3903012120386201E-13</v>
      </c>
      <c r="M469" s="223">
        <f t="shared" ca="1" si="862"/>
        <v>-5.5598857771553987E-13</v>
      </c>
      <c r="N469" s="223">
        <f t="shared" ca="1" si="863"/>
        <v>3.4164617764040396E-13</v>
      </c>
      <c r="O469" s="223">
        <f t="shared" ca="1" si="864"/>
        <v>-4.6621480173276106E-14</v>
      </c>
      <c r="P469" s="223">
        <f t="shared" ca="1" si="865"/>
        <v>-2.5941322815999104E-13</v>
      </c>
      <c r="Q469" s="223">
        <f t="shared" ca="1" si="866"/>
        <v>5.0418556450837086E-13</v>
      </c>
      <c r="R469" s="223">
        <f t="shared" ca="1" si="867"/>
        <v>-6.2989071287483062E-13</v>
      </c>
      <c r="S469" s="223">
        <f t="shared" ca="1" si="868"/>
        <v>6.0684246329134464E-13</v>
      </c>
      <c r="T469" s="223">
        <f t="shared" ca="1" si="869"/>
        <v>-4.4048383209751282E-13</v>
      </c>
      <c r="U469" s="223">
        <f t="shared" ca="1" si="870"/>
        <v>1.7010165296555154E-13</v>
      </c>
      <c r="V469" s="223">
        <f t="shared" ca="1" si="871"/>
        <v>1.4045130239526395E-13</v>
      </c>
      <c r="W469" s="223">
        <f t="shared" ca="1" si="872"/>
        <v>-4.1783563334116042E-13</v>
      </c>
      <c r="X469" s="223">
        <f t="shared" ca="1" si="873"/>
        <v>5.9654495769680042E-13</v>
      </c>
      <c r="Y469" s="223">
        <f t="shared" ca="1" si="874"/>
        <v>-6.3437573332403627E-13</v>
      </c>
      <c r="Z469" s="223">
        <f t="shared" ca="1" si="875"/>
        <v>5.2239393991329682E-13</v>
      </c>
      <c r="AA469" s="223">
        <f t="shared" ca="1" si="876"/>
        <v>-2.8704491462847124E-13</v>
      </c>
      <c r="AB469" s="223">
        <f t="shared" ca="1" si="877"/>
        <v>-1.6091911845487033E-14</v>
      </c>
      <c r="AC469" s="223">
        <f t="shared" ca="1" si="878"/>
        <v>3.1542851310957562E-13</v>
      </c>
      <c r="AD469" s="223">
        <f t="shared" ca="1" si="879"/>
        <v>-5.4027431434075065E-13</v>
      </c>
      <c r="AE469" s="223">
        <f t="shared" ca="1" si="880"/>
        <v>6.375302996870963E-13</v>
      </c>
      <c r="AF469" s="223">
        <f t="shared" ca="1" si="881"/>
        <v>-5.8422874158010907E-13</v>
      </c>
      <c r="AG469" s="223">
        <f t="shared" ca="1" si="882"/>
        <v>3.9295720119885761E-13</v>
      </c>
      <c r="AH469" s="223">
        <f t="shared" ca="1" si="883"/>
        <v>-1.0888588185206379E-13</v>
      </c>
      <c r="AI469" s="223">
        <f t="shared" ca="1" si="884"/>
        <v>-2.0089965201353415E-13</v>
      </c>
      <c r="AJ469" s="223">
        <f t="shared" ca="1" si="885"/>
        <v>4.6324123207391284E-13</v>
      </c>
      <c r="AK469" s="223">
        <f t="shared" ca="1" si="886"/>
        <v>-6.1618493416429091E-13</v>
      </c>
      <c r="AL469" s="223">
        <f t="shared" ca="1" si="887"/>
        <v>6.2361196034724895E-13</v>
      </c>
      <c r="AM469" s="223">
        <f t="shared" ca="1" si="888"/>
        <v>-4.8376836290010988E-13</v>
      </c>
      <c r="AN469" s="223">
        <f t="shared" ca="1" si="889"/>
        <v>2.296792521739545E-13</v>
      </c>
      <c r="AO469" s="223">
        <f t="shared" ca="1" si="890"/>
        <v>7.8650329956439809E-14</v>
      </c>
      <c r="AP469" s="223">
        <f t="shared" ca="1" si="891"/>
        <v>-3.6840604904714406E-13</v>
      </c>
      <c r="AQ469" s="223">
        <f t="shared" ca="1" si="892"/>
        <v>5.7115992718204603E-13</v>
      </c>
      <c r="AR469" s="223">
        <f t="shared" ca="1" si="893"/>
        <v>-6.390301212038619E-13</v>
      </c>
      <c r="AS469" s="223">
        <f t="shared" ca="1" si="894"/>
        <v>5.5598857771553987E-13</v>
      </c>
      <c r="AT469" s="223">
        <f t="shared" ca="1" si="895"/>
        <v>-3.4164617764040017E-13</v>
      </c>
      <c r="AU469" s="223">
        <f t="shared" ca="1" si="896"/>
        <v>4.662148017326722E-14</v>
      </c>
      <c r="AV469" s="223">
        <f t="shared" ca="1" si="897"/>
        <v>2.5941322815999296E-13</v>
      </c>
      <c r="AW469" s="223">
        <f t="shared" ca="1" si="898"/>
        <v>-5.0418556450837348E-13</v>
      </c>
      <c r="AX469" s="223">
        <f t="shared" ca="1" si="899"/>
        <v>6.2989071287483213E-13</v>
      </c>
      <c r="AY469" s="223">
        <f t="shared" ca="1" si="900"/>
        <v>-6.0684246329134333E-13</v>
      </c>
      <c r="AZ469" s="223">
        <f t="shared" ca="1" si="901"/>
        <v>4.4048383209750969E-13</v>
      </c>
      <c r="BA469" s="223">
        <f t="shared" ca="1" si="902"/>
        <v>-1.7010165296555172E-13</v>
      </c>
      <c r="BB469" s="223">
        <f t="shared" ca="1" si="903"/>
        <v>-1.4045130239526821E-13</v>
      </c>
      <c r="BC469" s="223">
        <f t="shared" ca="1" si="904"/>
        <v>4.1783563334116718E-13</v>
      </c>
      <c r="BD469" s="223">
        <f t="shared" ca="1" si="905"/>
        <v>-5.9654495769680516E-13</v>
      </c>
      <c r="BE469" s="223">
        <f t="shared" ca="1" si="906"/>
        <v>6.3437573332403687E-13</v>
      </c>
      <c r="BF469" s="223">
        <f t="shared" ca="1" si="907"/>
        <v>-5.2239393991329692E-13</v>
      </c>
      <c r="BG469" s="223">
        <f t="shared" ca="1" si="908"/>
        <v>2.870449146284673E-13</v>
      </c>
      <c r="BH469" s="223">
        <f t="shared" ca="1" si="909"/>
        <v>1.6091911845491425E-14</v>
      </c>
      <c r="BI469" s="223">
        <f t="shared" ca="1" si="910"/>
        <v>-3.1542851310958334E-13</v>
      </c>
      <c r="BJ469" s="223">
        <f t="shared" ca="1" si="911"/>
        <v>5.4027431434075782E-13</v>
      </c>
      <c r="BK469" s="223">
        <f t="shared" ca="1" si="912"/>
        <v>-6.3753029968709599E-13</v>
      </c>
      <c r="BL469" s="223">
        <f t="shared" ca="1" si="913"/>
        <v>5.8422874158010725E-13</v>
      </c>
      <c r="BM469" s="223">
        <f t="shared" ca="1" si="914"/>
        <v>-3.9295720119885413E-13</v>
      </c>
      <c r="BN469" s="223">
        <f t="shared" ca="1" si="915"/>
        <v>1.0888588185205942E-13</v>
      </c>
      <c r="BO469" s="223">
        <f t="shared" ca="1" si="916"/>
        <v>2.0089965201354697E-13</v>
      </c>
      <c r="BP469" s="223">
        <f t="shared" ca="1" si="917"/>
        <v>-4.6324123207390961E-13</v>
      </c>
      <c r="BQ469" s="223">
        <f t="shared" ca="1" si="918"/>
        <v>6.1618493416429222E-13</v>
      </c>
      <c r="BR469" s="223">
        <f t="shared" ca="1" si="919"/>
        <v>-6.2361196034724804E-13</v>
      </c>
      <c r="BS469" s="223">
        <f t="shared" ca="1" si="920"/>
        <v>4.8376836290010695E-13</v>
      </c>
      <c r="BT469" s="223">
        <f t="shared" ca="1" si="921"/>
        <v>-2.2967925217394198E-13</v>
      </c>
      <c r="BU469" s="223">
        <f t="shared" ca="1" si="922"/>
        <v>-7.8650329956435114E-14</v>
      </c>
      <c r="BV469" s="223">
        <f t="shared" ca="1" si="923"/>
        <v>3.6840604904714759E-13</v>
      </c>
      <c r="BW469" s="223">
        <f t="shared" ca="1" si="924"/>
        <v>-5.7115992718204805E-13</v>
      </c>
      <c r="BX469" s="223">
        <f t="shared" ca="1" si="925"/>
        <v>6.390301212038617E-13</v>
      </c>
      <c r="BY469" s="223">
        <f t="shared" ca="1" si="926"/>
        <v>-5.559885777155332E-13</v>
      </c>
      <c r="BZ469" s="223">
        <f t="shared" ca="1" si="927"/>
        <v>3.4164617764040421E-13</v>
      </c>
      <c r="CA469" s="223">
        <f t="shared" ca="1" si="928"/>
        <v>-4.6621480173271915E-14</v>
      </c>
      <c r="CB469" s="223">
        <f t="shared" ca="1" si="929"/>
        <v>-2.59413228159997E-13</v>
      </c>
      <c r="CC469" s="223">
        <f t="shared" ca="1" si="930"/>
        <v>5.0418556450837611E-13</v>
      </c>
      <c r="CD469" s="223">
        <f t="shared" ca="1" si="931"/>
        <v>-6.2989071287483284E-13</v>
      </c>
      <c r="CE469" s="223">
        <f t="shared" ca="1" si="932"/>
        <v>6.0684246329133909E-13</v>
      </c>
      <c r="CF469" s="223">
        <f t="shared" ca="1" si="933"/>
        <v>-4.4048383209751308E-13</v>
      </c>
      <c r="CG469" s="223">
        <f t="shared" ca="1" si="934"/>
        <v>1.7010165296554748E-13</v>
      </c>
      <c r="CH469" s="223">
        <f t="shared" ca="1" si="935"/>
        <v>1.404513023952725E-13</v>
      </c>
      <c r="CI469" s="223">
        <f t="shared" ca="1" si="936"/>
        <v>-4.1783563334117051E-13</v>
      </c>
      <c r="CJ469" s="223">
        <f t="shared" ca="1" si="937"/>
        <v>5.9654495769680688E-13</v>
      </c>
      <c r="CK469" s="223">
        <f t="shared" ca="1" si="938"/>
        <v>-6.3437573332403637E-13</v>
      </c>
      <c r="CL469" s="223">
        <f t="shared" ca="1" si="939"/>
        <v>5.223939399132944E-13</v>
      </c>
      <c r="CM469" s="223">
        <f t="shared" ca="1" si="940"/>
        <v>-2.8704491462846341E-13</v>
      </c>
      <c r="CN469" s="223">
        <f t="shared" ca="1" si="941"/>
        <v>-1.6091911845495818E-14</v>
      </c>
      <c r="CO469" s="223">
        <f t="shared" ca="1" si="942"/>
        <v>3.1542851310958713E-13</v>
      </c>
      <c r="CP469" s="223">
        <f t="shared" ca="1" si="943"/>
        <v>-5.4027431434076014E-13</v>
      </c>
      <c r="CQ469" s="223">
        <f t="shared" ca="1" si="944"/>
        <v>6.375302996870963E-13</v>
      </c>
      <c r="CR469" s="223">
        <f t="shared" ca="1" si="945"/>
        <v>-5.8422874158010553E-13</v>
      </c>
      <c r="CS469" s="223">
        <f t="shared" ca="1" si="946"/>
        <v>3.9295720119885065E-13</v>
      </c>
      <c r="CT469" s="223">
        <f t="shared" ca="1" si="947"/>
        <v>-1.0888588185205513E-13</v>
      </c>
      <c r="CU469" s="223">
        <f t="shared" ca="1" si="948"/>
        <v>-2.0089965201355111E-13</v>
      </c>
      <c r="CV469" s="223">
        <f t="shared" ca="1" si="949"/>
        <v>4.6324123207391274E-13</v>
      </c>
      <c r="CW469" s="223">
        <f t="shared" ca="1" si="950"/>
        <v>-6.1618493416429334E-13</v>
      </c>
      <c r="CX469" s="223">
        <f t="shared" ca="1" si="951"/>
        <v>6.2361196034724703E-13</v>
      </c>
      <c r="CY469" s="223">
        <f t="shared" ca="1" si="952"/>
        <v>-4.8376836290010422E-13</v>
      </c>
      <c r="CZ469" s="223">
        <f t="shared" ca="1" si="953"/>
        <v>2.2967925217393784E-13</v>
      </c>
      <c r="DA469" s="223">
        <f t="shared" ca="1" si="954"/>
        <v>7.8650329956457518E-14</v>
      </c>
      <c r="DB469" s="223">
        <f t="shared" ca="1" si="955"/>
        <v>-3.6840604904716607E-13</v>
      </c>
      <c r="DC469" s="223">
        <f t="shared" ca="1" si="956"/>
        <v>5.7115992718205815E-13</v>
      </c>
      <c r="DD469" s="223">
        <f t="shared" ca="1" si="957"/>
        <v>-6.3903012120386211E-13</v>
      </c>
      <c r="DE469" s="223">
        <f t="shared" ca="1" si="958"/>
        <v>5.5598857771554007E-13</v>
      </c>
      <c r="DF469" s="223">
        <f t="shared" ca="1" si="959"/>
        <v>-3.4164617764040043E-13</v>
      </c>
      <c r="DG469" s="223">
        <f t="shared" ca="1" si="960"/>
        <v>4.6621480173267548E-14</v>
      </c>
      <c r="DH469" s="223">
        <f t="shared" ca="1" si="961"/>
        <v>2.5941322816000094E-13</v>
      </c>
      <c r="DI469" s="223">
        <f t="shared" ca="1" si="962"/>
        <v>-5.0418556450837883E-13</v>
      </c>
      <c r="DJ469" s="223">
        <f t="shared" ca="1" si="963"/>
        <v>6.2989071287483365E-13</v>
      </c>
      <c r="DK469" s="223">
        <f t="shared" ca="1" si="964"/>
        <v>-6.0684246329133768E-13</v>
      </c>
      <c r="DL469" s="223">
        <f t="shared" ca="1" si="965"/>
        <v>4.4048383209749677E-13</v>
      </c>
      <c r="DM469" s="223">
        <f t="shared" ca="1" si="966"/>
        <v>-1.7010165296552574E-13</v>
      </c>
      <c r="DN469" s="223">
        <f t="shared" ca="1" si="967"/>
        <v>-1.4045130239529449E-13</v>
      </c>
      <c r="DO469" s="223">
        <f t="shared" ca="1" si="968"/>
        <v>4.1783563334116006E-13</v>
      </c>
      <c r="DP469" s="223">
        <f t="shared" ca="1" si="969"/>
        <v>-5.9654495769680193E-13</v>
      </c>
      <c r="DQ469" s="223">
        <f t="shared" ca="1" si="970"/>
        <v>6.3437573332403576E-13</v>
      </c>
      <c r="DR469" s="223">
        <f t="shared" ca="1" si="971"/>
        <v>-5.2239393991329197E-13</v>
      </c>
      <c r="DS469" s="223">
        <f t="shared" ca="1" si="972"/>
        <v>2.8704491462845948E-13</v>
      </c>
      <c r="DT469" s="223">
        <f t="shared" ca="1" si="973"/>
        <v>1.6091911845500185E-14</v>
      </c>
      <c r="DU469" s="223">
        <f t="shared" ca="1" si="974"/>
        <v>-3.1542851310959096E-13</v>
      </c>
      <c r="DV469" s="223">
        <f t="shared" ca="1" si="975"/>
        <v>5.4027431434076246E-13</v>
      </c>
      <c r="DW469" s="223">
        <f t="shared" ca="1" si="976"/>
        <v>-6.3753029968709791E-13</v>
      </c>
      <c r="DX469" s="223">
        <f t="shared" ca="1" si="977"/>
        <v>5.8422874158009635E-13</v>
      </c>
      <c r="DY469" s="223">
        <f t="shared" ca="1" si="978"/>
        <v>-3.929572011988615E-13</v>
      </c>
      <c r="DZ469" s="223">
        <f t="shared" ca="1" si="979"/>
        <v>1.0888588185206871E-13</v>
      </c>
      <c r="EA469" s="223">
        <f t="shared" ca="1" si="980"/>
        <v>2.0089965201353803E-13</v>
      </c>
      <c r="EB469" s="223">
        <f t="shared" ca="1" si="981"/>
        <v>-4.6324123207391567E-13</v>
      </c>
      <c r="EC469" s="223">
        <f t="shared" ca="1" si="982"/>
        <v>6.1618493416429445E-13</v>
      </c>
      <c r="ED469" s="223">
        <f t="shared" ca="1" si="983"/>
        <v>-6.2361196034724613E-13</v>
      </c>
      <c r="EE469" s="223">
        <f t="shared" ca="1" si="984"/>
        <v>4.837683629001013E-13</v>
      </c>
      <c r="EF469" s="223">
        <f t="shared" ca="1" si="985"/>
        <v>-2.296792521739337E-13</v>
      </c>
      <c r="EG469" s="223">
        <f t="shared" ca="1" si="986"/>
        <v>-7.8650329956461885E-14</v>
      </c>
      <c r="EH469" s="223">
        <f t="shared" ca="1" si="987"/>
        <v>3.6840604904716966E-13</v>
      </c>
      <c r="EI469" s="223">
        <f t="shared" ca="1" si="988"/>
        <v>-5.7115992718206017E-13</v>
      </c>
      <c r="EJ469" s="223">
        <f t="shared" ca="1" si="989"/>
        <v>6.390301212038619E-13</v>
      </c>
      <c r="EK469" s="223">
        <f t="shared" ca="1" si="990"/>
        <v>-5.5598857771553785E-13</v>
      </c>
      <c r="EL469" s="223">
        <f t="shared" ca="1" si="991"/>
        <v>3.4164617764039674E-13</v>
      </c>
      <c r="EM469" s="223">
        <f t="shared" ca="1" si="992"/>
        <v>-4.6621480173263156E-14</v>
      </c>
      <c r="EN469" s="223">
        <f t="shared" ca="1" si="993"/>
        <v>-2.5941322816000497E-13</v>
      </c>
      <c r="EO469" s="223">
        <f t="shared" ca="1" si="994"/>
        <v>5.0418556450838156E-13</v>
      </c>
      <c r="EP469" s="223">
        <f t="shared" ca="1" si="995"/>
        <v>-6.2989071287483435E-13</v>
      </c>
      <c r="EQ469" s="223">
        <f t="shared" ca="1" si="996"/>
        <v>6.0684246329133636E-13</v>
      </c>
      <c r="ER469" s="223">
        <f t="shared" ca="1" si="997"/>
        <v>-4.4048383209749364E-13</v>
      </c>
      <c r="ES469" s="223">
        <f t="shared" ca="1" si="998"/>
        <v>1.701016529655215E-13</v>
      </c>
      <c r="ET469" s="223">
        <f t="shared" ca="1" si="999"/>
        <v>1.4045130239526334E-13</v>
      </c>
      <c r="EU469" s="223">
        <f t="shared" ca="1" si="1000"/>
        <v>-4.178356333411634E-13</v>
      </c>
      <c r="EV469" s="223">
        <f t="shared" ca="1" si="1001"/>
        <v>5.9654495769680355E-13</v>
      </c>
      <c r="EW469" s="223">
        <f t="shared" ca="1" si="1002"/>
        <v>-6.3437573332403526E-13</v>
      </c>
      <c r="EX469" s="223">
        <f t="shared" ca="1" si="1003"/>
        <v>5.2239393991328935E-13</v>
      </c>
      <c r="EY469" s="223">
        <f t="shared" ca="1" si="1004"/>
        <v>-2.8704491462845554E-13</v>
      </c>
      <c r="EZ469" s="223">
        <f t="shared" ca="1" si="1005"/>
        <v>-1.6091911845504552E-14</v>
      </c>
      <c r="FA469" s="223">
        <f t="shared" ca="1" si="1006"/>
        <v>3.154285131095948E-13</v>
      </c>
      <c r="FB469" s="223">
        <f t="shared" ca="1" si="1007"/>
        <v>-5.4027431434076479E-13</v>
      </c>
      <c r="FC469" s="223">
        <f t="shared" ca="1" si="1008"/>
        <v>6.3753029968709811E-13</v>
      </c>
      <c r="FD469" s="223">
        <f t="shared" ca="1" si="1009"/>
        <v>-5.8422874158009443E-13</v>
      </c>
      <c r="FE469" s="223">
        <f t="shared" ca="1" si="1010"/>
        <v>3.9295720119885812E-13</v>
      </c>
      <c r="FF469" s="223">
        <f t="shared" ca="1" si="1011"/>
        <v>-1.088858818520644E-13</v>
      </c>
      <c r="FG469" s="223">
        <f t="shared" ca="1" si="1012"/>
        <v>-2.008996520135422E-13</v>
      </c>
      <c r="FH469" s="223">
        <f t="shared" ca="1" si="1013"/>
        <v>4.632412320739187E-13</v>
      </c>
      <c r="FI469" s="223">
        <f t="shared" ca="1" si="1014"/>
        <v>-6.1618493416429566E-13</v>
      </c>
      <c r="FJ469" s="223">
        <f t="shared" ca="1" si="1015"/>
        <v>6.2361196034724512E-13</v>
      </c>
      <c r="FK469" s="223">
        <f t="shared" ca="1" si="1016"/>
        <v>-4.8376836290009847E-13</v>
      </c>
      <c r="FL469" s="223">
        <f t="shared" ca="1" si="1017"/>
        <v>2.2967925217392961E-13</v>
      </c>
      <c r="FM469" s="223">
        <f t="shared" ca="1" si="1018"/>
        <v>7.8650329956466239E-14</v>
      </c>
      <c r="FN469" s="223">
        <f t="shared" ca="1" si="1019"/>
        <v>-3.6840604904717324E-13</v>
      </c>
      <c r="FO469" s="223">
        <f t="shared" ca="1" si="1020"/>
        <v>5.7115992718206198E-13</v>
      </c>
      <c r="FP469" s="223">
        <f t="shared" ca="1" si="1021"/>
        <v>-6.390301212038618E-13</v>
      </c>
      <c r="FQ469" s="223">
        <f t="shared" ca="1" si="1022"/>
        <v>5.5598857771553573E-13</v>
      </c>
      <c r="FR469" s="223">
        <f t="shared" ca="1" si="1023"/>
        <v>-3.4164617764039306E-13</v>
      </c>
      <c r="FS469" s="223">
        <f t="shared" ca="1" si="1024"/>
        <v>4.6621480173258763E-14</v>
      </c>
      <c r="FT469" s="223">
        <f t="shared" ca="1" si="1025"/>
        <v>2.5941322816000901E-13</v>
      </c>
      <c r="FU469" s="223">
        <f t="shared" ca="1" si="1026"/>
        <v>-5.0418556450838429E-13</v>
      </c>
      <c r="FV469" s="223">
        <f t="shared" ca="1" si="1027"/>
        <v>6.2989071287483516E-13</v>
      </c>
      <c r="FW469" s="223">
        <f t="shared" ca="1" si="1028"/>
        <v>-6.0684246329133495E-13</v>
      </c>
      <c r="FX469" s="223">
        <f t="shared" ca="1" si="1029"/>
        <v>4.4048383209749041E-13</v>
      </c>
      <c r="FY469" s="223">
        <f t="shared" ca="1" si="1030"/>
        <v>-1.7010165296551729E-13</v>
      </c>
      <c r="FZ469" s="223">
        <f t="shared" ca="1" si="1031"/>
        <v>-1.4045130239530305E-13</v>
      </c>
      <c r="GA469" s="223">
        <f t="shared" ca="1" si="1032"/>
        <v>4.1783563334116668E-13</v>
      </c>
      <c r="GB469" s="223">
        <f t="shared" ca="1" si="1033"/>
        <v>-5.9654495769680506E-13</v>
      </c>
      <c r="GC469" s="223">
        <f t="shared" ca="1" si="1034"/>
        <v>6.3437573332403475E-13</v>
      </c>
      <c r="GD469" s="223">
        <f t="shared" ca="1" si="1035"/>
        <v>-5.2239393991328683E-13</v>
      </c>
      <c r="GE469" s="223">
        <f t="shared" ca="1" si="1036"/>
        <v>2.870449146284516E-13</v>
      </c>
      <c r="GF469" s="223">
        <f t="shared" ca="1" si="1037"/>
        <v>1.609191184550897E-14</v>
      </c>
      <c r="GG469" s="223">
        <f t="shared" ca="1" si="1038"/>
        <v>-3.1542851310959864E-13</v>
      </c>
      <c r="GH469" s="223">
        <f t="shared" ca="1" si="1039"/>
        <v>5.4027431434076711E-13</v>
      </c>
      <c r="GI469" s="223">
        <f t="shared" ca="1" si="1040"/>
        <v>-6.3753029968709852E-13</v>
      </c>
      <c r="GJ469" s="223">
        <f t="shared" ca="1" si="1041"/>
        <v>5.8422874158009271E-13</v>
      </c>
      <c r="GK469" s="223">
        <f t="shared" ca="1" si="1042"/>
        <v>-3.9295720119885463E-13</v>
      </c>
      <c r="GL469" s="223">
        <f t="shared" ca="1" si="1043"/>
        <v>1.0888588185206008E-13</v>
      </c>
      <c r="GM469" s="223">
        <f t="shared" ca="1" si="1044"/>
        <v>2.0089965201354636E-13</v>
      </c>
      <c r="GN469" s="223">
        <f t="shared" ca="1" si="1045"/>
        <v>-4.6324123207392173E-13</v>
      </c>
      <c r="GO469" s="223">
        <f t="shared" ca="1" si="1046"/>
        <v>6.1618493416429677E-13</v>
      </c>
      <c r="GP469" s="223">
        <f t="shared" ca="1" si="1047"/>
        <v>-6.2361196034724421E-13</v>
      </c>
      <c r="GQ469" s="223">
        <f t="shared" ca="1" si="1048"/>
        <v>4.8376836290009564E-13</v>
      </c>
      <c r="GR469" s="223">
        <f t="shared" ca="1" si="1049"/>
        <v>-2.2967925217392552E-13</v>
      </c>
      <c r="GS469" s="223">
        <f t="shared" ca="1" si="1050"/>
        <v>-7.8650329956470569E-14</v>
      </c>
      <c r="GT469" s="223">
        <f t="shared" ca="1" si="1051"/>
        <v>3.6840604904717678E-13</v>
      </c>
      <c r="GU469" s="223">
        <f t="shared" ca="1" si="1052"/>
        <v>-5.71159927182064E-13</v>
      </c>
      <c r="GV469" s="223">
        <f t="shared" ca="1" si="1053"/>
        <v>6.3903012120386079E-13</v>
      </c>
      <c r="GW469" s="223">
        <f t="shared" ca="1" si="1054"/>
        <v>-5.5598857771551553E-13</v>
      </c>
      <c r="GX469" s="223">
        <f t="shared" ca="1" si="1055"/>
        <v>3.4164617764035862E-13</v>
      </c>
      <c r="GY469" s="223">
        <f t="shared" ca="1" si="1056"/>
        <v>-4.6621480173218172E-14</v>
      </c>
      <c r="GZ469" s="223">
        <f t="shared" ca="1" si="1057"/>
        <v>-2.5941322816004617E-13</v>
      </c>
      <c r="HA469" s="223">
        <f t="shared" ca="1" si="1058"/>
        <v>5.041855645083646E-13</v>
      </c>
      <c r="HB469" s="223">
        <f t="shared" ca="1" si="1059"/>
        <v>-6.2989071287482961E-13</v>
      </c>
      <c r="HC469" s="223">
        <f t="shared" ca="1" si="1060"/>
        <v>6.0684246329134495E-13</v>
      </c>
      <c r="HD469" s="223">
        <f t="shared" ca="1" si="1061"/>
        <v>-4.4048383209751363E-13</v>
      </c>
      <c r="HE469" s="223">
        <f t="shared" ca="1" si="1062"/>
        <v>1.7010165296554809E-13</v>
      </c>
      <c r="HF469" s="223">
        <f t="shared" ca="1" si="1063"/>
        <v>1.404513023952719E-13</v>
      </c>
      <c r="HG469" s="223">
        <f t="shared" ca="1" si="1064"/>
        <v>-4.1783563334117001E-13</v>
      </c>
      <c r="HH469" s="223">
        <f t="shared" ca="1" si="1065"/>
        <v>5.9654495769680658E-13</v>
      </c>
      <c r="HI469" s="223">
        <f t="shared" ca="1" si="1066"/>
        <v>-6.3437573332403425E-13</v>
      </c>
      <c r="HJ469" s="223">
        <f t="shared" ca="1" si="1067"/>
        <v>5.223939399132843E-13</v>
      </c>
      <c r="HK469" s="223">
        <f t="shared" ca="1" si="1068"/>
        <v>-2.8704491462844776E-13</v>
      </c>
      <c r="HL469" s="223">
        <f t="shared" ca="1" si="1069"/>
        <v>-1.6091911845513337E-14</v>
      </c>
      <c r="HM469" s="223">
        <f t="shared" ca="1" si="1070"/>
        <v>3.1542851310960242E-13</v>
      </c>
      <c r="HN469" s="223">
        <f t="shared" ca="1" si="1071"/>
        <v>-5.4027431434076953E-13</v>
      </c>
      <c r="HO469" s="223">
        <f t="shared" ca="1" si="1072"/>
        <v>6.3753029968709882E-13</v>
      </c>
      <c r="HP469" s="223">
        <f t="shared" ca="1" si="1073"/>
        <v>-5.8422874158009099E-13</v>
      </c>
      <c r="HQ469" s="223">
        <f t="shared" ca="1" si="1074"/>
        <v>3.9295720119882247E-13</v>
      </c>
      <c r="HR469" s="223">
        <f t="shared" ca="1" si="1075"/>
        <v>-1.0888588185201997E-13</v>
      </c>
      <c r="HS469" s="223">
        <f t="shared" ca="1" si="1076"/>
        <v>-2.0089965201358504E-13</v>
      </c>
      <c r="HT469" s="223">
        <f t="shared" ca="1" si="1077"/>
        <v>4.632412320739498E-13</v>
      </c>
      <c r="HU469" s="223">
        <f t="shared" ca="1" si="1078"/>
        <v>-6.1618493416430767E-13</v>
      </c>
      <c r="HV469" s="223">
        <f t="shared" ca="1" si="1079"/>
        <v>6.2361196034723522E-13</v>
      </c>
      <c r="HW469" s="223">
        <f t="shared" ca="1" si="1080"/>
        <v>-4.8376836290011644E-13</v>
      </c>
      <c r="HX469" s="223">
        <f t="shared" ca="1" si="1081"/>
        <v>2.2967925217395536E-13</v>
      </c>
      <c r="HY469" s="223">
        <f t="shared" ca="1" si="1082"/>
        <v>7.8650329956438863E-14</v>
      </c>
      <c r="HZ469" s="223">
        <f t="shared" ca="1" si="1083"/>
        <v>-3.6840604904715072E-13</v>
      </c>
      <c r="IA469" s="223">
        <f t="shared" ca="1" si="1084"/>
        <v>5.7115992718204977E-13</v>
      </c>
      <c r="IB469" s="223">
        <f t="shared" ca="1" si="1085"/>
        <v>-6.390301212038616E-13</v>
      </c>
      <c r="IC469" s="223">
        <f t="shared" ca="1" si="1086"/>
        <v>5.5598857771553138E-13</v>
      </c>
      <c r="ID469" s="223">
        <f t="shared" ca="1" si="1087"/>
        <v>-3.4164617764038558E-13</v>
      </c>
      <c r="IE469" s="223">
        <f t="shared" ca="1" si="1088"/>
        <v>1.1481671100932398E-13</v>
      </c>
      <c r="IF469" s="223">
        <f t="shared" ca="1" si="1089"/>
        <v>2.5941322816001699E-13</v>
      </c>
      <c r="IG469" s="223">
        <f t="shared" ca="1" si="1090"/>
        <v>-5.0418556450838964E-13</v>
      </c>
      <c r="IH469" s="223">
        <f t="shared" ca="1" si="1091"/>
        <v>6.2989071287483657E-13</v>
      </c>
      <c r="II469" s="223">
        <f t="shared" ca="1" si="1092"/>
        <v>-6.0684246329133222E-13</v>
      </c>
      <c r="IJ469" s="223">
        <f t="shared" ca="1" si="1093"/>
        <v>4.4048383209748405E-13</v>
      </c>
      <c r="IK469" s="223">
        <f t="shared" ca="1" si="1094"/>
        <v>-1.7010165296550886E-13</v>
      </c>
      <c r="IL469" s="223">
        <f t="shared" ca="1" si="1095"/>
        <v>-1.4045130239531161E-13</v>
      </c>
      <c r="IM469" s="223">
        <f t="shared" ca="1" si="1096"/>
        <v>4.1783563334120081E-13</v>
      </c>
      <c r="IN469" s="223">
        <f t="shared" ca="1" si="1097"/>
        <v>-5.9654495769682122E-13</v>
      </c>
      <c r="IO469" s="223">
        <f t="shared" ca="1" si="1098"/>
        <v>6.343757333240292E-13</v>
      </c>
      <c r="IP469" s="223">
        <f t="shared" ca="1" si="1099"/>
        <v>-5.2239393991326077E-13</v>
      </c>
      <c r="IQ469" s="223">
        <f t="shared" ca="1" si="1100"/>
        <v>2.8704491462841131E-13</v>
      </c>
      <c r="IR469" s="223">
        <f t="shared" ca="1" si="1101"/>
        <v>1.6091911845481404E-14</v>
      </c>
      <c r="IS469" s="223">
        <f t="shared" ca="1" si="1102"/>
        <v>-3.1542851310957461E-13</v>
      </c>
      <c r="IT469" s="223">
        <f t="shared" ca="1" si="1103"/>
        <v>5.4027431434075247E-13</v>
      </c>
      <c r="IU469" s="223">
        <f t="shared" ca="1" si="1104"/>
        <v>-6.375302996870965E-13</v>
      </c>
      <c r="IV469" s="223">
        <f t="shared" ca="1" si="1105"/>
        <v>5.8422874158010392E-13</v>
      </c>
      <c r="IW469" s="223">
        <f t="shared" ca="1" si="1106"/>
        <v>-3.9295720119884772E-13</v>
      </c>
      <c r="IX469" s="223">
        <f t="shared" ca="1" si="1107"/>
        <v>1.0888588185205142E-13</v>
      </c>
      <c r="IY469" s="223">
        <f t="shared" ca="1" si="1108"/>
        <v>2.0089965201355469E-13</v>
      </c>
      <c r="IZ469" s="223">
        <f t="shared" ca="1" si="1109"/>
        <v>-4.6324123207392769E-13</v>
      </c>
      <c r="JA469" s="223">
        <f t="shared" ca="1" si="1110"/>
        <v>6.1618493416429919E-13</v>
      </c>
      <c r="JB469" s="223">
        <f t="shared" ca="1" si="1111"/>
        <v>-6.2361196034724229E-13</v>
      </c>
    </row>
    <row r="470" spans="2:262">
      <c r="B470" s="230">
        <v>109</v>
      </c>
      <c r="C470" s="229">
        <f t="shared" si="1112"/>
        <v>2.1289062500000015E-3</v>
      </c>
      <c r="D470" s="226">
        <f t="shared" ca="1" si="855"/>
        <v>17.999999999995076</v>
      </c>
      <c r="E470" s="225">
        <f ca="1">DK361</f>
        <v>-4.9224776865639847E-12</v>
      </c>
      <c r="F470" s="224">
        <v>109</v>
      </c>
      <c r="G470" s="223">
        <f t="shared" ca="1" si="856"/>
        <v>2.3919710571089632E-13</v>
      </c>
      <c r="H470" s="223">
        <f t="shared" ca="1" si="857"/>
        <v>-1.0245618535572225E-13</v>
      </c>
      <c r="I470" s="223">
        <f t="shared" ca="1" si="858"/>
        <v>-5.6164396575850261E-14</v>
      </c>
      <c r="J470" s="223">
        <f t="shared" ca="1" si="859"/>
        <v>2.0279099312278495E-13</v>
      </c>
      <c r="K470" s="223">
        <f t="shared" ca="1" si="860"/>
        <v>-3.0611128966583817E-13</v>
      </c>
      <c r="L470" s="223">
        <f t="shared" ca="1" si="861"/>
        <v>3.4406109247686774E-13</v>
      </c>
      <c r="M470" s="223">
        <f t="shared" ca="1" si="862"/>
        <v>-3.0853616812659296E-13</v>
      </c>
      <c r="N470" s="223">
        <f t="shared" ca="1" si="863"/>
        <v>2.0712291385996848E-13</v>
      </c>
      <c r="O470" s="223">
        <f t="shared" ca="1" si="864"/>
        <v>-6.1478271861705668E-14</v>
      </c>
      <c r="P470" s="223">
        <f t="shared" ca="1" si="865"/>
        <v>-9.7295141015208516E-14</v>
      </c>
      <c r="Q470" s="223">
        <f t="shared" ca="1" si="866"/>
        <v>2.3529104054776413E-13</v>
      </c>
      <c r="R470" s="223">
        <f t="shared" ca="1" si="867"/>
        <v>-3.2304020952647535E-13</v>
      </c>
      <c r="S470" s="223">
        <f t="shared" ca="1" si="868"/>
        <v>3.4180369027691294E-13</v>
      </c>
      <c r="T470" s="223">
        <f t="shared" ca="1" si="869"/>
        <v>-2.8757451526081237E-13</v>
      </c>
      <c r="U470" s="223">
        <f t="shared" ca="1" si="870"/>
        <v>1.719334005940448E-13</v>
      </c>
      <c r="V470" s="223">
        <f t="shared" ca="1" si="871"/>
        <v>-1.9575667934754363E-14</v>
      </c>
      <c r="W470" s="223">
        <f t="shared" ca="1" si="872"/>
        <v>-1.3696247597113202E-13</v>
      </c>
      <c r="X470" s="223">
        <f t="shared" ca="1" si="873"/>
        <v>2.6425209171339632E-13</v>
      </c>
      <c r="Y470" s="223">
        <f t="shared" ca="1" si="874"/>
        <v>-3.3511030394917289E-13</v>
      </c>
      <c r="Z470" s="223">
        <f t="shared" ca="1" si="875"/>
        <v>3.3440524242343668E-13</v>
      </c>
      <c r="AA470" s="223">
        <f t="shared" ca="1" si="876"/>
        <v>-2.6228747401040905E-13</v>
      </c>
      <c r="AB470" s="223">
        <f t="shared" ca="1" si="877"/>
        <v>1.3415784894713164E-13</v>
      </c>
      <c r="AC470" s="223">
        <f t="shared" ca="1" si="878"/>
        <v>2.2621372259016661E-14</v>
      </c>
      <c r="AD470" s="223">
        <f t="shared" ca="1" si="879"/>
        <v>-1.7456976780342346E-13</v>
      </c>
      <c r="AE470" s="223">
        <f t="shared" ca="1" si="880"/>
        <v>2.892385454531304E-13</v>
      </c>
      <c r="AF470" s="223">
        <f t="shared" ca="1" si="881"/>
        <v>-3.4214002747893934E-13</v>
      </c>
      <c r="AG470" s="223">
        <f t="shared" ca="1" si="882"/>
        <v>3.2197702845864874E-13</v>
      </c>
      <c r="AH470" s="223">
        <f t="shared" ca="1" si="883"/>
        <v>-2.3305538501302987E-13</v>
      </c>
      <c r="AI470" s="223">
        <f t="shared" ca="1" si="884"/>
        <v>9.4364438377581454E-14</v>
      </c>
      <c r="AJ470" s="223">
        <f t="shared" ca="1" si="885"/>
        <v>6.4478165957980405E-14</v>
      </c>
      <c r="AK470" s="223">
        <f t="shared" ca="1" si="886"/>
        <v>-2.0955136783795702E-13</v>
      </c>
      <c r="AL470" s="223">
        <f t="shared" ca="1" si="887"/>
        <v>3.0987458224526609E-13</v>
      </c>
      <c r="AM470" s="223">
        <f t="shared" ca="1" si="888"/>
        <v>-3.4402364653060228E-13</v>
      </c>
      <c r="AN470" s="223">
        <f t="shared" ca="1" si="889"/>
        <v>3.0470598028879338E-13</v>
      </c>
      <c r="AO470" s="223">
        <f t="shared" ca="1" si="890"/>
        <v>-2.0031792609650473E-13</v>
      </c>
      <c r="AP470" s="223">
        <f t="shared" ca="1" si="891"/>
        <v>5.3151698820174433E-14</v>
      </c>
      <c r="AQ470" s="223">
        <f t="shared" ca="1" si="892"/>
        <v>1.0536514802449524E-13</v>
      </c>
      <c r="AR470" s="223">
        <f t="shared" ca="1" si="893"/>
        <v>-2.4138112024925776E-13</v>
      </c>
      <c r="AS470" s="223">
        <f t="shared" ca="1" si="894"/>
        <v>3.2584981688837189E-13</v>
      </c>
      <c r="AT470" s="223">
        <f t="shared" ca="1" si="895"/>
        <v>-3.4073282972034738E-13</v>
      </c>
      <c r="AU470" s="223">
        <f t="shared" ca="1" si="896"/>
        <v>2.828518705542842E-13</v>
      </c>
      <c r="AV470" s="223">
        <f t="shared" ca="1" si="897"/>
        <v>-1.6456749911504177E-13</v>
      </c>
      <c r="AW470" s="223">
        <f t="shared" ca="1" si="898"/>
        <v>1.11395082387688E-14</v>
      </c>
      <c r="AX470" s="223">
        <f t="shared" ca="1" si="899"/>
        <v>1.4466734019056989E-13</v>
      </c>
      <c r="AY470" s="223">
        <f t="shared" ca="1" si="900"/>
        <v>-2.6958027593383976E-13</v>
      </c>
      <c r="AZ470" s="223">
        <f t="shared" ca="1" si="901"/>
        <v>3.3692396698362483E-13</v>
      </c>
      <c r="BA470" s="223">
        <f t="shared" ca="1" si="902"/>
        <v>-3.3231707399610073E-13</v>
      </c>
      <c r="BB470" s="223">
        <f t="shared" ca="1" si="903"/>
        <v>2.5674340540738187E-13</v>
      </c>
      <c r="BC470" s="223">
        <f t="shared" ca="1" si="904"/>
        <v>-1.2634182376703554E-13</v>
      </c>
      <c r="BD470" s="223">
        <f t="shared" ca="1" si="905"/>
        <v>-3.1040230915226068E-14</v>
      </c>
      <c r="BE470" s="223">
        <f t="shared" ca="1" si="906"/>
        <v>1.8179360090344464E-13</v>
      </c>
      <c r="BF470" s="223">
        <f t="shared" ca="1" si="907"/>
        <v>-2.9372469334235745E-13</v>
      </c>
      <c r="BG470" s="223">
        <f t="shared" ca="1" si="908"/>
        <v>3.4293046700574771E-13</v>
      </c>
      <c r="BH470" s="223">
        <f t="shared" ca="1" si="909"/>
        <v>-3.1890296015736238E-13</v>
      </c>
      <c r="BI470" s="223">
        <f t="shared" ca="1" si="910"/>
        <v>2.2677328046573804E-13</v>
      </c>
      <c r="BJ470" s="223">
        <f t="shared" ca="1" si="911"/>
        <v>-8.621584979027739E-14</v>
      </c>
      <c r="BK470" s="223">
        <f t="shared" ca="1" si="912"/>
        <v>-7.2753096103933753E-14</v>
      </c>
      <c r="BL470" s="223">
        <f t="shared" ca="1" si="913"/>
        <v>2.1618551664477851E-13</v>
      </c>
      <c r="BM470" s="223">
        <f t="shared" ca="1" si="914"/>
        <v>-3.1345121796330634E-13</v>
      </c>
      <c r="BN470" s="223">
        <f t="shared" ca="1" si="915"/>
        <v>3.4377897360353958E-13</v>
      </c>
      <c r="BO470" s="223">
        <f t="shared" ca="1" si="916"/>
        <v>-3.0069224896215873E-13</v>
      </c>
      <c r="BP470" s="223">
        <f t="shared" ca="1" si="917"/>
        <v>1.9339227430472809E-13</v>
      </c>
      <c r="BQ470" s="223">
        <f t="shared" ca="1" si="918"/>
        <v>-4.4793109182737893E-14</v>
      </c>
      <c r="BR470" s="223">
        <f t="shared" ca="1" si="919"/>
        <v>-1.1337168700846861E-13</v>
      </c>
      <c r="BS470" s="223">
        <f t="shared" ca="1" si="920"/>
        <v>2.4732580098973116E-13</v>
      </c>
      <c r="BT470" s="223">
        <f t="shared" ca="1" si="921"/>
        <v>-3.2846314450488419E-13</v>
      </c>
      <c r="BU470" s="223">
        <f t="shared" ca="1" si="922"/>
        <v>3.3945672444797884E-13</v>
      </c>
      <c r="BV470" s="223">
        <f t="shared" ca="1" si="923"/>
        <v>-2.7795884645744252E-13</v>
      </c>
      <c r="BW470" s="223">
        <f t="shared" ca="1" si="924"/>
        <v>1.5710246832814687E-13</v>
      </c>
      <c r="BX470" s="223">
        <f t="shared" ca="1" si="925"/>
        <v>-2.696638519558121E-15</v>
      </c>
      <c r="BY470" s="223">
        <f t="shared" ca="1" si="926"/>
        <v>-1.5228506221373715E-13</v>
      </c>
      <c r="BZ470" s="223">
        <f t="shared" ca="1" si="927"/>
        <v>2.7474607507631172E-13</v>
      </c>
      <c r="CA470" s="223">
        <f t="shared" ca="1" si="928"/>
        <v>-3.385346796187657E-13</v>
      </c>
      <c r="CB470" s="223">
        <f t="shared" ca="1" si="929"/>
        <v>3.300287301895251E-13</v>
      </c>
      <c r="CC470" s="223">
        <f t="shared" ca="1" si="930"/>
        <v>-2.5104468417720128E-13</v>
      </c>
      <c r="CD470" s="223">
        <f t="shared" ca="1" si="931"/>
        <v>1.1844969499652714E-13</v>
      </c>
      <c r="CE470" s="223">
        <f t="shared" ca="1" si="932"/>
        <v>3.9440392097003561E-14</v>
      </c>
      <c r="CF470" s="223">
        <f t="shared" ca="1" si="933"/>
        <v>-1.8890792833598201E-13</v>
      </c>
      <c r="CG470" s="223">
        <f t="shared" ca="1" si="934"/>
        <v>2.9803391245938871E-13</v>
      </c>
      <c r="CH470" s="223">
        <f t="shared" ca="1" si="935"/>
        <v>-3.4351433804222668E-13</v>
      </c>
      <c r="CI470" s="223">
        <f t="shared" ca="1" si="936"/>
        <v>3.1563679663742683E-13</v>
      </c>
      <c r="CJ470" s="223">
        <f t="shared" ca="1" si="937"/>
        <v>-2.2035457617388903E-13</v>
      </c>
      <c r="CK470" s="223">
        <f t="shared" ca="1" si="938"/>
        <v>7.8015327998877836E-14</v>
      </c>
      <c r="CL470" s="223">
        <f t="shared" ca="1" si="939"/>
        <v>8.0984202505207564E-14</v>
      </c>
      <c r="CM470" s="223">
        <f t="shared" ca="1" si="940"/>
        <v>-2.2268944338006636E-13</v>
      </c>
      <c r="CN470" s="223">
        <f t="shared" ca="1" si="941"/>
        <v>3.168390423883413E-13</v>
      </c>
      <c r="CO470" s="223">
        <f t="shared" ca="1" si="942"/>
        <v>-3.4332722107750169E-13</v>
      </c>
      <c r="CP470" s="223">
        <f t="shared" ca="1" si="943"/>
        <v>2.9649739186835647E-13</v>
      </c>
      <c r="CQ470" s="223">
        <f t="shared" ca="1" si="944"/>
        <v>-1.8635013023831316E-13</v>
      </c>
      <c r="CR470" s="223">
        <f t="shared" ca="1" si="945"/>
        <v>3.6407537851256699E-14</v>
      </c>
      <c r="CS470" s="223">
        <f t="shared" ca="1" si="946"/>
        <v>1.2130993512742846E-13</v>
      </c>
      <c r="CT470" s="223">
        <f t="shared" ca="1" si="947"/>
        <v>-2.5312150191579906E-13</v>
      </c>
      <c r="CU470" s="223">
        <f t="shared" ca="1" si="948"/>
        <v>3.308786182051746E-13</v>
      </c>
      <c r="CV470" s="223">
        <f t="shared" ca="1" si="949"/>
        <v>-3.3797614313790728E-13</v>
      </c>
      <c r="CW470" s="223">
        <f t="shared" ca="1" si="950"/>
        <v>2.7289839034504824E-13</v>
      </c>
      <c r="CX470" s="223">
        <f t="shared" ca="1" si="951"/>
        <v>-1.4954280488876186E-13</v>
      </c>
      <c r="CY470" s="223">
        <f t="shared" ca="1" si="952"/>
        <v>-5.747855553877583E-15</v>
      </c>
      <c r="CZ470" s="223">
        <f t="shared" ca="1" si="953"/>
        <v>1.5981105340973204E-13</v>
      </c>
      <c r="DA470" s="223">
        <f t="shared" ca="1" si="954"/>
        <v>-2.7974637745657821E-13</v>
      </c>
      <c r="DB470" s="223">
        <f t="shared" ca="1" si="955"/>
        <v>3.3994147162152862E-13</v>
      </c>
      <c r="DC470" s="223">
        <f t="shared" ca="1" si="956"/>
        <v>-3.2754158941644924E-13</v>
      </c>
      <c r="DD470" s="223">
        <f t="shared" ca="1" si="957"/>
        <v>2.4519474301642423E-13</v>
      </c>
      <c r="DE470" s="223">
        <f t="shared" ca="1" si="958"/>
        <v>-1.1048621655887224E-13</v>
      </c>
      <c r="DF470" s="223">
        <f t="shared" ca="1" si="959"/>
        <v>-4.7816795861353065E-14</v>
      </c>
      <c r="DG470" s="223">
        <f t="shared" ca="1" si="960"/>
        <v>1.9590846469620415E-13</v>
      </c>
      <c r="DH470" s="223">
        <f t="shared" ca="1" si="961"/>
        <v>-3.0216360709176468E-13</v>
      </c>
      <c r="DI470" s="223">
        <f t="shared" ca="1" si="962"/>
        <v>3.4389128888629841E-13</v>
      </c>
      <c r="DJ470" s="223">
        <f t="shared" ca="1" si="963"/>
        <v>-3.1218050531361673E-13</v>
      </c>
      <c r="DK470" s="223">
        <f t="shared" ca="1" si="964"/>
        <v>2.138031385249411E-13</v>
      </c>
      <c r="DL470" s="223">
        <f t="shared" ca="1" si="965"/>
        <v>-6.9767812691082371E-14</v>
      </c>
      <c r="DM470" s="223">
        <f t="shared" ca="1" si="966"/>
        <v>-8.9166527051095998E-14</v>
      </c>
      <c r="DN470" s="223">
        <f t="shared" ca="1" si="967"/>
        <v>2.2905923032155655E-13</v>
      </c>
      <c r="DO470" s="223">
        <f t="shared" ca="1" si="968"/>
        <v>-3.2003601482161622E-13</v>
      </c>
      <c r="DP470" s="223">
        <f t="shared" ca="1" si="969"/>
        <v>3.426686610713182E-13</v>
      </c>
      <c r="DQ470" s="223">
        <f t="shared" ca="1" si="970"/>
        <v>-2.9212393583244935E-13</v>
      </c>
      <c r="DR470" s="223">
        <f t="shared" ca="1" si="971"/>
        <v>1.7919573582151435E-13</v>
      </c>
      <c r="DS470" s="223">
        <f t="shared" ca="1" si="972"/>
        <v>-2.8000035980339416E-14</v>
      </c>
      <c r="DT470" s="223">
        <f t="shared" ca="1" si="973"/>
        <v>-1.2917511067753811E-13</v>
      </c>
      <c r="DU470" s="223">
        <f t="shared" ca="1" si="974"/>
        <v>2.5876473191393543E-13</v>
      </c>
      <c r="DV470" s="223">
        <f t="shared" ca="1" si="975"/>
        <v>-3.3309478299820415E-13</v>
      </c>
      <c r="DW470" s="223">
        <f t="shared" ca="1" si="976"/>
        <v>3.3629197763694926E-13</v>
      </c>
      <c r="DX470" s="223">
        <f t="shared" ca="1" si="977"/>
        <v>-2.6767355044663799E-13</v>
      </c>
      <c r="DY470" s="223">
        <f t="shared" ca="1" si="978"/>
        <v>1.4189306245549503E-13</v>
      </c>
      <c r="DZ470" s="223">
        <f t="shared" ca="1" si="979"/>
        <v>1.4188887334034245E-14</v>
      </c>
      <c r="EA470" s="223">
        <f t="shared" ca="1" si="980"/>
        <v>-1.6724078040286446E-13</v>
      </c>
      <c r="EB470" s="223">
        <f t="shared" ca="1" si="981"/>
        <v>2.845781710794609E-13</v>
      </c>
      <c r="EC470" s="223">
        <f t="shared" ca="1" si="982"/>
        <v>-3.4114349559301994E-13</v>
      </c>
      <c r="ED470" s="223">
        <f t="shared" ca="1" si="983"/>
        <v>3.2485714983748366E-13</v>
      </c>
      <c r="EE470" s="223">
        <f t="shared" ca="1" si="984"/>
        <v>-2.3919710571088971E-13</v>
      </c>
      <c r="EF470" s="223">
        <f t="shared" ca="1" si="985"/>
        <v>1.0245618535571726E-13</v>
      </c>
      <c r="EG470" s="223">
        <f t="shared" ca="1" si="986"/>
        <v>5.6164396575870488E-14</v>
      </c>
      <c r="EH470" s="223">
        <f t="shared" ca="1" si="987"/>
        <v>-2.0279099312279856E-13</v>
      </c>
      <c r="EI470" s="223">
        <f t="shared" ca="1" si="988"/>
        <v>3.0611128966584413E-13</v>
      </c>
      <c r="EJ470" s="223">
        <f t="shared" ca="1" si="989"/>
        <v>-3.4406109247686774E-13</v>
      </c>
      <c r="EK470" s="223">
        <f t="shared" ca="1" si="990"/>
        <v>3.0853616812659089E-13</v>
      </c>
      <c r="EL470" s="223">
        <f t="shared" ca="1" si="991"/>
        <v>-2.0712291385995212E-13</v>
      </c>
      <c r="EM470" s="223">
        <f t="shared" ca="1" si="992"/>
        <v>6.1478271861689133E-14</v>
      </c>
      <c r="EN470" s="223">
        <f t="shared" ca="1" si="993"/>
        <v>9.7295141015221125E-14</v>
      </c>
      <c r="EO470" s="223">
        <f t="shared" ca="1" si="994"/>
        <v>-2.3529104054777013E-13</v>
      </c>
      <c r="EP470" s="223">
        <f t="shared" ca="1" si="995"/>
        <v>3.2304020952647652E-13</v>
      </c>
      <c r="EQ470" s="223">
        <f t="shared" ca="1" si="996"/>
        <v>-3.4180369027691062E-13</v>
      </c>
      <c r="ER470" s="223">
        <f t="shared" ca="1" si="997"/>
        <v>2.8757451526080383E-13</v>
      </c>
      <c r="ES470" s="223">
        <f t="shared" ca="1" si="998"/>
        <v>-1.7193340059403344E-13</v>
      </c>
      <c r="ET470" s="223">
        <f t="shared" ca="1" si="999"/>
        <v>1.9575667934746134E-14</v>
      </c>
      <c r="EU470" s="223">
        <f t="shared" ca="1" si="1000"/>
        <v>1.369624759711351E-13</v>
      </c>
      <c r="EV470" s="223">
        <f t="shared" ca="1" si="1001"/>
        <v>-2.6425209171340945E-13</v>
      </c>
      <c r="EW470" s="223">
        <f t="shared" ca="1" si="1002"/>
        <v>3.3511030394917642E-13</v>
      </c>
      <c r="EX470" s="223">
        <f t="shared" ca="1" si="1003"/>
        <v>-3.344052424234336E-13</v>
      </c>
      <c r="EY470" s="223">
        <f t="shared" ca="1" si="1004"/>
        <v>2.6228747401040375E-13</v>
      </c>
      <c r="EZ470" s="223">
        <f t="shared" ca="1" si="1005"/>
        <v>-1.3415784894712856E-13</v>
      </c>
      <c r="FA470" s="223">
        <f t="shared" ca="1" si="1006"/>
        <v>-2.2621372259037083E-14</v>
      </c>
      <c r="FB470" s="223">
        <f t="shared" ca="1" si="1007"/>
        <v>1.7456976780343482E-13</v>
      </c>
      <c r="FC470" s="223">
        <f t="shared" ca="1" si="1008"/>
        <v>-2.8923854545313752E-13</v>
      </c>
      <c r="FD470" s="223">
        <f t="shared" ca="1" si="1009"/>
        <v>3.4214002747894025E-13</v>
      </c>
      <c r="FE470" s="223">
        <f t="shared" ca="1" si="1010"/>
        <v>-3.2197702845864758E-13</v>
      </c>
      <c r="FF470" s="223">
        <f t="shared" ca="1" si="1011"/>
        <v>2.3305538501301664E-13</v>
      </c>
      <c r="FG470" s="223">
        <f t="shared" ca="1" si="1012"/>
        <v>-9.4364438377568832E-14</v>
      </c>
      <c r="FH470" s="223">
        <f t="shared" ca="1" si="1013"/>
        <v>-6.4478165957993329E-14</v>
      </c>
      <c r="FI470" s="223">
        <f t="shared" ca="1" si="1014"/>
        <v>2.0955136783796356E-13</v>
      </c>
      <c r="FJ470" s="223">
        <f t="shared" ca="1" si="1015"/>
        <v>-3.098745822452676E-13</v>
      </c>
      <c r="FK470" s="223">
        <f t="shared" ca="1" si="1016"/>
        <v>3.4402364653060193E-13</v>
      </c>
      <c r="FL470" s="223">
        <f t="shared" ca="1" si="1017"/>
        <v>-3.0470598028878727E-13</v>
      </c>
      <c r="FM470" s="223">
        <f t="shared" ca="1" si="1018"/>
        <v>2.0031792609649403E-13</v>
      </c>
      <c r="FN470" s="223">
        <f t="shared" ca="1" si="1019"/>
        <v>-5.3151698820166279E-14</v>
      </c>
      <c r="FO470" s="223">
        <f t="shared" ca="1" si="1020"/>
        <v>-1.0536514802451708E-13</v>
      </c>
      <c r="FP470" s="223">
        <f t="shared" ca="1" si="1021"/>
        <v>2.4138112024927058E-13</v>
      </c>
      <c r="FQ470" s="223">
        <f t="shared" ca="1" si="1022"/>
        <v>-3.2584981688837613E-13</v>
      </c>
      <c r="FR470" s="223">
        <f t="shared" ca="1" si="1023"/>
        <v>3.4073282972034546E-13</v>
      </c>
      <c r="FS470" s="223">
        <f t="shared" ca="1" si="1024"/>
        <v>-2.8285187055427955E-13</v>
      </c>
      <c r="FT470" s="223">
        <f t="shared" ca="1" si="1025"/>
        <v>1.6456749911502163E-13</v>
      </c>
      <c r="FU470" s="223">
        <f t="shared" ca="1" si="1026"/>
        <v>-1.1139508238750789E-14</v>
      </c>
      <c r="FV470" s="223">
        <f t="shared" ca="1" si="1027"/>
        <v>-1.4466734019058181E-13</v>
      </c>
      <c r="FW470" s="223">
        <f t="shared" ca="1" si="1028"/>
        <v>2.6958027593384491E-13</v>
      </c>
      <c r="FX470" s="223">
        <f t="shared" ca="1" si="1029"/>
        <v>-3.369239669836265E-13</v>
      </c>
      <c r="FY470" s="223">
        <f t="shared" ca="1" si="1030"/>
        <v>3.3231707399609477E-13</v>
      </c>
      <c r="FZ470" s="223">
        <f t="shared" ca="1" si="1031"/>
        <v>-2.5674340540737308E-13</v>
      </c>
      <c r="GA470" s="223">
        <f t="shared" ca="1" si="1032"/>
        <v>1.2634182376702327E-13</v>
      </c>
      <c r="GB470" s="223">
        <f t="shared" ca="1" si="1033"/>
        <v>3.104023091523917E-14</v>
      </c>
      <c r="GC470" s="223">
        <f t="shared" ca="1" si="1034"/>
        <v>-1.8179360090344749E-13</v>
      </c>
      <c r="GD470" s="223">
        <f t="shared" ca="1" si="1035"/>
        <v>2.9372469334236941E-13</v>
      </c>
      <c r="GE470" s="223">
        <f t="shared" ca="1" si="1036"/>
        <v>-3.4293046700574882E-13</v>
      </c>
      <c r="GF470" s="223">
        <f t="shared" ca="1" si="1037"/>
        <v>3.1890296015735739E-13</v>
      </c>
      <c r="GG470" s="223">
        <f t="shared" ca="1" si="1038"/>
        <v>-2.2677328046572812E-13</v>
      </c>
      <c r="GH470" s="223">
        <f t="shared" ca="1" si="1039"/>
        <v>8.6215849790274121E-14</v>
      </c>
      <c r="GI470" s="223">
        <f t="shared" ca="1" si="1040"/>
        <v>7.2753096103956182E-14</v>
      </c>
      <c r="GJ470" s="223">
        <f t="shared" ca="1" si="1041"/>
        <v>-2.1618551664478874E-13</v>
      </c>
      <c r="GK470" s="223">
        <f t="shared" ca="1" si="1042"/>
        <v>3.134512179633118E-13</v>
      </c>
      <c r="GL470" s="223">
        <f t="shared" ca="1" si="1043"/>
        <v>-3.4377897360353903E-13</v>
      </c>
      <c r="GM470" s="223">
        <f t="shared" ca="1" si="1044"/>
        <v>3.0069224896215701E-13</v>
      </c>
      <c r="GN470" s="223">
        <f t="shared" ca="1" si="1045"/>
        <v>-1.933922743047091E-13</v>
      </c>
      <c r="GO470" s="223">
        <f t="shared" ca="1" si="1046"/>
        <v>4.4793109182724842E-14</v>
      </c>
      <c r="GP470" s="223">
        <f t="shared" ca="1" si="1047"/>
        <v>1.133716870084995E-13</v>
      </c>
      <c r="GQ470" s="223">
        <f t="shared" ca="1" si="1048"/>
        <v>-2.473258009897403E-13</v>
      </c>
      <c r="GR470" s="223">
        <f t="shared" ca="1" si="1049"/>
        <v>3.2846314450489101E-13</v>
      </c>
      <c r="GS470" s="223">
        <f t="shared" ca="1" si="1050"/>
        <v>-3.3945672444797834E-13</v>
      </c>
      <c r="GT470" s="223">
        <f t="shared" ca="1" si="1051"/>
        <v>2.7795884645743479E-13</v>
      </c>
      <c r="GU470" s="223">
        <f t="shared" ca="1" si="1052"/>
        <v>-1.5710246832811774E-13</v>
      </c>
      <c r="GV470" s="223">
        <f t="shared" ca="1" si="1053"/>
        <v>2.6966385195449817E-15</v>
      </c>
      <c r="GW470" s="223">
        <f t="shared" ca="1" si="1054"/>
        <v>1.5228506221375772E-13</v>
      </c>
      <c r="GX470" s="223">
        <f t="shared" ca="1" si="1055"/>
        <v>-2.7474607507631379E-13</v>
      </c>
      <c r="GY470" s="223">
        <f t="shared" ca="1" si="1056"/>
        <v>3.3853467961876807E-13</v>
      </c>
      <c r="GZ470" s="223">
        <f t="shared" ca="1" si="1057"/>
        <v>-3.3002873018951587E-13</v>
      </c>
      <c r="HA470" s="223">
        <f t="shared" ca="1" si="1058"/>
        <v>2.5104468417719229E-13</v>
      </c>
      <c r="HB470" s="223">
        <f t="shared" ca="1" si="1059"/>
        <v>-1.1844969499650564E-13</v>
      </c>
      <c r="HC470" s="223">
        <f t="shared" ca="1" si="1060"/>
        <v>-3.9440392097006919E-14</v>
      </c>
      <c r="HD470" s="223">
        <f t="shared" ca="1" si="1061"/>
        <v>1.8890792833599302E-13</v>
      </c>
      <c r="HE470" s="223">
        <f t="shared" ca="1" si="1062"/>
        <v>-2.9803391245940502E-13</v>
      </c>
      <c r="HF470" s="223">
        <f t="shared" ca="1" si="1063"/>
        <v>3.4351433804222744E-13</v>
      </c>
      <c r="HG470" s="223">
        <f t="shared" ca="1" si="1064"/>
        <v>-3.1563679663741764E-13</v>
      </c>
      <c r="HH470" s="223">
        <f t="shared" ca="1" si="1065"/>
        <v>2.203545761738864E-13</v>
      </c>
      <c r="HI470" s="223">
        <f t="shared" ca="1" si="1066"/>
        <v>-7.8015327998865038E-14</v>
      </c>
      <c r="HJ470" s="223">
        <f t="shared" ca="1" si="1067"/>
        <v>-8.0984202505239346E-14</v>
      </c>
      <c r="HK470" s="223">
        <f t="shared" ca="1" si="1068"/>
        <v>2.2268944338006893E-13</v>
      </c>
      <c r="HL470" s="223">
        <f t="shared" ca="1" si="1069"/>
        <v>-3.1683904238835024E-13</v>
      </c>
      <c r="HM470" s="223">
        <f t="shared" ca="1" si="1070"/>
        <v>3.4332722107750143E-13</v>
      </c>
      <c r="HN470" s="223">
        <f t="shared" ca="1" si="1071"/>
        <v>-2.9649739186834976E-13</v>
      </c>
      <c r="HO470" s="223">
        <f t="shared" ca="1" si="1072"/>
        <v>1.8635013023828562E-13</v>
      </c>
      <c r="HP470" s="223">
        <f t="shared" ca="1" si="1073"/>
        <v>-3.6407537851253342E-14</v>
      </c>
      <c r="HQ470" s="223">
        <f t="shared" ca="1" si="1074"/>
        <v>-1.2130993512744992E-13</v>
      </c>
      <c r="HR470" s="223">
        <f t="shared" ca="1" si="1075"/>
        <v>2.5312150191580138E-13</v>
      </c>
      <c r="HS470" s="223">
        <f t="shared" ca="1" si="1076"/>
        <v>-3.3087861820517819E-13</v>
      </c>
      <c r="HT470" s="223">
        <f t="shared" ca="1" si="1077"/>
        <v>3.3797614313790112E-13</v>
      </c>
      <c r="HU470" s="223">
        <f t="shared" ca="1" si="1078"/>
        <v>-2.7289839034504617E-13</v>
      </c>
      <c r="HV470" s="223">
        <f t="shared" ca="1" si="1079"/>
        <v>1.4954280488874999E-13</v>
      </c>
      <c r="HW470" s="223">
        <f t="shared" ca="1" si="1080"/>
        <v>5.7478555538711837E-15</v>
      </c>
      <c r="HX470" s="223">
        <f t="shared" ca="1" si="1081"/>
        <v>-1.5981105340974368E-13</v>
      </c>
      <c r="HY470" s="223">
        <f t="shared" ca="1" si="1082"/>
        <v>2.7974637745659725E-13</v>
      </c>
      <c r="HZ470" s="223">
        <f t="shared" ca="1" si="1083"/>
        <v>-3.3994147162153064E-13</v>
      </c>
      <c r="IA470" s="223">
        <f t="shared" ca="1" si="1084"/>
        <v>3.2754158941644525E-13</v>
      </c>
      <c r="IB470" s="223">
        <f t="shared" ca="1" si="1085"/>
        <v>-2.4519474301642873E-13</v>
      </c>
      <c r="IC470" s="223">
        <f t="shared" ca="1" si="1086"/>
        <v>1.1048621655885978E-13</v>
      </c>
      <c r="ID470" s="223">
        <f t="shared" ca="1" si="1087"/>
        <v>4.7816795861385465E-14</v>
      </c>
      <c r="IE470" s="223">
        <f t="shared" ca="1" si="1088"/>
        <v>-5.1080918125830383E-14</v>
      </c>
      <c r="IF470" s="223">
        <f t="shared" ca="1" si="1089"/>
        <v>3.0216360709177104E-13</v>
      </c>
      <c r="IG470" s="223">
        <f t="shared" ca="1" si="1090"/>
        <v>-3.4389128888629821E-13</v>
      </c>
      <c r="IH470" s="223">
        <f t="shared" ca="1" si="1091"/>
        <v>3.1218050531361123E-13</v>
      </c>
      <c r="II470" s="223">
        <f t="shared" ca="1" si="1092"/>
        <v>-2.1380313852491545E-13</v>
      </c>
      <c r="IJ470" s="223">
        <f t="shared" ca="1" si="1093"/>
        <v>6.9767812691069459E-14</v>
      </c>
      <c r="IK470" s="223">
        <f t="shared" ca="1" si="1094"/>
        <v>8.9166527051108696E-14</v>
      </c>
      <c r="IL470" s="223">
        <f t="shared" ca="1" si="1095"/>
        <v>-2.2905923032155181E-13</v>
      </c>
      <c r="IM470" s="223">
        <f t="shared" ca="1" si="1096"/>
        <v>3.2003601482162106E-13</v>
      </c>
      <c r="IN470" s="223">
        <f t="shared" ca="1" si="1097"/>
        <v>-3.4266866107131522E-13</v>
      </c>
      <c r="IO470" s="223">
        <f t="shared" ca="1" si="1098"/>
        <v>2.9212393583244238E-13</v>
      </c>
      <c r="IP470" s="223">
        <f t="shared" ca="1" si="1099"/>
        <v>-1.7919573582150306E-13</v>
      </c>
      <c r="IQ470" s="223">
        <f t="shared" ca="1" si="1100"/>
        <v>2.800003598034579E-14</v>
      </c>
      <c r="IR470" s="223">
        <f t="shared" ca="1" si="1101"/>
        <v>1.291751106775503E-13</v>
      </c>
      <c r="IS470" s="223">
        <f t="shared" ca="1" si="1102"/>
        <v>-2.5876473191395694E-13</v>
      </c>
      <c r="IT470" s="223">
        <f t="shared" ca="1" si="1103"/>
        <v>3.3309478299820738E-13</v>
      </c>
      <c r="IU470" s="223">
        <f t="shared" ca="1" si="1104"/>
        <v>-3.3629197763694643E-13</v>
      </c>
      <c r="IV470" s="223">
        <f t="shared" ca="1" si="1105"/>
        <v>2.6767355044664203E-13</v>
      </c>
      <c r="IW470" s="223">
        <f t="shared" ca="1" si="1106"/>
        <v>-1.4189306245548307E-13</v>
      </c>
      <c r="IX470" s="223">
        <f t="shared" ca="1" si="1107"/>
        <v>-1.4188887334066935E-14</v>
      </c>
      <c r="IY470" s="223">
        <f t="shared" ca="1" si="1108"/>
        <v>1.6724078040287597E-13</v>
      </c>
      <c r="IZ470" s="223">
        <f t="shared" ca="1" si="1109"/>
        <v>-2.8457817107946838E-13</v>
      </c>
      <c r="JA470" s="223">
        <f t="shared" ca="1" si="1110"/>
        <v>3.4114349559301909E-13</v>
      </c>
      <c r="JB470" s="223">
        <f t="shared" ca="1" si="1111"/>
        <v>-3.2485714983747932E-13</v>
      </c>
    </row>
    <row r="471" spans="2:262">
      <c r="B471" s="230">
        <v>110</v>
      </c>
      <c r="C471" s="229">
        <f t="shared" si="1112"/>
        <v>2.1484375000000015E-3</v>
      </c>
      <c r="D471" s="226">
        <f t="shared" ca="1" si="855"/>
        <v>18.000000000015369</v>
      </c>
      <c r="E471" s="225">
        <f ca="1">DL361</f>
        <v>1.5370414770435542E-11</v>
      </c>
      <c r="F471" s="224">
        <v>110</v>
      </c>
      <c r="G471" s="223">
        <f t="shared" ca="1" si="856"/>
        <v>3.7836593537634551E-13</v>
      </c>
      <c r="H471" s="223">
        <f t="shared" ca="1" si="857"/>
        <v>-2.169507540432681E-13</v>
      </c>
      <c r="I471" s="223">
        <f t="shared" ca="1" si="858"/>
        <v>1.3876382203998554E-14</v>
      </c>
      <c r="J471" s="223">
        <f t="shared" ca="1" si="859"/>
        <v>1.9186255216386173E-13</v>
      </c>
      <c r="K471" s="223">
        <f t="shared" ca="1" si="860"/>
        <v>-3.6075976801893676E-13</v>
      </c>
      <c r="L471" s="223">
        <f t="shared" ca="1" si="861"/>
        <v>4.6038338319376997E-13</v>
      </c>
      <c r="M471" s="223">
        <f t="shared" ca="1" si="862"/>
        <v>-4.7160353025929455E-13</v>
      </c>
      <c r="N471" s="223">
        <f t="shared" ca="1" si="863"/>
        <v>3.9226570071347013E-13</v>
      </c>
      <c r="O471" s="223">
        <f t="shared" ca="1" si="864"/>
        <v>-2.3760445674978937E-13</v>
      </c>
      <c r="P471" s="223">
        <f t="shared" ca="1" si="865"/>
        <v>3.7318069086973517E-14</v>
      </c>
      <c r="Q471" s="223">
        <f t="shared" ca="1" si="866"/>
        <v>1.7013418696045938E-13</v>
      </c>
      <c r="R471" s="223">
        <f t="shared" ca="1" si="867"/>
        <v>-3.4491703590000708E-13</v>
      </c>
      <c r="S471" s="223">
        <f t="shared" ca="1" si="868"/>
        <v>4.5346842797850364E-13</v>
      </c>
      <c r="T471" s="223">
        <f t="shared" ca="1" si="869"/>
        <v>-4.7494417142416585E-13</v>
      </c>
      <c r="U471" s="223">
        <f t="shared" ca="1" si="870"/>
        <v>4.0522046361915859E-13</v>
      </c>
      <c r="V471" s="223">
        <f t="shared" ca="1" si="871"/>
        <v>-2.5768574950830833E-13</v>
      </c>
      <c r="W471" s="223">
        <f t="shared" ca="1" si="872"/>
        <v>6.0669853472842018E-14</v>
      </c>
      <c r="X471" s="223">
        <f t="shared" ca="1" si="873"/>
        <v>1.479959535986737E-13</v>
      </c>
      <c r="Y471" s="223">
        <f t="shared" ca="1" si="874"/>
        <v>-3.2824336843043187E-13</v>
      </c>
      <c r="Z471" s="223">
        <f t="shared" ca="1" si="875"/>
        <v>4.4546102760109436E-13</v>
      </c>
      <c r="AA471" s="223">
        <f t="shared" ca="1" si="876"/>
        <v>-4.7714063047987989E-13</v>
      </c>
      <c r="AB471" s="223">
        <f t="shared" ca="1" si="877"/>
        <v>4.1719901493486693E-13</v>
      </c>
      <c r="AC471" s="223">
        <f t="shared" ca="1" si="878"/>
        <v>-2.7714625472565446E-13</v>
      </c>
      <c r="AD471" s="223">
        <f t="shared" ca="1" si="879"/>
        <v>8.3875478867644543E-14</v>
      </c>
      <c r="AE471" s="223">
        <f t="shared" ca="1" si="880"/>
        <v>1.2550118502175262E-13</v>
      </c>
      <c r="AF471" s="223">
        <f t="shared" ca="1" si="881"/>
        <v>-3.1077893393558176E-13</v>
      </c>
      <c r="AG471" s="223">
        <f t="shared" ca="1" si="882"/>
        <v>4.3638047259041498E-13</v>
      </c>
      <c r="AH471" s="223">
        <f t="shared" ca="1" si="883"/>
        <v>-4.7818761596418479E-13</v>
      </c>
      <c r="AI471" s="223">
        <f t="shared" ca="1" si="884"/>
        <v>4.2817249728128095E-13</v>
      </c>
      <c r="AJ471" s="223">
        <f t="shared" ca="1" si="885"/>
        <v>-2.9593909034022422E-13</v>
      </c>
      <c r="AK471" s="223">
        <f t="shared" ca="1" si="886"/>
        <v>1.0687904088722729E-13</v>
      </c>
      <c r="AL471" s="223">
        <f t="shared" ca="1" si="887"/>
        <v>1.0270407309751188E-13</v>
      </c>
      <c r="AM471" s="223">
        <f t="shared" ca="1" si="888"/>
        <v>-2.925658057678637E-13</v>
      </c>
      <c r="AN471" s="223">
        <f t="shared" ca="1" si="889"/>
        <v>4.2624863879885153E-13</v>
      </c>
      <c r="AO471" s="223">
        <f t="shared" ca="1" si="890"/>
        <v>-4.780826055973435E-13</v>
      </c>
      <c r="AP471" s="223">
        <f t="shared" ca="1" si="891"/>
        <v>4.3811447457826143E-13</v>
      </c>
      <c r="AQ471" s="223">
        <f t="shared" ca="1" si="892"/>
        <v>-3.140189827649589E-13</v>
      </c>
      <c r="AR471" s="223">
        <f t="shared" ca="1" si="893"/>
        <v>1.2962512193581442E-13</v>
      </c>
      <c r="AS471" s="223">
        <f t="shared" ca="1" si="894"/>
        <v>7.9659538065364919E-14</v>
      </c>
      <c r="AT471" s="223">
        <f t="shared" ca="1" si="895"/>
        <v>-2.736478609483129E-13</v>
      </c>
      <c r="AU471" s="223">
        <f t="shared" ca="1" si="896"/>
        <v>4.150899347014504E-13</v>
      </c>
      <c r="AV471" s="223">
        <f t="shared" ca="1" si="897"/>
        <v>-4.7682585235852773E-13</v>
      </c>
      <c r="AW471" s="223">
        <f t="shared" ca="1" si="898"/>
        <v>4.4700099573168719E-13</v>
      </c>
      <c r="AX471" s="223">
        <f t="shared" ca="1" si="899"/>
        <v>-3.3134237595539844E-13</v>
      </c>
      <c r="AY471" s="223">
        <f t="shared" ca="1" si="900"/>
        <v>1.5205892471183842E-13</v>
      </c>
      <c r="AZ471" s="223">
        <f t="shared" ca="1" si="901"/>
        <v>5.642309622866704E-14</v>
      </c>
      <c r="BA471" s="223">
        <f t="shared" ca="1" si="902"/>
        <v>-2.5407067446301588E-13</v>
      </c>
      <c r="BB471" s="223">
        <f t="shared" ca="1" si="903"/>
        <v>4.0293124259376573E-13</v>
      </c>
      <c r="BC471" s="223">
        <f t="shared" ca="1" si="904"/>
        <v>-4.7442038387636754E-13</v>
      </c>
      <c r="BD471" s="223">
        <f t="shared" ca="1" si="905"/>
        <v>4.5481065233373432E-13</v>
      </c>
      <c r="BE471" s="223">
        <f t="shared" ca="1" si="906"/>
        <v>-3.4786753634000173E-13</v>
      </c>
      <c r="BF471" s="223">
        <f t="shared" ca="1" si="907"/>
        <v>1.7412640421944927E-13</v>
      </c>
      <c r="BG471" s="223">
        <f t="shared" ca="1" si="908"/>
        <v>3.3050726211067981E-14</v>
      </c>
      <c r="BH471" s="223">
        <f t="shared" ca="1" si="909"/>
        <v>-2.3388140946896882E-13</v>
      </c>
      <c r="BI471" s="223">
        <f t="shared" ca="1" si="910"/>
        <v>3.8980185383006739E-13</v>
      </c>
      <c r="BJ471" s="223">
        <f t="shared" ca="1" si="911"/>
        <v>-4.7087199513513194E-13</v>
      </c>
      <c r="BK471" s="223">
        <f t="shared" ca="1" si="912"/>
        <v>4.6152463023759917E-13</v>
      </c>
      <c r="BL471" s="223">
        <f t="shared" ca="1" si="913"/>
        <v>-3.6355465335995949E-13</v>
      </c>
      <c r="BM471" s="223">
        <f t="shared" ca="1" si="914"/>
        <v>1.9577439796761728E-13</v>
      </c>
      <c r="BN471" s="223">
        <f t="shared" ca="1" si="915"/>
        <v>9.598734099131523E-15</v>
      </c>
      <c r="BO471" s="223">
        <f t="shared" ca="1" si="916"/>
        <v>-2.1312870367392487E-13</v>
      </c>
      <c r="BP471" s="223">
        <f t="shared" ca="1" si="917"/>
        <v>3.7573339825788271E-13</v>
      </c>
      <c r="BQ471" s="223">
        <f t="shared" ca="1" si="918"/>
        <v>-4.6618923451410025E-13</v>
      </c>
      <c r="BR471" s="223">
        <f t="shared" ca="1" si="919"/>
        <v>4.671267548824384E-13</v>
      </c>
      <c r="BS471" s="223">
        <f t="shared" ca="1" si="920"/>
        <v>-3.7836593537634652E-13</v>
      </c>
      <c r="BT471" s="223">
        <f t="shared" ca="1" si="921"/>
        <v>2.1695075404326936E-13</v>
      </c>
      <c r="BU471" s="223">
        <f t="shared" ca="1" si="922"/>
        <v>-1.3876382203999577E-14</v>
      </c>
      <c r="BV471" s="223">
        <f t="shared" ca="1" si="923"/>
        <v>-1.9186255216386077E-13</v>
      </c>
      <c r="BW471" s="223">
        <f t="shared" ca="1" si="924"/>
        <v>3.60759768018936E-13</v>
      </c>
      <c r="BX471" s="223">
        <f t="shared" ca="1" si="925"/>
        <v>-4.6038338319376987E-13</v>
      </c>
      <c r="BY471" s="223">
        <f t="shared" ca="1" si="926"/>
        <v>4.7160353025929455E-13</v>
      </c>
      <c r="BZ471" s="223">
        <f t="shared" ca="1" si="927"/>
        <v>-3.9226570071347023E-13</v>
      </c>
      <c r="CA471" s="223">
        <f t="shared" ca="1" si="928"/>
        <v>2.3760445674978952E-13</v>
      </c>
      <c r="CB471" s="223">
        <f t="shared" ca="1" si="929"/>
        <v>-3.7318069086973681E-14</v>
      </c>
      <c r="CC471" s="223">
        <f t="shared" ca="1" si="930"/>
        <v>-1.701341869604592E-13</v>
      </c>
      <c r="CD471" s="223">
        <f t="shared" ca="1" si="931"/>
        <v>3.4491703590000814E-13</v>
      </c>
      <c r="CE471" s="223">
        <f t="shared" ca="1" si="932"/>
        <v>-4.5346842797850405E-13</v>
      </c>
      <c r="CF471" s="223">
        <f t="shared" ca="1" si="933"/>
        <v>4.7494417142416564E-13</v>
      </c>
      <c r="CG471" s="223">
        <f t="shared" ca="1" si="934"/>
        <v>-4.0522046361915778E-13</v>
      </c>
      <c r="CH471" s="223">
        <f t="shared" ca="1" si="935"/>
        <v>2.5768574950830707E-13</v>
      </c>
      <c r="CI471" s="223">
        <f t="shared" ca="1" si="936"/>
        <v>-6.0669853472840491E-14</v>
      </c>
      <c r="CJ471" s="223">
        <f t="shared" ca="1" si="937"/>
        <v>-1.4799595359867514E-13</v>
      </c>
      <c r="CK471" s="223">
        <f t="shared" ca="1" si="938"/>
        <v>3.2824336843043298E-13</v>
      </c>
      <c r="CL471" s="223">
        <f t="shared" ca="1" si="939"/>
        <v>-4.4546102760109492E-13</v>
      </c>
      <c r="CM471" s="223">
        <f t="shared" ca="1" si="940"/>
        <v>4.7714063047987979E-13</v>
      </c>
      <c r="CN471" s="223">
        <f t="shared" ca="1" si="941"/>
        <v>-4.1719901493486623E-13</v>
      </c>
      <c r="CO471" s="223">
        <f t="shared" ca="1" si="942"/>
        <v>2.771462547256532E-13</v>
      </c>
      <c r="CP471" s="223">
        <f t="shared" ca="1" si="943"/>
        <v>-8.3875478867639696E-14</v>
      </c>
      <c r="CQ471" s="223">
        <f t="shared" ca="1" si="944"/>
        <v>-1.2550118502175737E-13</v>
      </c>
      <c r="CR471" s="223">
        <f t="shared" ca="1" si="945"/>
        <v>3.107789339355855E-13</v>
      </c>
      <c r="CS471" s="223">
        <f t="shared" ca="1" si="946"/>
        <v>-4.3638047259041699E-13</v>
      </c>
      <c r="CT471" s="223">
        <f t="shared" ca="1" si="947"/>
        <v>4.7818761596418469E-13</v>
      </c>
      <c r="CU471" s="223">
        <f t="shared" ca="1" si="948"/>
        <v>-4.2817249728127872E-13</v>
      </c>
      <c r="CV471" s="223">
        <f t="shared" ca="1" si="949"/>
        <v>2.9593909034022038E-13</v>
      </c>
      <c r="CW471" s="223">
        <f t="shared" ca="1" si="950"/>
        <v>-1.0687904088722251E-13</v>
      </c>
      <c r="CX471" s="223">
        <f t="shared" ca="1" si="951"/>
        <v>-1.0270407309750341E-13</v>
      </c>
      <c r="CY471" s="223">
        <f t="shared" ca="1" si="952"/>
        <v>2.9256580576786759E-13</v>
      </c>
      <c r="CZ471" s="223">
        <f t="shared" ca="1" si="953"/>
        <v>-4.2624863879884759E-13</v>
      </c>
      <c r="DA471" s="223">
        <f t="shared" ca="1" si="954"/>
        <v>4.780826055973437E-13</v>
      </c>
      <c r="DB471" s="223">
        <f t="shared" ca="1" si="955"/>
        <v>-4.3811447457826486E-13</v>
      </c>
      <c r="DC471" s="223">
        <f t="shared" ca="1" si="956"/>
        <v>3.1401898276495522E-13</v>
      </c>
      <c r="DD471" s="223">
        <f t="shared" ca="1" si="957"/>
        <v>-1.2962512193582278E-13</v>
      </c>
      <c r="DE471" s="223">
        <f t="shared" ca="1" si="958"/>
        <v>-7.9659538065369779E-14</v>
      </c>
      <c r="DF471" s="223">
        <f t="shared" ca="1" si="959"/>
        <v>2.7364786094830578E-13</v>
      </c>
      <c r="DG471" s="223">
        <f t="shared" ca="1" si="960"/>
        <v>-4.1508993470145287E-13</v>
      </c>
      <c r="DH471" s="223">
        <f t="shared" ca="1" si="961"/>
        <v>4.7682585235852712E-13</v>
      </c>
      <c r="DI471" s="223">
        <f t="shared" ca="1" si="962"/>
        <v>-4.4700099573168542E-13</v>
      </c>
      <c r="DJ471" s="223">
        <f t="shared" ca="1" si="963"/>
        <v>3.3134237595540475E-13</v>
      </c>
      <c r="DK471" s="223">
        <f t="shared" ca="1" si="964"/>
        <v>-1.5205892471183378E-13</v>
      </c>
      <c r="DL471" s="223">
        <f t="shared" ca="1" si="965"/>
        <v>-5.6423096228658432E-14</v>
      </c>
      <c r="DM471" s="223">
        <f t="shared" ca="1" si="966"/>
        <v>2.5407067446302007E-13</v>
      </c>
      <c r="DN471" s="223">
        <f t="shared" ca="1" si="967"/>
        <v>-4.0293124259376472E-13</v>
      </c>
      <c r="DO471" s="223">
        <f t="shared" ca="1" si="968"/>
        <v>4.7442038387636906E-13</v>
      </c>
      <c r="DP471" s="223">
        <f t="shared" ca="1" si="969"/>
        <v>-4.5481065233373493E-13</v>
      </c>
      <c r="DQ471" s="223">
        <f t="shared" ca="1" si="970"/>
        <v>3.4786753633999365E-13</v>
      </c>
      <c r="DR471" s="223">
        <f t="shared" ca="1" si="971"/>
        <v>-1.7412640421945101E-13</v>
      </c>
      <c r="DS471" s="223">
        <f t="shared" ca="1" si="972"/>
        <v>-3.3050726211079669E-14</v>
      </c>
      <c r="DT471" s="223">
        <f t="shared" ca="1" si="973"/>
        <v>2.3388140946896726E-13</v>
      </c>
      <c r="DU471" s="223">
        <f t="shared" ca="1" si="974"/>
        <v>-3.8980185383007426E-13</v>
      </c>
      <c r="DV471" s="223">
        <f t="shared" ca="1" si="975"/>
        <v>4.7087199513513164E-13</v>
      </c>
      <c r="DW471" s="223">
        <f t="shared" ca="1" si="976"/>
        <v>-4.6152463023759604E-13</v>
      </c>
      <c r="DX471" s="223">
        <f t="shared" ca="1" si="977"/>
        <v>3.635546533599607E-13</v>
      </c>
      <c r="DY471" s="223">
        <f t="shared" ca="1" si="978"/>
        <v>-1.9577439796760661E-13</v>
      </c>
      <c r="DZ471" s="223">
        <f t="shared" ca="1" si="979"/>
        <v>-9.5987340991296424E-15</v>
      </c>
      <c r="EA471" s="223">
        <f t="shared" ca="1" si="980"/>
        <v>2.1312870367393534E-13</v>
      </c>
      <c r="EB471" s="223">
        <f t="shared" ca="1" si="981"/>
        <v>-3.7573339825788155E-13</v>
      </c>
      <c r="EC471" s="223">
        <f t="shared" ca="1" si="982"/>
        <v>4.6618923451410288E-13</v>
      </c>
      <c r="ED471" s="223">
        <f t="shared" ca="1" si="983"/>
        <v>-4.6712675488243881E-13</v>
      </c>
      <c r="EE471" s="223">
        <f t="shared" ca="1" si="984"/>
        <v>3.7836593537635601E-13</v>
      </c>
      <c r="EF471" s="223">
        <f t="shared" ca="1" si="985"/>
        <v>-2.1695075404327103E-13</v>
      </c>
      <c r="EG471" s="223">
        <f t="shared" ca="1" si="986"/>
        <v>1.3876382204015038E-14</v>
      </c>
      <c r="EH471" s="223">
        <f t="shared" ca="1" si="987"/>
        <v>1.9186255216385905E-13</v>
      </c>
      <c r="EI471" s="223">
        <f t="shared" ca="1" si="988"/>
        <v>-3.6075976801892586E-13</v>
      </c>
      <c r="EJ471" s="223">
        <f t="shared" ca="1" si="989"/>
        <v>4.6038338319376936E-13</v>
      </c>
      <c r="EK471" s="223">
        <f t="shared" ca="1" si="990"/>
        <v>-4.7160353025929718E-13</v>
      </c>
      <c r="EL471" s="223">
        <f t="shared" ca="1" si="991"/>
        <v>3.9226570071347129E-13</v>
      </c>
      <c r="EM471" s="223">
        <f t="shared" ca="1" si="992"/>
        <v>-2.3760445674980295E-13</v>
      </c>
      <c r="EN471" s="223">
        <f t="shared" ca="1" si="993"/>
        <v>3.7318069086975562E-14</v>
      </c>
      <c r="EO471" s="223">
        <f t="shared" ca="1" si="994"/>
        <v>1.7013418696044473E-13</v>
      </c>
      <c r="EP471" s="223">
        <f t="shared" ca="1" si="995"/>
        <v>-3.4491703590000683E-13</v>
      </c>
      <c r="EQ471" s="223">
        <f t="shared" ca="1" si="996"/>
        <v>4.5346842797849915E-13</v>
      </c>
      <c r="ER471" s="223">
        <f t="shared" ca="1" si="997"/>
        <v>-4.7494417142416585E-13</v>
      </c>
      <c r="ES471" s="223">
        <f t="shared" ca="1" si="998"/>
        <v>4.0522046361916596E-13</v>
      </c>
      <c r="ET471" s="223">
        <f t="shared" ca="1" si="999"/>
        <v>-2.5768574950830863E-13</v>
      </c>
      <c r="EU471" s="223">
        <f t="shared" ca="1" si="1000"/>
        <v>6.0669853472855851E-14</v>
      </c>
      <c r="EV471" s="223">
        <f t="shared" ca="1" si="1001"/>
        <v>1.4799595359867335E-13</v>
      </c>
      <c r="EW471" s="223">
        <f t="shared" ca="1" si="1002"/>
        <v>-3.2824336843042177E-13</v>
      </c>
      <c r="EX471" s="223">
        <f t="shared" ca="1" si="1003"/>
        <v>4.4546102760109421E-13</v>
      </c>
      <c r="EY471" s="223">
        <f t="shared" ca="1" si="1004"/>
        <v>-4.771406304798809E-13</v>
      </c>
      <c r="EZ471" s="223">
        <f t="shared" ca="1" si="1005"/>
        <v>4.1719901493486714E-13</v>
      </c>
      <c r="FA471" s="223">
        <f t="shared" ca="1" si="1006"/>
        <v>-2.7714625472566577E-13</v>
      </c>
      <c r="FB471" s="223">
        <f t="shared" ca="1" si="1007"/>
        <v>8.3875478867641539E-14</v>
      </c>
      <c r="FC471" s="223">
        <f t="shared" ca="1" si="1008"/>
        <v>1.2550118502174245E-13</v>
      </c>
      <c r="FD471" s="223">
        <f t="shared" ca="1" si="1009"/>
        <v>-3.1077893393558408E-13</v>
      </c>
      <c r="FE471" s="223">
        <f t="shared" ca="1" si="1010"/>
        <v>4.3638047259041068E-13</v>
      </c>
      <c r="FF471" s="223">
        <f t="shared" ca="1" si="1011"/>
        <v>-4.7818761596418479E-13</v>
      </c>
      <c r="FG471" s="223">
        <f t="shared" ca="1" si="1012"/>
        <v>4.2817249728128564E-13</v>
      </c>
      <c r="FH471" s="223">
        <f t="shared" ca="1" si="1013"/>
        <v>-2.959390903402219E-13</v>
      </c>
      <c r="FI471" s="223">
        <f t="shared" ca="1" si="1014"/>
        <v>1.0687904088723757E-13</v>
      </c>
      <c r="FJ471" s="223">
        <f t="shared" ca="1" si="1015"/>
        <v>1.0270407309751486E-13</v>
      </c>
      <c r="FK471" s="223">
        <f t="shared" ca="1" si="1016"/>
        <v>-2.9256580576785537E-13</v>
      </c>
      <c r="FL471" s="223">
        <f t="shared" ca="1" si="1017"/>
        <v>4.2624863879885289E-13</v>
      </c>
      <c r="FM471" s="223">
        <f t="shared" ca="1" si="1018"/>
        <v>-4.780826055973432E-13</v>
      </c>
      <c r="FN471" s="223">
        <f t="shared" ca="1" si="1019"/>
        <v>4.3811447457826016E-13</v>
      </c>
      <c r="FO471" s="223">
        <f t="shared" ca="1" si="1020"/>
        <v>-3.1401898276496688E-13</v>
      </c>
      <c r="FP471" s="223">
        <f t="shared" ca="1" si="1021"/>
        <v>1.2962512193581152E-13</v>
      </c>
      <c r="FQ471" s="223">
        <f t="shared" ca="1" si="1022"/>
        <v>7.9659538065354506E-14</v>
      </c>
      <c r="FR471" s="223">
        <f t="shared" ca="1" si="1023"/>
        <v>-2.7364786094831542E-13</v>
      </c>
      <c r="FS471" s="223">
        <f t="shared" ca="1" si="1024"/>
        <v>4.1508993470144515E-13</v>
      </c>
      <c r="FT471" s="223">
        <f t="shared" ca="1" si="1025"/>
        <v>-4.7682585235852803E-13</v>
      </c>
      <c r="FU471" s="223">
        <f t="shared" ca="1" si="1026"/>
        <v>4.4700099573169092E-13</v>
      </c>
      <c r="FV471" s="223">
        <f t="shared" ca="1" si="1027"/>
        <v>-3.3134237595539627E-13</v>
      </c>
      <c r="FW471" s="223">
        <f t="shared" ca="1" si="1028"/>
        <v>1.5205892471184847E-13</v>
      </c>
      <c r="FX471" s="223">
        <f t="shared" ca="1" si="1029"/>
        <v>5.6423096228670063E-14</v>
      </c>
      <c r="FY471" s="223">
        <f t="shared" ca="1" si="1030"/>
        <v>-2.5407067446300694E-13</v>
      </c>
      <c r="FZ471" s="223">
        <f t="shared" ca="1" si="1031"/>
        <v>4.0293124259377098E-13</v>
      </c>
      <c r="GA471" s="223">
        <f t="shared" ca="1" si="1032"/>
        <v>-4.7442038387636714E-13</v>
      </c>
      <c r="GB471" s="223">
        <f t="shared" ca="1" si="1033"/>
        <v>4.548106523337314E-13</v>
      </c>
      <c r="GC471" s="223">
        <f t="shared" ca="1" si="1034"/>
        <v>-3.4786753634000425E-13</v>
      </c>
      <c r="GD471" s="223">
        <f t="shared" ca="1" si="1035"/>
        <v>1.7412640421944005E-13</v>
      </c>
      <c r="GE471" s="223">
        <f t="shared" ca="1" si="1036"/>
        <v>3.3050726211064257E-14</v>
      </c>
      <c r="GF471" s="223">
        <f t="shared" ca="1" si="1037"/>
        <v>-2.3388140946897746E-13</v>
      </c>
      <c r="GG471" s="223">
        <f t="shared" ca="1" si="1038"/>
        <v>3.8980185383006527E-13</v>
      </c>
      <c r="GH471" s="223">
        <f t="shared" ca="1" si="1039"/>
        <v>-4.7087199513513366E-13</v>
      </c>
      <c r="GI471" s="223">
        <f t="shared" ca="1" si="1040"/>
        <v>4.6152463023760018E-13</v>
      </c>
      <c r="GJ471" s="223">
        <f t="shared" ca="1" si="1041"/>
        <v>-3.6355465335995313E-13</v>
      </c>
      <c r="GK471" s="223">
        <f t="shared" ca="1" si="1042"/>
        <v>1.9577439796762072E-13</v>
      </c>
      <c r="GL471" s="223">
        <f t="shared" ca="1" si="1043"/>
        <v>9.5987340991413554E-15</v>
      </c>
      <c r="GM471" s="223">
        <f t="shared" ca="1" si="1044"/>
        <v>-2.1312870367392151E-13</v>
      </c>
      <c r="GN471" s="223">
        <f t="shared" ca="1" si="1045"/>
        <v>3.7573339825788887E-13</v>
      </c>
      <c r="GO471" s="223">
        <f t="shared" ca="1" si="1046"/>
        <v>-4.6618923451409945E-13</v>
      </c>
      <c r="GP471" s="223">
        <f t="shared" ca="1" si="1047"/>
        <v>4.6712675488244214E-13</v>
      </c>
      <c r="GQ471" s="223">
        <f t="shared" ca="1" si="1048"/>
        <v>-3.7836593537636545E-13</v>
      </c>
      <c r="GR471" s="223">
        <f t="shared" ca="1" si="1049"/>
        <v>2.1695075404326058E-13</v>
      </c>
      <c r="GS471" s="223">
        <f t="shared" ca="1" si="1050"/>
        <v>-1.3876382204003325E-14</v>
      </c>
      <c r="GT471" s="223">
        <f t="shared" ca="1" si="1051"/>
        <v>-1.9186255216384487E-13</v>
      </c>
      <c r="GU471" s="223">
        <f t="shared" ca="1" si="1052"/>
        <v>3.6075976801891571E-13</v>
      </c>
      <c r="GV471" s="223">
        <f t="shared" ca="1" si="1053"/>
        <v>-4.6038338319377249E-13</v>
      </c>
      <c r="GW471" s="223">
        <f t="shared" ca="1" si="1054"/>
        <v>4.7160353025929516E-13</v>
      </c>
      <c r="GX471" s="223">
        <f t="shared" ca="1" si="1055"/>
        <v>-3.9226570071348013E-13</v>
      </c>
      <c r="GY471" s="223">
        <f t="shared" ca="1" si="1056"/>
        <v>2.3760445674981638E-13</v>
      </c>
      <c r="GZ471" s="223">
        <f t="shared" ca="1" si="1057"/>
        <v>-3.7318069086963849E-14</v>
      </c>
      <c r="HA471" s="223">
        <f t="shared" ca="1" si="1058"/>
        <v>-1.7013418696045569E-13</v>
      </c>
      <c r="HB471" s="223">
        <f t="shared" ca="1" si="1059"/>
        <v>3.4491703589999613E-13</v>
      </c>
      <c r="HC471" s="223">
        <f t="shared" ca="1" si="1060"/>
        <v>-4.5346842797849425E-13</v>
      </c>
      <c r="HD471" s="223">
        <f t="shared" ca="1" si="1061"/>
        <v>4.7494417142416453E-13</v>
      </c>
      <c r="HE471" s="223">
        <f t="shared" ca="1" si="1062"/>
        <v>-4.0522046361915975E-13</v>
      </c>
      <c r="HF471" s="223">
        <f t="shared" ca="1" si="1063"/>
        <v>2.5768574950832166E-13</v>
      </c>
      <c r="HG471" s="223">
        <f t="shared" ca="1" si="1064"/>
        <v>-6.0669853472871187E-14</v>
      </c>
      <c r="HH471" s="223">
        <f t="shared" ca="1" si="1065"/>
        <v>-1.4799595359868451E-13</v>
      </c>
      <c r="HI471" s="223">
        <f t="shared" ca="1" si="1066"/>
        <v>3.2824336843043025E-13</v>
      </c>
      <c r="HJ471" s="223">
        <f t="shared" ca="1" si="1067"/>
        <v>-4.4546102760108856E-13</v>
      </c>
      <c r="HK471" s="223">
        <f t="shared" ca="1" si="1068"/>
        <v>4.7714063047988191E-13</v>
      </c>
      <c r="HL471" s="223">
        <f t="shared" ca="1" si="1069"/>
        <v>-4.1719901493486138E-13</v>
      </c>
      <c r="HM471" s="223">
        <f t="shared" ca="1" si="1070"/>
        <v>2.7714625472565622E-13</v>
      </c>
      <c r="HN471" s="223">
        <f t="shared" ca="1" si="1071"/>
        <v>-8.3875478867656799E-14</v>
      </c>
      <c r="HO471" s="223">
        <f t="shared" ca="1" si="1072"/>
        <v>-1.2550118502172753E-13</v>
      </c>
      <c r="HP471" s="223">
        <f t="shared" ca="1" si="1073"/>
        <v>3.1077893393559297E-13</v>
      </c>
      <c r="HQ471" s="223">
        <f t="shared" ca="1" si="1074"/>
        <v>-4.3638047259041548E-13</v>
      </c>
      <c r="HR471" s="223">
        <f t="shared" ca="1" si="1075"/>
        <v>4.7818761596418499E-13</v>
      </c>
      <c r="HS471" s="223">
        <f t="shared" ca="1" si="1076"/>
        <v>-4.2817249728129251E-13</v>
      </c>
      <c r="HT471" s="223">
        <f t="shared" ca="1" si="1077"/>
        <v>2.9593909034021271E-13</v>
      </c>
      <c r="HU471" s="223">
        <f t="shared" ca="1" si="1078"/>
        <v>-1.0687904088722615E-13</v>
      </c>
      <c r="HV471" s="223">
        <f t="shared" ca="1" si="1079"/>
        <v>-1.0270407309749975E-13</v>
      </c>
      <c r="HW471" s="223">
        <f t="shared" ca="1" si="1080"/>
        <v>2.925658057678431E-13</v>
      </c>
      <c r="HX471" s="223">
        <f t="shared" ca="1" si="1081"/>
        <v>-4.2624863879885814E-13</v>
      </c>
      <c r="HY471" s="223">
        <f t="shared" ca="1" si="1082"/>
        <v>4.780826055973436E-13</v>
      </c>
      <c r="HZ471" s="223">
        <f t="shared" ca="1" si="1083"/>
        <v>-4.3811447457826637E-13</v>
      </c>
      <c r="IA471" s="223">
        <f t="shared" ca="1" si="1084"/>
        <v>3.1401898276497859E-13</v>
      </c>
      <c r="IB471" s="223">
        <f t="shared" ca="1" si="1085"/>
        <v>-1.2962512193580021E-13</v>
      </c>
      <c r="IC471" s="223">
        <f t="shared" ca="1" si="1086"/>
        <v>-7.9659538065366068E-14</v>
      </c>
      <c r="ID471" s="223">
        <f t="shared" ca="1" si="1087"/>
        <v>2.736478609483027E-13</v>
      </c>
      <c r="IE471" s="223">
        <f t="shared" ca="1" si="1088"/>
        <v>-2.5327471227321689E-13</v>
      </c>
      <c r="IF471" s="223">
        <f t="shared" ca="1" si="1089"/>
        <v>4.7682585235852884E-13</v>
      </c>
      <c r="IG471" s="223">
        <f t="shared" ca="1" si="1090"/>
        <v>-4.4700099573168673E-13</v>
      </c>
      <c r="IH471" s="223">
        <f t="shared" ca="1" si="1091"/>
        <v>3.3134237595540743E-13</v>
      </c>
      <c r="II471" s="223">
        <f t="shared" ca="1" si="1092"/>
        <v>-1.5205892471186311E-13</v>
      </c>
      <c r="IJ471" s="223">
        <f t="shared" ca="1" si="1093"/>
        <v>-5.6423096228681707E-14</v>
      </c>
      <c r="IK471" s="223">
        <f t="shared" ca="1" si="1094"/>
        <v>2.5407067446301689E-13</v>
      </c>
      <c r="IL471" s="223">
        <f t="shared" ca="1" si="1095"/>
        <v>-4.029312425937627E-13</v>
      </c>
      <c r="IM471" s="223">
        <f t="shared" ca="1" si="1096"/>
        <v>4.7442038387636512E-13</v>
      </c>
      <c r="IN471" s="223">
        <f t="shared" ca="1" si="1097"/>
        <v>-4.5481065233372776E-13</v>
      </c>
      <c r="IO471" s="223">
        <f t="shared" ca="1" si="1098"/>
        <v>3.4786753633999622E-13</v>
      </c>
      <c r="IP471" s="223">
        <f t="shared" ca="1" si="1099"/>
        <v>-1.7412640421945447E-13</v>
      </c>
      <c r="IQ471" s="223">
        <f t="shared" ca="1" si="1100"/>
        <v>-3.3050726211048808E-14</v>
      </c>
      <c r="IR471" s="223">
        <f t="shared" ca="1" si="1101"/>
        <v>2.3388140946898765E-13</v>
      </c>
      <c r="IS471" s="223">
        <f t="shared" ca="1" si="1102"/>
        <v>-3.8980185383007214E-13</v>
      </c>
      <c r="IT471" s="223">
        <f t="shared" ca="1" si="1103"/>
        <v>4.7087199513513103E-13</v>
      </c>
      <c r="IU471" s="223">
        <f t="shared" ca="1" si="1104"/>
        <v>-4.6152463023760422E-13</v>
      </c>
      <c r="IV471" s="223">
        <f t="shared" ca="1" si="1105"/>
        <v>3.6355465335994551E-13</v>
      </c>
      <c r="IW471" s="223">
        <f t="shared" ca="1" si="1106"/>
        <v>-1.9577439796761001E-13</v>
      </c>
      <c r="IX471" s="223">
        <f t="shared" ca="1" si="1107"/>
        <v>-9.5987340991258937E-15</v>
      </c>
      <c r="IY471" s="223">
        <f t="shared" ca="1" si="1108"/>
        <v>2.1312870367390765E-13</v>
      </c>
      <c r="IZ471" s="223">
        <f t="shared" ca="1" si="1109"/>
        <v>-3.7573339825789603E-13</v>
      </c>
      <c r="JA471" s="223">
        <f t="shared" ca="1" si="1110"/>
        <v>4.6618923451410207E-13</v>
      </c>
      <c r="JB471" s="223">
        <f t="shared" ca="1" si="1111"/>
        <v>-4.6712675488243962E-13</v>
      </c>
    </row>
    <row r="472" spans="2:262">
      <c r="B472" s="230">
        <v>111</v>
      </c>
      <c r="C472" s="229">
        <f t="shared" si="1112"/>
        <v>2.1679687500000015E-3</v>
      </c>
      <c r="D472" s="226">
        <f t="shared" ca="1" si="855"/>
        <v>17.999999999996973</v>
      </c>
      <c r="E472" s="225">
        <f ca="1">DM361</f>
        <v>-3.0281208696215298E-12</v>
      </c>
      <c r="F472" s="224">
        <v>111</v>
      </c>
      <c r="G472" s="223">
        <f t="shared" ca="1" si="856"/>
        <v>6.29723844258888E-13</v>
      </c>
      <c r="H472" s="223">
        <f t="shared" ca="1" si="857"/>
        <v>-4.088068909811403E-13</v>
      </c>
      <c r="I472" s="223">
        <f t="shared" ca="1" si="858"/>
        <v>1.1774665160868798E-13</v>
      </c>
      <c r="J472" s="223">
        <f t="shared" ca="1" si="859"/>
        <v>1.9351661577696491E-13</v>
      </c>
      <c r="K472" s="223">
        <f t="shared" ca="1" si="860"/>
        <v>-4.7157620767675421E-13</v>
      </c>
      <c r="L472" s="223">
        <f t="shared" ca="1" si="861"/>
        <v>6.6872252345456171E-13</v>
      </c>
      <c r="M472" s="223">
        <f t="shared" ca="1" si="862"/>
        <v>-7.5112910192493172E-13</v>
      </c>
      <c r="N472" s="223">
        <f t="shared" ca="1" si="863"/>
        <v>7.0465658209064713E-13</v>
      </c>
      <c r="O472" s="223">
        <f t="shared" ca="1" si="864"/>
        <v>-5.3727874161101836E-13</v>
      </c>
      <c r="P472" s="223">
        <f t="shared" ca="1" si="865"/>
        <v>2.7771435213517361E-13</v>
      </c>
      <c r="Q472" s="223">
        <f t="shared" ca="1" si="866"/>
        <v>2.9500401569297866E-14</v>
      </c>
      <c r="R472" s="223">
        <f t="shared" ca="1" si="867"/>
        <v>-3.3165346195882121E-13</v>
      </c>
      <c r="S472" s="223">
        <f t="shared" ca="1" si="868"/>
        <v>5.7690125930190843E-13</v>
      </c>
      <c r="T472" s="223">
        <f t="shared" ca="1" si="869"/>
        <v>-7.2316405670409342E-13</v>
      </c>
      <c r="U472" s="223">
        <f t="shared" ca="1" si="870"/>
        <v>7.4534601192413918E-13</v>
      </c>
      <c r="V472" s="223">
        <f t="shared" ca="1" si="871"/>
        <v>-6.3964113424744257E-13</v>
      </c>
      <c r="W472" s="223">
        <f t="shared" ca="1" si="872"/>
        <v>4.2418631823242952E-13</v>
      </c>
      <c r="X472" s="223">
        <f t="shared" ca="1" si="873"/>
        <v>-1.3594940648065182E-13</v>
      </c>
      <c r="Y472" s="223">
        <f t="shared" ca="1" si="874"/>
        <v>-1.7561377085899143E-13</v>
      </c>
      <c r="Z472" s="223">
        <f t="shared" ca="1" si="875"/>
        <v>4.5704505159100085E-13</v>
      </c>
      <c r="AA472" s="223">
        <f t="shared" ca="1" si="876"/>
        <v>-6.6005631906204481E-13</v>
      </c>
      <c r="AB472" s="223">
        <f t="shared" ca="1" si="877"/>
        <v>7.498148008095635E-13</v>
      </c>
      <c r="AC472" s="223">
        <f t="shared" ca="1" si="878"/>
        <v>-7.1091969267996149E-13</v>
      </c>
      <c r="AD472" s="223">
        <f t="shared" ca="1" si="879"/>
        <v>5.5004463632998755E-13</v>
      </c>
      <c r="AE472" s="223">
        <f t="shared" ca="1" si="880"/>
        <v>-2.9479265253059188E-13</v>
      </c>
      <c r="AF472" s="223">
        <f t="shared" ca="1" si="881"/>
        <v>-1.1039998623610723E-14</v>
      </c>
      <c r="AG472" s="223">
        <f t="shared" ca="1" si="882"/>
        <v>3.1497840141990886E-13</v>
      </c>
      <c r="AH472" s="223">
        <f t="shared" ca="1" si="883"/>
        <v>-5.6487265620435675E-13</v>
      </c>
      <c r="AI472" s="223">
        <f t="shared" ca="1" si="884"/>
        <v>7.1784578464447439E-13</v>
      </c>
      <c r="AJ472" s="223">
        <f t="shared" ca="1" si="885"/>
        <v>-7.4765058262090574E-13</v>
      </c>
      <c r="AK472" s="223">
        <f t="shared" ca="1" si="886"/>
        <v>6.4917312833444819E-13</v>
      </c>
      <c r="AL472" s="223">
        <f t="shared" ca="1" si="887"/>
        <v>-4.3931023150696065E-13</v>
      </c>
      <c r="AM472" s="223">
        <f t="shared" ca="1" si="888"/>
        <v>1.5407027051363262E-13</v>
      </c>
      <c r="AN472" s="223">
        <f t="shared" ca="1" si="889"/>
        <v>1.5760514277207044E-13</v>
      </c>
      <c r="AO472" s="223">
        <f t="shared" ca="1" si="890"/>
        <v>-4.4223858865618214E-13</v>
      </c>
      <c r="AP472" s="223">
        <f t="shared" ca="1" si="891"/>
        <v>6.5099252142402064E-13</v>
      </c>
      <c r="AQ472" s="223">
        <f t="shared" ca="1" si="892"/>
        <v>-7.4804883929556906E-13</v>
      </c>
      <c r="AR472" s="223">
        <f t="shared" ca="1" si="893"/>
        <v>7.1675457182940426E-13</v>
      </c>
      <c r="AS472" s="223">
        <f t="shared" ca="1" si="894"/>
        <v>-5.6247920472752924E-13</v>
      </c>
      <c r="AT472" s="223">
        <f t="shared" ca="1" si="895"/>
        <v>3.1169338085513797E-13</v>
      </c>
      <c r="AU472" s="223">
        <f t="shared" ca="1" si="896"/>
        <v>-7.427054404437841E-15</v>
      </c>
      <c r="AV472" s="223">
        <f t="shared" ca="1" si="897"/>
        <v>-2.9811360966979189E-13</v>
      </c>
      <c r="AW472" s="223">
        <f t="shared" ca="1" si="898"/>
        <v>5.5250379494066398E-13</v>
      </c>
      <c r="AX472" s="223">
        <f t="shared" ca="1" si="899"/>
        <v>-7.1209510912616512E-13</v>
      </c>
      <c r="AY472" s="223">
        <f t="shared" ca="1" si="900"/>
        <v>7.4950479656315799E-13</v>
      </c>
      <c r="AZ472" s="223">
        <f t="shared" ca="1" si="901"/>
        <v>-6.5831408480309463E-13</v>
      </c>
      <c r="BA472" s="223">
        <f t="shared" ca="1" si="902"/>
        <v>4.5416952072490411E-13</v>
      </c>
      <c r="BB472" s="223">
        <f t="shared" ca="1" si="903"/>
        <v>-1.7209832837670412E-13</v>
      </c>
      <c r="BC472" s="223">
        <f t="shared" ca="1" si="904"/>
        <v>-1.3950157924037941E-13</v>
      </c>
      <c r="BD472" s="223">
        <f t="shared" ca="1" si="905"/>
        <v>4.2716573773193152E-13</v>
      </c>
      <c r="BE472" s="223">
        <f t="shared" ca="1" si="906"/>
        <v>-6.4153659023326037E-13</v>
      </c>
      <c r="BF472" s="223">
        <f t="shared" ca="1" si="907"/>
        <v>7.4583228113212996E-13</v>
      </c>
      <c r="BG472" s="223">
        <f t="shared" ca="1" si="908"/>
        <v>-7.2215770482595538E-13</v>
      </c>
      <c r="BH472" s="223">
        <f t="shared" ca="1" si="909"/>
        <v>5.7457495668459494E-13</v>
      </c>
      <c r="BI472" s="223">
        <f t="shared" ca="1" si="910"/>
        <v>-3.2840635674201346E-13</v>
      </c>
      <c r="BJ472" s="223">
        <f t="shared" ca="1" si="911"/>
        <v>2.5889633652628628E-14</v>
      </c>
      <c r="BK472" s="223">
        <f t="shared" ca="1" si="912"/>
        <v>2.8106924542838592E-13</v>
      </c>
      <c r="BL472" s="223">
        <f t="shared" ca="1" si="913"/>
        <v>-5.3980212605034661E-13</v>
      </c>
      <c r="BM472" s="223">
        <f t="shared" ca="1" si="914"/>
        <v>7.0591549414106923E-13</v>
      </c>
      <c r="BN472" s="223">
        <f t="shared" ca="1" si="915"/>
        <v>-7.5090753684174929E-13</v>
      </c>
      <c r="BO472" s="223">
        <f t="shared" ca="1" si="916"/>
        <v>6.6705849748300454E-13</v>
      </c>
      <c r="BP472" s="223">
        <f t="shared" ca="1" si="917"/>
        <v>-4.687552352060465E-13</v>
      </c>
      <c r="BQ472" s="223">
        <f t="shared" ca="1" si="918"/>
        <v>1.9002272064195324E-13</v>
      </c>
      <c r="BR472" s="223">
        <f t="shared" ca="1" si="919"/>
        <v>1.2131398517366448E-13</v>
      </c>
      <c r="BS472" s="223">
        <f t="shared" ca="1" si="920"/>
        <v>-4.1183557814002714E-13</v>
      </c>
      <c r="BT472" s="223">
        <f t="shared" ca="1" si="921"/>
        <v>6.3169422138915298E-13</v>
      </c>
      <c r="BU472" s="223">
        <f t="shared" ca="1" si="922"/>
        <v>-7.4316646149100367E-13</v>
      </c>
      <c r="BV472" s="223">
        <f t="shared" ca="1" si="923"/>
        <v>7.2712583702434083E-13</v>
      </c>
      <c r="BW472" s="223">
        <f t="shared" ca="1" si="924"/>
        <v>-5.8632460617248837E-13</v>
      </c>
      <c r="BX472" s="223">
        <f t="shared" ca="1" si="925"/>
        <v>3.4492151291951136E-13</v>
      </c>
      <c r="BY472" s="223">
        <f t="shared" ca="1" si="926"/>
        <v>-4.4336617953572147E-14</v>
      </c>
      <c r="BZ472" s="223">
        <f t="shared" ca="1" si="927"/>
        <v>-2.6385557558339984E-13</v>
      </c>
      <c r="CA472" s="223">
        <f t="shared" ca="1" si="928"/>
        <v>5.2677530054378322E-13</v>
      </c>
      <c r="CB472" s="223">
        <f t="shared" ca="1" si="929"/>
        <v>-6.9931066205818696E-13</v>
      </c>
      <c r="CC472" s="223">
        <f t="shared" ca="1" si="930"/>
        <v>7.5185795849838961E-13</v>
      </c>
      <c r="CD472" s="223">
        <f t="shared" ca="1" si="931"/>
        <v>-6.7540109906694982E-13</v>
      </c>
      <c r="CE472" s="223">
        <f t="shared" ca="1" si="932"/>
        <v>4.8305858906138828E-13</v>
      </c>
      <c r="CF472" s="223">
        <f t="shared" ca="1" si="933"/>
        <v>-2.0783265032567404E-13</v>
      </c>
      <c r="CG472" s="223">
        <f t="shared" ca="1" si="934"/>
        <v>-1.0305331609850311E-13</v>
      </c>
      <c r="CH472" s="223">
        <f t="shared" ca="1" si="935"/>
        <v>3.962573441953574E-13</v>
      </c>
      <c r="CI472" s="223">
        <f t="shared" ca="1" si="936"/>
        <v>-6.2147134356664938E-13</v>
      </c>
      <c r="CJ472" s="223">
        <f t="shared" ca="1" si="937"/>
        <v>7.4005298616225545E-13</v>
      </c>
      <c r="CK472" s="223">
        <f t="shared" ca="1" si="938"/>
        <v>-7.3165597580748351E-13</v>
      </c>
      <c r="CL472" s="223">
        <f t="shared" ca="1" si="939"/>
        <v>5.9772107564171304E-13</v>
      </c>
      <c r="CM472" s="223">
        <f t="shared" ca="1" si="940"/>
        <v>-3.6122890127505356E-13</v>
      </c>
      <c r="CN472" s="223">
        <f t="shared" ca="1" si="941"/>
        <v>6.2756895533713362E-14</v>
      </c>
      <c r="CO472" s="223">
        <f t="shared" ca="1" si="942"/>
        <v>2.4648296900585778E-13</v>
      </c>
      <c r="CP472" s="223">
        <f t="shared" ca="1" si="943"/>
        <v>-5.1343116529358444E-13</v>
      </c>
      <c r="CQ472" s="223">
        <f t="shared" ca="1" si="944"/>
        <v>6.9228459138138274E-13</v>
      </c>
      <c r="CR472" s="223">
        <f t="shared" ca="1" si="945"/>
        <v>-7.5235548903460942E-13</v>
      </c>
      <c r="CS472" s="223">
        <f t="shared" ca="1" si="946"/>
        <v>6.833368642836911E-13</v>
      </c>
      <c r="CT472" s="223">
        <f t="shared" ca="1" si="947"/>
        <v>-4.9707096648541978E-13</v>
      </c>
      <c r="CU472" s="223">
        <f t="shared" ca="1" si="948"/>
        <v>2.255173893922022E-13</v>
      </c>
      <c r="CV472" s="223">
        <f t="shared" ca="1" si="949"/>
        <v>8.4730571559114507E-14</v>
      </c>
      <c r="CW472" s="223">
        <f t="shared" ca="1" si="950"/>
        <v>-3.804404196435789E-13</v>
      </c>
      <c r="CX472" s="223">
        <f t="shared" ca="1" si="951"/>
        <v>6.1087411464509163E-13</v>
      </c>
      <c r="CY472" s="223">
        <f t="shared" ca="1" si="952"/>
        <v>-7.36493730587015E-13</v>
      </c>
      <c r="CZ472" s="223">
        <f t="shared" ca="1" si="953"/>
        <v>7.3574539238918372E-13</v>
      </c>
      <c r="DA472" s="223">
        <f t="shared" ca="1" si="954"/>
        <v>-6.0875750028521453E-13</v>
      </c>
      <c r="DB472" s="223">
        <f t="shared" ca="1" si="955"/>
        <v>3.7731869884768642E-13</v>
      </c>
      <c r="DC472" s="223">
        <f t="shared" ca="1" si="956"/>
        <v>-8.113937070661656E-14</v>
      </c>
      <c r="DD472" s="223">
        <f t="shared" ca="1" si="957"/>
        <v>-2.289618903043781E-13</v>
      </c>
      <c r="DE472" s="223">
        <f t="shared" ca="1" si="958"/>
        <v>4.9977775830782507E-13</v>
      </c>
      <c r="DF472" s="223">
        <f t="shared" ca="1" si="959"/>
        <v>-6.8484151435292678E-13</v>
      </c>
      <c r="DG472" s="223">
        <f t="shared" ca="1" si="960"/>
        <v>7.5239982875661885E-13</v>
      </c>
      <c r="DH472" s="223">
        <f t="shared" ca="1" si="961"/>
        <v>-6.9086101292499931E-13</v>
      </c>
      <c r="DI472" s="223">
        <f t="shared" ca="1" si="962"/>
        <v>5.107839269459207E-13</v>
      </c>
      <c r="DJ472" s="223">
        <f t="shared" ca="1" si="963"/>
        <v>-2.4306628521601909E-13</v>
      </c>
      <c r="DK472" s="223">
        <f t="shared" ca="1" si="964"/>
        <v>-6.6356788491720004E-14</v>
      </c>
      <c r="DL472" s="223">
        <f t="shared" ca="1" si="965"/>
        <v>3.6439433200859086E-13</v>
      </c>
      <c r="DM472" s="223">
        <f t="shared" ca="1" si="966"/>
        <v>-5.9990891799892667E-13</v>
      </c>
      <c r="DN472" s="223">
        <f t="shared" ca="1" si="967"/>
        <v>7.3249083872772982E-13</v>
      </c>
      <c r="DO472" s="223">
        <f t="shared" ca="1" si="968"/>
        <v>-7.3939162345779614E-13</v>
      </c>
      <c r="DP472" s="223">
        <f t="shared" ca="1" si="969"/>
        <v>6.1942723217344066E-13</v>
      </c>
      <c r="DQ472" s="223">
        <f t="shared" ca="1" si="970"/>
        <v>-3.9318121374498845E-13</v>
      </c>
      <c r="DR472" s="223">
        <f t="shared" ca="1" si="971"/>
        <v>9.9472970556602647E-14</v>
      </c>
      <c r="DS472" s="223">
        <f t="shared" ca="1" si="972"/>
        <v>2.1130289352163597E-13</v>
      </c>
      <c r="DT472" s="223">
        <f t="shared" ca="1" si="973"/>
        <v>-4.8582330388837091E-13</v>
      </c>
      <c r="DU472" s="223">
        <f t="shared" ca="1" si="974"/>
        <v>6.7698591440409867E-13</v>
      </c>
      <c r="DV472" s="223">
        <f t="shared" ca="1" si="975"/>
        <v>-7.5199095095582724E-13</v>
      </c>
      <c r="DW472" s="223">
        <f t="shared" ca="1" si="976"/>
        <v>6.9796901272509515E-13</v>
      </c>
      <c r="DX472" s="223">
        <f t="shared" ca="1" si="977"/>
        <v>-5.2418921026825475E-13</v>
      </c>
      <c r="DY472" s="223">
        <f t="shared" ca="1" si="978"/>
        <v>2.6046876699843541E-13</v>
      </c>
      <c r="DZ472" s="223">
        <f t="shared" ca="1" si="979"/>
        <v>4.7943034576178292E-14</v>
      </c>
      <c r="EA472" s="223">
        <f t="shared" ca="1" si="980"/>
        <v>-3.481287468535827E-13</v>
      </c>
      <c r="EB472" s="223">
        <f t="shared" ca="1" si="981"/>
        <v>5.8858235865257189E-13</v>
      </c>
      <c r="EC472" s="223">
        <f t="shared" ca="1" si="982"/>
        <v>-7.2804672177680071E-13</v>
      </c>
      <c r="ED472" s="223">
        <f t="shared" ca="1" si="983"/>
        <v>7.4259247266007163E-13</v>
      </c>
      <c r="EE472" s="223">
        <f t="shared" ca="1" si="984"/>
        <v>-6.2972384425888184E-13</v>
      </c>
      <c r="EF472" s="223">
        <f t="shared" ca="1" si="985"/>
        <v>4.0880689098112334E-13</v>
      </c>
      <c r="EG472" s="223">
        <f t="shared" ca="1" si="986"/>
        <v>-1.1774665160870167E-13</v>
      </c>
      <c r="EH472" s="223">
        <f t="shared" ca="1" si="987"/>
        <v>-1.9351661577696057E-13</v>
      </c>
      <c r="EI472" s="223">
        <f t="shared" ca="1" si="988"/>
        <v>4.7157620767675804E-13</v>
      </c>
      <c r="EJ472" s="223">
        <f t="shared" ca="1" si="989"/>
        <v>-6.6872252345456766E-13</v>
      </c>
      <c r="EK472" s="223">
        <f t="shared" ca="1" si="990"/>
        <v>7.5112910192493313E-13</v>
      </c>
      <c r="EL472" s="223">
        <f t="shared" ca="1" si="991"/>
        <v>-7.0465658209065107E-13</v>
      </c>
      <c r="EM472" s="223">
        <f t="shared" ca="1" si="992"/>
        <v>5.3727874161102048E-13</v>
      </c>
      <c r="EN472" s="223">
        <f t="shared" ca="1" si="993"/>
        <v>-2.7771435213516649E-13</v>
      </c>
      <c r="EO472" s="223">
        <f t="shared" ca="1" si="994"/>
        <v>-2.9500401569313416E-14</v>
      </c>
      <c r="EP472" s="223">
        <f t="shared" ca="1" si="995"/>
        <v>3.3165346195880404E-13</v>
      </c>
      <c r="EQ472" s="223">
        <f t="shared" ca="1" si="996"/>
        <v>-5.7690125930190288E-13</v>
      </c>
      <c r="ER472" s="223">
        <f t="shared" ca="1" si="997"/>
        <v>7.2316405670409402E-13</v>
      </c>
      <c r="ES472" s="223">
        <f t="shared" ca="1" si="998"/>
        <v>-7.4534601192413817E-13</v>
      </c>
      <c r="ET472" s="223">
        <f t="shared" ca="1" si="999"/>
        <v>6.3964113424743297E-13</v>
      </c>
      <c r="EU472" s="223">
        <f t="shared" ca="1" si="1000"/>
        <v>-4.2418631823244093E-13</v>
      </c>
      <c r="EV472" s="223">
        <f t="shared" ca="1" si="1001"/>
        <v>1.3594940648066015E-13</v>
      </c>
      <c r="EW472" s="223">
        <f t="shared" ca="1" si="1002"/>
        <v>1.7561377085899358E-13</v>
      </c>
      <c r="EX472" s="223">
        <f t="shared" ca="1" si="1003"/>
        <v>-4.5704505159101115E-13</v>
      </c>
      <c r="EY472" s="223">
        <f t="shared" ca="1" si="1004"/>
        <v>6.600563190620537E-13</v>
      </c>
      <c r="EZ472" s="223">
        <f t="shared" ca="1" si="1005"/>
        <v>-7.4981480080956239E-13</v>
      </c>
      <c r="FA472" s="223">
        <f t="shared" ca="1" si="1006"/>
        <v>7.109196926799626E-13</v>
      </c>
      <c r="FB472" s="223">
        <f t="shared" ca="1" si="1007"/>
        <v>-5.5004463632998624E-13</v>
      </c>
      <c r="FC472" s="223">
        <f t="shared" ca="1" si="1008"/>
        <v>2.9479265253057997E-13</v>
      </c>
      <c r="FD472" s="223">
        <f t="shared" ca="1" si="1009"/>
        <v>1.1039998623634301E-14</v>
      </c>
      <c r="FE472" s="223">
        <f t="shared" ca="1" si="1010"/>
        <v>-3.1497840141990113E-13</v>
      </c>
      <c r="FF472" s="223">
        <f t="shared" ca="1" si="1011"/>
        <v>5.6487265620435826E-13</v>
      </c>
      <c r="FG472" s="223">
        <f t="shared" ca="1" si="1012"/>
        <v>-7.1784578464447509E-13</v>
      </c>
      <c r="FH472" s="223">
        <f t="shared" ca="1" si="1013"/>
        <v>7.4765058262090432E-13</v>
      </c>
      <c r="FI472" s="223">
        <f t="shared" ca="1" si="1014"/>
        <v>-6.4917312833445788E-13</v>
      </c>
      <c r="FJ472" s="223">
        <f t="shared" ca="1" si="1015"/>
        <v>4.3931023150696762E-13</v>
      </c>
      <c r="FK472" s="223">
        <f t="shared" ca="1" si="1016"/>
        <v>-1.5407027051363047E-13</v>
      </c>
      <c r="FL472" s="223">
        <f t="shared" ca="1" si="1017"/>
        <v>-1.5760514277208306E-13</v>
      </c>
      <c r="FM472" s="223">
        <f t="shared" ca="1" si="1018"/>
        <v>4.4223858865620123E-13</v>
      </c>
      <c r="FN472" s="223">
        <f t="shared" ca="1" si="1019"/>
        <v>-6.5099252142401095E-13</v>
      </c>
      <c r="FO472" s="223">
        <f t="shared" ca="1" si="1020"/>
        <v>7.4804883929556815E-13</v>
      </c>
      <c r="FP472" s="223">
        <f t="shared" ca="1" si="1021"/>
        <v>-7.1675457182940365E-13</v>
      </c>
      <c r="FQ472" s="223">
        <f t="shared" ca="1" si="1022"/>
        <v>5.6247920472752055E-13</v>
      </c>
      <c r="FR472" s="223">
        <f t="shared" ca="1" si="1023"/>
        <v>-3.1169338085511652E-13</v>
      </c>
      <c r="FS472" s="223">
        <f t="shared" ca="1" si="1024"/>
        <v>7.4270544044463481E-15</v>
      </c>
      <c r="FT472" s="223">
        <f t="shared" ca="1" si="1025"/>
        <v>2.9811360966978406E-13</v>
      </c>
      <c r="FU472" s="223">
        <f t="shared" ca="1" si="1026"/>
        <v>-5.5250379494066549E-13</v>
      </c>
      <c r="FV472" s="223">
        <f t="shared" ca="1" si="1027"/>
        <v>7.1209510912616926E-13</v>
      </c>
      <c r="FW472" s="223">
        <f t="shared" ca="1" si="1028"/>
        <v>-7.4950479656315597E-13</v>
      </c>
      <c r="FX472" s="223">
        <f t="shared" ca="1" si="1029"/>
        <v>6.5831408480309867E-13</v>
      </c>
      <c r="FY472" s="223">
        <f t="shared" ca="1" si="1030"/>
        <v>-4.5416952072490234E-13</v>
      </c>
      <c r="FZ472" s="223">
        <f t="shared" ca="1" si="1031"/>
        <v>1.7209832837670198E-13</v>
      </c>
      <c r="GA472" s="223">
        <f t="shared" ca="1" si="1032"/>
        <v>1.3950157924040258E-13</v>
      </c>
      <c r="GB472" s="223">
        <f t="shared" ca="1" si="1033"/>
        <v>-4.2716573773191572E-13</v>
      </c>
      <c r="GC472" s="223">
        <f t="shared" ca="1" si="1034"/>
        <v>6.4153659023326158E-13</v>
      </c>
      <c r="GD472" s="223">
        <f t="shared" ca="1" si="1035"/>
        <v>-7.4583228113213026E-13</v>
      </c>
      <c r="GE472" s="223">
        <f t="shared" ca="1" si="1036"/>
        <v>7.2215770482595467E-13</v>
      </c>
      <c r="GF472" s="223">
        <f t="shared" ca="1" si="1037"/>
        <v>-5.7457495668457959E-13</v>
      </c>
      <c r="GG472" s="223">
        <f t="shared" ca="1" si="1038"/>
        <v>3.2840635674203067E-13</v>
      </c>
      <c r="GH472" s="223">
        <f t="shared" ca="1" si="1039"/>
        <v>-2.5889633652626407E-14</v>
      </c>
      <c r="GI472" s="223">
        <f t="shared" ca="1" si="1040"/>
        <v>-2.8106924542838793E-13</v>
      </c>
      <c r="GJ472" s="223">
        <f t="shared" ca="1" si="1041"/>
        <v>5.3980212605034822E-13</v>
      </c>
      <c r="GK472" s="223">
        <f t="shared" ca="1" si="1042"/>
        <v>-7.0591549414107731E-13</v>
      </c>
      <c r="GL472" s="223">
        <f t="shared" ca="1" si="1043"/>
        <v>7.509075368417506E-13</v>
      </c>
      <c r="GM472" s="223">
        <f t="shared" ca="1" si="1044"/>
        <v>-6.6705849748300363E-13</v>
      </c>
      <c r="GN472" s="223">
        <f t="shared" ca="1" si="1045"/>
        <v>4.6875523520604478E-13</v>
      </c>
      <c r="GO472" s="223">
        <f t="shared" ca="1" si="1046"/>
        <v>-1.9002272064193037E-13</v>
      </c>
      <c r="GP472" s="223">
        <f t="shared" ca="1" si="1047"/>
        <v>-1.2131398517368778E-13</v>
      </c>
      <c r="GQ472" s="223">
        <f t="shared" ca="1" si="1048"/>
        <v>4.1183557814004693E-13</v>
      </c>
      <c r="GR472" s="223">
        <f t="shared" ca="1" si="1049"/>
        <v>-6.3169422138917732E-13</v>
      </c>
      <c r="GS472" s="223">
        <f t="shared" ca="1" si="1050"/>
        <v>7.431664614909973E-13</v>
      </c>
      <c r="GT472" s="223">
        <f t="shared" ca="1" si="1051"/>
        <v>-7.2712583702434588E-13</v>
      </c>
      <c r="GU472" s="223">
        <f t="shared" ca="1" si="1052"/>
        <v>5.8632460617250039E-13</v>
      </c>
      <c r="GV472" s="223">
        <f t="shared" ca="1" si="1053"/>
        <v>-3.4492151291950934E-13</v>
      </c>
      <c r="GW472" s="223">
        <f t="shared" ca="1" si="1054"/>
        <v>4.4336617953569926E-14</v>
      </c>
      <c r="GX472" s="223">
        <f t="shared" ca="1" si="1055"/>
        <v>2.6385557558340191E-13</v>
      </c>
      <c r="GY472" s="223">
        <f t="shared" ca="1" si="1056"/>
        <v>-5.2677530054379998E-13</v>
      </c>
      <c r="GZ472" s="223">
        <f t="shared" ca="1" si="1057"/>
        <v>6.9931066205819564E-13</v>
      </c>
      <c r="HA472" s="223">
        <f t="shared" ca="1" si="1058"/>
        <v>-7.518579584983879E-13</v>
      </c>
      <c r="HB472" s="223">
        <f t="shared" ca="1" si="1059"/>
        <v>6.7540109906696769E-13</v>
      </c>
      <c r="HC472" s="223">
        <f t="shared" ca="1" si="1060"/>
        <v>-4.8305858906141938E-13</v>
      </c>
      <c r="HD472" s="223">
        <f t="shared" ca="1" si="1061"/>
        <v>2.0783265032569249E-13</v>
      </c>
      <c r="HE472" s="223">
        <f t="shared" ca="1" si="1062"/>
        <v>1.0305331609848412E-13</v>
      </c>
      <c r="HF472" s="223">
        <f t="shared" ca="1" si="1063"/>
        <v>-3.9625734419535926E-13</v>
      </c>
      <c r="HG472" s="223">
        <f t="shared" ca="1" si="1064"/>
        <v>6.2147134356665049E-13</v>
      </c>
      <c r="HH472" s="223">
        <f t="shared" ca="1" si="1065"/>
        <v>-7.400529861622599E-13</v>
      </c>
      <c r="HI472" s="223">
        <f t="shared" ca="1" si="1066"/>
        <v>7.3165597580747806E-13</v>
      </c>
      <c r="HJ472" s="223">
        <f t="shared" ca="1" si="1067"/>
        <v>-5.9772107564169881E-13</v>
      </c>
      <c r="HK472" s="223">
        <f t="shared" ca="1" si="1068"/>
        <v>3.6122890127501398E-13</v>
      </c>
      <c r="HL472" s="223">
        <f t="shared" ca="1" si="1069"/>
        <v>-6.2756895533753777E-14</v>
      </c>
      <c r="HM472" s="223">
        <f t="shared" ca="1" si="1070"/>
        <v>-2.4648296900583961E-13</v>
      </c>
      <c r="HN472" s="223">
        <f t="shared" ca="1" si="1071"/>
        <v>5.1343116529357051E-13</v>
      </c>
      <c r="HO472" s="223">
        <f t="shared" ca="1" si="1072"/>
        <v>-6.9228459138138375E-13</v>
      </c>
      <c r="HP472" s="223">
        <f t="shared" ca="1" si="1073"/>
        <v>7.5235548903460942E-13</v>
      </c>
      <c r="HQ472" s="223">
        <f t="shared" ca="1" si="1074"/>
        <v>-6.8333686428369019E-13</v>
      </c>
      <c r="HR472" s="223">
        <f t="shared" ca="1" si="1075"/>
        <v>4.9707096648540221E-13</v>
      </c>
      <c r="HS472" s="223">
        <f t="shared" ca="1" si="1076"/>
        <v>-2.2551738939217963E-13</v>
      </c>
      <c r="HT472" s="223">
        <f t="shared" ca="1" si="1077"/>
        <v>-8.4730571559159163E-14</v>
      </c>
      <c r="HU472" s="223">
        <f t="shared" ca="1" si="1078"/>
        <v>3.8044041964354397E-13</v>
      </c>
      <c r="HV472" s="223">
        <f t="shared" ca="1" si="1079"/>
        <v>-6.10874114645068E-13</v>
      </c>
      <c r="HW472" s="223">
        <f t="shared" ca="1" si="1080"/>
        <v>7.3649373058700662E-13</v>
      </c>
      <c r="HX472" s="223">
        <f t="shared" ca="1" si="1081"/>
        <v>-7.3574539238918332E-13</v>
      </c>
      <c r="HY472" s="223">
        <f t="shared" ca="1" si="1082"/>
        <v>6.0875750028521332E-13</v>
      </c>
      <c r="HZ472" s="223">
        <f t="shared" ca="1" si="1083"/>
        <v>-3.7731869884768445E-13</v>
      </c>
      <c r="IA472" s="223">
        <f t="shared" ca="1" si="1084"/>
        <v>8.1139370706614389E-14</v>
      </c>
      <c r="IB472" s="223">
        <f t="shared" ca="1" si="1085"/>
        <v>2.2896189030442096E-13</v>
      </c>
      <c r="IC472" s="223">
        <f t="shared" ca="1" si="1086"/>
        <v>-4.9977775830785869E-13</v>
      </c>
      <c r="ID472" s="223">
        <f t="shared" ca="1" si="1087"/>
        <v>6.8484151435294556E-13</v>
      </c>
      <c r="IE472" s="223">
        <f t="shared" ca="1" si="1088"/>
        <v>-6.1847468615331025E-13</v>
      </c>
      <c r="IF472" s="223">
        <f t="shared" ca="1" si="1089"/>
        <v>6.9086101292501546E-13</v>
      </c>
      <c r="IG472" s="223">
        <f t="shared" ca="1" si="1090"/>
        <v>-5.1078392694591918E-13</v>
      </c>
      <c r="IH472" s="223">
        <f t="shared" ca="1" si="1091"/>
        <v>2.4306628521601702E-13</v>
      </c>
      <c r="II472" s="223">
        <f t="shared" ca="1" si="1092"/>
        <v>6.6356788491722225E-14</v>
      </c>
      <c r="IJ472" s="223">
        <f t="shared" ca="1" si="1093"/>
        <v>-3.6439433200859283E-13</v>
      </c>
      <c r="IK472" s="223">
        <f t="shared" ca="1" si="1094"/>
        <v>5.9990891799892788E-13</v>
      </c>
      <c r="IL472" s="223">
        <f t="shared" ca="1" si="1095"/>
        <v>-7.3249083872774002E-13</v>
      </c>
      <c r="IM472" s="223">
        <f t="shared" ca="1" si="1096"/>
        <v>7.3939162345778786E-13</v>
      </c>
      <c r="IN472" s="223">
        <f t="shared" ca="1" si="1097"/>
        <v>-6.1942723217346368E-13</v>
      </c>
      <c r="IO472" s="223">
        <f t="shared" ca="1" si="1098"/>
        <v>3.9318121374502313E-13</v>
      </c>
      <c r="IP472" s="223">
        <f t="shared" ca="1" si="1099"/>
        <v>-9.9472970556642885E-14</v>
      </c>
      <c r="IQ472" s="223">
        <f t="shared" ca="1" si="1100"/>
        <v>-2.1130289352163809E-13</v>
      </c>
      <c r="IR472" s="223">
        <f t="shared" ca="1" si="1101"/>
        <v>4.8582330388837253E-13</v>
      </c>
      <c r="IS472" s="223">
        <f t="shared" ca="1" si="1102"/>
        <v>-6.7698591440409968E-13</v>
      </c>
      <c r="IT472" s="223">
        <f t="shared" ca="1" si="1103"/>
        <v>7.5199095095582734E-13</v>
      </c>
      <c r="IU472" s="223">
        <f t="shared" ca="1" si="1104"/>
        <v>-6.9796901272507839E-13</v>
      </c>
      <c r="IV472" s="223">
        <f t="shared" ca="1" si="1105"/>
        <v>5.2418921026822254E-13</v>
      </c>
      <c r="IW472" s="223">
        <f t="shared" ca="1" si="1106"/>
        <v>-2.604687669983932E-13</v>
      </c>
      <c r="IX472" s="223">
        <f t="shared" ca="1" si="1107"/>
        <v>-4.7943034576137802E-14</v>
      </c>
      <c r="IY472" s="223">
        <f t="shared" ca="1" si="1108"/>
        <v>3.481287468535467E-13</v>
      </c>
      <c r="IZ472" s="223">
        <f t="shared" ca="1" si="1109"/>
        <v>-5.885823586525733E-13</v>
      </c>
      <c r="JA472" s="223">
        <f t="shared" ca="1" si="1110"/>
        <v>7.2804672177680122E-13</v>
      </c>
      <c r="JB472" s="223">
        <f t="shared" ca="1" si="1111"/>
        <v>-7.4259247266007133E-13</v>
      </c>
    </row>
    <row r="473" spans="2:262">
      <c r="B473" s="230">
        <v>112</v>
      </c>
      <c r="C473" s="229">
        <f t="shared" si="1112"/>
        <v>2.1875000000000015E-3</v>
      </c>
      <c r="D473" s="226">
        <f t="shared" ca="1" si="855"/>
        <v>18.000000000015312</v>
      </c>
      <c r="E473" s="225">
        <f ca="1">DN361</f>
        <v>1.5312652073281028E-11</v>
      </c>
      <c r="F473" s="224">
        <v>112</v>
      </c>
      <c r="G473" s="223">
        <f t="shared" ca="1" si="856"/>
        <v>5.2435208004494615E-13</v>
      </c>
      <c r="H473" s="223">
        <f t="shared" ca="1" si="857"/>
        <v>-3.4524596001765129E-13</v>
      </c>
      <c r="I473" s="223">
        <f t="shared" ca="1" si="858"/>
        <v>1.1357927224009032E-13</v>
      </c>
      <c r="J473" s="223">
        <f t="shared" ca="1" si="859"/>
        <v>1.3537883013735827E-13</v>
      </c>
      <c r="K473" s="223">
        <f t="shared" ca="1" si="860"/>
        <v>-3.6372673283854512E-13</v>
      </c>
      <c r="L473" s="223">
        <f t="shared" ca="1" si="861"/>
        <v>5.3670053765610654E-13</v>
      </c>
      <c r="M473" s="223">
        <f t="shared" ca="1" si="862"/>
        <v>-6.2796655081801562E-13</v>
      </c>
      <c r="N473" s="223">
        <f t="shared" ca="1" si="863"/>
        <v>6.2363034914883987E-13</v>
      </c>
      <c r="O473" s="223">
        <f t="shared" ca="1" si="864"/>
        <v>-5.2435208004494635E-13</v>
      </c>
      <c r="P473" s="223">
        <f t="shared" ca="1" si="865"/>
        <v>3.4524596001765033E-13</v>
      </c>
      <c r="Q473" s="223">
        <f t="shared" ca="1" si="866"/>
        <v>-1.1357927224008977E-13</v>
      </c>
      <c r="R473" s="223">
        <f t="shared" ca="1" si="867"/>
        <v>-1.3537883013735769E-13</v>
      </c>
      <c r="S473" s="223">
        <f t="shared" ca="1" si="868"/>
        <v>3.6372673283854558E-13</v>
      </c>
      <c r="T473" s="223">
        <f t="shared" ca="1" si="869"/>
        <v>-5.3670053765610806E-13</v>
      </c>
      <c r="U473" s="223">
        <f t="shared" ca="1" si="870"/>
        <v>6.2796655081801541E-13</v>
      </c>
      <c r="V473" s="223">
        <f t="shared" ca="1" si="871"/>
        <v>-6.2363034914883977E-13</v>
      </c>
      <c r="W473" s="223">
        <f t="shared" ca="1" si="872"/>
        <v>5.2435208004494474E-13</v>
      </c>
      <c r="X473" s="223">
        <f t="shared" ca="1" si="873"/>
        <v>-3.4524596001765184E-13</v>
      </c>
      <c r="Y473" s="223">
        <f t="shared" ca="1" si="874"/>
        <v>1.1357927224008921E-13</v>
      </c>
      <c r="Z473" s="223">
        <f t="shared" ca="1" si="875"/>
        <v>1.3537883013736045E-13</v>
      </c>
      <c r="AA473" s="223">
        <f t="shared" ca="1" si="876"/>
        <v>-3.6372673283854421E-13</v>
      </c>
      <c r="AB473" s="223">
        <f t="shared" ca="1" si="877"/>
        <v>5.3670053765610715E-13</v>
      </c>
      <c r="AC473" s="223">
        <f t="shared" ca="1" si="878"/>
        <v>-6.2796655081801582E-13</v>
      </c>
      <c r="AD473" s="223">
        <f t="shared" ca="1" si="879"/>
        <v>6.2363034914884008E-13</v>
      </c>
      <c r="AE473" s="223">
        <f t="shared" ca="1" si="880"/>
        <v>-5.2435208004494312E-13</v>
      </c>
      <c r="AF473" s="223">
        <f t="shared" ca="1" si="881"/>
        <v>3.4524596001764942E-13</v>
      </c>
      <c r="AG473" s="223">
        <f t="shared" ca="1" si="882"/>
        <v>-1.1357927224009093E-13</v>
      </c>
      <c r="AH473" s="223">
        <f t="shared" ca="1" si="883"/>
        <v>-1.353788301373632E-13</v>
      </c>
      <c r="AI473" s="223">
        <f t="shared" ca="1" si="884"/>
        <v>3.6372673283854648E-13</v>
      </c>
      <c r="AJ473" s="223">
        <f t="shared" ca="1" si="885"/>
        <v>-5.3670053765610614E-13</v>
      </c>
      <c r="AK473" s="223">
        <f t="shared" ca="1" si="886"/>
        <v>6.2796655081801632E-13</v>
      </c>
      <c r="AL473" s="223">
        <f t="shared" ca="1" si="887"/>
        <v>-6.2363034914883947E-13</v>
      </c>
      <c r="AM473" s="223">
        <f t="shared" ca="1" si="888"/>
        <v>5.2435208004494676E-13</v>
      </c>
      <c r="AN473" s="223">
        <f t="shared" ca="1" si="889"/>
        <v>-3.452459600176471E-13</v>
      </c>
      <c r="AO473" s="223">
        <f t="shared" ca="1" si="890"/>
        <v>1.1357927224008812E-13</v>
      </c>
      <c r="AP473" s="223">
        <f t="shared" ca="1" si="891"/>
        <v>1.3537883013735709E-13</v>
      </c>
      <c r="AQ473" s="223">
        <f t="shared" ca="1" si="892"/>
        <v>-3.6372673283854881E-13</v>
      </c>
      <c r="AR473" s="223">
        <f t="shared" ca="1" si="893"/>
        <v>5.3670053765610776E-13</v>
      </c>
      <c r="AS473" s="223">
        <f t="shared" ca="1" si="894"/>
        <v>-6.2796655081801531E-13</v>
      </c>
      <c r="AT473" s="223">
        <f t="shared" ca="1" si="895"/>
        <v>6.2363034914883886E-13</v>
      </c>
      <c r="AU473" s="223">
        <f t="shared" ca="1" si="896"/>
        <v>-5.2435208004494504E-13</v>
      </c>
      <c r="AV473" s="223">
        <f t="shared" ca="1" si="897"/>
        <v>3.4524596001765235E-13</v>
      </c>
      <c r="AW473" s="223">
        <f t="shared" ca="1" si="898"/>
        <v>-1.1357927224008537E-13</v>
      </c>
      <c r="AX473" s="223">
        <f t="shared" ca="1" si="899"/>
        <v>-1.3537883013735984E-13</v>
      </c>
      <c r="AY473" s="223">
        <f t="shared" ca="1" si="900"/>
        <v>3.6372673283854366E-13</v>
      </c>
      <c r="AZ473" s="223">
        <f t="shared" ca="1" si="901"/>
        <v>-5.3670053765610927E-13</v>
      </c>
      <c r="BA473" s="223">
        <f t="shared" ca="1" si="902"/>
        <v>6.2796655081801572E-13</v>
      </c>
      <c r="BB473" s="223">
        <f t="shared" ca="1" si="903"/>
        <v>-6.2363034914884028E-13</v>
      </c>
      <c r="BC473" s="223">
        <f t="shared" ca="1" si="904"/>
        <v>5.2435208004494857E-13</v>
      </c>
      <c r="BD473" s="223">
        <f t="shared" ca="1" si="905"/>
        <v>-3.4524596001764235E-13</v>
      </c>
      <c r="BE473" s="223">
        <f t="shared" ca="1" si="906"/>
        <v>1.1357927224008262E-13</v>
      </c>
      <c r="BF473" s="223">
        <f t="shared" ca="1" si="907"/>
        <v>1.3537883013736259E-13</v>
      </c>
      <c r="BG473" s="223">
        <f t="shared" ca="1" si="908"/>
        <v>-3.6372673283854598E-13</v>
      </c>
      <c r="BH473" s="223">
        <f t="shared" ca="1" si="909"/>
        <v>5.3670053765610594E-13</v>
      </c>
      <c r="BI473" s="223">
        <f t="shared" ca="1" si="910"/>
        <v>-6.2796655081801461E-13</v>
      </c>
      <c r="BJ473" s="223">
        <f t="shared" ca="1" si="911"/>
        <v>6.2363034914883775E-13</v>
      </c>
      <c r="BK473" s="223">
        <f t="shared" ca="1" si="912"/>
        <v>-5.2435208004494181E-13</v>
      </c>
      <c r="BL473" s="223">
        <f t="shared" ca="1" si="913"/>
        <v>3.452459600176476E-13</v>
      </c>
      <c r="BM473" s="223">
        <f t="shared" ca="1" si="914"/>
        <v>-1.1357927224008873E-13</v>
      </c>
      <c r="BN473" s="223">
        <f t="shared" ca="1" si="915"/>
        <v>-1.3537883013735646E-13</v>
      </c>
      <c r="BO473" s="223">
        <f t="shared" ca="1" si="916"/>
        <v>3.6372673283854083E-13</v>
      </c>
      <c r="BP473" s="223">
        <f t="shared" ca="1" si="917"/>
        <v>-5.367005376561123E-13</v>
      </c>
      <c r="BQ473" s="223">
        <f t="shared" ca="1" si="918"/>
        <v>6.2796655081801673E-13</v>
      </c>
      <c r="BR473" s="223">
        <f t="shared" ca="1" si="919"/>
        <v>-6.2363034914883907E-13</v>
      </c>
      <c r="BS473" s="223">
        <f t="shared" ca="1" si="920"/>
        <v>5.2435208004494544E-13</v>
      </c>
      <c r="BT473" s="223">
        <f t="shared" ca="1" si="921"/>
        <v>-3.4524596001765295E-13</v>
      </c>
      <c r="BU473" s="223">
        <f t="shared" ca="1" si="922"/>
        <v>1.1357927224007707E-13</v>
      </c>
      <c r="BV473" s="223">
        <f t="shared" ca="1" si="923"/>
        <v>1.3537883013736809E-13</v>
      </c>
      <c r="BW473" s="223">
        <f t="shared" ca="1" si="924"/>
        <v>-3.6372673283855062E-13</v>
      </c>
      <c r="BX473" s="223">
        <f t="shared" ca="1" si="925"/>
        <v>5.3670053765610897E-13</v>
      </c>
      <c r="BY473" s="223">
        <f t="shared" ca="1" si="926"/>
        <v>-6.2796655081801562E-13</v>
      </c>
      <c r="BZ473" s="223">
        <f t="shared" ca="1" si="927"/>
        <v>6.2363034914884038E-13</v>
      </c>
      <c r="CA473" s="223">
        <f t="shared" ca="1" si="928"/>
        <v>-5.2435208004493878E-13</v>
      </c>
      <c r="CB473" s="223">
        <f t="shared" ca="1" si="929"/>
        <v>3.4524596001764286E-13</v>
      </c>
      <c r="CC473" s="223">
        <f t="shared" ca="1" si="930"/>
        <v>-1.1357927224008323E-13</v>
      </c>
      <c r="CD473" s="223">
        <f t="shared" ca="1" si="931"/>
        <v>-1.3537883013736196E-13</v>
      </c>
      <c r="CE473" s="223">
        <f t="shared" ca="1" si="932"/>
        <v>3.6372673283854547E-13</v>
      </c>
      <c r="CF473" s="223">
        <f t="shared" ca="1" si="933"/>
        <v>-5.3670053765610543E-13</v>
      </c>
      <c r="CG473" s="223">
        <f t="shared" ca="1" si="934"/>
        <v>6.2796655081801784E-13</v>
      </c>
      <c r="CH473" s="223">
        <f t="shared" ca="1" si="935"/>
        <v>-6.2363034914883785E-13</v>
      </c>
      <c r="CI473" s="223">
        <f t="shared" ca="1" si="936"/>
        <v>5.2435208004494231E-13</v>
      </c>
      <c r="CJ473" s="223">
        <f t="shared" ca="1" si="937"/>
        <v>-3.4524596001764821E-13</v>
      </c>
      <c r="CK473" s="223">
        <f t="shared" ca="1" si="938"/>
        <v>1.1357927224008934E-13</v>
      </c>
      <c r="CL473" s="223">
        <f t="shared" ca="1" si="939"/>
        <v>1.3537883013735585E-13</v>
      </c>
      <c r="CM473" s="223">
        <f t="shared" ca="1" si="940"/>
        <v>-3.6372673283855522E-13</v>
      </c>
      <c r="CN473" s="223">
        <f t="shared" ca="1" si="941"/>
        <v>5.36700537656112E-13</v>
      </c>
      <c r="CO473" s="223">
        <f t="shared" ca="1" si="942"/>
        <v>-6.2796655081801673E-13</v>
      </c>
      <c r="CP473" s="223">
        <f t="shared" ca="1" si="943"/>
        <v>6.2363034914883917E-13</v>
      </c>
      <c r="CQ473" s="223">
        <f t="shared" ca="1" si="944"/>
        <v>-5.2435208004494575E-13</v>
      </c>
      <c r="CR473" s="223">
        <f t="shared" ca="1" si="945"/>
        <v>3.4524596001765341E-13</v>
      </c>
      <c r="CS473" s="223">
        <f t="shared" ca="1" si="946"/>
        <v>-1.1357927224007767E-13</v>
      </c>
      <c r="CT473" s="223">
        <f t="shared" ca="1" si="947"/>
        <v>-1.3537883013736746E-13</v>
      </c>
      <c r="CU473" s="223">
        <f t="shared" ca="1" si="948"/>
        <v>3.6372673283855012E-13</v>
      </c>
      <c r="CV473" s="223">
        <f t="shared" ca="1" si="949"/>
        <v>-5.3670053765610856E-13</v>
      </c>
      <c r="CW473" s="223">
        <f t="shared" ca="1" si="950"/>
        <v>6.2796655081801551E-13</v>
      </c>
      <c r="CX473" s="223">
        <f t="shared" ca="1" si="951"/>
        <v>-6.2363034914884048E-13</v>
      </c>
      <c r="CY473" s="223">
        <f t="shared" ca="1" si="952"/>
        <v>5.2435208004494938E-13</v>
      </c>
      <c r="CZ473" s="223">
        <f t="shared" ca="1" si="953"/>
        <v>-3.4524596001765866E-13</v>
      </c>
      <c r="DA473" s="223">
        <f t="shared" ca="1" si="954"/>
        <v>1.1357927224006601E-13</v>
      </c>
      <c r="DB473" s="223">
        <f t="shared" ca="1" si="955"/>
        <v>1.3537883013737907E-13</v>
      </c>
      <c r="DC473" s="223">
        <f t="shared" ca="1" si="956"/>
        <v>-3.6372673283855981E-13</v>
      </c>
      <c r="DD473" s="223">
        <f t="shared" ca="1" si="957"/>
        <v>5.3670053765611492E-13</v>
      </c>
      <c r="DE473" s="223">
        <f t="shared" ca="1" si="958"/>
        <v>-6.2796655081801764E-13</v>
      </c>
      <c r="DF473" s="223">
        <f t="shared" ca="1" si="959"/>
        <v>6.2363034914883795E-13</v>
      </c>
      <c r="DG473" s="223">
        <f t="shared" ca="1" si="960"/>
        <v>-5.2435208004494262E-13</v>
      </c>
      <c r="DH473" s="223">
        <f t="shared" ca="1" si="961"/>
        <v>3.4524596001764871E-13</v>
      </c>
      <c r="DI473" s="223">
        <f t="shared" ca="1" si="962"/>
        <v>-1.1357927224008999E-13</v>
      </c>
      <c r="DJ473" s="223">
        <f t="shared" ca="1" si="963"/>
        <v>-1.3537883013735524E-13</v>
      </c>
      <c r="DK473" s="223">
        <f t="shared" ca="1" si="964"/>
        <v>3.6372673283853982E-13</v>
      </c>
      <c r="DL473" s="223">
        <f t="shared" ca="1" si="965"/>
        <v>-5.367005376561018E-13</v>
      </c>
      <c r="DM473" s="223">
        <f t="shared" ca="1" si="966"/>
        <v>6.2796655081801976E-13</v>
      </c>
      <c r="DN473" s="223">
        <f t="shared" ca="1" si="967"/>
        <v>-6.2363034914883543E-13</v>
      </c>
      <c r="DO473" s="223">
        <f t="shared" ca="1" si="968"/>
        <v>5.2435208004493585E-13</v>
      </c>
      <c r="DP473" s="223">
        <f t="shared" ca="1" si="969"/>
        <v>-3.4524596001763867E-13</v>
      </c>
      <c r="DQ473" s="223">
        <f t="shared" ca="1" si="970"/>
        <v>1.1357927224007833E-13</v>
      </c>
      <c r="DR473" s="223">
        <f t="shared" ca="1" si="971"/>
        <v>1.3537883013736686E-13</v>
      </c>
      <c r="DS473" s="223">
        <f t="shared" ca="1" si="972"/>
        <v>-3.6372673283854961E-13</v>
      </c>
      <c r="DT473" s="223">
        <f t="shared" ca="1" si="973"/>
        <v>5.3670053765610816E-13</v>
      </c>
      <c r="DU473" s="223">
        <f t="shared" ca="1" si="974"/>
        <v>-6.2796655081801541E-13</v>
      </c>
      <c r="DV473" s="223">
        <f t="shared" ca="1" si="975"/>
        <v>6.2363034914884068E-13</v>
      </c>
      <c r="DW473" s="223">
        <f t="shared" ca="1" si="976"/>
        <v>-5.2435208004494979E-13</v>
      </c>
      <c r="DX473" s="223">
        <f t="shared" ca="1" si="977"/>
        <v>3.4524596001765921E-13</v>
      </c>
      <c r="DY473" s="223">
        <f t="shared" ca="1" si="978"/>
        <v>-1.1357927224006659E-13</v>
      </c>
      <c r="DZ473" s="223">
        <f t="shared" ca="1" si="979"/>
        <v>-1.3537883013737847E-13</v>
      </c>
      <c r="EA473" s="223">
        <f t="shared" ca="1" si="980"/>
        <v>3.6372673283855931E-13</v>
      </c>
      <c r="EB473" s="223">
        <f t="shared" ca="1" si="981"/>
        <v>-5.3670053765611462E-13</v>
      </c>
      <c r="EC473" s="223">
        <f t="shared" ca="1" si="982"/>
        <v>6.2796655081801753E-13</v>
      </c>
      <c r="ED473" s="223">
        <f t="shared" ca="1" si="983"/>
        <v>-6.2363034914883816E-13</v>
      </c>
      <c r="EE473" s="223">
        <f t="shared" ca="1" si="984"/>
        <v>5.2435208004494292E-13</v>
      </c>
      <c r="EF473" s="223">
        <f t="shared" ca="1" si="985"/>
        <v>-3.4524596001764922E-13</v>
      </c>
      <c r="EG473" s="223">
        <f t="shared" ca="1" si="986"/>
        <v>1.135792722400906E-13</v>
      </c>
      <c r="EH473" s="223">
        <f t="shared" ca="1" si="987"/>
        <v>1.3537883013735464E-13</v>
      </c>
      <c r="EI473" s="223">
        <f t="shared" ca="1" si="988"/>
        <v>-3.6372673283853931E-13</v>
      </c>
      <c r="EJ473" s="223">
        <f t="shared" ca="1" si="989"/>
        <v>5.3670053765612108E-13</v>
      </c>
      <c r="EK473" s="223">
        <f t="shared" ca="1" si="990"/>
        <v>-6.2796655081801965E-13</v>
      </c>
      <c r="EL473" s="223">
        <f t="shared" ca="1" si="991"/>
        <v>6.2363034914883563E-13</v>
      </c>
      <c r="EM473" s="223">
        <f t="shared" ca="1" si="992"/>
        <v>-5.2435208004493615E-13</v>
      </c>
      <c r="EN473" s="223">
        <f t="shared" ca="1" si="993"/>
        <v>3.4524596001763917E-13</v>
      </c>
      <c r="EO473" s="223">
        <f t="shared" ca="1" si="994"/>
        <v>-1.1357927224007894E-13</v>
      </c>
      <c r="EP473" s="223">
        <f t="shared" ca="1" si="995"/>
        <v>-1.3537883013736625E-13</v>
      </c>
      <c r="EQ473" s="223">
        <f t="shared" ca="1" si="996"/>
        <v>3.6372673283854911E-13</v>
      </c>
      <c r="ER473" s="223">
        <f t="shared" ca="1" si="997"/>
        <v>-5.3670053765610786E-13</v>
      </c>
      <c r="ES473" s="223">
        <f t="shared" ca="1" si="998"/>
        <v>6.2796655081801521E-13</v>
      </c>
      <c r="ET473" s="223">
        <f t="shared" ca="1" si="999"/>
        <v>-6.2363034914884078E-13</v>
      </c>
      <c r="EU473" s="223">
        <f t="shared" ca="1" si="1000"/>
        <v>5.2435208004495009E-13</v>
      </c>
      <c r="EV473" s="223">
        <f t="shared" ca="1" si="1001"/>
        <v>-3.4524596001762922E-13</v>
      </c>
      <c r="EW473" s="223">
        <f t="shared" ca="1" si="1002"/>
        <v>1.1357927224006722E-13</v>
      </c>
      <c r="EX473" s="223">
        <f t="shared" ca="1" si="1003"/>
        <v>1.3537883013737786E-13</v>
      </c>
      <c r="EY473" s="223">
        <f t="shared" ca="1" si="1004"/>
        <v>-3.637267328385588E-13</v>
      </c>
      <c r="EZ473" s="223">
        <f t="shared" ca="1" si="1005"/>
        <v>5.3670053765611432E-13</v>
      </c>
      <c r="FA473" s="223">
        <f t="shared" ca="1" si="1006"/>
        <v>-6.2796655081801743E-13</v>
      </c>
      <c r="FB473" s="223">
        <f t="shared" ca="1" si="1007"/>
        <v>6.2363034914883826E-13</v>
      </c>
      <c r="FC473" s="223">
        <f t="shared" ca="1" si="1008"/>
        <v>-5.2435208004494332E-13</v>
      </c>
      <c r="FD473" s="223">
        <f t="shared" ca="1" si="1009"/>
        <v>3.4524596001764967E-13</v>
      </c>
      <c r="FE473" s="223">
        <f t="shared" ca="1" si="1010"/>
        <v>-1.135792722400912E-13</v>
      </c>
      <c r="FF473" s="223">
        <f t="shared" ca="1" si="1011"/>
        <v>-1.3537883013735403E-13</v>
      </c>
      <c r="FG473" s="223">
        <f t="shared" ca="1" si="1012"/>
        <v>3.6372673283853881E-13</v>
      </c>
      <c r="FH473" s="223">
        <f t="shared" ca="1" si="1013"/>
        <v>-5.3670053765612068E-13</v>
      </c>
      <c r="FI473" s="223">
        <f t="shared" ca="1" si="1014"/>
        <v>6.2796655081801955E-13</v>
      </c>
      <c r="FJ473" s="223">
        <f t="shared" ca="1" si="1015"/>
        <v>-6.2363034914883573E-13</v>
      </c>
      <c r="FK473" s="223">
        <f t="shared" ca="1" si="1016"/>
        <v>5.2435208004493656E-13</v>
      </c>
      <c r="FL473" s="223">
        <f t="shared" ca="1" si="1017"/>
        <v>-3.4524596001763978E-13</v>
      </c>
      <c r="FM473" s="223">
        <f t="shared" ca="1" si="1018"/>
        <v>1.1357927224007949E-13</v>
      </c>
      <c r="FN473" s="223">
        <f t="shared" ca="1" si="1019"/>
        <v>1.3537883013736565E-13</v>
      </c>
      <c r="FO473" s="223">
        <f t="shared" ca="1" si="1020"/>
        <v>-3.637267328385485E-13</v>
      </c>
      <c r="FP473" s="223">
        <f t="shared" ca="1" si="1021"/>
        <v>5.3670053765610755E-13</v>
      </c>
      <c r="FQ473" s="223">
        <f t="shared" ca="1" si="1022"/>
        <v>-6.2796655081801511E-13</v>
      </c>
      <c r="FR473" s="223">
        <f t="shared" ca="1" si="1023"/>
        <v>6.2363034914884088E-13</v>
      </c>
      <c r="FS473" s="223">
        <f t="shared" ca="1" si="1024"/>
        <v>-5.2435208004492969E-13</v>
      </c>
      <c r="FT473" s="223">
        <f t="shared" ca="1" si="1025"/>
        <v>3.4524596001762973E-13</v>
      </c>
      <c r="FU473" s="223">
        <f t="shared" ca="1" si="1026"/>
        <v>-1.1357927224006783E-13</v>
      </c>
      <c r="FV473" s="223">
        <f t="shared" ca="1" si="1027"/>
        <v>-1.3537883013737726E-13</v>
      </c>
      <c r="FW473" s="223">
        <f t="shared" ca="1" si="1028"/>
        <v>3.637267328385583E-13</v>
      </c>
      <c r="FX473" s="223">
        <f t="shared" ca="1" si="1029"/>
        <v>-5.3670053765611391E-13</v>
      </c>
      <c r="FY473" s="223">
        <f t="shared" ca="1" si="1030"/>
        <v>6.2796655081801723E-13</v>
      </c>
      <c r="FZ473" s="223">
        <f t="shared" ca="1" si="1031"/>
        <v>-6.2363034914883836E-13</v>
      </c>
      <c r="GA473" s="223">
        <f t="shared" ca="1" si="1032"/>
        <v>5.2435208004494373E-13</v>
      </c>
      <c r="GB473" s="223">
        <f t="shared" ca="1" si="1033"/>
        <v>-3.4524596001765028E-13</v>
      </c>
      <c r="GC473" s="223">
        <f t="shared" ca="1" si="1034"/>
        <v>1.1357927224009186E-13</v>
      </c>
      <c r="GD473" s="223">
        <f t="shared" ca="1" si="1035"/>
        <v>1.353788301373534E-13</v>
      </c>
      <c r="GE473" s="223">
        <f t="shared" ca="1" si="1036"/>
        <v>-3.6372673283856804E-13</v>
      </c>
      <c r="GF473" s="223">
        <f t="shared" ca="1" si="1037"/>
        <v>5.3670053765612048E-13</v>
      </c>
      <c r="GG473" s="223">
        <f t="shared" ca="1" si="1038"/>
        <v>-6.2796655081801935E-13</v>
      </c>
      <c r="GH473" s="223">
        <f t="shared" ca="1" si="1039"/>
        <v>6.2363034914883583E-13</v>
      </c>
      <c r="GI473" s="223">
        <f t="shared" ca="1" si="1040"/>
        <v>-5.2435208004493686E-13</v>
      </c>
      <c r="GJ473" s="223">
        <f t="shared" ca="1" si="1041"/>
        <v>3.4524596001764028E-13</v>
      </c>
      <c r="GK473" s="223">
        <f t="shared" ca="1" si="1042"/>
        <v>-1.1357927224004443E-13</v>
      </c>
      <c r="GL473" s="223">
        <f t="shared" ca="1" si="1043"/>
        <v>-1.3537883013736501E-13</v>
      </c>
      <c r="GM473" s="223">
        <f t="shared" ca="1" si="1044"/>
        <v>3.6372673283857784E-13</v>
      </c>
      <c r="GN473" s="223">
        <f t="shared" ca="1" si="1045"/>
        <v>-5.3670053765610715E-13</v>
      </c>
      <c r="GO473" s="223">
        <f t="shared" ca="1" si="1046"/>
        <v>6.2796655081802157E-13</v>
      </c>
      <c r="GP473" s="223">
        <f t="shared" ca="1" si="1047"/>
        <v>-6.2363034914884108E-13</v>
      </c>
      <c r="GQ473" s="223">
        <f t="shared" ca="1" si="1048"/>
        <v>5.243520800449301E-13</v>
      </c>
      <c r="GR473" s="223">
        <f t="shared" ca="1" si="1049"/>
        <v>-3.4524596001766073E-13</v>
      </c>
      <c r="GS473" s="223">
        <f t="shared" ca="1" si="1050"/>
        <v>1.1357927224006846E-13</v>
      </c>
      <c r="GT473" s="223">
        <f t="shared" ca="1" si="1051"/>
        <v>1.3537883013734118E-13</v>
      </c>
      <c r="GU473" s="223">
        <f t="shared" ca="1" si="1052"/>
        <v>-3.6372673283855779E-13</v>
      </c>
      <c r="GV473" s="223">
        <f t="shared" ca="1" si="1053"/>
        <v>5.367005376561333E-13</v>
      </c>
      <c r="GW473" s="223">
        <f t="shared" ca="1" si="1054"/>
        <v>-6.2796655081801723E-13</v>
      </c>
      <c r="GX473" s="223">
        <f t="shared" ca="1" si="1055"/>
        <v>6.2363034914883079E-13</v>
      </c>
      <c r="GY473" s="223">
        <f t="shared" ca="1" si="1056"/>
        <v>-5.2435208004494403E-13</v>
      </c>
      <c r="GZ473" s="223">
        <f t="shared" ca="1" si="1057"/>
        <v>3.4524596001762029E-13</v>
      </c>
      <c r="HA473" s="223">
        <f t="shared" ca="1" si="1058"/>
        <v>-1.1357927224009247E-13</v>
      </c>
      <c r="HB473" s="223">
        <f t="shared" ca="1" si="1059"/>
        <v>-1.3537883013738826E-13</v>
      </c>
      <c r="HC473" s="223">
        <f t="shared" ca="1" si="1060"/>
        <v>3.637267328385378E-13</v>
      </c>
      <c r="HD473" s="223">
        <f t="shared" ca="1" si="1061"/>
        <v>-5.3670053765612007E-13</v>
      </c>
      <c r="HE473" s="223">
        <f t="shared" ca="1" si="1062"/>
        <v>6.2796655081801289E-13</v>
      </c>
      <c r="HF473" s="223">
        <f t="shared" ca="1" si="1063"/>
        <v>-6.2363034914883604E-13</v>
      </c>
      <c r="HG473" s="223">
        <f t="shared" ca="1" si="1064"/>
        <v>5.2435208004495786E-13</v>
      </c>
      <c r="HH473" s="223">
        <f t="shared" ca="1" si="1065"/>
        <v>-3.4524596001764079E-13</v>
      </c>
      <c r="HI473" s="223">
        <f t="shared" ca="1" si="1066"/>
        <v>1.1357927224004503E-13</v>
      </c>
      <c r="HJ473" s="223">
        <f t="shared" ca="1" si="1067"/>
        <v>1.3537883013736441E-13</v>
      </c>
      <c r="HK473" s="223">
        <f t="shared" ca="1" si="1068"/>
        <v>-3.6372673283857733E-13</v>
      </c>
      <c r="HL473" s="223">
        <f t="shared" ca="1" si="1069"/>
        <v>5.3670053765610685E-13</v>
      </c>
      <c r="HM473" s="223">
        <f t="shared" ca="1" si="1070"/>
        <v>-6.2796655081802137E-13</v>
      </c>
      <c r="HN473" s="223">
        <f t="shared" ca="1" si="1071"/>
        <v>6.2363034914884119E-13</v>
      </c>
      <c r="HO473" s="223">
        <f t="shared" ca="1" si="1072"/>
        <v>-5.243520800449305E-13</v>
      </c>
      <c r="HP473" s="223">
        <f t="shared" ca="1" si="1073"/>
        <v>3.4524596001766133E-13</v>
      </c>
      <c r="HQ473" s="223">
        <f t="shared" ca="1" si="1074"/>
        <v>-1.1357927224006909E-13</v>
      </c>
      <c r="HR473" s="223">
        <f t="shared" ca="1" si="1075"/>
        <v>-1.3537883013734058E-13</v>
      </c>
      <c r="HS473" s="223">
        <f t="shared" ca="1" si="1076"/>
        <v>3.6372673283855729E-13</v>
      </c>
      <c r="HT473" s="223">
        <f t="shared" ca="1" si="1077"/>
        <v>-5.367005376561329E-13</v>
      </c>
      <c r="HU473" s="223">
        <f t="shared" ca="1" si="1078"/>
        <v>6.2796655081801703E-13</v>
      </c>
      <c r="HV473" s="223">
        <f t="shared" ca="1" si="1079"/>
        <v>-6.2363034914883099E-13</v>
      </c>
      <c r="HW473" s="223">
        <f t="shared" ca="1" si="1080"/>
        <v>5.2435208004494443E-13</v>
      </c>
      <c r="HX473" s="223">
        <f t="shared" ca="1" si="1081"/>
        <v>-3.4524596001762079E-13</v>
      </c>
      <c r="HY473" s="223">
        <f t="shared" ca="1" si="1082"/>
        <v>1.1357927224009307E-13</v>
      </c>
      <c r="HZ473" s="223">
        <f t="shared" ca="1" si="1083"/>
        <v>1.3537883013738763E-13</v>
      </c>
      <c r="IA473" s="223">
        <f t="shared" ca="1" si="1084"/>
        <v>-3.6372673283853719E-13</v>
      </c>
      <c r="IB473" s="223">
        <f t="shared" ca="1" si="1085"/>
        <v>5.3670053765611967E-13</v>
      </c>
      <c r="IC473" s="223">
        <f t="shared" ca="1" si="1086"/>
        <v>-6.2796655081801279E-13</v>
      </c>
      <c r="ID473" s="223">
        <f t="shared" ca="1" si="1087"/>
        <v>6.2363034914883614E-13</v>
      </c>
      <c r="IE473" s="223">
        <f t="shared" ca="1" si="1088"/>
        <v>-5.2435208004492878E-13</v>
      </c>
      <c r="IF473" s="223">
        <f t="shared" ca="1" si="1089"/>
        <v>3.4524596001764124E-13</v>
      </c>
      <c r="IG473" s="223">
        <f t="shared" ca="1" si="1090"/>
        <v>-1.1357927224004564E-13</v>
      </c>
      <c r="IH473" s="223">
        <f t="shared" ca="1" si="1091"/>
        <v>-1.353788301373638E-13</v>
      </c>
      <c r="II473" s="223">
        <f t="shared" ca="1" si="1092"/>
        <v>3.6372673283857678E-13</v>
      </c>
      <c r="IJ473" s="223">
        <f t="shared" ca="1" si="1093"/>
        <v>-5.3670053765610654E-13</v>
      </c>
      <c r="IK473" s="223">
        <f t="shared" ca="1" si="1094"/>
        <v>6.2796655081802137E-13</v>
      </c>
      <c r="IL473" s="223">
        <f t="shared" ca="1" si="1095"/>
        <v>-6.2363034914884129E-13</v>
      </c>
      <c r="IM473" s="223">
        <f t="shared" ca="1" si="1096"/>
        <v>5.243520800449308E-13</v>
      </c>
      <c r="IN473" s="223">
        <f t="shared" ca="1" si="1097"/>
        <v>-3.4524596001766184E-13</v>
      </c>
      <c r="IO473" s="223">
        <f t="shared" ca="1" si="1098"/>
        <v>1.135792722400697E-13</v>
      </c>
      <c r="IP473" s="223">
        <f t="shared" ca="1" si="1099"/>
        <v>1.3537883013733997E-13</v>
      </c>
      <c r="IQ473" s="223">
        <f t="shared" ca="1" si="1100"/>
        <v>-3.6372673283855678E-13</v>
      </c>
      <c r="IR473" s="223">
        <f t="shared" ca="1" si="1101"/>
        <v>5.3670053765613259E-13</v>
      </c>
      <c r="IS473" s="223">
        <f t="shared" ca="1" si="1102"/>
        <v>-6.2796655081801693E-13</v>
      </c>
      <c r="IT473" s="223">
        <f t="shared" ca="1" si="1103"/>
        <v>6.2363034914883109E-13</v>
      </c>
      <c r="IU473" s="223">
        <f t="shared" ca="1" si="1104"/>
        <v>-5.2435208004494474E-13</v>
      </c>
      <c r="IV473" s="223">
        <f t="shared" ca="1" si="1105"/>
        <v>3.452459600176213E-13</v>
      </c>
      <c r="IW473" s="223">
        <f t="shared" ca="1" si="1106"/>
        <v>-1.1357927224009368E-13</v>
      </c>
      <c r="IX473" s="223">
        <f t="shared" ca="1" si="1107"/>
        <v>-1.3537883013738703E-13</v>
      </c>
      <c r="IY473" s="223">
        <f t="shared" ca="1" si="1108"/>
        <v>3.6372673283853669E-13</v>
      </c>
      <c r="IZ473" s="223">
        <f t="shared" ca="1" si="1109"/>
        <v>-5.3670053765611937E-13</v>
      </c>
      <c r="JA473" s="223">
        <f t="shared" ca="1" si="1110"/>
        <v>6.2796655081801259E-13</v>
      </c>
      <c r="JB473" s="223">
        <f t="shared" ca="1" si="1111"/>
        <v>-6.2363034914883624E-13</v>
      </c>
    </row>
    <row r="474" spans="2:262">
      <c r="B474" s="230">
        <v>113</v>
      </c>
      <c r="C474" s="229">
        <f t="shared" si="1112"/>
        <v>2.2070312500000015E-3</v>
      </c>
      <c r="D474" s="226">
        <f t="shared" ca="1" si="855"/>
        <v>17.999999999996017</v>
      </c>
      <c r="E474" s="225">
        <f ca="1">DO361</f>
        <v>-3.9833477963048403E-12</v>
      </c>
      <c r="F474" s="224">
        <v>113</v>
      </c>
      <c r="G474" s="223">
        <f t="shared" ca="1" si="856"/>
        <v>3.0288012511045218E-13</v>
      </c>
      <c r="H474" s="223">
        <f t="shared" ca="1" si="857"/>
        <v>-1.9400900389630531E-13</v>
      </c>
      <c r="I474" s="223">
        <f t="shared" ca="1" si="858"/>
        <v>5.9137881978254882E-14</v>
      </c>
      <c r="J474" s="223">
        <f t="shared" ca="1" si="859"/>
        <v>8.3658567848204001E-14</v>
      </c>
      <c r="K474" s="223">
        <f t="shared" ca="1" si="860"/>
        <v>-2.1524356470465839E-13</v>
      </c>
      <c r="L474" s="223">
        <f t="shared" ca="1" si="861"/>
        <v>3.1798282388172738E-13</v>
      </c>
      <c r="M474" s="223">
        <f t="shared" ca="1" si="862"/>
        <v>-3.7810780496491437E-13</v>
      </c>
      <c r="N474" s="223">
        <f t="shared" ca="1" si="863"/>
        <v>3.8756089454922285E-13</v>
      </c>
      <c r="O474" s="223">
        <f t="shared" ca="1" si="864"/>
        <v>-3.4507524248383469E-13</v>
      </c>
      <c r="P474" s="223">
        <f t="shared" ca="1" si="865"/>
        <v>2.5634453803791548E-13</v>
      </c>
      <c r="Q474" s="223">
        <f t="shared" ca="1" si="866"/>
        <v>-1.3325997353615125E-13</v>
      </c>
      <c r="R474" s="223">
        <f t="shared" ca="1" si="867"/>
        <v>-7.6833466736428621E-15</v>
      </c>
      <c r="S474" s="223">
        <f t="shared" ca="1" si="868"/>
        <v>1.4759698777106922E-13</v>
      </c>
      <c r="T474" s="223">
        <f t="shared" ca="1" si="869"/>
        <v>-2.6773050676657036E-13</v>
      </c>
      <c r="U474" s="223">
        <f t="shared" ca="1" si="870"/>
        <v>3.5198428191210177E-13</v>
      </c>
      <c r="V474" s="223">
        <f t="shared" ca="1" si="871"/>
        <v>-3.8906709388744493E-13</v>
      </c>
      <c r="W474" s="223">
        <f t="shared" ca="1" si="872"/>
        <v>3.7400931180898899E-13</v>
      </c>
      <c r="X474" s="223">
        <f t="shared" ca="1" si="873"/>
        <v>-3.0882889534240157E-13</v>
      </c>
      <c r="Y474" s="223">
        <f t="shared" ca="1" si="874"/>
        <v>2.0226095904410684E-13</v>
      </c>
      <c r="Z474" s="223">
        <f t="shared" ca="1" si="875"/>
        <v>-6.8587141204717954E-14</v>
      </c>
      <c r="AA474" s="223">
        <f t="shared" ca="1" si="876"/>
        <v>-7.4278341370780316E-14</v>
      </c>
      <c r="AB474" s="223">
        <f t="shared" ca="1" si="877"/>
        <v>2.0718945642137102E-13</v>
      </c>
      <c r="AC474" s="223">
        <f t="shared" ca="1" si="878"/>
        <v>-3.1233420030046593E-13</v>
      </c>
      <c r="AD474" s="223">
        <f t="shared" ca="1" si="879"/>
        <v>3.7562166299891307E-13</v>
      </c>
      <c r="AE474" s="223">
        <f t="shared" ca="1" si="880"/>
        <v>-3.8857041302816271E-13</v>
      </c>
      <c r="AF474" s="223">
        <f t="shared" ca="1" si="881"/>
        <v>3.4944513139211861E-13</v>
      </c>
      <c r="AG474" s="223">
        <f t="shared" ca="1" si="882"/>
        <v>-2.6348916932525115E-13</v>
      </c>
      <c r="AH474" s="223">
        <f t="shared" ca="1" si="883"/>
        <v>1.4222186371069077E-13</v>
      </c>
      <c r="AI474" s="223">
        <f t="shared" ca="1" si="884"/>
        <v>-1.8947800326139612E-15</v>
      </c>
      <c r="AJ474" s="223">
        <f t="shared" ca="1" si="885"/>
        <v>-1.3868623145908659E-13</v>
      </c>
      <c r="AK474" s="223">
        <f t="shared" ca="1" si="886"/>
        <v>2.6068129053032038E-13</v>
      </c>
      <c r="AL474" s="223">
        <f t="shared" ca="1" si="887"/>
        <v>-3.4774130225238795E-13</v>
      </c>
      <c r="AM474" s="223">
        <f t="shared" ca="1" si="888"/>
        <v>3.8819897118746257E-13</v>
      </c>
      <c r="AN474" s="223">
        <f t="shared" ca="1" si="889"/>
        <v>-3.7663238701352525E-13</v>
      </c>
      <c r="AO474" s="223">
        <f t="shared" ca="1" si="890"/>
        <v>3.1459163859565122E-13</v>
      </c>
      <c r="AP474" s="223">
        <f t="shared" ca="1" si="891"/>
        <v>-2.1039107975320433E-13</v>
      </c>
      <c r="AQ474" s="223">
        <f t="shared" ca="1" si="892"/>
        <v>7.7995086101954312E-14</v>
      </c>
      <c r="AR474" s="223">
        <f t="shared" ca="1" si="893"/>
        <v>6.4853372397961692E-14</v>
      </c>
      <c r="AS474" s="223">
        <f t="shared" ca="1" si="894"/>
        <v>-1.9901054495685115E-13</v>
      </c>
      <c r="AT474" s="223">
        <f t="shared" ca="1" si="895"/>
        <v>3.0649743827587228E-13</v>
      </c>
      <c r="AU474" s="223">
        <f t="shared" ca="1" si="896"/>
        <v>-3.729092605885196E-13</v>
      </c>
      <c r="AV474" s="223">
        <f t="shared" ca="1" si="897"/>
        <v>3.8934587121987789E-13</v>
      </c>
      <c r="AW474" s="223">
        <f t="shared" ca="1" si="898"/>
        <v>-3.5360452761984762E-13</v>
      </c>
      <c r="AX474" s="223">
        <f t="shared" ca="1" si="899"/>
        <v>2.7047508458947905E-13</v>
      </c>
      <c r="AY474" s="223">
        <f t="shared" ca="1" si="900"/>
        <v>-1.5109808475255028E-13</v>
      </c>
      <c r="AZ474" s="223">
        <f t="shared" ca="1" si="901"/>
        <v>1.1471765394226704E-14</v>
      </c>
      <c r="BA474" s="223">
        <f t="shared" ca="1" si="902"/>
        <v>1.2969193574708527E-13</v>
      </c>
      <c r="BB474" s="223">
        <f t="shared" ca="1" si="903"/>
        <v>-2.5347504963216248E-13</v>
      </c>
      <c r="BC474" s="223">
        <f t="shared" ca="1" si="904"/>
        <v>3.4328885623508474E-13</v>
      </c>
      <c r="BD474" s="223">
        <f t="shared" ca="1" si="905"/>
        <v>-3.8709701194293049E-13</v>
      </c>
      <c r="BE474" s="223">
        <f t="shared" ca="1" si="906"/>
        <v>3.7902859295131668E-13</v>
      </c>
      <c r="BF474" s="223">
        <f t="shared" ca="1" si="907"/>
        <v>-3.2016488360915153E-13</v>
      </c>
      <c r="BG474" s="223">
        <f t="shared" ca="1" si="908"/>
        <v>2.1839446874288318E-13</v>
      </c>
      <c r="BH474" s="223">
        <f t="shared" ca="1" si="909"/>
        <v>-8.7356049675755118E-14</v>
      </c>
      <c r="BI474" s="223">
        <f t="shared" ca="1" si="910"/>
        <v>-5.538933817863428E-14</v>
      </c>
      <c r="BJ474" s="223">
        <f t="shared" ca="1" si="911"/>
        <v>1.9071175698153057E-13</v>
      </c>
      <c r="BK474" s="223">
        <f t="shared" ca="1" si="912"/>
        <v>-3.0047605365514229E-13</v>
      </c>
      <c r="BL474" s="223">
        <f t="shared" ca="1" si="913"/>
        <v>3.6997223158352117E-13</v>
      </c>
      <c r="BM474" s="223">
        <f t="shared" ca="1" si="914"/>
        <v>-3.8988680201735017E-13</v>
      </c>
      <c r="BN474" s="223">
        <f t="shared" ca="1" si="915"/>
        <v>3.5755092570226342E-13</v>
      </c>
      <c r="BO474" s="223">
        <f t="shared" ca="1" si="916"/>
        <v>-2.7729807577646111E-13</v>
      </c>
      <c r="BP474" s="223">
        <f t="shared" ca="1" si="917"/>
        <v>1.5988328995808119E-13</v>
      </c>
      <c r="BQ474" s="223">
        <f t="shared" ca="1" si="918"/>
        <v>-2.1041840593322937E-14</v>
      </c>
      <c r="BR474" s="223">
        <f t="shared" ca="1" si="919"/>
        <v>-1.2061951846248375E-13</v>
      </c>
      <c r="BS474" s="223">
        <f t="shared" ca="1" si="920"/>
        <v>2.4611612484214472E-13</v>
      </c>
      <c r="BT474" s="223">
        <f t="shared" ca="1" si="921"/>
        <v>-3.386296258471802E-13</v>
      </c>
      <c r="BU474" s="223">
        <f t="shared" ca="1" si="922"/>
        <v>3.8576187993289419E-13</v>
      </c>
      <c r="BV474" s="223">
        <f t="shared" ca="1" si="923"/>
        <v>-3.8119648623750627E-13</v>
      </c>
      <c r="BW474" s="223">
        <f t="shared" ca="1" si="924"/>
        <v>3.2554527326850192E-13</v>
      </c>
      <c r="BX474" s="223">
        <f t="shared" ca="1" si="925"/>
        <v>-2.2626630507089116E-13</v>
      </c>
      <c r="BY474" s="223">
        <f t="shared" ca="1" si="926"/>
        <v>9.6664393231678918E-14</v>
      </c>
      <c r="BZ474" s="223">
        <f t="shared" ca="1" si="927"/>
        <v>4.5891939493128859E-14</v>
      </c>
      <c r="CA474" s="223">
        <f t="shared" ca="1" si="928"/>
        <v>-1.8229809137497625E-13</v>
      </c>
      <c r="CB474" s="223">
        <f t="shared" ca="1" si="929"/>
        <v>2.9427367349521035E-13</v>
      </c>
      <c r="CC474" s="223">
        <f t="shared" ca="1" si="930"/>
        <v>-3.6681234514037133E-13</v>
      </c>
      <c r="CD474" s="223">
        <f t="shared" ca="1" si="931"/>
        <v>3.9019287958409376E-13</v>
      </c>
      <c r="CE474" s="223">
        <f t="shared" ca="1" si="932"/>
        <v>-3.6128194847672647E-13</v>
      </c>
      <c r="CF474" s="223">
        <f t="shared" ca="1" si="933"/>
        <v>2.8395403297144239E-13</v>
      </c>
      <c r="CG474" s="223">
        <f t="shared" ca="1" si="934"/>
        <v>-1.6857218744815763E-13</v>
      </c>
      <c r="CH474" s="223">
        <f t="shared" ca="1" si="935"/>
        <v>3.0599240974450848E-14</v>
      </c>
      <c r="CI474" s="223">
        <f t="shared" ca="1" si="936"/>
        <v>1.1147444449021475E-13</v>
      </c>
      <c r="CJ474" s="223">
        <f t="shared" ca="1" si="937"/>
        <v>-2.3860894890139669E-13</v>
      </c>
      <c r="CK474" s="223">
        <f t="shared" ca="1" si="938"/>
        <v>3.3376641763484265E-13</v>
      </c>
      <c r="CL474" s="223">
        <f t="shared" ca="1" si="939"/>
        <v>-3.8419437939095212E-13</v>
      </c>
      <c r="CM474" s="223">
        <f t="shared" ca="1" si="940"/>
        <v>3.8313476101424107E-13</v>
      </c>
      <c r="CN474" s="223">
        <f t="shared" ca="1" si="941"/>
        <v>-3.3072956662815718E-13</v>
      </c>
      <c r="CO474" s="223">
        <f t="shared" ca="1" si="942"/>
        <v>2.3400184703736658E-13</v>
      </c>
      <c r="CP474" s="223">
        <f t="shared" ca="1" si="943"/>
        <v>-1.0591450977163443E-13</v>
      </c>
      <c r="CQ474" s="223">
        <f t="shared" ca="1" si="944"/>
        <v>-3.6366897219282907E-14</v>
      </c>
      <c r="CR474" s="223">
        <f t="shared" ca="1" si="945"/>
        <v>1.7377461621474233E-13</v>
      </c>
      <c r="CS474" s="223">
        <f t="shared" ca="1" si="946"/>
        <v>-2.8789403387796634E-13</v>
      </c>
      <c r="CT474" s="223">
        <f t="shared" ca="1" si="947"/>
        <v>3.6343150465650608E-13</v>
      </c>
      <c r="CU474" s="223">
        <f t="shared" ca="1" si="948"/>
        <v>-3.9026391955042754E-13</v>
      </c>
      <c r="CV474" s="223">
        <f t="shared" ca="1" si="949"/>
        <v>3.647953485146294E-13</v>
      </c>
      <c r="CW474" s="223">
        <f t="shared" ca="1" si="950"/>
        <v>-2.9043894687469432E-13</v>
      </c>
      <c r="CX474" s="223">
        <f t="shared" ca="1" si="951"/>
        <v>1.7715954335582553E-13</v>
      </c>
      <c r="CY474" s="223">
        <f t="shared" ca="1" si="952"/>
        <v>-4.0138209516995097E-14</v>
      </c>
      <c r="CZ474" s="223">
        <f t="shared" ca="1" si="953"/>
        <v>-1.022622224808935E-13</v>
      </c>
      <c r="DA474" s="223">
        <f t="shared" ca="1" si="954"/>
        <v>2.3095804385199377E-13</v>
      </c>
      <c r="DB474" s="223">
        <f t="shared" ca="1" si="955"/>
        <v>-3.2870216101284613E-13</v>
      </c>
      <c r="DC474" s="223">
        <f t="shared" ca="1" si="956"/>
        <v>3.823954545208204E-13</v>
      </c>
      <c r="DD474" s="223">
        <f t="shared" ca="1" si="957"/>
        <v>-3.848422497372725E-13</v>
      </c>
      <c r="DE474" s="223">
        <f t="shared" ca="1" si="958"/>
        <v>3.3571464086365639E-13</v>
      </c>
      <c r="DF474" s="223">
        <f t="shared" ca="1" si="959"/>
        <v>-2.4159643504107927E-13</v>
      </c>
      <c r="DG474" s="223">
        <f t="shared" ca="1" si="960"/>
        <v>1.151008273713021E-13</v>
      </c>
      <c r="DH474" s="223">
        <f t="shared" ca="1" si="961"/>
        <v>2.6819948886409024E-14</v>
      </c>
      <c r="DI474" s="223">
        <f t="shared" ca="1" si="962"/>
        <v>-1.6514646572355212E-13</v>
      </c>
      <c r="DJ474" s="223">
        <f t="shared" ca="1" si="963"/>
        <v>2.8134097765975786E-13</v>
      </c>
      <c r="DK474" s="223">
        <f t="shared" ca="1" si="964"/>
        <v>-3.5983174662381936E-13</v>
      </c>
      <c r="DL474" s="223">
        <f t="shared" ca="1" si="965"/>
        <v>3.9009987912453196E-13</v>
      </c>
      <c r="DM474" s="223">
        <f t="shared" ca="1" si="966"/>
        <v>-3.680890094751675E-13</v>
      </c>
      <c r="DN474" s="223">
        <f t="shared" ca="1" si="967"/>
        <v>2.9674891121654588E-13</v>
      </c>
      <c r="DO474" s="223">
        <f t="shared" ca="1" si="968"/>
        <v>-1.8564018497901765E-13</v>
      </c>
      <c r="DP474" s="223">
        <f t="shared" ca="1" si="969"/>
        <v>4.9653000302979586E-14</v>
      </c>
      <c r="DQ474" s="223">
        <f t="shared" ca="1" si="970"/>
        <v>9.2988401532559196E-14</v>
      </c>
      <c r="DR474" s="223">
        <f t="shared" ca="1" si="971"/>
        <v>-2.2316801831304287E-13</v>
      </c>
      <c r="DS474" s="223">
        <f t="shared" ca="1" si="972"/>
        <v>3.2343990650003294E-13</v>
      </c>
      <c r="DT474" s="223">
        <f t="shared" ca="1" si="973"/>
        <v>-3.8036618892756798E-13</v>
      </c>
      <c r="DU474" s="223">
        <f t="shared" ca="1" si="974"/>
        <v>3.8631792387923921E-13</v>
      </c>
      <c r="DV474" s="223">
        <f t="shared" ca="1" si="975"/>
        <v>-3.4049749315266708E-13</v>
      </c>
      <c r="DW474" s="223">
        <f t="shared" ca="1" si="976"/>
        <v>2.4904549438620444E-13</v>
      </c>
      <c r="DX474" s="223">
        <f t="shared" ca="1" si="977"/>
        <v>-1.2421781253644802E-13</v>
      </c>
      <c r="DY474" s="223">
        <f t="shared" ca="1" si="978"/>
        <v>-1.7256845219166298E-14</v>
      </c>
      <c r="DZ474" s="223">
        <f t="shared" ca="1" si="979"/>
        <v>1.5641883717662402E-13</v>
      </c>
      <c r="EA474" s="223">
        <f t="shared" ca="1" si="980"/>
        <v>-2.7461845215663935E-13</v>
      </c>
      <c r="EB474" s="223">
        <f t="shared" ca="1" si="981"/>
        <v>3.560152394019335E-13</v>
      </c>
      <c r="EC474" s="223">
        <f t="shared" ca="1" si="982"/>
        <v>-3.8970085711822651E-13</v>
      </c>
      <c r="ED474" s="223">
        <f t="shared" ca="1" si="983"/>
        <v>3.7116094738012503E-13</v>
      </c>
      <c r="EE474" s="223">
        <f t="shared" ca="1" si="984"/>
        <v>-3.0288012511045152E-13</v>
      </c>
      <c r="EF474" s="223">
        <f t="shared" ca="1" si="985"/>
        <v>1.9400900389629248E-13</v>
      </c>
      <c r="EG474" s="223">
        <f t="shared" ca="1" si="986"/>
        <v>-5.9137881978248862E-14</v>
      </c>
      <c r="EH474" s="223">
        <f t="shared" ca="1" si="987"/>
        <v>-8.3658567848223477E-14</v>
      </c>
      <c r="EI474" s="223">
        <f t="shared" ca="1" si="988"/>
        <v>2.152435647046681E-13</v>
      </c>
      <c r="EJ474" s="223">
        <f t="shared" ca="1" si="989"/>
        <v>-3.1798282388172889E-13</v>
      </c>
      <c r="EK474" s="223">
        <f t="shared" ca="1" si="990"/>
        <v>3.7810780496491851E-13</v>
      </c>
      <c r="EL474" s="223">
        <f t="shared" ca="1" si="991"/>
        <v>-3.875608945492219E-13</v>
      </c>
      <c r="EM474" s="223">
        <f t="shared" ca="1" si="992"/>
        <v>3.4507524248383479E-13</v>
      </c>
      <c r="EN474" s="223">
        <f t="shared" ca="1" si="993"/>
        <v>-2.5634453803790513E-13</v>
      </c>
      <c r="EO474" s="223">
        <f t="shared" ca="1" si="994"/>
        <v>1.3325997353614615E-13</v>
      </c>
      <c r="EP474" s="223">
        <f t="shared" ca="1" si="995"/>
        <v>7.6833466736607346E-15</v>
      </c>
      <c r="EQ474" s="223">
        <f t="shared" ca="1" si="996"/>
        <v>-1.4759698777107805E-13</v>
      </c>
      <c r="ER474" s="223">
        <f t="shared" ca="1" si="997"/>
        <v>2.6773050676657126E-13</v>
      </c>
      <c r="ES474" s="223">
        <f t="shared" ca="1" si="998"/>
        <v>-3.5198428191210833E-13</v>
      </c>
      <c r="ET474" s="223">
        <f t="shared" ca="1" si="999"/>
        <v>3.8906709388744549E-13</v>
      </c>
      <c r="EU474" s="223">
        <f t="shared" ca="1" si="1000"/>
        <v>-3.7400931180898309E-13</v>
      </c>
      <c r="EV474" s="223">
        <f t="shared" ca="1" si="1001"/>
        <v>3.0882889534239404E-13</v>
      </c>
      <c r="EW474" s="223">
        <f t="shared" ca="1" si="1002"/>
        <v>-2.0226095904410346E-13</v>
      </c>
      <c r="EX474" s="223">
        <f t="shared" ca="1" si="1003"/>
        <v>6.858714120470036E-14</v>
      </c>
      <c r="EY474" s="223">
        <f t="shared" ca="1" si="1004"/>
        <v>7.427834137078972E-14</v>
      </c>
      <c r="EZ474" s="223">
        <f t="shared" ca="1" si="1005"/>
        <v>-2.0718945642137208E-13</v>
      </c>
      <c r="FA474" s="223">
        <f t="shared" ca="1" si="1006"/>
        <v>3.1233420030047497E-13</v>
      </c>
      <c r="FB474" s="223">
        <f t="shared" ca="1" si="1007"/>
        <v>-3.7562166299891413E-13</v>
      </c>
      <c r="FC474" s="223">
        <f t="shared" ca="1" si="1008"/>
        <v>3.8857041302816079E-13</v>
      </c>
      <c r="FD474" s="223">
        <f t="shared" ca="1" si="1009"/>
        <v>-3.4944513139211432E-13</v>
      </c>
      <c r="FE474" s="223">
        <f t="shared" ca="1" si="1010"/>
        <v>2.6348916932524827E-13</v>
      </c>
      <c r="FF474" s="223">
        <f t="shared" ca="1" si="1011"/>
        <v>-1.4222186371067668E-13</v>
      </c>
      <c r="FG474" s="223">
        <f t="shared" ca="1" si="1012"/>
        <v>1.8947800326043939E-15</v>
      </c>
      <c r="FH474" s="223">
        <f t="shared" ca="1" si="1013"/>
        <v>1.3868623145908518E-13</v>
      </c>
      <c r="FI474" s="223">
        <f t="shared" ca="1" si="1014"/>
        <v>-2.6068129053033164E-13</v>
      </c>
      <c r="FJ474" s="223">
        <f t="shared" ca="1" si="1015"/>
        <v>3.4774130225238982E-13</v>
      </c>
      <c r="FK474" s="223">
        <f t="shared" ca="1" si="1016"/>
        <v>-3.8819897118746409E-13</v>
      </c>
      <c r="FL474" s="223">
        <f t="shared" ca="1" si="1017"/>
        <v>3.7663238701352278E-13</v>
      </c>
      <c r="FM474" s="223">
        <f t="shared" ca="1" si="1018"/>
        <v>-3.1459163859565208E-13</v>
      </c>
      <c r="FN474" s="223">
        <f t="shared" ca="1" si="1019"/>
        <v>2.1039107975319163E-13</v>
      </c>
      <c r="FO474" s="223">
        <f t="shared" ca="1" si="1020"/>
        <v>-7.7995086101950386E-14</v>
      </c>
      <c r="FP474" s="223">
        <f t="shared" ca="1" si="1021"/>
        <v>-6.4853372397982038E-14</v>
      </c>
      <c r="FQ474" s="223">
        <f t="shared" ca="1" si="1022"/>
        <v>1.990105449568594E-13</v>
      </c>
      <c r="FR474" s="223">
        <f t="shared" ca="1" si="1023"/>
        <v>-3.0649743827587481E-13</v>
      </c>
      <c r="FS474" s="223">
        <f t="shared" ca="1" si="1024"/>
        <v>3.7290926058852399E-13</v>
      </c>
      <c r="FT474" s="223">
        <f t="shared" ca="1" si="1025"/>
        <v>-3.8934587121987729E-13</v>
      </c>
      <c r="FU474" s="223">
        <f t="shared" ca="1" si="1026"/>
        <v>3.5360452761984828E-13</v>
      </c>
      <c r="FV474" s="223">
        <f t="shared" ca="1" si="1027"/>
        <v>-2.7047508458946815E-13</v>
      </c>
      <c r="FW474" s="223">
        <f t="shared" ca="1" si="1028"/>
        <v>1.5109808475254659E-13</v>
      </c>
      <c r="FX474" s="223">
        <f t="shared" ca="1" si="1029"/>
        <v>-1.1471765394206067E-14</v>
      </c>
      <c r="FY474" s="223">
        <f t="shared" ca="1" si="1030"/>
        <v>-1.296919357470943E-13</v>
      </c>
      <c r="FZ474" s="223">
        <f t="shared" ca="1" si="1031"/>
        <v>2.5347504963216132E-13</v>
      </c>
      <c r="GA474" s="223">
        <f t="shared" ca="1" si="1032"/>
        <v>-3.4328885623508933E-13</v>
      </c>
      <c r="GB474" s="223">
        <f t="shared" ca="1" si="1033"/>
        <v>3.870970119429317E-13</v>
      </c>
      <c r="GC474" s="223">
        <f t="shared" ca="1" si="1034"/>
        <v>-3.7902859295131178E-13</v>
      </c>
      <c r="GD474" s="223">
        <f t="shared" ca="1" si="1035"/>
        <v>3.2016488360914608E-13</v>
      </c>
      <c r="GE474" s="223">
        <f t="shared" ca="1" si="1036"/>
        <v>-2.1839446874288442E-13</v>
      </c>
      <c r="GF474" s="223">
        <f t="shared" ca="1" si="1037"/>
        <v>8.7356049675734974E-14</v>
      </c>
      <c r="GG474" s="223">
        <f t="shared" ca="1" si="1038"/>
        <v>5.5389338178643747E-14</v>
      </c>
      <c r="GH474" s="223">
        <f t="shared" ca="1" si="1039"/>
        <v>-1.9071175698152925E-13</v>
      </c>
      <c r="GI474" s="223">
        <f t="shared" ca="1" si="1040"/>
        <v>3.0047605365513421E-13</v>
      </c>
      <c r="GJ474" s="223">
        <f t="shared" ca="1" si="1041"/>
        <v>-3.6997223158353126E-13</v>
      </c>
      <c r="GK474" s="223">
        <f t="shared" ca="1" si="1042"/>
        <v>3.8988680201734926E-13</v>
      </c>
      <c r="GL474" s="223">
        <f t="shared" ca="1" si="1043"/>
        <v>-3.5755092570225958E-13</v>
      </c>
      <c r="GM474" s="223">
        <f t="shared" ca="1" si="1044"/>
        <v>2.7729807577646217E-13</v>
      </c>
      <c r="GN474" s="223">
        <f t="shared" ca="1" si="1045"/>
        <v>-1.5988328995808265E-13</v>
      </c>
      <c r="GO474" s="223">
        <f t="shared" ca="1" si="1046"/>
        <v>2.1041840593291257E-14</v>
      </c>
      <c r="GP474" s="223">
        <f t="shared" ca="1" si="1047"/>
        <v>1.2061951846250339E-13</v>
      </c>
      <c r="GQ474" s="223">
        <f t="shared" ca="1" si="1048"/>
        <v>-2.4611612484215214E-13</v>
      </c>
      <c r="GR474" s="223">
        <f t="shared" ca="1" si="1049"/>
        <v>3.3862962584717949E-13</v>
      </c>
      <c r="GS474" s="223">
        <f t="shared" ca="1" si="1050"/>
        <v>-3.8576187993289394E-13</v>
      </c>
      <c r="GT474" s="223">
        <f t="shared" ca="1" si="1051"/>
        <v>3.8119648623749941E-13</v>
      </c>
      <c r="GU474" s="223">
        <f t="shared" ca="1" si="1052"/>
        <v>-3.2554527326849056E-13</v>
      </c>
      <c r="GV474" s="223">
        <f t="shared" ca="1" si="1053"/>
        <v>2.2626630507088331E-13</v>
      </c>
      <c r="GW474" s="223">
        <f t="shared" ca="1" si="1054"/>
        <v>-9.6664393231669641E-14</v>
      </c>
      <c r="GX474" s="223">
        <f t="shared" ca="1" si="1055"/>
        <v>-4.5891939493127319E-14</v>
      </c>
      <c r="GY474" s="223">
        <f t="shared" ca="1" si="1056"/>
        <v>1.8229809137496509E-13</v>
      </c>
      <c r="GZ474" s="223">
        <f t="shared" ca="1" si="1057"/>
        <v>-2.9427367349522389E-13</v>
      </c>
      <c r="HA474" s="223">
        <f t="shared" ca="1" si="1058"/>
        <v>3.6681234514037845E-13</v>
      </c>
      <c r="HB474" s="223">
        <f t="shared" ca="1" si="1059"/>
        <v>-3.9019287958409361E-13</v>
      </c>
      <c r="HC474" s="223">
        <f t="shared" ca="1" si="1060"/>
        <v>3.6128194847672708E-13</v>
      </c>
      <c r="HD474" s="223">
        <f t="shared" ca="1" si="1061"/>
        <v>-2.8395403297145103E-13</v>
      </c>
      <c r="HE474" s="223">
        <f t="shared" ca="1" si="1062"/>
        <v>1.6857218744812898E-13</v>
      </c>
      <c r="HF474" s="223">
        <f t="shared" ca="1" si="1063"/>
        <v>-3.0599240974430249E-14</v>
      </c>
      <c r="HG474" s="223">
        <f t="shared" ca="1" si="1064"/>
        <v>-1.114744444902239E-13</v>
      </c>
      <c r="HH474" s="223">
        <f t="shared" ca="1" si="1065"/>
        <v>2.3860894890139548E-13</v>
      </c>
      <c r="HI474" s="223">
        <f t="shared" ca="1" si="1066"/>
        <v>-3.3376641763483614E-13</v>
      </c>
      <c r="HJ474" s="223">
        <f t="shared" ca="1" si="1067"/>
        <v>3.8419437939095773E-13</v>
      </c>
      <c r="HK474" s="223">
        <f t="shared" ca="1" si="1068"/>
        <v>-3.8313476101423718E-13</v>
      </c>
      <c r="HL474" s="223">
        <f t="shared" ca="1" si="1069"/>
        <v>3.3072956662815213E-13</v>
      </c>
      <c r="HM474" s="223">
        <f t="shared" ca="1" si="1070"/>
        <v>-2.3400184703736774E-13</v>
      </c>
      <c r="HN474" s="223">
        <f t="shared" ca="1" si="1071"/>
        <v>1.0591450977163588E-13</v>
      </c>
      <c r="HO474" s="223">
        <f t="shared" ca="1" si="1072"/>
        <v>3.6366897219314512E-14</v>
      </c>
      <c r="HP474" s="223">
        <f t="shared" ca="1" si="1073"/>
        <v>-1.7377461621476081E-13</v>
      </c>
      <c r="HQ474" s="223">
        <f t="shared" ca="1" si="1074"/>
        <v>2.878940338779728E-13</v>
      </c>
      <c r="HR474" s="223">
        <f t="shared" ca="1" si="1075"/>
        <v>-3.6343150465650956E-13</v>
      </c>
      <c r="HS474" s="223">
        <f t="shared" ca="1" si="1076"/>
        <v>3.9026391955042748E-13</v>
      </c>
      <c r="HT474" s="223">
        <f t="shared" ca="1" si="1077"/>
        <v>-3.647953485146339E-13</v>
      </c>
      <c r="HU474" s="223">
        <f t="shared" ca="1" si="1078"/>
        <v>2.9043894687467312E-13</v>
      </c>
      <c r="HV474" s="223">
        <f t="shared" ca="1" si="1079"/>
        <v>-1.7715954335581702E-13</v>
      </c>
      <c r="HW474" s="223">
        <f t="shared" ca="1" si="1080"/>
        <v>4.013820951698558E-14</v>
      </c>
      <c r="HX474" s="223">
        <f t="shared" ca="1" si="1081"/>
        <v>1.0226222248088133E-13</v>
      </c>
      <c r="HY474" s="223">
        <f t="shared" ca="1" si="1082"/>
        <v>-2.3095804385198357E-13</v>
      </c>
      <c r="HZ474" s="223">
        <f t="shared" ca="1" si="1083"/>
        <v>3.2870216101286324E-13</v>
      </c>
      <c r="IA474" s="223">
        <f t="shared" ca="1" si="1084"/>
        <v>-3.8239545452082232E-13</v>
      </c>
      <c r="IB474" s="223">
        <f t="shared" ca="1" si="1085"/>
        <v>3.8484224973727089E-13</v>
      </c>
      <c r="IC474" s="223">
        <f t="shared" ca="1" si="1086"/>
        <v>-3.3571464086365155E-13</v>
      </c>
      <c r="ID474" s="223">
        <f t="shared" ca="1" si="1087"/>
        <v>2.4159643504108917E-13</v>
      </c>
      <c r="IE474" s="223">
        <f t="shared" ca="1" si="1088"/>
        <v>-2.62597525992251E-13</v>
      </c>
      <c r="IF474" s="223">
        <f t="shared" ca="1" si="1089"/>
        <v>-2.6819948886418541E-14</v>
      </c>
      <c r="IG474" s="223">
        <f t="shared" ca="1" si="1090"/>
        <v>1.651464657235608E-13</v>
      </c>
      <c r="IH474" s="223">
        <f t="shared" ca="1" si="1091"/>
        <v>-2.8134097765976452E-13</v>
      </c>
      <c r="II474" s="223">
        <f t="shared" ca="1" si="1092"/>
        <v>3.5983174662381446E-13</v>
      </c>
      <c r="IJ474" s="223">
        <f t="shared" ca="1" si="1093"/>
        <v>-3.9009987912453292E-13</v>
      </c>
      <c r="IK474" s="223">
        <f t="shared" ca="1" si="1094"/>
        <v>3.6808900947515699E-13</v>
      </c>
      <c r="IL474" s="223">
        <f t="shared" ca="1" si="1095"/>
        <v>-2.9674891121653967E-13</v>
      </c>
      <c r="IM474" s="223">
        <f t="shared" ca="1" si="1096"/>
        <v>1.8564018497900922E-13</v>
      </c>
      <c r="IN474" s="223">
        <f t="shared" ca="1" si="1097"/>
        <v>-4.9653000302992106E-14</v>
      </c>
      <c r="IO474" s="223">
        <f t="shared" ca="1" si="1098"/>
        <v>-9.2988401532590019E-14</v>
      </c>
      <c r="IP474" s="223">
        <f t="shared" ca="1" si="1099"/>
        <v>2.2316801831306892E-13</v>
      </c>
      <c r="IQ474" s="223">
        <f t="shared" ca="1" si="1100"/>
        <v>-3.2343990650003829E-13</v>
      </c>
      <c r="IR474" s="223">
        <f t="shared" ca="1" si="1101"/>
        <v>3.803661889275701E-13</v>
      </c>
      <c r="IS474" s="223">
        <f t="shared" ca="1" si="1102"/>
        <v>-3.8631792387924098E-13</v>
      </c>
      <c r="IT474" s="223">
        <f t="shared" ca="1" si="1103"/>
        <v>3.4049749315267319E-13</v>
      </c>
      <c r="IU474" s="223">
        <f t="shared" ca="1" si="1104"/>
        <v>-2.4904549438618E-13</v>
      </c>
      <c r="IV474" s="223">
        <f t="shared" ca="1" si="1105"/>
        <v>1.2421781253643896E-13</v>
      </c>
      <c r="IW474" s="223">
        <f t="shared" ca="1" si="1106"/>
        <v>1.7256845219175865E-14</v>
      </c>
      <c r="IX474" s="223">
        <f t="shared" ca="1" si="1107"/>
        <v>-1.5641883717663275E-13</v>
      </c>
      <c r="IY474" s="223">
        <f t="shared" ca="1" si="1108"/>
        <v>2.7461845215663041E-13</v>
      </c>
      <c r="IZ474" s="223">
        <f t="shared" ca="1" si="1109"/>
        <v>-3.5601523940194648E-13</v>
      </c>
      <c r="JA474" s="223">
        <f t="shared" ca="1" si="1110"/>
        <v>3.8970085711822696E-13</v>
      </c>
      <c r="JB474" s="223">
        <f t="shared" ca="1" si="1111"/>
        <v>-3.711609473801221E-13</v>
      </c>
    </row>
    <row r="475" spans="2:262">
      <c r="B475" s="230">
        <v>114</v>
      </c>
      <c r="C475" s="229">
        <f t="shared" si="1112"/>
        <v>2.2265625000000015E-3</v>
      </c>
      <c r="D475" s="226">
        <f t="shared" ca="1" si="855"/>
        <v>18.000000000016719</v>
      </c>
      <c r="E475" s="225">
        <f ca="1">DP361</f>
        <v>1.6717420356096402E-11</v>
      </c>
      <c r="F475" s="224">
        <v>114</v>
      </c>
      <c r="G475" s="223">
        <f t="shared" ca="1" si="856"/>
        <v>4.0639837672036602E-13</v>
      </c>
      <c r="H475" s="223">
        <f t="shared" ca="1" si="857"/>
        <v>-2.9817488741373419E-13</v>
      </c>
      <c r="I475" s="223">
        <f t="shared" ca="1" si="858"/>
        <v>1.5509121454166779E-13</v>
      </c>
      <c r="J475" s="223">
        <f t="shared" ca="1" si="859"/>
        <v>6.1244621862667912E-15</v>
      </c>
      <c r="K475" s="223">
        <f t="shared" ca="1" si="860"/>
        <v>-1.6662411658950242E-13</v>
      </c>
      <c r="L475" s="223">
        <f t="shared" ca="1" si="861"/>
        <v>3.0764343399615194E-13</v>
      </c>
      <c r="M475" s="223">
        <f t="shared" ca="1" si="862"/>
        <v>-4.1269558235370069E-13</v>
      </c>
      <c r="N475" s="223">
        <f t="shared" ca="1" si="863"/>
        <v>4.6949871858860278E-13</v>
      </c>
      <c r="O475" s="223">
        <f t="shared" ca="1" si="864"/>
        <v>-4.7141188184256342E-13</v>
      </c>
      <c r="P475" s="223">
        <f t="shared" ca="1" si="865"/>
        <v>4.1821140062264702E-13</v>
      </c>
      <c r="Q475" s="223">
        <f t="shared" ca="1" si="866"/>
        <v>-3.1611704265370032E-13</v>
      </c>
      <c r="R475" s="223">
        <f t="shared" ca="1" si="867"/>
        <v>1.7706485020495316E-13</v>
      </c>
      <c r="S475" s="223">
        <f t="shared" ca="1" si="868"/>
        <v>-1.7311675072285129E-14</v>
      </c>
      <c r="T475" s="223">
        <f t="shared" ca="1" si="869"/>
        <v>-1.4446544035957621E-13</v>
      </c>
      <c r="U475" s="223">
        <f t="shared" ca="1" si="870"/>
        <v>2.8935283106150934E-13</v>
      </c>
      <c r="V475" s="223">
        <f t="shared" ca="1" si="871"/>
        <v>-4.0041144130015985E-13</v>
      </c>
      <c r="W475" s="223">
        <f t="shared" ca="1" si="872"/>
        <v>4.6465720131358135E-13</v>
      </c>
      <c r="X475" s="223">
        <f t="shared" ca="1" si="873"/>
        <v>-4.7457901918254995E-13</v>
      </c>
      <c r="Y475" s="223">
        <f t="shared" ca="1" si="874"/>
        <v>4.2901691662983664E-13</v>
      </c>
      <c r="Z475" s="223">
        <f t="shared" ca="1" si="875"/>
        <v>-3.3329764424933139E-13</v>
      </c>
      <c r="AA475" s="223">
        <f t="shared" ca="1" si="876"/>
        <v>1.9861192113504493E-13</v>
      </c>
      <c r="AB475" s="223">
        <f t="shared" ca="1" si="877"/>
        <v>-4.0706106989265091E-14</v>
      </c>
      <c r="AC475" s="223">
        <f t="shared" ca="1" si="878"/>
        <v>-1.2195873423014978E-13</v>
      </c>
      <c r="AD475" s="223">
        <f t="shared" ca="1" si="879"/>
        <v>2.7036515181252086E-13</v>
      </c>
      <c r="AE475" s="223">
        <f t="shared" ca="1" si="880"/>
        <v>-3.8716267401262687E-13</v>
      </c>
      <c r="AF475" s="223">
        <f t="shared" ca="1" si="881"/>
        <v>4.5869628414143278E-13</v>
      </c>
      <c r="AG475" s="223">
        <f t="shared" ca="1" si="882"/>
        <v>-4.7660285409711346E-13</v>
      </c>
      <c r="AH475" s="223">
        <f t="shared" ca="1" si="883"/>
        <v>4.3878889330742047E-13</v>
      </c>
      <c r="AI475" s="223">
        <f t="shared" ca="1" si="884"/>
        <v>-3.4967530262654007E-13</v>
      </c>
      <c r="AJ475" s="223">
        <f t="shared" ca="1" si="885"/>
        <v>2.1968051855076968E-13</v>
      </c>
      <c r="AK475" s="223">
        <f t="shared" ca="1" si="886"/>
        <v>-6.4002474329077443E-14</v>
      </c>
      <c r="AL475" s="223">
        <f t="shared" ca="1" si="887"/>
        <v>-9.915821882763291E-14</v>
      </c>
      <c r="AM475" s="223">
        <f t="shared" ca="1" si="888"/>
        <v>2.5072613923163125E-13</v>
      </c>
      <c r="AN475" s="223">
        <f t="shared" ca="1" si="889"/>
        <v>-3.7298119793195045E-13</v>
      </c>
      <c r="AO475" s="223">
        <f t="shared" ca="1" si="890"/>
        <v>4.5163032744373644E-13</v>
      </c>
      <c r="AP475" s="223">
        <f t="shared" ca="1" si="891"/>
        <v>-4.7747851099067715E-13</v>
      </c>
      <c r="AQ475" s="223">
        <f t="shared" ca="1" si="892"/>
        <v>4.4750378910765786E-13</v>
      </c>
      <c r="AR475" s="223">
        <f t="shared" ca="1" si="893"/>
        <v>-3.6521056257178461E-13</v>
      </c>
      <c r="AS475" s="223">
        <f t="shared" ca="1" si="894"/>
        <v>2.4021988635557088E-13</v>
      </c>
      <c r="AT475" s="223">
        <f t="shared" ca="1" si="895"/>
        <v>-8.714465410226966E-14</v>
      </c>
      <c r="AU475" s="223">
        <f t="shared" ca="1" si="896"/>
        <v>-7.6118822590726062E-14</v>
      </c>
      <c r="AV475" s="223">
        <f t="shared" ca="1" si="897"/>
        <v>2.304831054203108E-13</v>
      </c>
      <c r="AW475" s="223">
        <f t="shared" ca="1" si="898"/>
        <v>-3.5790117747616566E-13</v>
      </c>
      <c r="AX475" s="223">
        <f t="shared" ca="1" si="899"/>
        <v>4.4347635372908581E-13</v>
      </c>
      <c r="AY475" s="223">
        <f t="shared" ca="1" si="900"/>
        <v>-4.772038803290863E-13</v>
      </c>
      <c r="AZ475" s="223">
        <f t="shared" ca="1" si="901"/>
        <v>4.551406090832326E-13</v>
      </c>
      <c r="BA475" s="223">
        <f t="shared" ca="1" si="902"/>
        <v>-3.7986599828312216E-13</v>
      </c>
      <c r="BB475" s="223">
        <f t="shared" ca="1" si="903"/>
        <v>2.6018054341336442E-13</v>
      </c>
      <c r="BC475" s="223">
        <f t="shared" ca="1" si="904"/>
        <v>-1.100768947707594E-13</v>
      </c>
      <c r="BD475" s="223">
        <f t="shared" ca="1" si="905"/>
        <v>-5.289604944298342E-14</v>
      </c>
      <c r="BE475" s="223">
        <f t="shared" ca="1" si="906"/>
        <v>2.0968481762009711E-13</v>
      </c>
      <c r="BF475" s="223">
        <f t="shared" ca="1" si="907"/>
        <v>-3.4195894173540049E-13</v>
      </c>
      <c r="BG475" s="223">
        <f t="shared" ca="1" si="908"/>
        <v>4.3425400663435851E-13</v>
      </c>
      <c r="BH475" s="223">
        <f t="shared" ca="1" si="909"/>
        <v>-4.7577962372165911E-13</v>
      </c>
      <c r="BI475" s="223">
        <f t="shared" ca="1" si="910"/>
        <v>4.6168095546591907E-13</v>
      </c>
      <c r="BJ475" s="223">
        <f t="shared" ca="1" si="911"/>
        <v>-3.9360630353226802E-13</v>
      </c>
      <c r="BK475" s="223">
        <f t="shared" ca="1" si="912"/>
        <v>2.7951440275295084E-13</v>
      </c>
      <c r="BL475" s="223">
        <f t="shared" ca="1" si="913"/>
        <v>-1.3274395055815578E-13</v>
      </c>
      <c r="BM475" s="223">
        <f t="shared" ca="1" si="914"/>
        <v>-2.9545845078979171E-14</v>
      </c>
      <c r="BN475" s="223">
        <f t="shared" ca="1" si="915"/>
        <v>1.8838138072802802E-13</v>
      </c>
      <c r="BO475" s="223">
        <f t="shared" ca="1" si="916"/>
        <v>-3.2519289695192432E-13</v>
      </c>
      <c r="BP475" s="223">
        <f t="shared" ca="1" si="917"/>
        <v>4.2398550360149013E-13</v>
      </c>
      <c r="BQ475" s="223">
        <f t="shared" ca="1" si="918"/>
        <v>-4.7320917232731491E-13</v>
      </c>
      <c r="BR475" s="223">
        <f t="shared" ca="1" si="919"/>
        <v>4.6710907198841228E-13</v>
      </c>
      <c r="BS475" s="223">
        <f t="shared" ca="1" si="920"/>
        <v>-4.063983767203641E-13</v>
      </c>
      <c r="BT475" s="223">
        <f t="shared" ca="1" si="921"/>
        <v>2.9817488741372464E-13</v>
      </c>
      <c r="BU475" s="223">
        <f t="shared" ca="1" si="922"/>
        <v>-1.5509121454166057E-13</v>
      </c>
      <c r="BV475" s="223">
        <f t="shared" ca="1" si="923"/>
        <v>-6.1244621862692651E-15</v>
      </c>
      <c r="BW475" s="223">
        <f t="shared" ca="1" si="924"/>
        <v>1.6662411658951269E-13</v>
      </c>
      <c r="BX475" s="223">
        <f t="shared" ca="1" si="925"/>
        <v>-3.0764343399615709E-13</v>
      </c>
      <c r="BY475" s="223">
        <f t="shared" ca="1" si="926"/>
        <v>4.1269558235370832E-13</v>
      </c>
      <c r="BZ475" s="223">
        <f t="shared" ca="1" si="927"/>
        <v>-4.694987185886046E-13</v>
      </c>
      <c r="CA475" s="223">
        <f t="shared" ca="1" si="928"/>
        <v>4.7141188184256261E-13</v>
      </c>
      <c r="CB475" s="223">
        <f t="shared" ca="1" si="929"/>
        <v>-4.1821140062264051E-13</v>
      </c>
      <c r="CC475" s="223">
        <f t="shared" ca="1" si="930"/>
        <v>3.1611704265369405E-13</v>
      </c>
      <c r="CD475" s="223">
        <f t="shared" ca="1" si="931"/>
        <v>-1.7706485020494851E-13</v>
      </c>
      <c r="CE475" s="223">
        <f t="shared" ca="1" si="932"/>
        <v>1.7311675072273315E-14</v>
      </c>
      <c r="CF475" s="223">
        <f t="shared" ca="1" si="933"/>
        <v>1.4446544035958423E-13</v>
      </c>
      <c r="CG475" s="223">
        <f t="shared" ca="1" si="934"/>
        <v>-2.8935283106151065E-13</v>
      </c>
      <c r="CH475" s="223">
        <f t="shared" ca="1" si="935"/>
        <v>4.0041144130016621E-13</v>
      </c>
      <c r="CI475" s="223">
        <f t="shared" ca="1" si="936"/>
        <v>-4.6465720131358327E-13</v>
      </c>
      <c r="CJ475" s="223">
        <f t="shared" ca="1" si="937"/>
        <v>4.7457901918254985E-13</v>
      </c>
      <c r="CK475" s="223">
        <f t="shared" ca="1" si="938"/>
        <v>-4.2901691662983139E-13</v>
      </c>
      <c r="CL475" s="223">
        <f t="shared" ca="1" si="939"/>
        <v>3.3329764424932775E-13</v>
      </c>
      <c r="CM475" s="223">
        <f t="shared" ca="1" si="940"/>
        <v>-1.9861192113503108E-13</v>
      </c>
      <c r="CN475" s="223">
        <f t="shared" ca="1" si="941"/>
        <v>4.070610698925671E-14</v>
      </c>
      <c r="CO475" s="223">
        <f t="shared" ca="1" si="942"/>
        <v>1.2195873423015137E-13</v>
      </c>
      <c r="CP475" s="223">
        <f t="shared" ca="1" si="943"/>
        <v>-2.7036515181253338E-13</v>
      </c>
      <c r="CQ475" s="223">
        <f t="shared" ca="1" si="944"/>
        <v>3.8716267401263177E-13</v>
      </c>
      <c r="CR475" s="223">
        <f t="shared" ca="1" si="945"/>
        <v>-4.5869628414143329E-13</v>
      </c>
      <c r="CS475" s="223">
        <f t="shared" ca="1" si="946"/>
        <v>4.7660285409711255E-13</v>
      </c>
      <c r="CT475" s="223">
        <f t="shared" ca="1" si="947"/>
        <v>-4.3878889330741173E-13</v>
      </c>
      <c r="CU475" s="223">
        <f t="shared" ca="1" si="948"/>
        <v>3.4967530262653896E-13</v>
      </c>
      <c r="CV475" s="223">
        <f t="shared" ca="1" si="949"/>
        <v>-2.1968051855076221E-13</v>
      </c>
      <c r="CW475" s="223">
        <f t="shared" ca="1" si="950"/>
        <v>6.4002474329055645E-14</v>
      </c>
      <c r="CX475" s="223">
        <f t="shared" ca="1" si="951"/>
        <v>9.9158218827634513E-14</v>
      </c>
      <c r="CY475" s="223">
        <f t="shared" ca="1" si="952"/>
        <v>-2.5072613923163842E-13</v>
      </c>
      <c r="CZ475" s="223">
        <f t="shared" ca="1" si="953"/>
        <v>3.7298119793196413E-13</v>
      </c>
      <c r="DA475" s="223">
        <f t="shared" ca="1" si="954"/>
        <v>-4.5163032744373705E-13</v>
      </c>
      <c r="DB475" s="223">
        <f t="shared" ca="1" si="955"/>
        <v>4.7747851099067705E-13</v>
      </c>
      <c r="DC475" s="223">
        <f t="shared" ca="1" si="956"/>
        <v>-4.4750378910765251E-13</v>
      </c>
      <c r="DD475" s="223">
        <f t="shared" ca="1" si="957"/>
        <v>3.6521056257178355E-13</v>
      </c>
      <c r="DE475" s="223">
        <f t="shared" ca="1" si="958"/>
        <v>-2.4021988635556361E-13</v>
      </c>
      <c r="DF475" s="223">
        <f t="shared" ca="1" si="959"/>
        <v>8.7144654102254716E-14</v>
      </c>
      <c r="DG475" s="223">
        <f t="shared" ca="1" si="960"/>
        <v>7.6118822590727652E-14</v>
      </c>
      <c r="DH475" s="223">
        <f t="shared" ca="1" si="961"/>
        <v>-2.3048310542031823E-13</v>
      </c>
      <c r="DI475" s="223">
        <f t="shared" ca="1" si="962"/>
        <v>3.5790117747617576E-13</v>
      </c>
      <c r="DJ475" s="223">
        <f t="shared" ca="1" si="963"/>
        <v>-4.4347635372908389E-13</v>
      </c>
      <c r="DK475" s="223">
        <f t="shared" ca="1" si="964"/>
        <v>4.772038803290866E-13</v>
      </c>
      <c r="DL475" s="223">
        <f t="shared" ca="1" si="965"/>
        <v>-4.5514060908322998E-13</v>
      </c>
      <c r="DM475" s="223">
        <f t="shared" ca="1" si="966"/>
        <v>3.7986599828312529E-13</v>
      </c>
      <c r="DN475" s="223">
        <f t="shared" ca="1" si="967"/>
        <v>-2.601805434133573E-13</v>
      </c>
      <c r="DO475" s="223">
        <f t="shared" ca="1" si="968"/>
        <v>1.1007689477075121E-13</v>
      </c>
      <c r="DP475" s="223">
        <f t="shared" ca="1" si="969"/>
        <v>5.2896049442978296E-14</v>
      </c>
      <c r="DQ475" s="223">
        <f t="shared" ca="1" si="970"/>
        <v>-2.0968481762010466E-13</v>
      </c>
      <c r="DR475" s="223">
        <f t="shared" ca="1" si="971"/>
        <v>3.4195894173540635E-13</v>
      </c>
      <c r="DS475" s="223">
        <f t="shared" ca="1" si="972"/>
        <v>-4.3425400663436765E-13</v>
      </c>
      <c r="DT475" s="223">
        <f t="shared" ca="1" si="973"/>
        <v>4.7577962372165982E-13</v>
      </c>
      <c r="DU475" s="223">
        <f t="shared" ca="1" si="974"/>
        <v>-4.6168095546591695E-13</v>
      </c>
      <c r="DV475" s="223">
        <f t="shared" ca="1" si="975"/>
        <v>3.9360630353225555E-13</v>
      </c>
      <c r="DW475" s="223">
        <f t="shared" ca="1" si="976"/>
        <v>-2.7951440275294402E-13</v>
      </c>
      <c r="DX475" s="223">
        <f t="shared" ca="1" si="977"/>
        <v>1.3274395055814767E-13</v>
      </c>
      <c r="DY475" s="223">
        <f t="shared" ca="1" si="978"/>
        <v>2.954584507900112E-14</v>
      </c>
      <c r="DZ475" s="223">
        <f t="shared" ca="1" si="979"/>
        <v>-1.883813807280233E-13</v>
      </c>
      <c r="EA475" s="223">
        <f t="shared" ca="1" si="980"/>
        <v>3.2519289695193053E-13</v>
      </c>
      <c r="EB475" s="223">
        <f t="shared" ca="1" si="981"/>
        <v>-4.2398550360150023E-13</v>
      </c>
      <c r="EC475" s="223">
        <f t="shared" ca="1" si="982"/>
        <v>4.732091723273142E-13</v>
      </c>
      <c r="ED475" s="223">
        <f t="shared" ca="1" si="983"/>
        <v>-4.6710907198841047E-13</v>
      </c>
      <c r="EE475" s="223">
        <f t="shared" ca="1" si="984"/>
        <v>4.0639837672035264E-13</v>
      </c>
      <c r="EF475" s="223">
        <f t="shared" ca="1" si="985"/>
        <v>-2.9817488741372868E-13</v>
      </c>
      <c r="EG475" s="223">
        <f t="shared" ca="1" si="986"/>
        <v>1.5509121454165267E-13</v>
      </c>
      <c r="EH475" s="223">
        <f t="shared" ca="1" si="987"/>
        <v>6.1244621862912648E-15</v>
      </c>
      <c r="EI475" s="223">
        <f t="shared" ca="1" si="988"/>
        <v>-1.666241165895079E-13</v>
      </c>
      <c r="EJ475" s="223">
        <f t="shared" ca="1" si="989"/>
        <v>3.076434339961635E-13</v>
      </c>
      <c r="EK475" s="223">
        <f t="shared" ca="1" si="990"/>
        <v>-4.1269558235371251E-13</v>
      </c>
      <c r="EL475" s="223">
        <f t="shared" ca="1" si="991"/>
        <v>4.6949871858860369E-13</v>
      </c>
      <c r="EM475" s="223">
        <f t="shared" ca="1" si="992"/>
        <v>-4.7141188184256119E-13</v>
      </c>
      <c r="EN475" s="223">
        <f t="shared" ca="1" si="993"/>
        <v>4.1821140062263642E-13</v>
      </c>
      <c r="EO475" s="223">
        <f t="shared" ca="1" si="994"/>
        <v>-3.1611704265369784E-13</v>
      </c>
      <c r="EP475" s="223">
        <f t="shared" ca="1" si="995"/>
        <v>1.7706485020494071E-13</v>
      </c>
      <c r="EQ475" s="223">
        <f t="shared" ca="1" si="996"/>
        <v>-1.7311675072264883E-14</v>
      </c>
      <c r="ER475" s="223">
        <f t="shared" ca="1" si="997"/>
        <v>-1.4446544035960521E-13</v>
      </c>
      <c r="ES475" s="223">
        <f t="shared" ca="1" si="998"/>
        <v>2.8935283106151732E-13</v>
      </c>
      <c r="ET475" s="223">
        <f t="shared" ca="1" si="999"/>
        <v>-4.0041144130017086E-13</v>
      </c>
      <c r="EU475" s="223">
        <f t="shared" ca="1" si="1000"/>
        <v>4.6465720131358832E-13</v>
      </c>
      <c r="EV475" s="223">
        <f t="shared" ca="1" si="1001"/>
        <v>-4.7457901918254884E-13</v>
      </c>
      <c r="EW475" s="223">
        <f t="shared" ca="1" si="1002"/>
        <v>4.2901691662982771E-13</v>
      </c>
      <c r="EX475" s="223">
        <f t="shared" ca="1" si="1003"/>
        <v>-3.3329764424931195E-13</v>
      </c>
      <c r="EY475" s="223">
        <f t="shared" ca="1" si="1004"/>
        <v>1.9861192113503575E-13</v>
      </c>
      <c r="EZ475" s="223">
        <f t="shared" ca="1" si="1005"/>
        <v>-4.0706106989248329E-14</v>
      </c>
      <c r="FA475" s="223">
        <f t="shared" ca="1" si="1006"/>
        <v>-1.2195873423017263E-13</v>
      </c>
      <c r="FB475" s="223">
        <f t="shared" ca="1" si="1007"/>
        <v>2.7036515181252914E-13</v>
      </c>
      <c r="FC475" s="223">
        <f t="shared" ca="1" si="1008"/>
        <v>-3.8716267401263677E-13</v>
      </c>
      <c r="FD475" s="223">
        <f t="shared" ca="1" si="1009"/>
        <v>4.5869628414143945E-13</v>
      </c>
      <c r="FE475" s="223">
        <f t="shared" ca="1" si="1010"/>
        <v>-4.7660285409711296E-13</v>
      </c>
      <c r="FF475" s="223">
        <f t="shared" ca="1" si="1011"/>
        <v>4.387888933074138E-13</v>
      </c>
      <c r="FG475" s="223">
        <f t="shared" ca="1" si="1012"/>
        <v>-3.4967530262652401E-13</v>
      </c>
      <c r="FH475" s="223">
        <f t="shared" ca="1" si="1013"/>
        <v>2.1968051855076678E-13</v>
      </c>
      <c r="FI475" s="223">
        <f t="shared" ca="1" si="1014"/>
        <v>-6.4002474329060719E-14</v>
      </c>
      <c r="FJ475" s="223">
        <f t="shared" ca="1" si="1015"/>
        <v>-9.9158218827656033E-14</v>
      </c>
      <c r="FK475" s="223">
        <f t="shared" ca="1" si="1016"/>
        <v>2.5072613923163403E-13</v>
      </c>
      <c r="FL475" s="223">
        <f t="shared" ca="1" si="1017"/>
        <v>-3.7298119793196095E-13</v>
      </c>
      <c r="FM475" s="223">
        <f t="shared" ca="1" si="1018"/>
        <v>4.5163032744374417E-13</v>
      </c>
      <c r="FN475" s="223">
        <f t="shared" ca="1" si="1019"/>
        <v>-4.7747851099067705E-13</v>
      </c>
      <c r="FO475" s="223">
        <f t="shared" ca="1" si="1020"/>
        <v>4.4750378910765427E-13</v>
      </c>
      <c r="FP475" s="223">
        <f t="shared" ca="1" si="1021"/>
        <v>-3.6521056257176937E-13</v>
      </c>
      <c r="FQ475" s="223">
        <f t="shared" ca="1" si="1022"/>
        <v>2.4021988635554458E-13</v>
      </c>
      <c r="FR475" s="223">
        <f t="shared" ca="1" si="1023"/>
        <v>-8.7144654102259764E-14</v>
      </c>
      <c r="FS475" s="223">
        <f t="shared" ca="1" si="1024"/>
        <v>-7.6118822590749387E-14</v>
      </c>
      <c r="FT475" s="223">
        <f t="shared" ca="1" si="1025"/>
        <v>2.3048310542033746E-13</v>
      </c>
      <c r="FU475" s="223">
        <f t="shared" ca="1" si="1026"/>
        <v>-3.5790117747617237E-13</v>
      </c>
      <c r="FV475" s="223">
        <f t="shared" ca="1" si="1027"/>
        <v>4.4347635372909202E-13</v>
      </c>
      <c r="FW475" s="223">
        <f t="shared" ca="1" si="1028"/>
        <v>-4.7720388032908741E-13</v>
      </c>
      <c r="FX475" s="223">
        <f t="shared" ca="1" si="1029"/>
        <v>4.5514060908323169E-13</v>
      </c>
      <c r="FY475" s="223">
        <f t="shared" ca="1" si="1030"/>
        <v>-3.7986599828311191E-13</v>
      </c>
      <c r="FZ475" s="223">
        <f t="shared" ca="1" si="1031"/>
        <v>2.6018054341333887E-13</v>
      </c>
      <c r="GA475" s="223">
        <f t="shared" ca="1" si="1032"/>
        <v>-1.1007689477075623E-13</v>
      </c>
      <c r="GB475" s="223">
        <f t="shared" ca="1" si="1033"/>
        <v>-5.2896049443000163E-14</v>
      </c>
      <c r="GC475" s="223">
        <f t="shared" ca="1" si="1034"/>
        <v>2.0968481762012442E-13</v>
      </c>
      <c r="GD475" s="223">
        <f t="shared" ca="1" si="1035"/>
        <v>-3.4195894173540281E-13</v>
      </c>
      <c r="GE475" s="223">
        <f t="shared" ca="1" si="1036"/>
        <v>4.3425400663436548E-13</v>
      </c>
      <c r="GF475" s="223">
        <f t="shared" ca="1" si="1037"/>
        <v>-4.7577962372166174E-13</v>
      </c>
      <c r="GG475" s="223">
        <f t="shared" ca="1" si="1038"/>
        <v>4.6168095546591129E-13</v>
      </c>
      <c r="GH475" s="223">
        <f t="shared" ca="1" si="1039"/>
        <v>-3.9360630353224318E-13</v>
      </c>
      <c r="GI475" s="223">
        <f t="shared" ca="1" si="1040"/>
        <v>2.7951440275294826E-13</v>
      </c>
      <c r="GJ475" s="223">
        <f t="shared" ca="1" si="1041"/>
        <v>-1.3274395055815262E-13</v>
      </c>
      <c r="GK475" s="223">
        <f t="shared" ca="1" si="1042"/>
        <v>-2.9545845078995983E-14</v>
      </c>
      <c r="GL475" s="223">
        <f t="shared" ca="1" si="1043"/>
        <v>1.8838138072804352E-13</v>
      </c>
      <c r="GM475" s="223">
        <f t="shared" ca="1" si="1044"/>
        <v>-3.2519289695194659E-13</v>
      </c>
      <c r="GN475" s="223">
        <f t="shared" ca="1" si="1045"/>
        <v>4.2398550360151033E-13</v>
      </c>
      <c r="GO475" s="223">
        <f t="shared" ca="1" si="1046"/>
        <v>-4.7320917232731349E-13</v>
      </c>
      <c r="GP475" s="223">
        <f t="shared" ca="1" si="1047"/>
        <v>4.6710907198841158E-13</v>
      </c>
      <c r="GQ475" s="223">
        <f t="shared" ca="1" si="1048"/>
        <v>-4.0639837672035527E-13</v>
      </c>
      <c r="GR475" s="223">
        <f t="shared" ca="1" si="1049"/>
        <v>2.9817488741371147E-13</v>
      </c>
      <c r="GS475" s="223">
        <f t="shared" ca="1" si="1050"/>
        <v>-1.5509121454163184E-13</v>
      </c>
      <c r="GT475" s="223">
        <f t="shared" ca="1" si="1051"/>
        <v>-6.1244621863132772E-15</v>
      </c>
      <c r="GU475" s="223">
        <f t="shared" ca="1" si="1052"/>
        <v>1.6662411658950305E-13</v>
      </c>
      <c r="GV475" s="223">
        <f t="shared" ca="1" si="1053"/>
        <v>-3.0764343399615956E-13</v>
      </c>
      <c r="GW475" s="223">
        <f t="shared" ca="1" si="1054"/>
        <v>4.1269558235370993E-13</v>
      </c>
      <c r="GX475" s="223">
        <f t="shared" ca="1" si="1055"/>
        <v>-4.6949871858860763E-13</v>
      </c>
      <c r="GY475" s="223">
        <f t="shared" ca="1" si="1056"/>
        <v>4.7141188184255776E-13</v>
      </c>
      <c r="GZ475" s="223">
        <f t="shared" ca="1" si="1057"/>
        <v>-4.1821140062262577E-13</v>
      </c>
      <c r="HA475" s="223">
        <f t="shared" ca="1" si="1058"/>
        <v>3.1611704265370173E-13</v>
      </c>
      <c r="HB475" s="223">
        <f t="shared" ca="1" si="1059"/>
        <v>-1.7706485020494549E-13</v>
      </c>
      <c r="HC475" s="223">
        <f t="shared" ca="1" si="1060"/>
        <v>1.7311675072270033E-14</v>
      </c>
      <c r="HD475" s="223">
        <f t="shared" ca="1" si="1061"/>
        <v>1.4446544035960029E-13</v>
      </c>
      <c r="HE475" s="223">
        <f t="shared" ca="1" si="1062"/>
        <v>-2.8935283106153484E-13</v>
      </c>
      <c r="HF475" s="223">
        <f t="shared" ca="1" si="1063"/>
        <v>4.0041144130018282E-13</v>
      </c>
      <c r="HG475" s="223">
        <f t="shared" ca="1" si="1064"/>
        <v>-4.6465720131359347E-13</v>
      </c>
      <c r="HH475" s="223">
        <f t="shared" ca="1" si="1065"/>
        <v>4.7457901918254945E-13</v>
      </c>
      <c r="HI475" s="223">
        <f t="shared" ca="1" si="1066"/>
        <v>-4.2901691662982998E-13</v>
      </c>
      <c r="HJ475" s="223">
        <f t="shared" ca="1" si="1067"/>
        <v>3.3329764424931569E-13</v>
      </c>
      <c r="HK475" s="223">
        <f t="shared" ca="1" si="1068"/>
        <v>-1.9861192113501575E-13</v>
      </c>
      <c r="HL475" s="223">
        <f t="shared" ca="1" si="1069"/>
        <v>4.0706106989226392E-14</v>
      </c>
      <c r="HM475" s="223">
        <f t="shared" ca="1" si="1070"/>
        <v>1.2195873423019388E-13</v>
      </c>
      <c r="HN475" s="223">
        <f t="shared" ca="1" si="1071"/>
        <v>-2.703651518125249E-13</v>
      </c>
      <c r="HO475" s="223">
        <f t="shared" ca="1" si="1072"/>
        <v>3.8716267401263374E-13</v>
      </c>
      <c r="HP475" s="223">
        <f t="shared" ca="1" si="1073"/>
        <v>-4.5869628414143793E-13</v>
      </c>
      <c r="HQ475" s="223">
        <f t="shared" ca="1" si="1074"/>
        <v>4.7660285409711154E-13</v>
      </c>
      <c r="HR475" s="223">
        <f t="shared" ca="1" si="1075"/>
        <v>-4.3878889330740517E-13</v>
      </c>
      <c r="HS475" s="223">
        <f t="shared" ca="1" si="1076"/>
        <v>3.4967530262650902E-13</v>
      </c>
      <c r="HT475" s="223">
        <f t="shared" ca="1" si="1077"/>
        <v>-2.1968051855077137E-13</v>
      </c>
      <c r="HU475" s="223">
        <f t="shared" ca="1" si="1078"/>
        <v>6.4002474329065831E-14</v>
      </c>
      <c r="HV475" s="223">
        <f t="shared" ca="1" si="1079"/>
        <v>9.9158218827650997E-14</v>
      </c>
      <c r="HW475" s="223">
        <f t="shared" ca="1" si="1080"/>
        <v>-2.5072613923165276E-13</v>
      </c>
      <c r="HX475" s="223">
        <f t="shared" ca="1" si="1081"/>
        <v>3.7298119793197463E-13</v>
      </c>
      <c r="HY475" s="223">
        <f t="shared" ca="1" si="1082"/>
        <v>-4.5163032744375124E-13</v>
      </c>
      <c r="HZ475" s="223">
        <f t="shared" ca="1" si="1083"/>
        <v>4.7747851099067715E-13</v>
      </c>
      <c r="IA475" s="223">
        <f t="shared" ca="1" si="1084"/>
        <v>-4.4750378910765604E-13</v>
      </c>
      <c r="IB475" s="223">
        <f t="shared" ca="1" si="1085"/>
        <v>3.652105625717727E-13</v>
      </c>
      <c r="IC475" s="223">
        <f t="shared" ca="1" si="1086"/>
        <v>-2.4021988635554907E-13</v>
      </c>
      <c r="ID475" s="223">
        <f t="shared" ca="1" si="1087"/>
        <v>8.7144654102238143E-14</v>
      </c>
      <c r="IE475" s="223">
        <f t="shared" ca="1" si="1088"/>
        <v>-1.1628178827093734E-13</v>
      </c>
      <c r="IF475" s="223">
        <f t="shared" ca="1" si="1089"/>
        <v>-2.3048310542035675E-13</v>
      </c>
      <c r="IG475" s="223">
        <f t="shared" ca="1" si="1090"/>
        <v>3.5790117747616899E-13</v>
      </c>
      <c r="IH475" s="223">
        <f t="shared" ca="1" si="1091"/>
        <v>-4.4347635372909015E-13</v>
      </c>
      <c r="II475" s="223">
        <f t="shared" ca="1" si="1092"/>
        <v>4.7720388032908711E-13</v>
      </c>
      <c r="IJ475" s="223">
        <f t="shared" ca="1" si="1093"/>
        <v>-4.5514060908322503E-13</v>
      </c>
      <c r="IK475" s="223">
        <f t="shared" ca="1" si="1094"/>
        <v>3.7986599828309858E-13</v>
      </c>
      <c r="IL475" s="223">
        <f t="shared" ca="1" si="1095"/>
        <v>-2.6018054341332039E-13</v>
      </c>
      <c r="IM475" s="223">
        <f t="shared" ca="1" si="1096"/>
        <v>1.1007689477076123E-13</v>
      </c>
      <c r="IN475" s="223">
        <f t="shared" ca="1" si="1097"/>
        <v>5.2896049442995032E-14</v>
      </c>
      <c r="IO475" s="223">
        <f t="shared" ca="1" si="1098"/>
        <v>-2.096848176201198E-13</v>
      </c>
      <c r="IP475" s="223">
        <f t="shared" ca="1" si="1099"/>
        <v>3.4195894173541816E-13</v>
      </c>
      <c r="IQ475" s="223">
        <f t="shared" ca="1" si="1100"/>
        <v>-4.3425400663437462E-13</v>
      </c>
      <c r="IR475" s="223">
        <f t="shared" ca="1" si="1101"/>
        <v>4.7577962372166355E-13</v>
      </c>
      <c r="IS475" s="223">
        <f t="shared" ca="1" si="1102"/>
        <v>-4.6168095546591957E-13</v>
      </c>
      <c r="IT475" s="223">
        <f t="shared" ca="1" si="1103"/>
        <v>3.9360630353226146E-13</v>
      </c>
      <c r="IU475" s="223">
        <f t="shared" ca="1" si="1104"/>
        <v>-2.7951440275293034E-13</v>
      </c>
      <c r="IV475" s="223">
        <f t="shared" ca="1" si="1105"/>
        <v>1.3274395055813149E-13</v>
      </c>
      <c r="IW475" s="223">
        <f t="shared" ca="1" si="1106"/>
        <v>2.9545845079017945E-14</v>
      </c>
      <c r="IX475" s="223">
        <f t="shared" ca="1" si="1107"/>
        <v>-1.8838138072806372E-13</v>
      </c>
      <c r="IY475" s="223">
        <f t="shared" ca="1" si="1108"/>
        <v>3.2519289695192291E-13</v>
      </c>
      <c r="IZ475" s="223">
        <f t="shared" ca="1" si="1109"/>
        <v>-4.2398550360149549E-13</v>
      </c>
      <c r="JA475" s="223">
        <f t="shared" ca="1" si="1110"/>
        <v>4.7320917232731652E-13</v>
      </c>
      <c r="JB475" s="223">
        <f t="shared" ca="1" si="1111"/>
        <v>-4.6710907198840703E-13</v>
      </c>
    </row>
    <row r="476" spans="2:262">
      <c r="B476" s="230">
        <v>115</v>
      </c>
      <c r="C476" s="229">
        <f t="shared" si="1112"/>
        <v>2.2460937500000016E-3</v>
      </c>
      <c r="D476" s="226">
        <f t="shared" ca="1" si="855"/>
        <v>17.999999999996877</v>
      </c>
      <c r="E476" s="225">
        <f ca="1">DQ361</f>
        <v>-3.1237477386336371E-12</v>
      </c>
      <c r="F476" s="224">
        <v>115</v>
      </c>
      <c r="G476" s="223">
        <f t="shared" ca="1" si="856"/>
        <v>6.2837179052703051E-12</v>
      </c>
      <c r="H476" s="223">
        <f t="shared" ca="1" si="857"/>
        <v>-4.9647594775886812E-12</v>
      </c>
      <c r="I476" s="223">
        <f t="shared" ca="1" si="858"/>
        <v>3.144640162403326E-12</v>
      </c>
      <c r="J476" s="223">
        <f t="shared" ca="1" si="859"/>
        <v>-1.0070894264645618E-12</v>
      </c>
      <c r="K476" s="223">
        <f t="shared" ca="1" si="860"/>
        <v>-1.2321205807925652E-12</v>
      </c>
      <c r="L476" s="223">
        <f t="shared" ca="1" si="861"/>
        <v>3.3469558531669621E-12</v>
      </c>
      <c r="M476" s="223">
        <f t="shared" ca="1" si="862"/>
        <v>-5.1239372227731067E-12</v>
      </c>
      <c r="N476" s="223">
        <f t="shared" ca="1" si="863"/>
        <v>6.3836897240584258E-12</v>
      </c>
      <c r="O476" s="223">
        <f t="shared" ca="1" si="864"/>
        <v>-6.999049355538209E-12</v>
      </c>
      <c r="P476" s="223">
        <f t="shared" ca="1" si="865"/>
        <v>6.9078994768316939E-12</v>
      </c>
      <c r="Q476" s="223">
        <f t="shared" ca="1" si="866"/>
        <v>-6.1194410883729759E-12</v>
      </c>
      <c r="R476" s="223">
        <f t="shared" ca="1" si="867"/>
        <v>4.7132640489464219E-12</v>
      </c>
      <c r="S476" s="223">
        <f t="shared" ca="1" si="868"/>
        <v>-2.8313129857283501E-12</v>
      </c>
      <c r="T476" s="223">
        <f t="shared" ca="1" si="869"/>
        <v>6.6355888710978261E-13</v>
      </c>
      <c r="U476" s="223">
        <f t="shared" ca="1" si="870"/>
        <v>1.5711772601410128E-12</v>
      </c>
      <c r="V476" s="223">
        <f t="shared" ca="1" si="871"/>
        <v>-3.6473130575314769E-12</v>
      </c>
      <c r="W476" s="223">
        <f t="shared" ca="1" si="872"/>
        <v>5.3552758030011613E-12</v>
      </c>
      <c r="X476" s="223">
        <f t="shared" ca="1" si="873"/>
        <v>-6.5226575220637307E-12</v>
      </c>
      <c r="Y476" s="223">
        <f t="shared" ca="1" si="874"/>
        <v>7.0316184561121452E-12</v>
      </c>
      <c r="Z476" s="223">
        <f t="shared" ca="1" si="875"/>
        <v>-6.8307822364494469E-12</v>
      </c>
      <c r="AA476" s="223">
        <f t="shared" ca="1" si="876"/>
        <v>5.9404220018940027E-12</v>
      </c>
      <c r="AB476" s="223">
        <f t="shared" ca="1" si="877"/>
        <v>-4.4504139543770986E-12</v>
      </c>
      <c r="AC476" s="223">
        <f t="shared" ca="1" si="878"/>
        <v>2.5111649280770618E-12</v>
      </c>
      <c r="AD476" s="223">
        <f t="shared" ca="1" si="879"/>
        <v>-3.1842977627501183E-13</v>
      </c>
      <c r="AE476" s="223">
        <f t="shared" ca="1" si="880"/>
        <v>-1.9064488358509431E-12</v>
      </c>
      <c r="AF476" s="223">
        <f t="shared" ca="1" si="881"/>
        <v>3.9388835652735264E-12</v>
      </c>
      <c r="AG476" s="223">
        <f t="shared" ca="1" si="882"/>
        <v>-5.5737130547530245E-12</v>
      </c>
      <c r="AH476" s="223">
        <f t="shared" ca="1" si="883"/>
        <v>6.6459116667810257E-12</v>
      </c>
      <c r="AI476" s="223">
        <f t="shared" ca="1" si="884"/>
        <v>-7.0472477719282755E-12</v>
      </c>
      <c r="AJ476" s="223">
        <f t="shared" ca="1" si="885"/>
        <v>6.7372090433537407E-12</v>
      </c>
      <c r="AK476" s="223">
        <f t="shared" ca="1" si="886"/>
        <v>-5.7470919184929783E-12</v>
      </c>
      <c r="AL476" s="223">
        <f t="shared" ca="1" si="887"/>
        <v>4.1768424227814184E-12</v>
      </c>
      <c r="AM476" s="223">
        <f t="shared" ca="1" si="888"/>
        <v>-2.1849672541619186E-12</v>
      </c>
      <c r="AN476" s="223">
        <f t="shared" ca="1" si="889"/>
        <v>-2.7466459781959693E-14</v>
      </c>
      <c r="AO476" s="223">
        <f t="shared" ca="1" si="890"/>
        <v>2.2371276093301114E-12</v>
      </c>
      <c r="AP476" s="223">
        <f t="shared" ca="1" si="891"/>
        <v>-4.2209649575013785E-12</v>
      </c>
      <c r="AQ476" s="223">
        <f t="shared" ca="1" si="892"/>
        <v>5.7787227435563238E-12</v>
      </c>
      <c r="AR476" s="223">
        <f t="shared" ca="1" si="893"/>
        <v>-6.7531552281799698E-12</v>
      </c>
      <c r="AS476" s="223">
        <f t="shared" ca="1" si="894"/>
        <v>7.0458996505958284E-12</v>
      </c>
      <c r="AT476" s="223">
        <f t="shared" ca="1" si="895"/>
        <v>-6.6274053235627636E-12</v>
      </c>
      <c r="AU476" s="223">
        <f t="shared" ca="1" si="896"/>
        <v>5.5399165872744763E-12</v>
      </c>
      <c r="AV476" s="223">
        <f t="shared" ca="1" si="897"/>
        <v>-3.8932085119410683E-12</v>
      </c>
      <c r="AW476" s="223">
        <f t="shared" ca="1" si="898"/>
        <v>1.8535058027509711E-12</v>
      </c>
      <c r="AX476" s="223">
        <f t="shared" ca="1" si="899"/>
        <v>3.7329652673143882E-13</v>
      </c>
      <c r="AY476" s="223">
        <f t="shared" ca="1" si="900"/>
        <v>-2.5624169464490733E-12</v>
      </c>
      <c r="AZ476" s="223">
        <f t="shared" ca="1" si="901"/>
        <v>4.4928776754336648E-12</v>
      </c>
      <c r="BA476" s="223">
        <f t="shared" ca="1" si="902"/>
        <v>-5.9698109831141213E-12</v>
      </c>
      <c r="BB476" s="223">
        <f t="shared" ca="1" si="903"/>
        <v>6.8441298471276874E-12</v>
      </c>
      <c r="BC476" s="223">
        <f t="shared" ca="1" si="904"/>
        <v>-7.0275773398571738E-12</v>
      </c>
      <c r="BD476" s="223">
        <f t="shared" ca="1" si="905"/>
        <v>6.5016356038551746E-12</v>
      </c>
      <c r="BE476" s="223">
        <f t="shared" ca="1" si="906"/>
        <v>-5.3193951117578455E-12</v>
      </c>
      <c r="BF476" s="223">
        <f t="shared" ca="1" si="907"/>
        <v>3.6001955207906594E-12</v>
      </c>
      <c r="BG476" s="223">
        <f t="shared" ca="1" si="908"/>
        <v>-1.5175790935132609E-12</v>
      </c>
      <c r="BH476" s="223">
        <f t="shared" ca="1" si="909"/>
        <v>-7.1822728965130786E-13</v>
      </c>
      <c r="BI476" s="223">
        <f t="shared" ca="1" si="910"/>
        <v>2.8815331967030087E-12</v>
      </c>
      <c r="BJ476" s="223">
        <f t="shared" ca="1" si="911"/>
        <v>-4.753966657516231E-12</v>
      </c>
      <c r="BK476" s="223">
        <f t="shared" ca="1" si="912"/>
        <v>6.1465174251198617E-12</v>
      </c>
      <c r="BL476" s="223">
        <f t="shared" ca="1" si="913"/>
        <v>-6.9186163577986812E-12</v>
      </c>
      <c r="BM476" s="223">
        <f t="shared" ca="1" si="914"/>
        <v>6.9923249797637375E-12</v>
      </c>
      <c r="BN476" s="223">
        <f t="shared" ca="1" si="915"/>
        <v>-6.3602028745019189E-12</v>
      </c>
      <c r="BO476" s="223">
        <f t="shared" ca="1" si="916"/>
        <v>5.086058747493074E-12</v>
      </c>
      <c r="BP476" s="223">
        <f t="shared" ca="1" si="917"/>
        <v>-3.2985093432908696E-12</v>
      </c>
      <c r="BQ476" s="223">
        <f t="shared" ca="1" si="918"/>
        <v>1.1779964033151466E-12</v>
      </c>
      <c r="BR476" s="223">
        <f t="shared" ca="1" si="919"/>
        <v>1.0614277801209265E-12</v>
      </c>
      <c r="BS476" s="223">
        <f t="shared" ca="1" si="920"/>
        <v>-3.1937075810934037E-12</v>
      </c>
      <c r="BT476" s="223">
        <f t="shared" ca="1" si="921"/>
        <v>5.0036029175226858E-12</v>
      </c>
      <c r="BU476" s="223">
        <f t="shared" ca="1" si="922"/>
        <v>-6.3084163682772429E-12</v>
      </c>
      <c r="BV476" s="223">
        <f t="shared" ca="1" si="923"/>
        <v>6.9764353156645521E-12</v>
      </c>
      <c r="BW476" s="223">
        <f t="shared" ca="1" si="924"/>
        <v>-6.940227496338689E-12</v>
      </c>
      <c r="BX476" s="223">
        <f t="shared" ca="1" si="925"/>
        <v>6.2034478593359233E-12</v>
      </c>
      <c r="BY476" s="223">
        <f t="shared" ca="1" si="926"/>
        <v>-4.8404696222193201E-12</v>
      </c>
      <c r="BZ476" s="223">
        <f t="shared" ca="1" si="927"/>
        <v>2.9888767678676184E-12</v>
      </c>
      <c r="CA476" s="223">
        <f t="shared" ca="1" si="928"/>
        <v>-8.3557581660114872E-13</v>
      </c>
      <c r="CB476" s="223">
        <f t="shared" ca="1" si="929"/>
        <v>-1.4020711980981419E-12</v>
      </c>
      <c r="CC476" s="223">
        <f t="shared" ca="1" si="930"/>
        <v>3.4981880441852028E-12</v>
      </c>
      <c r="CD476" s="223">
        <f t="shared" ca="1" si="931"/>
        <v>-5.241185059836832E-12</v>
      </c>
      <c r="CE476" s="223">
        <f t="shared" ca="1" si="932"/>
        <v>6.4551177838513386E-12</v>
      </c>
      <c r="CF476" s="223">
        <f t="shared" ca="1" si="933"/>
        <v>-7.0174474297913939E-12</v>
      </c>
      <c r="CG476" s="223">
        <f t="shared" ca="1" si="934"/>
        <v>6.8714103969828607E-12</v>
      </c>
      <c r="CH476" s="223">
        <f t="shared" ca="1" si="935"/>
        <v>-6.0317481949190215E-12</v>
      </c>
      <c r="CI476" s="223">
        <f t="shared" ca="1" si="936"/>
        <v>4.5832193816507179E-12</v>
      </c>
      <c r="CJ476" s="223">
        <f t="shared" ca="1" si="937"/>
        <v>-2.6720437265160691E-12</v>
      </c>
      <c r="CK476" s="223">
        <f t="shared" ca="1" si="938"/>
        <v>4.9114225455696178E-13</v>
      </c>
      <c r="CL476" s="223">
        <f t="shared" ca="1" si="939"/>
        <v>1.7393369037524018E-12</v>
      </c>
      <c r="CM476" s="223">
        <f t="shared" ca="1" si="940"/>
        <v>-3.7942410658736472E-12</v>
      </c>
      <c r="CN476" s="223">
        <f t="shared" ca="1" si="941"/>
        <v>5.4661407282683715E-12</v>
      </c>
      <c r="CO476" s="223">
        <f t="shared" ca="1" si="942"/>
        <v>-6.5862682552826736E-12</v>
      </c>
      <c r="CP476" s="223">
        <f t="shared" ca="1" si="943"/>
        <v>7.0415538984040748E-12</v>
      </c>
      <c r="CQ476" s="223">
        <f t="shared" ca="1" si="944"/>
        <v>-6.7860394681162406E-12</v>
      </c>
      <c r="CR476" s="223">
        <f t="shared" ca="1" si="945"/>
        <v>5.8455175207818225E-12</v>
      </c>
      <c r="CS476" s="223">
        <f t="shared" ca="1" si="946"/>
        <v>-4.3149277641491186E-12</v>
      </c>
      <c r="CT476" s="223">
        <f t="shared" ca="1" si="947"/>
        <v>2.3487734977839572E-12</v>
      </c>
      <c r="CU476" s="223">
        <f t="shared" ca="1" si="948"/>
        <v>-1.4552548780276619E-13</v>
      </c>
      <c r="CV476" s="223">
        <f t="shared" ca="1" si="949"/>
        <v>-2.0724123944574083E-12</v>
      </c>
      <c r="CW476" s="223">
        <f t="shared" ca="1" si="950"/>
        <v>4.0811534284979665E-12</v>
      </c>
      <c r="CX476" s="223">
        <f t="shared" ca="1" si="951"/>
        <v>-5.6779279849080036E-12</v>
      </c>
      <c r="CY476" s="223">
        <f t="shared" ca="1" si="952"/>
        <v>6.701551829597995E-12</v>
      </c>
      <c r="CZ476" s="223">
        <f t="shared" ca="1" si="953"/>
        <v>-7.0486966469082288E-12</v>
      </c>
      <c r="DA476" s="223">
        <f t="shared" ca="1" si="954"/>
        <v>6.6843203757840155E-12</v>
      </c>
      <c r="DB476" s="223">
        <f t="shared" ca="1" si="955"/>
        <v>-5.6452044829300832E-12</v>
      </c>
      <c r="DC476" s="223">
        <f t="shared" ca="1" si="956"/>
        <v>4.0362411077204898E-12</v>
      </c>
      <c r="DD476" s="223">
        <f t="shared" ca="1" si="957"/>
        <v>-2.0198448679672329E-12</v>
      </c>
      <c r="DE476" s="223">
        <f t="shared" ca="1" si="958"/>
        <v>-2.0044186259827411E-13</v>
      </c>
      <c r="DF476" s="223">
        <f t="shared" ca="1" si="959"/>
        <v>2.4004952621824699E-12</v>
      </c>
      <c r="DG476" s="223">
        <f t="shared" ca="1" si="960"/>
        <v>-4.3582339350463742E-12</v>
      </c>
      <c r="DH476" s="223">
        <f t="shared" ca="1" si="961"/>
        <v>5.876036615704354E-12</v>
      </c>
      <c r="DI476" s="223">
        <f t="shared" ca="1" si="962"/>
        <v>-6.8006907785692591E-12</v>
      </c>
      <c r="DJ476" s="223">
        <f t="shared" ca="1" si="963"/>
        <v>7.0388584677970599E-12</v>
      </c>
      <c r="DK476" s="223">
        <f t="shared" ca="1" si="964"/>
        <v>-6.5664981701891984E-12</v>
      </c>
      <c r="DL476" s="223">
        <f t="shared" ca="1" si="965"/>
        <v>5.4312916530174403E-12</v>
      </c>
      <c r="DM476" s="223">
        <f t="shared" ca="1" si="966"/>
        <v>-3.7478307929303893E-12</v>
      </c>
      <c r="DN476" s="223">
        <f t="shared" ca="1" si="967"/>
        <v>1.686050254946446E-12</v>
      </c>
      <c r="DO476" s="223">
        <f t="shared" ca="1" si="968"/>
        <v>5.4592633099528146E-13</v>
      </c>
      <c r="DP476" s="223">
        <f t="shared" ca="1" si="969"/>
        <v>-2.7227951265620087E-12</v>
      </c>
      <c r="DQ476" s="223">
        <f t="shared" ca="1" si="970"/>
        <v>4.624815074308738E-12</v>
      </c>
      <c r="DR476" s="223">
        <f t="shared" ca="1" si="971"/>
        <v>-6.0599893596132378E-12</v>
      </c>
      <c r="DS476" s="223">
        <f t="shared" ca="1" si="972"/>
        <v>6.8834462677846929E-12</v>
      </c>
      <c r="DT476" s="223">
        <f t="shared" ca="1" si="973"/>
        <v>-7.0120630621058122E-12</v>
      </c>
      <c r="DU476" s="223">
        <f t="shared" ca="1" si="974"/>
        <v>6.4328566953452376E-12</v>
      </c>
      <c r="DV476" s="223">
        <f t="shared" ca="1" si="975"/>
        <v>-5.2042943657879774E-12</v>
      </c>
      <c r="DW476" s="223">
        <f t="shared" ca="1" si="976"/>
        <v>3.4503916254892555E-12</v>
      </c>
      <c r="DX476" s="223">
        <f t="shared" ca="1" si="977"/>
        <v>-1.3481937991805458E-12</v>
      </c>
      <c r="DY476" s="223">
        <f t="shared" ca="1" si="978"/>
        <v>-8.9009561504382182E-13</v>
      </c>
      <c r="DZ476" s="223">
        <f t="shared" ca="1" si="979"/>
        <v>3.0385355389933449E-12</v>
      </c>
      <c r="EA476" s="223">
        <f t="shared" ca="1" si="980"/>
        <v>-4.8802546289714413E-12</v>
      </c>
      <c r="EB476" s="223">
        <f t="shared" ca="1" si="981"/>
        <v>6.2293430583626453E-12</v>
      </c>
      <c r="EC476" s="223">
        <f t="shared" ca="1" si="982"/>
        <v>-6.9496189320224425E-12</v>
      </c>
      <c r="ED476" s="223">
        <f t="shared" ca="1" si="983"/>
        <v>6.9683749823137316E-12</v>
      </c>
      <c r="EE476" s="223">
        <f t="shared" ca="1" si="984"/>
        <v>-6.2837179052703342E-12</v>
      </c>
      <c r="EF476" s="223">
        <f t="shared" ca="1" si="985"/>
        <v>4.9647594775887167E-12</v>
      </c>
      <c r="EG476" s="223">
        <f t="shared" ca="1" si="986"/>
        <v>-3.1446401624033607E-12</v>
      </c>
      <c r="EH476" s="223">
        <f t="shared" ca="1" si="987"/>
        <v>1.0070894264645875E-12</v>
      </c>
      <c r="EI476" s="223">
        <f t="shared" ca="1" si="988"/>
        <v>1.2321205807925521E-12</v>
      </c>
      <c r="EJ476" s="223">
        <f t="shared" ca="1" si="989"/>
        <v>-3.3469558531669613E-12</v>
      </c>
      <c r="EK476" s="223">
        <f t="shared" ca="1" si="990"/>
        <v>5.1239372227731237E-12</v>
      </c>
      <c r="EL476" s="223">
        <f t="shared" ca="1" si="991"/>
        <v>-6.3836897240584363E-12</v>
      </c>
      <c r="EM476" s="223">
        <f t="shared" ca="1" si="992"/>
        <v>6.9990493555382115E-12</v>
      </c>
      <c r="EN476" s="223">
        <f t="shared" ca="1" si="993"/>
        <v>-6.9078994768316842E-12</v>
      </c>
      <c r="EO476" s="223">
        <f t="shared" ca="1" si="994"/>
        <v>6.1194410883729387E-12</v>
      </c>
      <c r="EP476" s="223">
        <f t="shared" ca="1" si="995"/>
        <v>-4.7132640489463669E-12</v>
      </c>
      <c r="EQ476" s="223">
        <f t="shared" ca="1" si="996"/>
        <v>2.8313129857282822E-12</v>
      </c>
      <c r="ER476" s="223">
        <f t="shared" ca="1" si="997"/>
        <v>-6.6355888710965882E-13</v>
      </c>
      <c r="ES476" s="223">
        <f t="shared" ca="1" si="998"/>
        <v>-1.5711772601411339E-12</v>
      </c>
      <c r="ET476" s="223">
        <f t="shared" ca="1" si="999"/>
        <v>3.6473130575315836E-12</v>
      </c>
      <c r="EU476" s="223">
        <f t="shared" ca="1" si="1000"/>
        <v>-5.355275803000982E-12</v>
      </c>
      <c r="EV476" s="223">
        <f t="shared" ca="1" si="1001"/>
        <v>6.5226575220636257E-12</v>
      </c>
      <c r="EW476" s="223">
        <f t="shared" ca="1" si="1002"/>
        <v>-7.0316184561121298E-12</v>
      </c>
      <c r="EX476" s="223">
        <f t="shared" ca="1" si="1003"/>
        <v>6.8307822364495026E-12</v>
      </c>
      <c r="EY476" s="223">
        <f t="shared" ca="1" si="1004"/>
        <v>-5.9404220018941246E-12</v>
      </c>
      <c r="EZ476" s="223">
        <f t="shared" ca="1" si="1005"/>
        <v>4.4504139543772351E-12</v>
      </c>
      <c r="FA476" s="223">
        <f t="shared" ca="1" si="1006"/>
        <v>-2.5111649280772266E-12</v>
      </c>
      <c r="FB476" s="223">
        <f t="shared" ca="1" si="1007"/>
        <v>3.1842977627518773E-13</v>
      </c>
      <c r="FC476" s="223">
        <f t="shared" ca="1" si="1008"/>
        <v>1.9064488358507731E-12</v>
      </c>
      <c r="FD476" s="223">
        <f t="shared" ca="1" si="1009"/>
        <v>-3.938883565273381E-12</v>
      </c>
      <c r="FE476" s="223">
        <f t="shared" ca="1" si="1010"/>
        <v>5.573713054752917E-12</v>
      </c>
      <c r="FF476" s="223">
        <f t="shared" ca="1" si="1011"/>
        <v>-6.6459116667809998E-12</v>
      </c>
      <c r="FG476" s="223">
        <f t="shared" ca="1" si="1012"/>
        <v>7.0472477719282739E-12</v>
      </c>
      <c r="FH476" s="223">
        <f t="shared" ca="1" si="1013"/>
        <v>-6.7372090433537625E-12</v>
      </c>
      <c r="FI476" s="223">
        <f t="shared" ca="1" si="1014"/>
        <v>5.7470919184930219E-12</v>
      </c>
      <c r="FJ476" s="223">
        <f t="shared" ca="1" si="1015"/>
        <v>-4.176842422781479E-12</v>
      </c>
      <c r="FK476" s="223">
        <f t="shared" ca="1" si="1016"/>
        <v>2.1849672541619913E-12</v>
      </c>
      <c r="FL476" s="223">
        <f t="shared" ca="1" si="1017"/>
        <v>2.7466459781883761E-14</v>
      </c>
      <c r="FM476" s="223">
        <f t="shared" ca="1" si="1018"/>
        <v>-2.2371276093300391E-12</v>
      </c>
      <c r="FN476" s="223">
        <f t="shared" ca="1" si="1019"/>
        <v>4.2209649575013171E-12</v>
      </c>
      <c r="FO476" s="223">
        <f t="shared" ca="1" si="1020"/>
        <v>-5.7787227435563367E-12</v>
      </c>
      <c r="FP476" s="223">
        <f t="shared" ca="1" si="1021"/>
        <v>6.7531552281799754E-12</v>
      </c>
      <c r="FQ476" s="223">
        <f t="shared" ca="1" si="1022"/>
        <v>-7.0458996505958276E-12</v>
      </c>
      <c r="FR476" s="223">
        <f t="shared" ca="1" si="1023"/>
        <v>6.6274053235627548E-12</v>
      </c>
      <c r="FS476" s="223">
        <f t="shared" ca="1" si="1024"/>
        <v>-5.5399165872744617E-12</v>
      </c>
      <c r="FT476" s="223">
        <f t="shared" ca="1" si="1025"/>
        <v>3.8932085119410481E-12</v>
      </c>
      <c r="FU476" s="223">
        <f t="shared" ca="1" si="1026"/>
        <v>-1.8535058027509481E-12</v>
      </c>
      <c r="FV476" s="223">
        <f t="shared" ca="1" si="1027"/>
        <v>-3.7329652673156322E-13</v>
      </c>
      <c r="FW476" s="223">
        <f t="shared" ca="1" si="1028"/>
        <v>2.5624169464491892E-12</v>
      </c>
      <c r="FX476" s="223">
        <f t="shared" ca="1" si="1029"/>
        <v>-4.4928776754337609E-12</v>
      </c>
      <c r="FY476" s="223">
        <f t="shared" ca="1" si="1030"/>
        <v>5.9698109831141884E-12</v>
      </c>
      <c r="FZ476" s="223">
        <f t="shared" ca="1" si="1031"/>
        <v>-6.8441298471276219E-12</v>
      </c>
      <c r="GA476" s="223">
        <f t="shared" ca="1" si="1032"/>
        <v>7.0275773398571957E-12</v>
      </c>
      <c r="GB476" s="223">
        <f t="shared" ca="1" si="1033"/>
        <v>-6.5016356038552805E-12</v>
      </c>
      <c r="GC476" s="223">
        <f t="shared" ca="1" si="1034"/>
        <v>5.3193951117580272E-12</v>
      </c>
      <c r="GD476" s="223">
        <f t="shared" ca="1" si="1035"/>
        <v>-3.6001955207908977E-12</v>
      </c>
      <c r="GE476" s="223">
        <f t="shared" ca="1" si="1036"/>
        <v>1.5175790935135307E-12</v>
      </c>
      <c r="GF476" s="223">
        <f t="shared" ca="1" si="1037"/>
        <v>7.1822728965103271E-13</v>
      </c>
      <c r="GG476" s="223">
        <f t="shared" ca="1" si="1038"/>
        <v>-2.8815331967031226E-12</v>
      </c>
      <c r="GH476" s="223">
        <f t="shared" ca="1" si="1039"/>
        <v>4.7539666575161753E-12</v>
      </c>
      <c r="GI476" s="223">
        <f t="shared" ca="1" si="1040"/>
        <v>-6.1465174251200208E-12</v>
      </c>
      <c r="GJ476" s="223">
        <f t="shared" ca="1" si="1041"/>
        <v>6.9186163577986667E-12</v>
      </c>
      <c r="GK476" s="223">
        <f t="shared" ca="1" si="1042"/>
        <v>-6.9923249797636971E-12</v>
      </c>
      <c r="GL476" s="223">
        <f t="shared" ca="1" si="1043"/>
        <v>6.360202874501952E-12</v>
      </c>
      <c r="GM476" s="223">
        <f t="shared" ca="1" si="1044"/>
        <v>-5.0860587474928486E-12</v>
      </c>
      <c r="GN476" s="223">
        <f t="shared" ca="1" si="1045"/>
        <v>3.298509343290937E-12</v>
      </c>
      <c r="GO476" s="223">
        <f t="shared" ca="1" si="1046"/>
        <v>-1.1779964033148267E-12</v>
      </c>
      <c r="GP476" s="223">
        <f t="shared" ca="1" si="1047"/>
        <v>-1.0614277801208514E-12</v>
      </c>
      <c r="GQ476" s="223">
        <f t="shared" ca="1" si="1048"/>
        <v>3.1937075810929788E-12</v>
      </c>
      <c r="GR476" s="223">
        <f t="shared" ca="1" si="1049"/>
        <v>-5.0036029175226325E-12</v>
      </c>
      <c r="GS476" s="223">
        <f t="shared" ca="1" si="1050"/>
        <v>6.3084163682770312E-12</v>
      </c>
      <c r="GT476" s="223">
        <f t="shared" ca="1" si="1051"/>
        <v>-6.9764353156645416E-12</v>
      </c>
      <c r="GU476" s="223">
        <f t="shared" ca="1" si="1052"/>
        <v>6.940227496338773E-12</v>
      </c>
      <c r="GV476" s="223">
        <f t="shared" ca="1" si="1053"/>
        <v>-6.2034478593359596E-12</v>
      </c>
      <c r="GW476" s="223">
        <f t="shared" ca="1" si="1054"/>
        <v>4.8404696222196659E-12</v>
      </c>
      <c r="GX476" s="223">
        <f t="shared" ca="1" si="1055"/>
        <v>-2.9888767678676879E-12</v>
      </c>
      <c r="GY476" s="223">
        <f t="shared" ca="1" si="1056"/>
        <v>8.3557581660142337E-13</v>
      </c>
      <c r="GZ476" s="223">
        <f t="shared" ca="1" si="1057"/>
        <v>1.4020711980982639E-12</v>
      </c>
      <c r="HA476" s="223">
        <f t="shared" ca="1" si="1058"/>
        <v>-3.4981880441849629E-12</v>
      </c>
      <c r="HB476" s="223">
        <f t="shared" ca="1" si="1059"/>
        <v>5.2411850598369152E-12</v>
      </c>
      <c r="HC476" s="223">
        <f t="shared" ca="1" si="1060"/>
        <v>-6.455117783851228E-12</v>
      </c>
      <c r="HD476" s="223">
        <f t="shared" ca="1" si="1061"/>
        <v>7.0174474297914052E-12</v>
      </c>
      <c r="HE476" s="223">
        <f t="shared" ca="1" si="1062"/>
        <v>-6.8714103969829229E-12</v>
      </c>
      <c r="HF476" s="223">
        <f t="shared" ca="1" si="1063"/>
        <v>6.0317481949189585E-12</v>
      </c>
      <c r="HG476" s="223">
        <f t="shared" ca="1" si="1064"/>
        <v>-4.5832193816509279E-12</v>
      </c>
      <c r="HH476" s="223">
        <f t="shared" ca="1" si="1065"/>
        <v>2.672043726515954E-12</v>
      </c>
      <c r="HI476" s="223">
        <f t="shared" ca="1" si="1066"/>
        <v>-4.9114225455723744E-13</v>
      </c>
      <c r="HJ476" s="223">
        <f t="shared" ca="1" si="1067"/>
        <v>-1.7393369037525224E-12</v>
      </c>
      <c r="HK476" s="223">
        <f t="shared" ca="1" si="1068"/>
        <v>3.7942410658734146E-12</v>
      </c>
      <c r="HL476" s="223">
        <f t="shared" ca="1" si="1069"/>
        <v>-5.4661407282684499E-12</v>
      </c>
      <c r="HM476" s="223">
        <f t="shared" ca="1" si="1070"/>
        <v>6.5862682552825751E-12</v>
      </c>
      <c r="HN476" s="223">
        <f t="shared" ca="1" si="1071"/>
        <v>-7.0415538984040885E-12</v>
      </c>
      <c r="HO476" s="223">
        <f t="shared" ca="1" si="1072"/>
        <v>6.7860394681162616E-12</v>
      </c>
      <c r="HP476" s="223">
        <f t="shared" ca="1" si="1073"/>
        <v>-5.8455175207816415E-12</v>
      </c>
      <c r="HQ476" s="223">
        <f t="shared" ca="1" si="1074"/>
        <v>4.3149277641491784E-12</v>
      </c>
      <c r="HR476" s="223">
        <f t="shared" ca="1" si="1075"/>
        <v>-2.348773497783651E-12</v>
      </c>
      <c r="HS476" s="223">
        <f t="shared" ca="1" si="1076"/>
        <v>1.4552548780284212E-13</v>
      </c>
      <c r="HT476" s="223">
        <f t="shared" ca="1" si="1077"/>
        <v>2.0724123944577185E-12</v>
      </c>
      <c r="HU476" s="223">
        <f t="shared" ca="1" si="1078"/>
        <v>-4.0811534284979043E-12</v>
      </c>
      <c r="HV476" s="223">
        <f t="shared" ca="1" si="1079"/>
        <v>5.6779279849077208E-12</v>
      </c>
      <c r="HW476" s="223">
        <f t="shared" ca="1" si="1080"/>
        <v>-6.7015518295979708E-12</v>
      </c>
      <c r="HX476" s="223">
        <f t="shared" ca="1" si="1081"/>
        <v>7.0486966469082304E-12</v>
      </c>
      <c r="HY476" s="223">
        <f t="shared" ca="1" si="1082"/>
        <v>-6.6843203757840389E-12</v>
      </c>
      <c r="HZ476" s="223">
        <f t="shared" ca="1" si="1083"/>
        <v>5.6452044829303691E-12</v>
      </c>
      <c r="IA476" s="223">
        <f t="shared" ca="1" si="1084"/>
        <v>-4.0362411077205529E-12</v>
      </c>
      <c r="IB476" s="223">
        <f t="shared" ca="1" si="1085"/>
        <v>2.0198448679676901E-12</v>
      </c>
      <c r="IC476" s="223">
        <f t="shared" ca="1" si="1086"/>
        <v>2.0044186259819808E-13</v>
      </c>
      <c r="ID476" s="223">
        <f t="shared" ca="1" si="1087"/>
        <v>-2.400495262182022E-12</v>
      </c>
      <c r="IE476" s="223">
        <f t="shared" ca="1" si="1088"/>
        <v>2.4866063443935992E-12</v>
      </c>
      <c r="IF476" s="223">
        <f t="shared" ca="1" si="1089"/>
        <v>-5.8760366157040907E-12</v>
      </c>
      <c r="IG476" s="223">
        <f t="shared" ca="1" si="1090"/>
        <v>6.8006907785692397E-12</v>
      </c>
      <c r="IH476" s="223">
        <f t="shared" ca="1" si="1091"/>
        <v>-7.0388584677970858E-12</v>
      </c>
      <c r="II476" s="223">
        <f t="shared" ca="1" si="1092"/>
        <v>6.5664981701892267E-12</v>
      </c>
      <c r="IJ476" s="223">
        <f t="shared" ca="1" si="1093"/>
        <v>-5.431291653017744E-12</v>
      </c>
      <c r="IK476" s="223">
        <f t="shared" ca="1" si="1094"/>
        <v>3.7478307929304539E-12</v>
      </c>
      <c r="IL476" s="223">
        <f t="shared" ca="1" si="1095"/>
        <v>-1.6860502549465199E-12</v>
      </c>
      <c r="IM476" s="223">
        <f t="shared" ca="1" si="1096"/>
        <v>-5.4592633099560539E-13</v>
      </c>
      <c r="IN476" s="223">
        <f t="shared" ca="1" si="1097"/>
        <v>2.7227951265619384E-12</v>
      </c>
      <c r="IO476" s="223">
        <f t="shared" ca="1" si="1098"/>
        <v>-4.6248150743089827E-12</v>
      </c>
      <c r="IP476" s="223">
        <f t="shared" ca="1" si="1099"/>
        <v>6.0599893596131982E-12</v>
      </c>
      <c r="IQ476" s="223">
        <f t="shared" ca="1" si="1100"/>
        <v>-6.8834462677847632E-12</v>
      </c>
      <c r="IR476" s="223">
        <f t="shared" ca="1" si="1101"/>
        <v>7.0120630621058202E-12</v>
      </c>
      <c r="IS476" s="223">
        <f t="shared" ca="1" si="1102"/>
        <v>-6.4328566953451052E-12</v>
      </c>
      <c r="IT476" s="223">
        <f t="shared" ca="1" si="1103"/>
        <v>5.2042943657880283E-12</v>
      </c>
      <c r="IU476" s="223">
        <f t="shared" ca="1" si="1104"/>
        <v>-3.4503916254889727E-12</v>
      </c>
      <c r="IV476" s="223">
        <f t="shared" ca="1" si="1105"/>
        <v>1.3481937991806208E-12</v>
      </c>
      <c r="IW476" s="223">
        <f t="shared" ca="1" si="1106"/>
        <v>8.9009561504414393E-13</v>
      </c>
      <c r="IX476" s="223">
        <f t="shared" ca="1" si="1107"/>
        <v>-3.0385355389932766E-12</v>
      </c>
      <c r="IY476" s="223">
        <f t="shared" ca="1" si="1108"/>
        <v>4.8802546289716748E-12</v>
      </c>
      <c r="IZ476" s="223">
        <f t="shared" ca="1" si="1109"/>
        <v>-6.2293430583626097E-12</v>
      </c>
      <c r="JA476" s="223">
        <f t="shared" ca="1" si="1110"/>
        <v>6.9496189320224966E-12</v>
      </c>
      <c r="JB476" s="223">
        <f t="shared" ca="1" si="1111"/>
        <v>-6.9683749823137429E-12</v>
      </c>
    </row>
    <row r="477" spans="2:262">
      <c r="B477" s="230">
        <v>116</v>
      </c>
      <c r="C477" s="229">
        <f t="shared" si="1112"/>
        <v>2.2656250000000016E-3</v>
      </c>
      <c r="D477" s="226">
        <f t="shared" ca="1" si="855"/>
        <v>18.0000000000094</v>
      </c>
      <c r="E477" s="225">
        <f ca="1">DR361</f>
        <v>9.4016953568686937E-12</v>
      </c>
      <c r="F477" s="224">
        <v>116</v>
      </c>
      <c r="G477" s="223">
        <f t="shared" ca="1" si="856"/>
        <v>5.5886721224383748E-13</v>
      </c>
      <c r="H477" s="223">
        <f t="shared" ca="1" si="857"/>
        <v>-4.4595779668266283E-13</v>
      </c>
      <c r="I477" s="223">
        <f t="shared" ca="1" si="858"/>
        <v>2.9464279511596917E-13</v>
      </c>
      <c r="J477" s="223">
        <f t="shared" ca="1" si="859"/>
        <v>-1.1795335387604206E-13</v>
      </c>
      <c r="K477" s="223">
        <f t="shared" ca="1" si="860"/>
        <v>-6.8894150998209691E-14</v>
      </c>
      <c r="L477" s="223">
        <f t="shared" ca="1" si="861"/>
        <v>2.498085378484687E-13</v>
      </c>
      <c r="M477" s="223">
        <f t="shared" ca="1" si="862"/>
        <v>-4.0920958115675991E-13</v>
      </c>
      <c r="N477" s="223">
        <f t="shared" ca="1" si="863"/>
        <v>5.3336977010550431E-13</v>
      </c>
      <c r="O477" s="223">
        <f t="shared" ca="1" si="864"/>
        <v>-6.1159651259158506E-13</v>
      </c>
      <c r="P477" s="223">
        <f t="shared" ca="1" si="865"/>
        <v>6.3715297407857499E-13</v>
      </c>
      <c r="Q477" s="223">
        <f t="shared" ca="1" si="866"/>
        <v>-6.0783824926346843E-13</v>
      </c>
      <c r="R477" s="223">
        <f t="shared" ca="1" si="867"/>
        <v>5.2617690256354724E-13</v>
      </c>
      <c r="S477" s="223">
        <f t="shared" ca="1" si="868"/>
        <v>-3.992015543239217E-13</v>
      </c>
      <c r="T477" s="223">
        <f t="shared" ca="1" si="869"/>
        <v>2.3784723627555955E-13</v>
      </c>
      <c r="U477" s="223">
        <f t="shared" ca="1" si="870"/>
        <v>-5.60096739451023E-14</v>
      </c>
      <c r="V477" s="223">
        <f t="shared" ca="1" si="871"/>
        <v>-1.30651403897004E-13</v>
      </c>
      <c r="W477" s="223">
        <f t="shared" ca="1" si="872"/>
        <v>3.0606087056326927E-13</v>
      </c>
      <c r="X477" s="223">
        <f t="shared" ca="1" si="873"/>
        <v>-4.5511258056561017E-13</v>
      </c>
      <c r="Y477" s="223">
        <f t="shared" ca="1" si="874"/>
        <v>5.6497030072154478E-13</v>
      </c>
      <c r="Z477" s="223">
        <f t="shared" ca="1" si="875"/>
        <v>-6.2617315793679439E-13</v>
      </c>
      <c r="AA477" s="223">
        <f t="shared" ca="1" si="876"/>
        <v>6.3345040324352202E-13</v>
      </c>
      <c r="AB477" s="223">
        <f t="shared" ca="1" si="877"/>
        <v>-5.8617532516232305E-13</v>
      </c>
      <c r="AC477" s="223">
        <f t="shared" ca="1" si="878"/>
        <v>4.8841922167402147E-13</v>
      </c>
      <c r="AD477" s="223">
        <f t="shared" ca="1" si="879"/>
        <v>-3.4860078277127238E-13</v>
      </c>
      <c r="AE477" s="223">
        <f t="shared" ca="1" si="880"/>
        <v>1.7876107852928895E-13</v>
      </c>
      <c r="AF477" s="223">
        <f t="shared" ca="1" si="881"/>
        <v>6.473409763933287E-15</v>
      </c>
      <c r="AG477" s="223">
        <f t="shared" ca="1" si="882"/>
        <v>-1.911504123549499E-13</v>
      </c>
      <c r="AH477" s="223">
        <f t="shared" ca="1" si="883"/>
        <v>3.5936566978465869E-13</v>
      </c>
      <c r="AI477" s="223">
        <f t="shared" ca="1" si="884"/>
        <v>-4.96632597033773E-13</v>
      </c>
      <c r="AJ477" s="223">
        <f t="shared" ca="1" si="885"/>
        <v>5.9112985849745674E-13</v>
      </c>
      <c r="AK477" s="223">
        <f t="shared" ca="1" si="886"/>
        <v>-6.34719413470006E-13</v>
      </c>
      <c r="AL477" s="223">
        <f t="shared" ca="1" si="887"/>
        <v>6.2364735874601998E-13</v>
      </c>
      <c r="AM477" s="223">
        <f t="shared" ca="1" si="888"/>
        <v>-5.5886721224383778E-13</v>
      </c>
      <c r="AN477" s="223">
        <f t="shared" ca="1" si="889"/>
        <v>4.4595779668266374E-13</v>
      </c>
      <c r="AO477" s="223">
        <f t="shared" ca="1" si="890"/>
        <v>-2.9464279511597124E-13</v>
      </c>
      <c r="AP477" s="223">
        <f t="shared" ca="1" si="891"/>
        <v>1.1795335387604431E-13</v>
      </c>
      <c r="AQ477" s="223">
        <f t="shared" ca="1" si="892"/>
        <v>6.8894150998207469E-14</v>
      </c>
      <c r="AR477" s="223">
        <f t="shared" ca="1" si="893"/>
        <v>-2.4980853784846456E-13</v>
      </c>
      <c r="AS477" s="223">
        <f t="shared" ca="1" si="894"/>
        <v>4.0920958115675648E-13</v>
      </c>
      <c r="AT477" s="223">
        <f t="shared" ca="1" si="895"/>
        <v>-5.3336977010550178E-13</v>
      </c>
      <c r="AU477" s="223">
        <f t="shared" ca="1" si="896"/>
        <v>6.1159651259158637E-13</v>
      </c>
      <c r="AV477" s="223">
        <f t="shared" ca="1" si="897"/>
        <v>-6.3715297407857499E-13</v>
      </c>
      <c r="AW477" s="223">
        <f t="shared" ca="1" si="898"/>
        <v>6.0783824926346782E-13</v>
      </c>
      <c r="AX477" s="223">
        <f t="shared" ca="1" si="899"/>
        <v>-5.2617690256354724E-13</v>
      </c>
      <c r="AY477" s="223">
        <f t="shared" ca="1" si="900"/>
        <v>3.992015543239217E-13</v>
      </c>
      <c r="AZ477" s="223">
        <f t="shared" ca="1" si="901"/>
        <v>-2.3784723627556798E-13</v>
      </c>
      <c r="BA477" s="223">
        <f t="shared" ca="1" si="902"/>
        <v>5.60096739451023E-14</v>
      </c>
      <c r="BB477" s="223">
        <f t="shared" ca="1" si="903"/>
        <v>1.3065140389701286E-13</v>
      </c>
      <c r="BC477" s="223">
        <f t="shared" ca="1" si="904"/>
        <v>-3.0606087056326927E-13</v>
      </c>
      <c r="BD477" s="223">
        <f t="shared" ca="1" si="905"/>
        <v>4.5511258056561653E-13</v>
      </c>
      <c r="BE477" s="223">
        <f t="shared" ca="1" si="906"/>
        <v>-5.6497030072154478E-13</v>
      </c>
      <c r="BF477" s="223">
        <f t="shared" ca="1" si="907"/>
        <v>6.2617315793679611E-13</v>
      </c>
      <c r="BG477" s="223">
        <f t="shared" ca="1" si="908"/>
        <v>-6.3345040324352242E-13</v>
      </c>
      <c r="BH477" s="223">
        <f t="shared" ca="1" si="909"/>
        <v>5.8617532516232133E-13</v>
      </c>
      <c r="BI477" s="223">
        <f t="shared" ca="1" si="910"/>
        <v>-4.8841922167402147E-13</v>
      </c>
      <c r="BJ477" s="223">
        <f t="shared" ca="1" si="911"/>
        <v>3.4860078277127238E-13</v>
      </c>
      <c r="BK477" s="223">
        <f t="shared" ca="1" si="912"/>
        <v>-1.7876107852929766E-13</v>
      </c>
      <c r="BL477" s="223">
        <f t="shared" ca="1" si="913"/>
        <v>-6.473409763933287E-15</v>
      </c>
      <c r="BM477" s="223">
        <f t="shared" ca="1" si="914"/>
        <v>1.9115041235494126E-13</v>
      </c>
      <c r="BN477" s="223">
        <f t="shared" ca="1" si="915"/>
        <v>-3.5936566978465869E-13</v>
      </c>
      <c r="BO477" s="223">
        <f t="shared" ca="1" si="916"/>
        <v>4.9663259703376734E-13</v>
      </c>
      <c r="BP477" s="223">
        <f t="shared" ca="1" si="917"/>
        <v>-5.9112985849745674E-13</v>
      </c>
      <c r="BQ477" s="223">
        <f t="shared" ca="1" si="918"/>
        <v>6.3471941347000519E-13</v>
      </c>
      <c r="BR477" s="223">
        <f t="shared" ca="1" si="919"/>
        <v>-6.2364735874601998E-13</v>
      </c>
      <c r="BS477" s="223">
        <f t="shared" ca="1" si="920"/>
        <v>5.5886721224383334E-13</v>
      </c>
      <c r="BT477" s="223">
        <f t="shared" ca="1" si="921"/>
        <v>-4.4595779668266374E-13</v>
      </c>
      <c r="BU477" s="223">
        <f t="shared" ca="1" si="922"/>
        <v>2.9464279511596321E-13</v>
      </c>
      <c r="BV477" s="223">
        <f t="shared" ca="1" si="923"/>
        <v>-1.1795335387604431E-13</v>
      </c>
      <c r="BW477" s="223">
        <f t="shared" ca="1" si="924"/>
        <v>-6.8894150998216456E-14</v>
      </c>
      <c r="BX477" s="223">
        <f t="shared" ca="1" si="925"/>
        <v>2.4980853784846456E-13</v>
      </c>
      <c r="BY477" s="223">
        <f t="shared" ca="1" si="926"/>
        <v>-4.092095811567634E-13</v>
      </c>
      <c r="BZ477" s="223">
        <f t="shared" ca="1" si="927"/>
        <v>5.3336977010550178E-13</v>
      </c>
      <c r="CA477" s="223">
        <f t="shared" ca="1" si="928"/>
        <v>-6.1159651259158637E-13</v>
      </c>
      <c r="CB477" s="223">
        <f t="shared" ca="1" si="929"/>
        <v>6.3715297407857509E-13</v>
      </c>
      <c r="CC477" s="223">
        <f t="shared" ca="1" si="930"/>
        <v>-6.0783824926346782E-13</v>
      </c>
      <c r="CD477" s="223">
        <f t="shared" ca="1" si="931"/>
        <v>5.2617690256355239E-13</v>
      </c>
      <c r="CE477" s="223">
        <f t="shared" ca="1" si="932"/>
        <v>-3.992015543239217E-13</v>
      </c>
      <c r="CF477" s="223">
        <f t="shared" ca="1" si="933"/>
        <v>2.3784723627556798E-13</v>
      </c>
      <c r="CG477" s="223">
        <f t="shared" ca="1" si="934"/>
        <v>-5.60096739451023E-14</v>
      </c>
      <c r="CH477" s="223">
        <f t="shared" ca="1" si="935"/>
        <v>-1.3065140389699514E-13</v>
      </c>
      <c r="CI477" s="223">
        <f t="shared" ca="1" si="936"/>
        <v>3.0606087056326927E-13</v>
      </c>
      <c r="CJ477" s="223">
        <f t="shared" ca="1" si="937"/>
        <v>-4.5511258056561653E-13</v>
      </c>
      <c r="CK477" s="223">
        <f t="shared" ca="1" si="938"/>
        <v>5.6497030072154478E-13</v>
      </c>
      <c r="CL477" s="223">
        <f t="shared" ca="1" si="939"/>
        <v>-6.2617315793679611E-13</v>
      </c>
      <c r="CM477" s="223">
        <f t="shared" ca="1" si="940"/>
        <v>6.3345040324352242E-13</v>
      </c>
      <c r="CN477" s="223">
        <f t="shared" ca="1" si="941"/>
        <v>-5.8617532516232133E-13</v>
      </c>
      <c r="CO477" s="223">
        <f t="shared" ca="1" si="942"/>
        <v>4.8841922167402147E-13</v>
      </c>
      <c r="CP477" s="223">
        <f t="shared" ca="1" si="943"/>
        <v>-3.4860078277127238E-13</v>
      </c>
      <c r="CQ477" s="223">
        <f t="shared" ca="1" si="944"/>
        <v>1.7876107852929766E-13</v>
      </c>
      <c r="CR477" s="223">
        <f t="shared" ca="1" si="945"/>
        <v>6.473409763933287E-15</v>
      </c>
      <c r="CS477" s="223">
        <f t="shared" ca="1" si="946"/>
        <v>-1.9115041235494126E-13</v>
      </c>
      <c r="CT477" s="223">
        <f t="shared" ca="1" si="947"/>
        <v>3.593656697846437E-13</v>
      </c>
      <c r="CU477" s="223">
        <f t="shared" ca="1" si="948"/>
        <v>-4.9663259703377875E-13</v>
      </c>
      <c r="CV477" s="223">
        <f t="shared" ca="1" si="949"/>
        <v>5.9112985849745674E-13</v>
      </c>
      <c r="CW477" s="223">
        <f t="shared" ca="1" si="950"/>
        <v>-6.3471941347000519E-13</v>
      </c>
      <c r="CX477" s="223">
        <f t="shared" ca="1" si="951"/>
        <v>6.2364735874601625E-13</v>
      </c>
      <c r="CY477" s="223">
        <f t="shared" ca="1" si="952"/>
        <v>-5.5886721224383334E-13</v>
      </c>
      <c r="CZ477" s="223">
        <f t="shared" ca="1" si="953"/>
        <v>4.4595779668266374E-13</v>
      </c>
      <c r="DA477" s="223">
        <f t="shared" ca="1" si="954"/>
        <v>-2.9464279511597927E-13</v>
      </c>
      <c r="DB477" s="223">
        <f t="shared" ca="1" si="955"/>
        <v>1.1795335387602646E-13</v>
      </c>
      <c r="DC477" s="223">
        <f t="shared" ca="1" si="956"/>
        <v>6.8894150998216456E-14</v>
      </c>
      <c r="DD477" s="223">
        <f t="shared" ca="1" si="957"/>
        <v>-2.4980853784846456E-13</v>
      </c>
      <c r="DE477" s="223">
        <f t="shared" ca="1" si="958"/>
        <v>4.0920958115674956E-13</v>
      </c>
      <c r="DF477" s="223">
        <f t="shared" ca="1" si="959"/>
        <v>-5.3336977010551178E-13</v>
      </c>
      <c r="DG477" s="223">
        <f t="shared" ca="1" si="960"/>
        <v>6.1159651259158637E-13</v>
      </c>
      <c r="DH477" s="223">
        <f t="shared" ca="1" si="961"/>
        <v>-6.3715297407857509E-13</v>
      </c>
      <c r="DI477" s="223">
        <f t="shared" ca="1" si="962"/>
        <v>6.0783824926347328E-13</v>
      </c>
      <c r="DJ477" s="223">
        <f t="shared" ca="1" si="963"/>
        <v>-5.2617690256354219E-13</v>
      </c>
      <c r="DK477" s="223">
        <f t="shared" ca="1" si="964"/>
        <v>3.992015543239217E-13</v>
      </c>
      <c r="DL477" s="223">
        <f t="shared" ca="1" si="965"/>
        <v>-2.3784723627556798E-13</v>
      </c>
      <c r="DM477" s="223">
        <f t="shared" ca="1" si="966"/>
        <v>5.6009673945120349E-14</v>
      </c>
      <c r="DN477" s="223">
        <f t="shared" ca="1" si="967"/>
        <v>1.3065140389701286E-13</v>
      </c>
      <c r="DO477" s="223">
        <f t="shared" ca="1" si="968"/>
        <v>-3.0606087056326927E-13</v>
      </c>
      <c r="DP477" s="223">
        <f t="shared" ca="1" si="969"/>
        <v>4.5511258056560381E-13</v>
      </c>
      <c r="DQ477" s="223">
        <f t="shared" ca="1" si="970"/>
        <v>-5.6497030072155326E-13</v>
      </c>
      <c r="DR477" s="223">
        <f t="shared" ca="1" si="971"/>
        <v>6.2617315793679611E-13</v>
      </c>
      <c r="DS477" s="223">
        <f t="shared" ca="1" si="972"/>
        <v>-6.3345040324352242E-13</v>
      </c>
      <c r="DT477" s="223">
        <f t="shared" ca="1" si="973"/>
        <v>5.861753251623284E-13</v>
      </c>
      <c r="DU477" s="223">
        <f t="shared" ca="1" si="974"/>
        <v>-4.8841922167400996E-13</v>
      </c>
      <c r="DV477" s="223">
        <f t="shared" ca="1" si="975"/>
        <v>3.4860078277127238E-13</v>
      </c>
      <c r="DW477" s="223">
        <f t="shared" ca="1" si="976"/>
        <v>-1.7876107852929766E-13</v>
      </c>
      <c r="DX477" s="223">
        <f t="shared" ca="1" si="977"/>
        <v>-6.4734097639151621E-15</v>
      </c>
      <c r="DY477" s="223">
        <f t="shared" ca="1" si="978"/>
        <v>1.9115041235495853E-13</v>
      </c>
      <c r="DZ477" s="223">
        <f t="shared" ca="1" si="979"/>
        <v>-3.5936566978465869E-13</v>
      </c>
      <c r="EA477" s="223">
        <f t="shared" ca="1" si="980"/>
        <v>4.9663259703376734E-13</v>
      </c>
      <c r="EB477" s="223">
        <f t="shared" ca="1" si="981"/>
        <v>-5.9112985849744997E-13</v>
      </c>
      <c r="EC477" s="223">
        <f t="shared" ca="1" si="982"/>
        <v>6.347194134700067E-13</v>
      </c>
      <c r="ED477" s="223">
        <f t="shared" ca="1" si="983"/>
        <v>-6.2364735874601998E-13</v>
      </c>
      <c r="EE477" s="223">
        <f t="shared" ca="1" si="984"/>
        <v>5.5886721224384212E-13</v>
      </c>
      <c r="EF477" s="223">
        <f t="shared" ca="1" si="985"/>
        <v>-4.4595779668265076E-13</v>
      </c>
      <c r="EG477" s="223">
        <f t="shared" ca="1" si="986"/>
        <v>2.9464279511596321E-13</v>
      </c>
      <c r="EH477" s="223">
        <f t="shared" ca="1" si="987"/>
        <v>-1.1795335387604431E-13</v>
      </c>
      <c r="EI477" s="223">
        <f t="shared" ca="1" si="988"/>
        <v>-6.8894150998198445E-14</v>
      </c>
      <c r="EJ477" s="223">
        <f t="shared" ca="1" si="989"/>
        <v>2.4980853784848122E-13</v>
      </c>
      <c r="EK477" s="223">
        <f t="shared" ca="1" si="990"/>
        <v>-4.092095811567634E-13</v>
      </c>
      <c r="EL477" s="223">
        <f t="shared" ca="1" si="991"/>
        <v>5.3336977010550178E-13</v>
      </c>
      <c r="EM477" s="223">
        <f t="shared" ca="1" si="992"/>
        <v>-6.1159651259158132E-13</v>
      </c>
      <c r="EN477" s="223">
        <f t="shared" ca="1" si="993"/>
        <v>6.3715297407857489E-13</v>
      </c>
      <c r="EO477" s="223">
        <f t="shared" ca="1" si="994"/>
        <v>-6.0783824926346782E-13</v>
      </c>
      <c r="EP477" s="223">
        <f t="shared" ca="1" si="995"/>
        <v>5.2617690256355239E-13</v>
      </c>
      <c r="EQ477" s="223">
        <f t="shared" ca="1" si="996"/>
        <v>-3.9920155432393584E-13</v>
      </c>
      <c r="ER477" s="223">
        <f t="shared" ca="1" si="997"/>
        <v>2.3784723627555122E-13</v>
      </c>
      <c r="ES477" s="223">
        <f t="shared" ca="1" si="998"/>
        <v>-5.60096739451023E-14</v>
      </c>
      <c r="ET477" s="223">
        <f t="shared" ca="1" si="999"/>
        <v>-1.3065140389699514E-13</v>
      </c>
      <c r="EU477" s="223">
        <f t="shared" ca="1" si="1000"/>
        <v>3.0606087056328513E-13</v>
      </c>
      <c r="EV477" s="223">
        <f t="shared" ca="1" si="1001"/>
        <v>-4.5511258056561653E-13</v>
      </c>
      <c r="EW477" s="223">
        <f t="shared" ca="1" si="1002"/>
        <v>5.6497030072154478E-13</v>
      </c>
      <c r="EX477" s="223">
        <f t="shared" ca="1" si="1003"/>
        <v>-6.2617315793679277E-13</v>
      </c>
      <c r="EY477" s="223">
        <f t="shared" ca="1" si="1004"/>
        <v>6.3345040324352061E-13</v>
      </c>
      <c r="EZ477" s="223">
        <f t="shared" ca="1" si="1005"/>
        <v>-5.8617532516232133E-13</v>
      </c>
      <c r="FA477" s="223">
        <f t="shared" ca="1" si="1006"/>
        <v>4.8841922167402147E-13</v>
      </c>
      <c r="FB477" s="223">
        <f t="shared" ca="1" si="1007"/>
        <v>-3.4860078277128758E-13</v>
      </c>
      <c r="FC477" s="223">
        <f t="shared" ca="1" si="1008"/>
        <v>1.7876107852928029E-13</v>
      </c>
      <c r="FD477" s="223">
        <f t="shared" ca="1" si="1009"/>
        <v>6.473409763933287E-15</v>
      </c>
      <c r="FE477" s="223">
        <f t="shared" ca="1" si="1010"/>
        <v>-1.9115041235494126E-13</v>
      </c>
      <c r="FF477" s="223">
        <f t="shared" ca="1" si="1011"/>
        <v>3.593656697846437E-13</v>
      </c>
      <c r="FG477" s="223">
        <f t="shared" ca="1" si="1012"/>
        <v>-4.9663259703377875E-13</v>
      </c>
      <c r="FH477" s="223">
        <f t="shared" ca="1" si="1013"/>
        <v>5.9112985849745674E-13</v>
      </c>
      <c r="FI477" s="223">
        <f t="shared" ca="1" si="1014"/>
        <v>-6.3471941347000519E-13</v>
      </c>
      <c r="FJ477" s="223">
        <f t="shared" ca="1" si="1015"/>
        <v>6.2364735874602372E-13</v>
      </c>
      <c r="FK477" s="223">
        <f t="shared" ca="1" si="1016"/>
        <v>-5.5886721224383334E-13</v>
      </c>
      <c r="FL477" s="223">
        <f t="shared" ca="1" si="1017"/>
        <v>4.4595779668266374E-13</v>
      </c>
      <c r="FM477" s="223">
        <f t="shared" ca="1" si="1018"/>
        <v>-2.9464279511597927E-13</v>
      </c>
      <c r="FN477" s="223">
        <f t="shared" ca="1" si="1019"/>
        <v>1.1795335387602646E-13</v>
      </c>
      <c r="FO477" s="223">
        <f t="shared" ca="1" si="1020"/>
        <v>6.8894150998216456E-14</v>
      </c>
      <c r="FP477" s="223">
        <f t="shared" ca="1" si="1021"/>
        <v>-2.4980853784846456E-13</v>
      </c>
      <c r="FQ477" s="223">
        <f t="shared" ca="1" si="1022"/>
        <v>4.0920958115674956E-13</v>
      </c>
      <c r="FR477" s="223">
        <f t="shared" ca="1" si="1023"/>
        <v>-5.3336977010551178E-13</v>
      </c>
      <c r="FS477" s="223">
        <f t="shared" ca="1" si="1024"/>
        <v>6.1159651259158637E-13</v>
      </c>
      <c r="FT477" s="223">
        <f t="shared" ca="1" si="1025"/>
        <v>-6.3715297407857509E-13</v>
      </c>
      <c r="FU477" s="223">
        <f t="shared" ca="1" si="1026"/>
        <v>6.0783824926347328E-13</v>
      </c>
      <c r="FV477" s="223">
        <f t="shared" ca="1" si="1027"/>
        <v>-5.2617690256354219E-13</v>
      </c>
      <c r="FW477" s="223">
        <f t="shared" ca="1" si="1028"/>
        <v>3.992015543239217E-13</v>
      </c>
      <c r="FX477" s="223">
        <f t="shared" ca="1" si="1029"/>
        <v>-2.3784723627556798E-13</v>
      </c>
      <c r="FY477" s="223">
        <f t="shared" ca="1" si="1030"/>
        <v>5.6009673945120349E-14</v>
      </c>
      <c r="FZ477" s="223">
        <f t="shared" ca="1" si="1031"/>
        <v>1.3065140389701286E-13</v>
      </c>
      <c r="GA477" s="223">
        <f t="shared" ca="1" si="1032"/>
        <v>-3.0606087056326927E-13</v>
      </c>
      <c r="GB477" s="223">
        <f t="shared" ca="1" si="1033"/>
        <v>4.5511258056560381E-13</v>
      </c>
      <c r="GC477" s="223">
        <f t="shared" ca="1" si="1034"/>
        <v>-5.6497030072155326E-13</v>
      </c>
      <c r="GD477" s="223">
        <f t="shared" ca="1" si="1035"/>
        <v>6.2617315793679611E-13</v>
      </c>
      <c r="GE477" s="223">
        <f t="shared" ca="1" si="1036"/>
        <v>-6.3345040324352242E-13</v>
      </c>
      <c r="GF477" s="223">
        <f t="shared" ca="1" si="1037"/>
        <v>5.861753251623284E-13</v>
      </c>
      <c r="GG477" s="223">
        <f t="shared" ca="1" si="1038"/>
        <v>-4.8841922167403319E-13</v>
      </c>
      <c r="GH477" s="223">
        <f t="shared" ca="1" si="1039"/>
        <v>3.4860078277130273E-13</v>
      </c>
      <c r="GI477" s="223">
        <f t="shared" ca="1" si="1040"/>
        <v>-1.7876107852926289E-13</v>
      </c>
      <c r="GJ477" s="223">
        <f t="shared" ca="1" si="1041"/>
        <v>-6.4734097639513613E-15</v>
      </c>
      <c r="GK477" s="223">
        <f t="shared" ca="1" si="1042"/>
        <v>1.9115041235495853E-13</v>
      </c>
      <c r="GL477" s="223">
        <f t="shared" ca="1" si="1043"/>
        <v>-3.5936566978465869E-13</v>
      </c>
      <c r="GM477" s="223">
        <f t="shared" ca="1" si="1044"/>
        <v>4.9663259703376734E-13</v>
      </c>
      <c r="GN477" s="223">
        <f t="shared" ca="1" si="1045"/>
        <v>-5.9112985849744997E-13</v>
      </c>
      <c r="GO477" s="223">
        <f t="shared" ca="1" si="1046"/>
        <v>6.3471941347000357E-13</v>
      </c>
      <c r="GP477" s="223">
        <f t="shared" ca="1" si="1047"/>
        <v>-6.2364735874601251E-13</v>
      </c>
      <c r="GQ477" s="223">
        <f t="shared" ca="1" si="1048"/>
        <v>5.5886721224382466E-13</v>
      </c>
      <c r="GR477" s="223">
        <f t="shared" ca="1" si="1049"/>
        <v>-4.4595779668265076E-13</v>
      </c>
      <c r="GS477" s="223">
        <f t="shared" ca="1" si="1050"/>
        <v>2.9464279511596321E-13</v>
      </c>
      <c r="GT477" s="223">
        <f t="shared" ca="1" si="1051"/>
        <v>-1.1795335387604431E-13</v>
      </c>
      <c r="GU477" s="223">
        <f t="shared" ca="1" si="1052"/>
        <v>-6.8894150998198445E-14</v>
      </c>
      <c r="GV477" s="223">
        <f t="shared" ca="1" si="1053"/>
        <v>2.498085378484479E-13</v>
      </c>
      <c r="GW477" s="223">
        <f t="shared" ca="1" si="1054"/>
        <v>-4.0920958115673568E-13</v>
      </c>
      <c r="GX477" s="223">
        <f t="shared" ca="1" si="1055"/>
        <v>5.3336977010552168E-13</v>
      </c>
      <c r="GY477" s="223">
        <f t="shared" ca="1" si="1056"/>
        <v>-6.1159651259159142E-13</v>
      </c>
      <c r="GZ477" s="223">
        <f t="shared" ca="1" si="1057"/>
        <v>6.3715297407857489E-13</v>
      </c>
      <c r="HA477" s="223">
        <f t="shared" ca="1" si="1058"/>
        <v>-6.0783824926346782E-13</v>
      </c>
      <c r="HB477" s="223">
        <f t="shared" ca="1" si="1059"/>
        <v>5.2617690256355239E-13</v>
      </c>
      <c r="HC477" s="223">
        <f t="shared" ca="1" si="1060"/>
        <v>-3.9920155432393584E-13</v>
      </c>
      <c r="HD477" s="223">
        <f t="shared" ca="1" si="1061"/>
        <v>2.3784723627558474E-13</v>
      </c>
      <c r="HE477" s="223">
        <f t="shared" ca="1" si="1062"/>
        <v>-5.6009673945138398E-14</v>
      </c>
      <c r="HF477" s="223">
        <f t="shared" ca="1" si="1063"/>
        <v>-1.3065140389703058E-13</v>
      </c>
      <c r="HG477" s="223">
        <f t="shared" ca="1" si="1064"/>
        <v>3.0606087056328513E-13</v>
      </c>
      <c r="HH477" s="223">
        <f t="shared" ca="1" si="1065"/>
        <v>-4.5511258056561653E-13</v>
      </c>
      <c r="HI477" s="223">
        <f t="shared" ca="1" si="1066"/>
        <v>5.6497030072154478E-13</v>
      </c>
      <c r="HJ477" s="223">
        <f t="shared" ca="1" si="1067"/>
        <v>-6.2617315793679277E-13</v>
      </c>
      <c r="HK477" s="223">
        <f t="shared" ca="1" si="1068"/>
        <v>6.3345040324352444E-13</v>
      </c>
      <c r="HL477" s="223">
        <f t="shared" ca="1" si="1069"/>
        <v>-5.8617532516233547E-13</v>
      </c>
      <c r="HM477" s="223">
        <f t="shared" ca="1" si="1070"/>
        <v>4.8841922167399835E-13</v>
      </c>
      <c r="HN477" s="223">
        <f t="shared" ca="1" si="1071"/>
        <v>-3.4860078277125724E-13</v>
      </c>
      <c r="HO477" s="223">
        <f t="shared" ca="1" si="1072"/>
        <v>1.7876107852928029E-13</v>
      </c>
      <c r="HP477" s="223">
        <f t="shared" ca="1" si="1073"/>
        <v>6.473409763933287E-15</v>
      </c>
      <c r="HQ477" s="223">
        <f t="shared" ca="1" si="1074"/>
        <v>-1.9115041235494126E-13</v>
      </c>
      <c r="HR477" s="223">
        <f t="shared" ca="1" si="1075"/>
        <v>3.593656697846437E-13</v>
      </c>
      <c r="HS477" s="223">
        <f t="shared" ca="1" si="1076"/>
        <v>-4.9663259703375593E-13</v>
      </c>
      <c r="HT477" s="223">
        <f t="shared" ca="1" si="1077"/>
        <v>5.911298584974431E-13</v>
      </c>
      <c r="HU477" s="223">
        <f t="shared" ca="1" si="1078"/>
        <v>-6.3471941347000832E-13</v>
      </c>
      <c r="HV477" s="223">
        <f t="shared" ca="1" si="1079"/>
        <v>6.2364735874601625E-13</v>
      </c>
      <c r="HW477" s="223">
        <f t="shared" ca="1" si="1080"/>
        <v>-5.5886721224383334E-13</v>
      </c>
      <c r="HX477" s="223">
        <f t="shared" ca="1" si="1081"/>
        <v>4.4595779668266374E-13</v>
      </c>
      <c r="HY477" s="223">
        <f t="shared" ca="1" si="1082"/>
        <v>-2.9464279511597927E-13</v>
      </c>
      <c r="HZ477" s="223">
        <f t="shared" ca="1" si="1083"/>
        <v>1.1795335387606208E-13</v>
      </c>
      <c r="IA477" s="223">
        <f t="shared" ca="1" si="1084"/>
        <v>6.8894150998180446E-14</v>
      </c>
      <c r="IB477" s="223">
        <f t="shared" ca="1" si="1085"/>
        <v>-2.4980853784849788E-13</v>
      </c>
      <c r="IC477" s="223">
        <f t="shared" ca="1" si="1086"/>
        <v>4.0920958115677728E-13</v>
      </c>
      <c r="ID477" s="223">
        <f t="shared" ca="1" si="1087"/>
        <v>-5.3336977010551178E-13</v>
      </c>
      <c r="IE477" s="223">
        <f t="shared" ca="1" si="1088"/>
        <v>5.1208176651972516E-13</v>
      </c>
      <c r="IF477" s="223">
        <f t="shared" ca="1" si="1089"/>
        <v>-6.3715297407857509E-13</v>
      </c>
      <c r="IG477" s="223">
        <f t="shared" ca="1" si="1090"/>
        <v>6.0783824926347328E-13</v>
      </c>
      <c r="IH477" s="223">
        <f t="shared" ca="1" si="1091"/>
        <v>-5.2617690256356258E-13</v>
      </c>
      <c r="II477" s="223">
        <f t="shared" ca="1" si="1092"/>
        <v>3.9920155432394998E-13</v>
      </c>
      <c r="IJ477" s="223">
        <f t="shared" ca="1" si="1093"/>
        <v>-2.3784723627553436E-13</v>
      </c>
      <c r="IK477" s="223">
        <f t="shared" ca="1" si="1094"/>
        <v>5.6009673945084276E-14</v>
      </c>
      <c r="IL477" s="223">
        <f t="shared" ca="1" si="1095"/>
        <v>1.3065140389701286E-13</v>
      </c>
      <c r="IM477" s="223">
        <f t="shared" ca="1" si="1096"/>
        <v>-3.0606087056326927E-13</v>
      </c>
      <c r="IN477" s="223">
        <f t="shared" ca="1" si="1097"/>
        <v>4.5511258056560381E-13</v>
      </c>
      <c r="IO477" s="223">
        <f t="shared" ca="1" si="1098"/>
        <v>-5.649703007215365E-13</v>
      </c>
      <c r="IP477" s="223">
        <f t="shared" ca="1" si="1099"/>
        <v>6.2617315793678934E-13</v>
      </c>
      <c r="IQ477" s="223">
        <f t="shared" ca="1" si="1100"/>
        <v>-6.3345040324351859E-13</v>
      </c>
      <c r="IR477" s="223">
        <f t="shared" ca="1" si="1101"/>
        <v>5.8617532516231426E-13</v>
      </c>
      <c r="IS477" s="223">
        <f t="shared" ca="1" si="1102"/>
        <v>-4.8841922167400996E-13</v>
      </c>
      <c r="IT477" s="223">
        <f t="shared" ca="1" si="1103"/>
        <v>3.4860078277127238E-13</v>
      </c>
      <c r="IU477" s="223">
        <f t="shared" ca="1" si="1104"/>
        <v>-1.7876107852929766E-13</v>
      </c>
      <c r="IV477" s="223">
        <f t="shared" ca="1" si="1105"/>
        <v>-6.4734097639151621E-15</v>
      </c>
      <c r="IW477" s="223">
        <f t="shared" ca="1" si="1106"/>
        <v>1.9115041235492397E-13</v>
      </c>
      <c r="IX477" s="223">
        <f t="shared" ca="1" si="1107"/>
        <v>-3.5936566978462875E-13</v>
      </c>
      <c r="IY477" s="223">
        <f t="shared" ca="1" si="1108"/>
        <v>4.9663259703379006E-13</v>
      </c>
      <c r="IZ477" s="223">
        <f t="shared" ca="1" si="1109"/>
        <v>-5.911298584974634E-13</v>
      </c>
      <c r="JA477" s="223">
        <f t="shared" ca="1" si="1110"/>
        <v>6.347194134700067E-13</v>
      </c>
      <c r="JB477" s="223">
        <f t="shared" ca="1" si="1111"/>
        <v>-6.2364735874601998E-13</v>
      </c>
    </row>
    <row r="478" spans="2:262">
      <c r="B478" s="230">
        <v>117</v>
      </c>
      <c r="C478" s="229">
        <f t="shared" si="1112"/>
        <v>2.2851562500000016E-3</v>
      </c>
      <c r="D478" s="226">
        <f t="shared" ca="1" si="855"/>
        <v>18.000000000006647</v>
      </c>
      <c r="E478" s="225">
        <f ca="1">DS361</f>
        <v>6.6462306852724883E-12</v>
      </c>
      <c r="F478" s="224">
        <v>117</v>
      </c>
      <c r="G478" s="223">
        <f t="shared" ca="1" si="856"/>
        <v>3.6743940015580465E-13</v>
      </c>
      <c r="H478" s="223">
        <f t="shared" ca="1" si="857"/>
        <v>-2.9181790119600957E-13</v>
      </c>
      <c r="I478" s="223">
        <f t="shared" ca="1" si="858"/>
        <v>1.9505481733094022E-13</v>
      </c>
      <c r="J478" s="223">
        <f t="shared" ca="1" si="859"/>
        <v>-8.4160427727314012E-14</v>
      </c>
      <c r="K478" s="223">
        <f t="shared" ca="1" si="860"/>
        <v>-3.2831205469556E-14</v>
      </c>
      <c r="L478" s="223">
        <f t="shared" ca="1" si="861"/>
        <v>1.4744428781285479E-13</v>
      </c>
      <c r="M478" s="223">
        <f t="shared" ca="1" si="862"/>
        <v>-2.5137534579501143E-13</v>
      </c>
      <c r="N478" s="223">
        <f t="shared" ca="1" si="863"/>
        <v>3.3709479580371394E-13</v>
      </c>
      <c r="O478" s="223">
        <f t="shared" ca="1" si="864"/>
        <v>-3.9839244640462976E-13</v>
      </c>
      <c r="P478" s="223">
        <f t="shared" ca="1" si="865"/>
        <v>4.3082741347323541E-13</v>
      </c>
      <c r="Q478" s="223">
        <f t="shared" ca="1" si="866"/>
        <v>-4.3204985278349045E-13</v>
      </c>
      <c r="R478" s="223">
        <f t="shared" ca="1" si="867"/>
        <v>4.0197120121310736E-13</v>
      </c>
      <c r="S478" s="223">
        <f t="shared" ca="1" si="868"/>
        <v>-3.42770592952982E-13</v>
      </c>
      <c r="T478" s="223">
        <f t="shared" ca="1" si="869"/>
        <v>2.5873698588008097E-13</v>
      </c>
      <c r="U478" s="223">
        <f t="shared" ca="1" si="870"/>
        <v>-1.5595843570156701E-13</v>
      </c>
      <c r="V478" s="223">
        <f t="shared" ca="1" si="871"/>
        <v>4.1881029296056397E-14</v>
      </c>
      <c r="W478" s="223">
        <f t="shared" ca="1" si="872"/>
        <v>7.5230568408733318E-14</v>
      </c>
      <c r="X478" s="223">
        <f t="shared" ca="1" si="873"/>
        <v>-1.8689187179310672E-13</v>
      </c>
      <c r="Y478" s="223">
        <f t="shared" ca="1" si="874"/>
        <v>2.8501325744307866E-13</v>
      </c>
      <c r="Z478" s="223">
        <f t="shared" ca="1" si="875"/>
        <v>-3.6248604012295735E-13</v>
      </c>
      <c r="AA478" s="223">
        <f t="shared" ca="1" si="876"/>
        <v>4.136974818678657E-13</v>
      </c>
      <c r="AB478" s="223">
        <f t="shared" ca="1" si="877"/>
        <v>-4.3493742288522733E-13</v>
      </c>
      <c r="AC478" s="223">
        <f t="shared" ca="1" si="878"/>
        <v>4.2466707472319734E-13</v>
      </c>
      <c r="AD478" s="223">
        <f t="shared" ca="1" si="879"/>
        <v>-3.8363050221393572E-13</v>
      </c>
      <c r="AE478" s="223">
        <f t="shared" ca="1" si="880"/>
        <v>3.1480071756255486E-13</v>
      </c>
      <c r="AF478" s="223">
        <f t="shared" ca="1" si="881"/>
        <v>-2.2316429195010601E-13</v>
      </c>
      <c r="AG478" s="223">
        <f t="shared" ca="1" si="882"/>
        <v>1.1536008908083578E-13</v>
      </c>
      <c r="AH478" s="223">
        <f t="shared" ca="1" si="883"/>
        <v>8.0170634182167471E-16</v>
      </c>
      <c r="AI478" s="223">
        <f t="shared" ca="1" si="884"/>
        <v>-1.1690541984892407E-13</v>
      </c>
      <c r="AJ478" s="223">
        <f t="shared" ca="1" si="885"/>
        <v>2.2453958488250419E-13</v>
      </c>
      <c r="AK478" s="223">
        <f t="shared" ca="1" si="886"/>
        <v>-3.1590633561787261E-13</v>
      </c>
      <c r="AL478" s="223">
        <f t="shared" ca="1" si="887"/>
        <v>3.8438634572079063E-13</v>
      </c>
      <c r="AM478" s="223">
        <f t="shared" ca="1" si="888"/>
        <v>-4.2501838443066684E-13</v>
      </c>
      <c r="AN478" s="223">
        <f t="shared" ca="1" si="889"/>
        <v>4.3485874715385404E-13</v>
      </c>
      <c r="AO478" s="223">
        <f t="shared" ca="1" si="890"/>
        <v>-4.1319452058668277E-13</v>
      </c>
      <c r="AP478" s="223">
        <f t="shared" ca="1" si="891"/>
        <v>3.6159523176467902E-13</v>
      </c>
      <c r="AQ478" s="223">
        <f t="shared" ca="1" si="892"/>
        <v>-2.8379913917442315E-13</v>
      </c>
      <c r="AR478" s="223">
        <f t="shared" ca="1" si="893"/>
        <v>1.8544240389463202E-13</v>
      </c>
      <c r="AS478" s="223">
        <f t="shared" ca="1" si="894"/>
        <v>-7.365076174001666E-14</v>
      </c>
      <c r="AT478" s="223">
        <f t="shared" ca="1" si="895"/>
        <v>-4.3476721109370741E-14</v>
      </c>
      <c r="AU478" s="223">
        <f t="shared" ca="1" si="896"/>
        <v>1.5745440818896651E-13</v>
      </c>
      <c r="AV478" s="223">
        <f t="shared" ca="1" si="897"/>
        <v>-2.6002485902365242E-13</v>
      </c>
      <c r="AW478" s="223">
        <f t="shared" ca="1" si="898"/>
        <v>3.4375706308869699E-13</v>
      </c>
      <c r="AX478" s="223">
        <f t="shared" ca="1" si="899"/>
        <v>-4.0258480068238173E-13</v>
      </c>
      <c r="AY478" s="223">
        <f t="shared" ca="1" si="900"/>
        <v>4.3224612761271871E-13</v>
      </c>
      <c r="AZ478" s="223">
        <f t="shared" ca="1" si="901"/>
        <v>-4.3059214396941618E-13</v>
      </c>
      <c r="BA478" s="223">
        <f t="shared" ca="1" si="902"/>
        <v>3.9774267734181719E-13</v>
      </c>
      <c r="BB478" s="223">
        <f t="shared" ca="1" si="903"/>
        <v>-3.3607760156546783E-13</v>
      </c>
      <c r="BC478" s="223">
        <f t="shared" ca="1" si="904"/>
        <v>2.5006441993565125E-13</v>
      </c>
      <c r="BD478" s="223">
        <f t="shared" ca="1" si="905"/>
        <v>-1.4593460411653414E-13</v>
      </c>
      <c r="BE478" s="223">
        <f t="shared" ca="1" si="906"/>
        <v>3.1232137302045548E-14</v>
      </c>
      <c r="BF478" s="223">
        <f t="shared" ca="1" si="907"/>
        <v>8.5733031285837168E-14</v>
      </c>
      <c r="BG478" s="223">
        <f t="shared" ca="1" si="908"/>
        <v>-1.9648702450481977E-13</v>
      </c>
      <c r="BH478" s="223">
        <f t="shared" ca="1" si="909"/>
        <v>2.9300595162836579E-13</v>
      </c>
      <c r="BI478" s="223">
        <f t="shared" ca="1" si="910"/>
        <v>-3.6829722212525149E-13</v>
      </c>
      <c r="BJ478" s="223">
        <f t="shared" ca="1" si="911"/>
        <v>4.1690614393816307E-13</v>
      </c>
      <c r="BK478" s="223">
        <f t="shared" ca="1" si="912"/>
        <v>-4.3531110429608966E-13</v>
      </c>
      <c r="BL478" s="223">
        <f t="shared" ca="1" si="913"/>
        <v>4.2217870305294515E-13</v>
      </c>
      <c r="BM478" s="223">
        <f t="shared" ca="1" si="914"/>
        <v>-3.7846035468588854E-13</v>
      </c>
      <c r="BN478" s="223">
        <f t="shared" ca="1" si="915"/>
        <v>3.0732336034447165E-13</v>
      </c>
      <c r="BO478" s="223">
        <f t="shared" ca="1" si="916"/>
        <v>-2.1392144363377652E-13</v>
      </c>
      <c r="BP478" s="223">
        <f t="shared" ca="1" si="917"/>
        <v>1.0502137432481288E-13</v>
      </c>
      <c r="BQ478" s="223">
        <f t="shared" ca="1" si="918"/>
        <v>1.1487269691379536E-14</v>
      </c>
      <c r="BR478" s="223">
        <f t="shared" ca="1" si="919"/>
        <v>-1.2716368550459085E-13</v>
      </c>
      <c r="BS478" s="223">
        <f t="shared" ca="1" si="920"/>
        <v>2.3362736336394706E-13</v>
      </c>
      <c r="BT478" s="223">
        <f t="shared" ca="1" si="921"/>
        <v>-3.2316523674554272E-13</v>
      </c>
      <c r="BU478" s="223">
        <f t="shared" ca="1" si="922"/>
        <v>3.8929047758099569E-13</v>
      </c>
      <c r="BV478" s="223">
        <f t="shared" ca="1" si="923"/>
        <v>-4.2721245312373788E-13</v>
      </c>
      <c r="BW478" s="223">
        <f t="shared" ca="1" si="924"/>
        <v>4.3418379707983382E-13</v>
      </c>
      <c r="BX478" s="223">
        <f t="shared" ca="1" si="925"/>
        <v>-4.0969945043971627E-13</v>
      </c>
      <c r="BY478" s="223">
        <f t="shared" ca="1" si="926"/>
        <v>3.5553325192685399E-13</v>
      </c>
      <c r="BZ478" s="223">
        <f t="shared" ca="1" si="927"/>
        <v>-2.7560942716332908E-13</v>
      </c>
      <c r="CA478" s="223">
        <f t="shared" ca="1" si="928"/>
        <v>1.7571828688836275E-13</v>
      </c>
      <c r="CB478" s="223">
        <f t="shared" ca="1" si="929"/>
        <v>-6.3096731287832618E-14</v>
      </c>
      <c r="CC478" s="223">
        <f t="shared" ca="1" si="930"/>
        <v>-5.4096047998083923E-14</v>
      </c>
      <c r="CD478" s="223">
        <f t="shared" ca="1" si="931"/>
        <v>1.6736968391719334E-13</v>
      </c>
      <c r="CE478" s="223">
        <f t="shared" ca="1" si="932"/>
        <v>-2.6851774300018194E-13</v>
      </c>
      <c r="CF478" s="223">
        <f t="shared" ca="1" si="933"/>
        <v>3.5021226397277986E-13</v>
      </c>
      <c r="CG478" s="223">
        <f t="shared" ca="1" si="934"/>
        <v>-4.0653465292981834E-13</v>
      </c>
      <c r="CH478" s="223">
        <f t="shared" ca="1" si="935"/>
        <v>4.3340447284765076E-13</v>
      </c>
      <c r="CI478" s="223">
        <f t="shared" ca="1" si="936"/>
        <v>-4.2887506254869325E-13</v>
      </c>
      <c r="CJ478" s="223">
        <f t="shared" ca="1" si="937"/>
        <v>3.9327456815425559E-13</v>
      </c>
      <c r="CK478" s="223">
        <f t="shared" ca="1" si="938"/>
        <v>-3.2918216959752551E-13</v>
      </c>
      <c r="CL478" s="223">
        <f t="shared" ca="1" si="939"/>
        <v>2.4124122453516578E-13</v>
      </c>
      <c r="CM478" s="223">
        <f t="shared" ca="1" si="940"/>
        <v>-1.3582286698281605E-13</v>
      </c>
      <c r="CN478" s="223">
        <f t="shared" ca="1" si="941"/>
        <v>2.0564432236356409E-14</v>
      </c>
      <c r="CO478" s="223">
        <f t="shared" ca="1" si="942"/>
        <v>9.6183851790671064E-14</v>
      </c>
      <c r="CP478" s="223">
        <f t="shared" ca="1" si="943"/>
        <v>-2.0596382078008585E-13</v>
      </c>
      <c r="CQ478" s="223">
        <f t="shared" ca="1" si="944"/>
        <v>3.0082214998458574E-13</v>
      </c>
      <c r="CR478" s="223">
        <f t="shared" ca="1" si="945"/>
        <v>-3.7388655565246052E-13</v>
      </c>
      <c r="CS478" s="223">
        <f t="shared" ca="1" si="946"/>
        <v>4.1986367733647523E-13</v>
      </c>
      <c r="CT478" s="223">
        <f t="shared" ca="1" si="947"/>
        <v>-4.3542257057505472E-13</v>
      </c>
      <c r="CU478" s="223">
        <f t="shared" ca="1" si="948"/>
        <v>4.1943602671825255E-13</v>
      </c>
      <c r="CV478" s="223">
        <f t="shared" ca="1" si="949"/>
        <v>-3.7306223679171651E-13</v>
      </c>
      <c r="CW478" s="223">
        <f t="shared" ca="1" si="950"/>
        <v>2.9966088302569526E-13</v>
      </c>
      <c r="CX478" s="223">
        <f t="shared" ca="1" si="951"/>
        <v>-2.0454973703885077E-13</v>
      </c>
      <c r="CY478" s="223">
        <f t="shared" ca="1" si="952"/>
        <v>9.4619398619892818E-14</v>
      </c>
      <c r="CZ478" s="223">
        <f t="shared" ca="1" si="953"/>
        <v>2.2165913539205783E-14</v>
      </c>
      <c r="DA478" s="223">
        <f t="shared" ca="1" si="954"/>
        <v>-1.3734535251107195E-13</v>
      </c>
      <c r="DB478" s="223">
        <f t="shared" ca="1" si="955"/>
        <v>2.4257441345758936E-13</v>
      </c>
      <c r="DC478" s="223">
        <f t="shared" ca="1" si="956"/>
        <v>-3.3022947521853199E-13</v>
      </c>
      <c r="DD478" s="223">
        <f t="shared" ca="1" si="957"/>
        <v>3.9396011541401476E-13</v>
      </c>
      <c r="DE478" s="223">
        <f t="shared" ca="1" si="958"/>
        <v>-4.2914918500955191E-13</v>
      </c>
      <c r="DF478" s="223">
        <f t="shared" ca="1" si="959"/>
        <v>4.3324731092163272E-13</v>
      </c>
      <c r="DG478" s="223">
        <f t="shared" ca="1" si="960"/>
        <v>-4.059575926634562E-13</v>
      </c>
      <c r="DH478" s="223">
        <f t="shared" ca="1" si="961"/>
        <v>3.4925711215230896E-13</v>
      </c>
      <c r="DI478" s="223">
        <f t="shared" ca="1" si="962"/>
        <v>-2.672536983390168E-13</v>
      </c>
      <c r="DJ478" s="223">
        <f t="shared" ca="1" si="963"/>
        <v>1.6588832375659053E-13</v>
      </c>
      <c r="DK478" s="223">
        <f t="shared" ca="1" si="964"/>
        <v>-5.2504693724059564E-14</v>
      </c>
      <c r="DL478" s="223">
        <f t="shared" ca="1" si="965"/>
        <v>-6.4682789450276824E-14</v>
      </c>
      <c r="DM478" s="223">
        <f t="shared" ca="1" si="966"/>
        <v>1.7718414240616124E-13</v>
      </c>
      <c r="DN478" s="223">
        <f t="shared" ca="1" si="967"/>
        <v>-2.768488819288434E-13</v>
      </c>
      <c r="DO478" s="223">
        <f t="shared" ca="1" si="968"/>
        <v>3.5645651008432886E-13</v>
      </c>
      <c r="DP478" s="223">
        <f t="shared" ca="1" si="969"/>
        <v>-4.1023962390363769E-13</v>
      </c>
      <c r="DQ478" s="223">
        <f t="shared" ca="1" si="970"/>
        <v>4.3430175143417748E-13</v>
      </c>
      <c r="DR478" s="223">
        <f t="shared" ca="1" si="971"/>
        <v>-4.2689964282696264E-13</v>
      </c>
      <c r="DS478" s="223">
        <f t="shared" ca="1" si="972"/>
        <v>3.8856956507231565E-13</v>
      </c>
      <c r="DT478" s="223">
        <f t="shared" ca="1" si="973"/>
        <v>-3.2208845059953192E-13</v>
      </c>
      <c r="DU478" s="223">
        <f t="shared" ca="1" si="974"/>
        <v>2.3227271444160043E-13</v>
      </c>
      <c r="DV478" s="223">
        <f t="shared" ca="1" si="975"/>
        <v>-1.2562931523277159E-13</v>
      </c>
      <c r="DW478" s="223">
        <f t="shared" ca="1" si="976"/>
        <v>9.8843399256540935E-15</v>
      </c>
      <c r="DX478" s="223">
        <f t="shared" ca="1" si="977"/>
        <v>1.0657673473973203E-13</v>
      </c>
      <c r="DY478" s="223">
        <f t="shared" ca="1" si="978"/>
        <v>-2.153165521511974E-13</v>
      </c>
      <c r="DZ478" s="223">
        <f t="shared" ca="1" si="979"/>
        <v>3.0845714432612847E-13</v>
      </c>
      <c r="EA478" s="223">
        <f t="shared" ca="1" si="980"/>
        <v>-3.7925067389905089E-13</v>
      </c>
      <c r="EB478" s="223">
        <f t="shared" ca="1" si="981"/>
        <v>4.2256830055527711E-13</v>
      </c>
      <c r="EC478" s="223">
        <f t="shared" ca="1" si="982"/>
        <v>-4.3527175457900406E-13</v>
      </c>
      <c r="ED478" s="223">
        <f t="shared" ca="1" si="983"/>
        <v>4.1644069780478462E-13</v>
      </c>
      <c r="EE478" s="223">
        <f t="shared" ca="1" si="984"/>
        <v>-3.6743940015579637E-13</v>
      </c>
      <c r="EF478" s="223">
        <f t="shared" ca="1" si="985"/>
        <v>2.9181790119600836E-13</v>
      </c>
      <c r="EG478" s="223">
        <f t="shared" ca="1" si="986"/>
        <v>-1.9505481733092917E-13</v>
      </c>
      <c r="EH478" s="223">
        <f t="shared" ca="1" si="987"/>
        <v>8.4160427727315451E-14</v>
      </c>
      <c r="EI478" s="223">
        <f t="shared" ca="1" si="988"/>
        <v>3.2831205469565277E-14</v>
      </c>
      <c r="EJ478" s="223">
        <f t="shared" ca="1" si="989"/>
        <v>-1.4744428781285047E-13</v>
      </c>
      <c r="EK478" s="223">
        <f t="shared" ca="1" si="990"/>
        <v>2.5137534579501653E-13</v>
      </c>
      <c r="EL478" s="223">
        <f t="shared" ca="1" si="991"/>
        <v>-3.3709479580370909E-13</v>
      </c>
      <c r="EM478" s="223">
        <f t="shared" ca="1" si="992"/>
        <v>3.9839244640463103E-13</v>
      </c>
      <c r="EN478" s="223">
        <f t="shared" ca="1" si="993"/>
        <v>-4.3082741347323748E-13</v>
      </c>
      <c r="EO478" s="223">
        <f t="shared" ca="1" si="994"/>
        <v>4.3204985278349045E-13</v>
      </c>
      <c r="EP478" s="223">
        <f t="shared" ca="1" si="995"/>
        <v>-4.0197120121310317E-13</v>
      </c>
      <c r="EQ478" s="223">
        <f t="shared" ca="1" si="996"/>
        <v>3.4277059295298286E-13</v>
      </c>
      <c r="ER478" s="223">
        <f t="shared" ca="1" si="997"/>
        <v>-2.5873698588007471E-13</v>
      </c>
      <c r="ES478" s="223">
        <f t="shared" ca="1" si="998"/>
        <v>1.5595843570157415E-13</v>
      </c>
      <c r="ET478" s="223">
        <f t="shared" ca="1" si="999"/>
        <v>-4.1881029296051753E-14</v>
      </c>
      <c r="EU478" s="223">
        <f t="shared" ca="1" si="1000"/>
        <v>-7.5230568408750131E-14</v>
      </c>
      <c r="EV478" s="223">
        <f t="shared" ca="1" si="1001"/>
        <v>1.8689187179310818E-13</v>
      </c>
      <c r="EW478" s="223">
        <f t="shared" ca="1" si="1002"/>
        <v>-2.8501325744308684E-13</v>
      </c>
      <c r="EX478" s="223">
        <f t="shared" ca="1" si="1003"/>
        <v>3.6248604012295654E-13</v>
      </c>
      <c r="EY478" s="223">
        <f t="shared" ca="1" si="1004"/>
        <v>-4.1369748186786904E-13</v>
      </c>
      <c r="EZ478" s="223">
        <f t="shared" ca="1" si="1005"/>
        <v>4.3493742288522713E-13</v>
      </c>
      <c r="FA478" s="223">
        <f t="shared" ca="1" si="1006"/>
        <v>-4.2466707472319633E-13</v>
      </c>
      <c r="FB478" s="223">
        <f t="shared" ca="1" si="1007"/>
        <v>3.8363050221392764E-13</v>
      </c>
      <c r="FC478" s="223">
        <f t="shared" ca="1" si="1008"/>
        <v>-3.1480071756255163E-13</v>
      </c>
      <c r="FD478" s="223">
        <f t="shared" ca="1" si="1009"/>
        <v>2.2316429195009132E-13</v>
      </c>
      <c r="FE478" s="223">
        <f t="shared" ca="1" si="1010"/>
        <v>-1.1536008908083722E-13</v>
      </c>
      <c r="FF478" s="223">
        <f t="shared" ca="1" si="1011"/>
        <v>-8.0170634183255468E-16</v>
      </c>
      <c r="FG478" s="223">
        <f t="shared" ca="1" si="1012"/>
        <v>1.1690541984892263E-13</v>
      </c>
      <c r="FH478" s="223">
        <f t="shared" ca="1" si="1013"/>
        <v>-2.2453958488250821E-13</v>
      </c>
      <c r="FI478" s="223">
        <f t="shared" ca="1" si="1014"/>
        <v>3.1590633561786731E-13</v>
      </c>
      <c r="FJ478" s="223">
        <f t="shared" ca="1" si="1015"/>
        <v>-3.843863457207928E-13</v>
      </c>
      <c r="FK478" s="223">
        <f t="shared" ca="1" si="1016"/>
        <v>4.2501838443067057E-13</v>
      </c>
      <c r="FL478" s="223">
        <f t="shared" ca="1" si="1017"/>
        <v>-4.3485874715385378E-13</v>
      </c>
      <c r="FM478" s="223">
        <f t="shared" ca="1" si="1018"/>
        <v>4.1319452058667934E-13</v>
      </c>
      <c r="FN478" s="223">
        <f t="shared" ca="1" si="1019"/>
        <v>-3.6159523176467983E-13</v>
      </c>
      <c r="FO478" s="223">
        <f t="shared" ca="1" si="1020"/>
        <v>2.8379913917441492E-13</v>
      </c>
      <c r="FP478" s="223">
        <f t="shared" ca="1" si="1021"/>
        <v>-1.8544240389463899E-13</v>
      </c>
      <c r="FQ478" s="223">
        <f t="shared" ca="1" si="1022"/>
        <v>7.3650761740012065E-14</v>
      </c>
      <c r="FR478" s="223">
        <f t="shared" ca="1" si="1023"/>
        <v>4.3476721109363105E-14</v>
      </c>
      <c r="FS478" s="223">
        <f t="shared" ca="1" si="1024"/>
        <v>-1.574544081889709E-13</v>
      </c>
      <c r="FT478" s="223">
        <f t="shared" ca="1" si="1025"/>
        <v>2.6002485902366616E-13</v>
      </c>
      <c r="FU478" s="223">
        <f t="shared" ca="1" si="1026"/>
        <v>-3.4375706308869608E-13</v>
      </c>
      <c r="FV478" s="223">
        <f t="shared" ca="1" si="1027"/>
        <v>4.0258480068238587E-13</v>
      </c>
      <c r="FW478" s="223">
        <f t="shared" ca="1" si="1028"/>
        <v>-4.322461276127178E-13</v>
      </c>
      <c r="FX478" s="223">
        <f t="shared" ca="1" si="1029"/>
        <v>4.3059214396941548E-13</v>
      </c>
      <c r="FY478" s="223">
        <f t="shared" ca="1" si="1030"/>
        <v>-3.9774267734182032E-13</v>
      </c>
      <c r="FZ478" s="223">
        <f t="shared" ca="1" si="1031"/>
        <v>3.360776015654648E-13</v>
      </c>
      <c r="GA478" s="223">
        <f t="shared" ca="1" si="1032"/>
        <v>-2.5006441993563726E-13</v>
      </c>
      <c r="GB478" s="223">
        <f t="shared" ca="1" si="1033"/>
        <v>1.4593460411652972E-13</v>
      </c>
      <c r="GC478" s="223">
        <f t="shared" ca="1" si="1034"/>
        <v>-3.1232137302028534E-14</v>
      </c>
      <c r="GD478" s="223">
        <f t="shared" ca="1" si="1035"/>
        <v>-8.5733031285866047E-14</v>
      </c>
      <c r="GE478" s="223">
        <f t="shared" ca="1" si="1036"/>
        <v>1.9648702450480187E-13</v>
      </c>
      <c r="GF478" s="223">
        <f t="shared" ca="1" si="1037"/>
        <v>-2.9300595162836013E-13</v>
      </c>
      <c r="GG478" s="223">
        <f t="shared" ca="1" si="1038"/>
        <v>3.6829722212525401E-13</v>
      </c>
      <c r="GH478" s="223">
        <f t="shared" ca="1" si="1039"/>
        <v>-4.1690614393816802E-13</v>
      </c>
      <c r="GI478" s="223">
        <f t="shared" ca="1" si="1040"/>
        <v>4.3531110429609041E-13</v>
      </c>
      <c r="GJ478" s="223">
        <f t="shared" ca="1" si="1041"/>
        <v>-4.2217870305294707E-13</v>
      </c>
      <c r="GK478" s="223">
        <f t="shared" ca="1" si="1042"/>
        <v>3.7846035468588627E-13</v>
      </c>
      <c r="GL478" s="223">
        <f t="shared" ca="1" si="1043"/>
        <v>-3.0732336034446832E-13</v>
      </c>
      <c r="GM478" s="223">
        <f t="shared" ca="1" si="1044"/>
        <v>2.1392144363376165E-13</v>
      </c>
      <c r="GN478" s="223">
        <f t="shared" ca="1" si="1045"/>
        <v>-1.0502137432483236E-13</v>
      </c>
      <c r="GO478" s="223">
        <f t="shared" ca="1" si="1046"/>
        <v>-1.1487269691371862E-14</v>
      </c>
      <c r="GP478" s="223">
        <f t="shared" ca="1" si="1047"/>
        <v>1.2716368550459534E-13</v>
      </c>
      <c r="GQ478" s="223">
        <f t="shared" ca="1" si="1048"/>
        <v>-2.3362736336396145E-13</v>
      </c>
      <c r="GR478" s="223">
        <f t="shared" ca="1" si="1049"/>
        <v>3.2316523674556246E-13</v>
      </c>
      <c r="GS478" s="223">
        <f t="shared" ca="1" si="1050"/>
        <v>-3.8929047758099225E-13</v>
      </c>
      <c r="GT478" s="223">
        <f t="shared" ca="1" si="1051"/>
        <v>4.2721245312373879E-13</v>
      </c>
      <c r="GU478" s="223">
        <f t="shared" ca="1" si="1052"/>
        <v>-4.3418379707983352E-13</v>
      </c>
      <c r="GV478" s="223">
        <f t="shared" ca="1" si="1053"/>
        <v>4.0969945043971051E-13</v>
      </c>
      <c r="GW478" s="223">
        <f t="shared" ca="1" si="1054"/>
        <v>-3.5553325192686555E-13</v>
      </c>
      <c r="GX478" s="223">
        <f t="shared" ca="1" si="1055"/>
        <v>2.7560942716333503E-13</v>
      </c>
      <c r="GY478" s="223">
        <f t="shared" ca="1" si="1056"/>
        <v>-1.7571828688835846E-13</v>
      </c>
      <c r="GZ478" s="223">
        <f t="shared" ca="1" si="1057"/>
        <v>6.3096731287815705E-14</v>
      </c>
      <c r="HA478" s="223">
        <f t="shared" ca="1" si="1058"/>
        <v>5.4096047998113129E-14</v>
      </c>
      <c r="HB478" s="223">
        <f t="shared" ca="1" si="1059"/>
        <v>-1.6736968391717483E-13</v>
      </c>
      <c r="HC478" s="223">
        <f t="shared" ca="1" si="1060"/>
        <v>2.6851774300017588E-13</v>
      </c>
      <c r="HD478" s="223">
        <f t="shared" ca="1" si="1061"/>
        <v>-3.5021226397278263E-13</v>
      </c>
      <c r="HE478" s="223">
        <f t="shared" ca="1" si="1062"/>
        <v>4.065346529298245E-13</v>
      </c>
      <c r="HF478" s="223">
        <f t="shared" ca="1" si="1063"/>
        <v>-4.3340447284764884E-13</v>
      </c>
      <c r="HG478" s="223">
        <f t="shared" ca="1" si="1064"/>
        <v>4.2887506254869457E-13</v>
      </c>
      <c r="HH478" s="223">
        <f t="shared" ca="1" si="1065"/>
        <v>-3.9327456815425357E-13</v>
      </c>
      <c r="HI478" s="223">
        <f t="shared" ca="1" si="1066"/>
        <v>3.2918216959751435E-13</v>
      </c>
      <c r="HJ478" s="223">
        <f t="shared" ca="1" si="1067"/>
        <v>-2.4124122453514135E-13</v>
      </c>
      <c r="HK478" s="223">
        <f t="shared" ca="1" si="1068"/>
        <v>1.3582286698283516E-13</v>
      </c>
      <c r="HL478" s="223">
        <f t="shared" ca="1" si="1069"/>
        <v>-2.0564432236364058E-14</v>
      </c>
      <c r="HM478" s="223">
        <f t="shared" ca="1" si="1070"/>
        <v>-9.6183851790675633E-14</v>
      </c>
      <c r="HN478" s="223">
        <f t="shared" ca="1" si="1071"/>
        <v>2.059638207801009E-13</v>
      </c>
      <c r="HO478" s="223">
        <f t="shared" ca="1" si="1072"/>
        <v>-3.0082214998460704E-13</v>
      </c>
      <c r="HP478" s="223">
        <f t="shared" ca="1" si="1073"/>
        <v>3.7388655565245033E-13</v>
      </c>
      <c r="HQ478" s="223">
        <f t="shared" ca="1" si="1074"/>
        <v>-4.1986367733647644E-13</v>
      </c>
      <c r="HR478" s="223">
        <f t="shared" ca="1" si="1075"/>
        <v>4.3542257057505467E-13</v>
      </c>
      <c r="HS478" s="223">
        <f t="shared" ca="1" si="1076"/>
        <v>-4.1943602671824463E-13</v>
      </c>
      <c r="HT478" s="223">
        <f t="shared" ca="1" si="1077"/>
        <v>3.7306223679172691E-13</v>
      </c>
      <c r="HU478" s="223">
        <f t="shared" ca="1" si="1078"/>
        <v>-2.9966088302569183E-13</v>
      </c>
      <c r="HV478" s="223">
        <f t="shared" ca="1" si="1079"/>
        <v>2.045497370388466E-13</v>
      </c>
      <c r="HW478" s="223">
        <f t="shared" ca="1" si="1080"/>
        <v>-9.4619398619888224E-14</v>
      </c>
      <c r="HX478" s="223">
        <f t="shared" ca="1" si="1081"/>
        <v>-2.2165913539235205E-14</v>
      </c>
      <c r="HY478" s="223">
        <f t="shared" ca="1" si="1082"/>
        <v>1.3734535251105292E-13</v>
      </c>
      <c r="HZ478" s="223">
        <f t="shared" ca="1" si="1083"/>
        <v>-2.4257441345759325E-13</v>
      </c>
      <c r="IA478" s="223">
        <f t="shared" ca="1" si="1084"/>
        <v>3.3022947521853507E-13</v>
      </c>
      <c r="IB478" s="223">
        <f t="shared" ca="1" si="1085"/>
        <v>-3.9396011541402728E-13</v>
      </c>
      <c r="IC478" s="223">
        <f t="shared" ca="1" si="1086"/>
        <v>4.2914918500954853E-13</v>
      </c>
      <c r="ID478" s="223">
        <f t="shared" ca="1" si="1087"/>
        <v>-4.3324731092163222E-13</v>
      </c>
      <c r="IE478" s="223">
        <f t="shared" ca="1" si="1088"/>
        <v>4.7799108439581481E-13</v>
      </c>
      <c r="IF478" s="223">
        <f t="shared" ca="1" si="1089"/>
        <v>-3.4925711215230618E-13</v>
      </c>
      <c r="IG478" s="223">
        <f t="shared" ca="1" si="1090"/>
        <v>2.6725369833899357E-13</v>
      </c>
      <c r="IH478" s="223">
        <f t="shared" ca="1" si="1091"/>
        <v>-1.6588832375660906E-13</v>
      </c>
      <c r="II478" s="223">
        <f t="shared" ca="1" si="1092"/>
        <v>5.2504693724054869E-14</v>
      </c>
      <c r="IJ478" s="223">
        <f t="shared" ca="1" si="1093"/>
        <v>6.4682789450281494E-14</v>
      </c>
      <c r="IK478" s="223">
        <f t="shared" ca="1" si="1094"/>
        <v>-1.7718414240618817E-13</v>
      </c>
      <c r="IL478" s="223">
        <f t="shared" ca="1" si="1095"/>
        <v>2.7684888192886612E-13</v>
      </c>
      <c r="IM478" s="223">
        <f t="shared" ca="1" si="1096"/>
        <v>-3.5645651008431735E-13</v>
      </c>
      <c r="IN478" s="223">
        <f t="shared" ca="1" si="1097"/>
        <v>4.1023962390363931E-13</v>
      </c>
      <c r="IO478" s="223">
        <f t="shared" ca="1" si="1098"/>
        <v>-4.3430175143417778E-13</v>
      </c>
      <c r="IP478" s="223">
        <f t="shared" ca="1" si="1099"/>
        <v>4.2689964282695683E-13</v>
      </c>
      <c r="IQ478" s="223">
        <f t="shared" ca="1" si="1100"/>
        <v>-3.8856956507232474E-13</v>
      </c>
      <c r="IR478" s="223">
        <f t="shared" ca="1" si="1101"/>
        <v>3.2208845059952874E-13</v>
      </c>
      <c r="IS478" s="223">
        <f t="shared" ca="1" si="1102"/>
        <v>-2.3227271444159644E-13</v>
      </c>
      <c r="IT478" s="223">
        <f t="shared" ca="1" si="1103"/>
        <v>1.2562931523276705E-13</v>
      </c>
      <c r="IU478" s="223">
        <f t="shared" ca="1" si="1104"/>
        <v>-9.8843399256246343E-15</v>
      </c>
      <c r="IV478" s="223">
        <f t="shared" ca="1" si="1105"/>
        <v>-1.0657673473971259E-13</v>
      </c>
      <c r="IW478" s="223">
        <f t="shared" ca="1" si="1106"/>
        <v>2.1531655215120149E-13</v>
      </c>
      <c r="IX478" s="223">
        <f t="shared" ca="1" si="1107"/>
        <v>-3.0845714432613175E-13</v>
      </c>
      <c r="IY478" s="223">
        <f t="shared" ca="1" si="1108"/>
        <v>3.7925067389906533E-13</v>
      </c>
      <c r="IZ478" s="223">
        <f t="shared" ca="1" si="1109"/>
        <v>-4.2256830055527226E-13</v>
      </c>
      <c r="JA478" s="223">
        <f t="shared" ca="1" si="1110"/>
        <v>4.3527175457900391E-13</v>
      </c>
      <c r="JB478" s="223">
        <f t="shared" ca="1" si="1111"/>
        <v>-4.1644069780478326E-13</v>
      </c>
    </row>
    <row r="479" spans="2:262">
      <c r="B479" s="230">
        <v>118</v>
      </c>
      <c r="C479" s="229">
        <f t="shared" si="1112"/>
        <v>2.3046875000000016E-3</v>
      </c>
      <c r="D479" s="226">
        <f t="shared" ca="1" si="855"/>
        <v>18.00000000000172</v>
      </c>
      <c r="E479" s="225">
        <f ca="1">DT361</f>
        <v>1.7194891973486629E-12</v>
      </c>
      <c r="F479" s="224">
        <v>118</v>
      </c>
      <c r="G479" s="223">
        <f t="shared" ca="1" si="856"/>
        <v>4.2980305940454893E-13</v>
      </c>
      <c r="H479" s="223">
        <f t="shared" ca="1" si="857"/>
        <v>-3.6675209537874117E-13</v>
      </c>
      <c r="I479" s="223">
        <f t="shared" ca="1" si="858"/>
        <v>2.8171892997938174E-13</v>
      </c>
      <c r="J479" s="223">
        <f t="shared" ca="1" si="859"/>
        <v>-1.7980023801430958E-13</v>
      </c>
      <c r="K479" s="223">
        <f t="shared" ca="1" si="860"/>
        <v>6.7104770432014196E-14</v>
      </c>
      <c r="L479" s="223">
        <f t="shared" ca="1" si="861"/>
        <v>4.9612788899310159E-14</v>
      </c>
      <c r="M479" s="223">
        <f t="shared" ca="1" si="862"/>
        <v>-1.6335668201296423E-13</v>
      </c>
      <c r="N479" s="223">
        <f t="shared" ca="1" si="863"/>
        <v>2.673093850421664E-13</v>
      </c>
      <c r="O479" s="223">
        <f t="shared" ca="1" si="864"/>
        <v>-3.5524023351326672E-13</v>
      </c>
      <c r="P479" s="223">
        <f t="shared" ca="1" si="865"/>
        <v>4.2187887275782655E-13</v>
      </c>
      <c r="Q479" s="223">
        <f t="shared" ca="1" si="866"/>
        <v>-4.6323114976188487E-13</v>
      </c>
      <c r="R479" s="223">
        <f t="shared" ca="1" si="867"/>
        <v>4.7681851268671515E-13</v>
      </c>
      <c r="S479" s="223">
        <f t="shared" ca="1" si="868"/>
        <v>-4.6182656905382126E-13</v>
      </c>
      <c r="T479" s="223">
        <f t="shared" ca="1" si="869"/>
        <v>4.1915389838891416E-13</v>
      </c>
      <c r="U479" s="223">
        <f t="shared" ca="1" si="870"/>
        <v>-3.5135819361733247E-13</v>
      </c>
      <c r="V479" s="223">
        <f t="shared" ca="1" si="871"/>
        <v>2.6250295936067013E-13</v>
      </c>
      <c r="W479" s="223">
        <f t="shared" ca="1" si="872"/>
        <v>-1.5791395565448205E-13</v>
      </c>
      <c r="X479" s="223">
        <f t="shared" ca="1" si="873"/>
        <v>4.3859985240179467E-14</v>
      </c>
      <c r="Y479" s="223">
        <f t="shared" ca="1" si="874"/>
        <v>7.2822842759231055E-14</v>
      </c>
      <c r="Z479" s="223">
        <f t="shared" ca="1" si="875"/>
        <v>-1.8514085208603169E-13</v>
      </c>
      <c r="AA479" s="223">
        <f t="shared" ca="1" si="876"/>
        <v>2.863619827738042E-13</v>
      </c>
      <c r="AB479" s="223">
        <f t="shared" ca="1" si="877"/>
        <v>-3.7041929394866668E-13</v>
      </c>
      <c r="AC479" s="223">
        <f t="shared" ca="1" si="878"/>
        <v>4.3227460105912224E-13</v>
      </c>
      <c r="AD479" s="223">
        <f t="shared" ca="1" si="879"/>
        <v>-4.6822045203043624E-13</v>
      </c>
      <c r="AE479" s="223">
        <f t="shared" ca="1" si="880"/>
        <v>4.7610234264967853E-13</v>
      </c>
      <c r="AF479" s="223">
        <f t="shared" ca="1" si="881"/>
        <v>-4.5544785214821573E-13</v>
      </c>
      <c r="AG479" s="223">
        <f t="shared" ca="1" si="882"/>
        <v>4.0749495891851348E-13</v>
      </c>
      <c r="AH479" s="223">
        <f t="shared" ca="1" si="883"/>
        <v>-3.3511783919215713E-13</v>
      </c>
      <c r="AI479" s="223">
        <f t="shared" ca="1" si="884"/>
        <v>2.4265459612031337E-13</v>
      </c>
      <c r="AJ479" s="223">
        <f t="shared" ca="1" si="885"/>
        <v>-1.3564724474385544E-13</v>
      </c>
      <c r="AK479" s="223">
        <f t="shared" ca="1" si="886"/>
        <v>2.0509537502218482E-14</v>
      </c>
      <c r="AL479" s="223">
        <f t="shared" ca="1" si="887"/>
        <v>9.5857460012413917E-14</v>
      </c>
      <c r="AM479" s="223">
        <f t="shared" ca="1" si="888"/>
        <v>-2.0647900162999431E-13</v>
      </c>
      <c r="AN479" s="223">
        <f t="shared" ca="1" si="889"/>
        <v>3.0472470940659516E-13</v>
      </c>
      <c r="AO479" s="223">
        <f t="shared" ca="1" si="890"/>
        <v>-3.8470598186004604E-13</v>
      </c>
      <c r="AP479" s="223">
        <f t="shared" ca="1" si="891"/>
        <v>4.416289419836845E-13</v>
      </c>
      <c r="AQ479" s="223">
        <f t="shared" ca="1" si="892"/>
        <v>-4.7208177021877929E-13</v>
      </c>
      <c r="AR479" s="223">
        <f t="shared" ca="1" si="893"/>
        <v>4.7423920036755864E-13</v>
      </c>
      <c r="AS479" s="223">
        <f t="shared" ca="1" si="894"/>
        <v>-4.4797192147426382E-13</v>
      </c>
      <c r="AT479" s="223">
        <f t="shared" ca="1" si="895"/>
        <v>3.9485432839973489E-13</v>
      </c>
      <c r="AU479" s="223">
        <f t="shared" ca="1" si="896"/>
        <v>-3.1807015653950944E-13</v>
      </c>
      <c r="AV479" s="223">
        <f t="shared" ca="1" si="897"/>
        <v>2.2222165670387624E-13</v>
      </c>
      <c r="AW479" s="223">
        <f t="shared" ca="1" si="898"/>
        <v>-1.1305374773934222E-13</v>
      </c>
      <c r="AX479" s="223">
        <f t="shared" ca="1" si="899"/>
        <v>-2.8903195080019243E-15</v>
      </c>
      <c r="AY479" s="223">
        <f t="shared" ca="1" si="900"/>
        <v>1.1866114824830172E-13</v>
      </c>
      <c r="AZ479" s="223">
        <f t="shared" ca="1" si="901"/>
        <v>-2.2731972517361178E-13</v>
      </c>
      <c r="BA479" s="223">
        <f t="shared" ca="1" si="902"/>
        <v>3.2235332752369325E-13</v>
      </c>
      <c r="BB479" s="223">
        <f t="shared" ca="1" si="903"/>
        <v>-3.980658793648585E-13</v>
      </c>
      <c r="BC479" s="223">
        <f t="shared" ca="1" si="904"/>
        <v>4.4991936010487875E-13</v>
      </c>
      <c r="BD479" s="223">
        <f t="shared" ca="1" si="905"/>
        <v>-4.748058020731855E-13</v>
      </c>
      <c r="BE479" s="223">
        <f t="shared" ca="1" si="906"/>
        <v>4.7123357431330483E-13</v>
      </c>
      <c r="BF479" s="223">
        <f t="shared" ca="1" si="907"/>
        <v>-4.3941678720377667E-13</v>
      </c>
      <c r="BG479" s="223">
        <f t="shared" ca="1" si="908"/>
        <v>3.8126245921869072E-13</v>
      </c>
      <c r="BH479" s="223">
        <f t="shared" ca="1" si="909"/>
        <v>-3.0025621502010248E-13</v>
      </c>
      <c r="BI479" s="223">
        <f t="shared" ca="1" si="910"/>
        <v>2.0125336585210899E-13</v>
      </c>
      <c r="BJ479" s="223">
        <f t="shared" ca="1" si="911"/>
        <v>-9.0187894354192733E-14</v>
      </c>
      <c r="BK479" s="223">
        <f t="shared" ca="1" si="912"/>
        <v>-2.6283213485372217E-14</v>
      </c>
      <c r="BL479" s="223">
        <f t="shared" ca="1" si="913"/>
        <v>1.4117897138458335E-13</v>
      </c>
      <c r="BM479" s="223">
        <f t="shared" ca="1" si="914"/>
        <v>-2.4761281558842377E-13</v>
      </c>
      <c r="BN479" s="223">
        <f t="shared" ca="1" si="915"/>
        <v>3.3920536823996503E-13</v>
      </c>
      <c r="BO479" s="223">
        <f t="shared" ca="1" si="916"/>
        <v>-4.1046680129983495E-13</v>
      </c>
      <c r="BP479" s="223">
        <f t="shared" ca="1" si="917"/>
        <v>4.5712588307930289E-13</v>
      </c>
      <c r="BQ479" s="223">
        <f t="shared" ca="1" si="918"/>
        <v>-4.763859851623203E-13</v>
      </c>
      <c r="BR479" s="223">
        <f t="shared" ca="1" si="919"/>
        <v>4.6709270530334503E-13</v>
      </c>
      <c r="BS479" s="223">
        <f t="shared" ca="1" si="920"/>
        <v>-4.2980305940454504E-13</v>
      </c>
      <c r="BT479" s="223">
        <f t="shared" ca="1" si="921"/>
        <v>3.6675209537874162E-13</v>
      </c>
      <c r="BU479" s="223">
        <f t="shared" ca="1" si="922"/>
        <v>-2.8171892997937901E-13</v>
      </c>
      <c r="BV479" s="223">
        <f t="shared" ca="1" si="923"/>
        <v>1.7980023801430327E-13</v>
      </c>
      <c r="BW479" s="223">
        <f t="shared" ca="1" si="924"/>
        <v>-6.7104770432004073E-14</v>
      </c>
      <c r="BX479" s="223">
        <f t="shared" ca="1" si="925"/>
        <v>-4.9612788899311895E-14</v>
      </c>
      <c r="BY479" s="223">
        <f t="shared" ca="1" si="926"/>
        <v>1.6335668201296908E-13</v>
      </c>
      <c r="BZ479" s="223">
        <f t="shared" ca="1" si="927"/>
        <v>-2.6730938504217347E-13</v>
      </c>
      <c r="CA479" s="223">
        <f t="shared" ca="1" si="928"/>
        <v>3.5524023351326561E-13</v>
      </c>
      <c r="CB479" s="223">
        <f t="shared" ca="1" si="929"/>
        <v>-4.2187887275782736E-13</v>
      </c>
      <c r="CC479" s="223">
        <f t="shared" ca="1" si="930"/>
        <v>4.6323114976188638E-13</v>
      </c>
      <c r="CD479" s="223">
        <f t="shared" ca="1" si="931"/>
        <v>-4.7681851268671515E-13</v>
      </c>
      <c r="CE479" s="223">
        <f t="shared" ca="1" si="932"/>
        <v>4.6182656905382075E-13</v>
      </c>
      <c r="CF479" s="223">
        <f t="shared" ca="1" si="933"/>
        <v>-4.1915389838891174E-13</v>
      </c>
      <c r="CG479" s="223">
        <f t="shared" ca="1" si="934"/>
        <v>3.5135819361732667E-13</v>
      </c>
      <c r="CH479" s="223">
        <f t="shared" ca="1" si="935"/>
        <v>-2.6250295936066018E-13</v>
      </c>
      <c r="CI479" s="223">
        <f t="shared" ca="1" si="936"/>
        <v>1.5791395565448036E-13</v>
      </c>
      <c r="CJ479" s="223">
        <f t="shared" ca="1" si="937"/>
        <v>-4.3859985240174355E-14</v>
      </c>
      <c r="CK479" s="223">
        <f t="shared" ca="1" si="938"/>
        <v>-7.2822842759239486E-14</v>
      </c>
      <c r="CL479" s="223">
        <f t="shared" ca="1" si="939"/>
        <v>1.851408520860302E-13</v>
      </c>
      <c r="CM479" s="223">
        <f t="shared" ca="1" si="940"/>
        <v>-2.8636198277380829E-13</v>
      </c>
      <c r="CN479" s="223">
        <f t="shared" ca="1" si="941"/>
        <v>3.7041929394867203E-13</v>
      </c>
      <c r="CO479" s="223">
        <f t="shared" ca="1" si="942"/>
        <v>-4.3227460105912729E-13</v>
      </c>
      <c r="CP479" s="223">
        <f t="shared" ca="1" si="943"/>
        <v>4.6822045203043725E-13</v>
      </c>
      <c r="CQ479" s="223">
        <f t="shared" ca="1" si="944"/>
        <v>-4.7610234264967914E-13</v>
      </c>
      <c r="CR479" s="223">
        <f t="shared" ca="1" si="945"/>
        <v>4.5544785214821634E-13</v>
      </c>
      <c r="CS479" s="223">
        <f t="shared" ca="1" si="946"/>
        <v>-4.0749495891851434E-13</v>
      </c>
      <c r="CT479" s="223">
        <f t="shared" ca="1" si="947"/>
        <v>3.351178391921535E-13</v>
      </c>
      <c r="CU479" s="223">
        <f t="shared" ca="1" si="948"/>
        <v>-2.4265459612030897E-13</v>
      </c>
      <c r="CV479" s="223">
        <f t="shared" ca="1" si="949"/>
        <v>1.3564724474384401E-13</v>
      </c>
      <c r="CW479" s="223">
        <f t="shared" ca="1" si="950"/>
        <v>-2.0509537502206555E-14</v>
      </c>
      <c r="CX479" s="223">
        <f t="shared" ca="1" si="951"/>
        <v>-9.5857460012405688E-14</v>
      </c>
      <c r="CY479" s="223">
        <f t="shared" ca="1" si="952"/>
        <v>2.0647900162999282E-13</v>
      </c>
      <c r="CZ479" s="223">
        <f t="shared" ca="1" si="953"/>
        <v>-3.0472470940659395E-13</v>
      </c>
      <c r="DA479" s="223">
        <f t="shared" ca="1" si="954"/>
        <v>3.8470598186004912E-13</v>
      </c>
      <c r="DB479" s="223">
        <f t="shared" ca="1" si="955"/>
        <v>-4.4162894198368642E-13</v>
      </c>
      <c r="DC479" s="223">
        <f t="shared" ca="1" si="956"/>
        <v>4.7208177021878091E-13</v>
      </c>
      <c r="DD479" s="223">
        <f t="shared" ca="1" si="957"/>
        <v>-4.7423920036755743E-13</v>
      </c>
      <c r="DE479" s="223">
        <f t="shared" ca="1" si="958"/>
        <v>4.4797192147425746E-13</v>
      </c>
      <c r="DF479" s="223">
        <f t="shared" ca="1" si="959"/>
        <v>-3.9485432839973963E-13</v>
      </c>
      <c r="DG479" s="223">
        <f t="shared" ca="1" si="960"/>
        <v>3.1807015653951066E-13</v>
      </c>
      <c r="DH479" s="223">
        <f t="shared" ca="1" si="961"/>
        <v>-2.222216567038717E-13</v>
      </c>
      <c r="DI479" s="223">
        <f t="shared" ca="1" si="962"/>
        <v>1.1305374773933721E-13</v>
      </c>
      <c r="DJ479" s="223">
        <f t="shared" ca="1" si="963"/>
        <v>2.8903195080138392E-15</v>
      </c>
      <c r="DK479" s="223">
        <f t="shared" ca="1" si="964"/>
        <v>-1.1866114824831985E-13</v>
      </c>
      <c r="DL479" s="223">
        <f t="shared" ca="1" si="965"/>
        <v>2.2731972517362819E-13</v>
      </c>
      <c r="DM479" s="223">
        <f t="shared" ca="1" si="966"/>
        <v>-3.2235332752368709E-13</v>
      </c>
      <c r="DN479" s="223">
        <f t="shared" ca="1" si="967"/>
        <v>3.9806587936486128E-13</v>
      </c>
      <c r="DO479" s="223">
        <f t="shared" ca="1" si="968"/>
        <v>-4.4991936010488046E-13</v>
      </c>
      <c r="DP479" s="223">
        <f t="shared" ca="1" si="969"/>
        <v>4.748058020731859E-13</v>
      </c>
      <c r="DQ479" s="223">
        <f t="shared" ca="1" si="970"/>
        <v>-4.7123357431330403E-13</v>
      </c>
      <c r="DR479" s="223">
        <f t="shared" ca="1" si="971"/>
        <v>4.3941678720376935E-13</v>
      </c>
      <c r="DS479" s="223">
        <f t="shared" ca="1" si="972"/>
        <v>-3.8126245921867951E-13</v>
      </c>
      <c r="DT479" s="223">
        <f t="shared" ca="1" si="973"/>
        <v>3.0025621502010899E-13</v>
      </c>
      <c r="DU479" s="223">
        <f t="shared" ca="1" si="974"/>
        <v>-2.0125336585211666E-13</v>
      </c>
      <c r="DV479" s="223">
        <f t="shared" ca="1" si="975"/>
        <v>9.0187894354187697E-14</v>
      </c>
      <c r="DW479" s="223">
        <f t="shared" ca="1" si="976"/>
        <v>2.6283213485377367E-14</v>
      </c>
      <c r="DX479" s="223">
        <f t="shared" ca="1" si="977"/>
        <v>-1.4117897138458827E-13</v>
      </c>
      <c r="DY479" s="223">
        <f t="shared" ca="1" si="978"/>
        <v>2.4761281558843972E-13</v>
      </c>
      <c r="DZ479" s="223">
        <f t="shared" ca="1" si="979"/>
        <v>-3.3920536823997815E-13</v>
      </c>
      <c r="EA479" s="223">
        <f t="shared" ca="1" si="980"/>
        <v>4.1046680129983066E-13</v>
      </c>
      <c r="EB479" s="223">
        <f t="shared" ca="1" si="981"/>
        <v>-4.5712588307930057E-13</v>
      </c>
      <c r="EC479" s="223">
        <f t="shared" ca="1" si="982"/>
        <v>4.763859851623205E-13</v>
      </c>
      <c r="ED479" s="223">
        <f t="shared" ca="1" si="983"/>
        <v>-4.6709270530334402E-13</v>
      </c>
      <c r="EE479" s="223">
        <f t="shared" ca="1" si="984"/>
        <v>4.2980305940454277E-13</v>
      </c>
      <c r="EF479" s="223">
        <f t="shared" ca="1" si="985"/>
        <v>-3.6675209537872971E-13</v>
      </c>
      <c r="EG479" s="223">
        <f t="shared" ca="1" si="986"/>
        <v>2.8171892997936392E-13</v>
      </c>
      <c r="EH479" s="223">
        <f t="shared" ca="1" si="987"/>
        <v>-1.7980023801431107E-13</v>
      </c>
      <c r="EI479" s="223">
        <f t="shared" ca="1" si="988"/>
        <v>6.7104770432012378E-14</v>
      </c>
      <c r="EJ479" s="223">
        <f t="shared" ca="1" si="989"/>
        <v>4.9612788899317019E-14</v>
      </c>
      <c r="EK479" s="223">
        <f t="shared" ca="1" si="990"/>
        <v>-1.6335668201297387E-13</v>
      </c>
      <c r="EL479" s="223">
        <f t="shared" ca="1" si="991"/>
        <v>2.6730938504217771E-13</v>
      </c>
      <c r="EM479" s="223">
        <f t="shared" ca="1" si="992"/>
        <v>-3.5524023351327808E-13</v>
      </c>
      <c r="EN479" s="223">
        <f t="shared" ca="1" si="993"/>
        <v>4.2187887275783605E-13</v>
      </c>
      <c r="EO479" s="223">
        <f t="shared" ca="1" si="994"/>
        <v>-4.6323114976188446E-13</v>
      </c>
      <c r="EP479" s="223">
        <f t="shared" ca="1" si="995"/>
        <v>4.7681851268671515E-13</v>
      </c>
      <c r="EQ479" s="223">
        <f t="shared" ca="1" si="996"/>
        <v>-4.6182656905381954E-13</v>
      </c>
      <c r="ER479" s="223">
        <f t="shared" ca="1" si="997"/>
        <v>4.1915389838890921E-13</v>
      </c>
      <c r="ES479" s="223">
        <f t="shared" ca="1" si="998"/>
        <v>-3.5135819361732318E-13</v>
      </c>
      <c r="ET479" s="223">
        <f t="shared" ca="1" si="999"/>
        <v>2.6250295936065589E-13</v>
      </c>
      <c r="EU479" s="223">
        <f t="shared" ca="1" si="1000"/>
        <v>-1.5791395565446274E-13</v>
      </c>
      <c r="EV479" s="223">
        <f t="shared" ca="1" si="1001"/>
        <v>4.3859985240182724E-14</v>
      </c>
      <c r="EW479" s="223">
        <f t="shared" ca="1" si="1002"/>
        <v>7.2822842759231181E-14</v>
      </c>
      <c r="EX479" s="223">
        <f t="shared" ca="1" si="1003"/>
        <v>-1.8514085208603492E-13</v>
      </c>
      <c r="EY479" s="223">
        <f t="shared" ca="1" si="1004"/>
        <v>2.8636198277381243E-13</v>
      </c>
      <c r="EZ479" s="223">
        <f t="shared" ca="1" si="1005"/>
        <v>-3.7041929394867526E-13</v>
      </c>
      <c r="FA479" s="223">
        <f t="shared" ca="1" si="1006"/>
        <v>4.3227460105912941E-13</v>
      </c>
      <c r="FB479" s="223">
        <f t="shared" ca="1" si="1007"/>
        <v>-4.6822045203044078E-13</v>
      </c>
      <c r="FC479" s="223">
        <f t="shared" ca="1" si="1008"/>
        <v>4.7610234264967884E-13</v>
      </c>
      <c r="FD479" s="223">
        <f t="shared" ca="1" si="1009"/>
        <v>-4.5544785214821472E-13</v>
      </c>
      <c r="FE479" s="223">
        <f t="shared" ca="1" si="1010"/>
        <v>4.0749495891851166E-13</v>
      </c>
      <c r="FF479" s="223">
        <f t="shared" ca="1" si="1011"/>
        <v>-3.3511783919214981E-13</v>
      </c>
      <c r="FG479" s="223">
        <f t="shared" ca="1" si="1012"/>
        <v>2.4265459612030453E-13</v>
      </c>
      <c r="FH479" s="223">
        <f t="shared" ca="1" si="1013"/>
        <v>-1.3564724474383909E-13</v>
      </c>
      <c r="FI479" s="223">
        <f t="shared" ca="1" si="1014"/>
        <v>2.0509537502201443E-14</v>
      </c>
      <c r="FJ479" s="223">
        <f t="shared" ca="1" si="1015"/>
        <v>9.5857460012437267E-14</v>
      </c>
      <c r="FK479" s="223">
        <f t="shared" ca="1" si="1016"/>
        <v>-2.0647900162999744E-13</v>
      </c>
      <c r="FL479" s="223">
        <f t="shared" ca="1" si="1017"/>
        <v>3.0472470940659789E-13</v>
      </c>
      <c r="FM479" s="223">
        <f t="shared" ca="1" si="1018"/>
        <v>-3.8470598186005215E-13</v>
      </c>
      <c r="FN479" s="223">
        <f t="shared" ca="1" si="1019"/>
        <v>4.4162894198368838E-13</v>
      </c>
      <c r="FO479" s="223">
        <f t="shared" ca="1" si="1020"/>
        <v>-4.7208177021878171E-13</v>
      </c>
      <c r="FP479" s="223">
        <f t="shared" ca="1" si="1021"/>
        <v>4.7423920036755693E-13</v>
      </c>
      <c r="FQ479" s="223">
        <f t="shared" ca="1" si="1022"/>
        <v>-4.4797192147425564E-13</v>
      </c>
      <c r="FR479" s="223">
        <f t="shared" ca="1" si="1023"/>
        <v>3.9485432839973675E-13</v>
      </c>
      <c r="FS479" s="223">
        <f t="shared" ca="1" si="1024"/>
        <v>-3.1807015653950677E-13</v>
      </c>
      <c r="FT479" s="223">
        <f t="shared" ca="1" si="1025"/>
        <v>2.2222165670386715E-13</v>
      </c>
      <c r="FU479" s="223">
        <f t="shared" ca="1" si="1026"/>
        <v>-1.1305374773933225E-13</v>
      </c>
      <c r="FV479" s="223">
        <f t="shared" ca="1" si="1027"/>
        <v>-2.8903195080189889E-15</v>
      </c>
      <c r="FW479" s="223">
        <f t="shared" ca="1" si="1028"/>
        <v>1.1866114824832482E-13</v>
      </c>
      <c r="FX479" s="223">
        <f t="shared" ca="1" si="1029"/>
        <v>-2.2731972517363268E-13</v>
      </c>
      <c r="FY479" s="223">
        <f t="shared" ca="1" si="1030"/>
        <v>3.2235332752369088E-13</v>
      </c>
      <c r="FZ479" s="223">
        <f t="shared" ca="1" si="1031"/>
        <v>-3.9806587936486415E-13</v>
      </c>
      <c r="GA479" s="223">
        <f t="shared" ca="1" si="1032"/>
        <v>4.4991936010488218E-13</v>
      </c>
      <c r="GB479" s="223">
        <f t="shared" ca="1" si="1033"/>
        <v>-4.7480580207318399E-13</v>
      </c>
      <c r="GC479" s="223">
        <f t="shared" ca="1" si="1034"/>
        <v>4.7123357431330332E-13</v>
      </c>
      <c r="GD479" s="223">
        <f t="shared" ca="1" si="1035"/>
        <v>-4.3941678720377793E-13</v>
      </c>
      <c r="GE479" s="223">
        <f t="shared" ca="1" si="1036"/>
        <v>3.8126245921867643E-13</v>
      </c>
      <c r="GF479" s="223">
        <f t="shared" ca="1" si="1037"/>
        <v>-3.00256215020105E-13</v>
      </c>
      <c r="GG479" s="223">
        <f t="shared" ca="1" si="1038"/>
        <v>2.0125336585208738E-13</v>
      </c>
      <c r="GH479" s="223">
        <f t="shared" ca="1" si="1039"/>
        <v>-9.0187894354182623E-14</v>
      </c>
      <c r="GI479" s="223">
        <f t="shared" ca="1" si="1040"/>
        <v>-2.628321348535543E-14</v>
      </c>
      <c r="GJ479" s="223">
        <f t="shared" ca="1" si="1041"/>
        <v>1.4117897138459317E-13</v>
      </c>
      <c r="GK479" s="223">
        <f t="shared" ca="1" si="1042"/>
        <v>-2.4761281558842094E-13</v>
      </c>
      <c r="GL479" s="223">
        <f t="shared" ca="1" si="1043"/>
        <v>3.3920536823998174E-13</v>
      </c>
      <c r="GM479" s="223">
        <f t="shared" ca="1" si="1044"/>
        <v>-4.1046680129983329E-13</v>
      </c>
      <c r="GN479" s="223">
        <f t="shared" ca="1" si="1045"/>
        <v>4.5712588307930966E-13</v>
      </c>
      <c r="GO479" s="223">
        <f t="shared" ca="1" si="1046"/>
        <v>-4.763859851623207E-13</v>
      </c>
      <c r="GP479" s="223">
        <f t="shared" ca="1" si="1047"/>
        <v>4.6709270530334836E-13</v>
      </c>
      <c r="GQ479" s="223">
        <f t="shared" ca="1" si="1048"/>
        <v>-4.298030594045406E-13</v>
      </c>
      <c r="GR479" s="223">
        <f t="shared" ca="1" si="1049"/>
        <v>3.6675209537874379E-13</v>
      </c>
      <c r="GS479" s="223">
        <f t="shared" ca="1" si="1050"/>
        <v>-2.8171892997935978E-13</v>
      </c>
      <c r="GT479" s="223">
        <f t="shared" ca="1" si="1051"/>
        <v>1.798002380143063E-13</v>
      </c>
      <c r="GU479" s="223">
        <f t="shared" ca="1" si="1052"/>
        <v>-6.7104770431980458E-14</v>
      </c>
      <c r="GV479" s="223">
        <f t="shared" ca="1" si="1053"/>
        <v>-4.9612788899322118E-14</v>
      </c>
      <c r="GW479" s="223">
        <f t="shared" ca="1" si="1054"/>
        <v>1.6335668201300417E-13</v>
      </c>
      <c r="GX479" s="223">
        <f t="shared" ca="1" si="1055"/>
        <v>-2.6730938504218195E-13</v>
      </c>
      <c r="GY479" s="223">
        <f t="shared" ca="1" si="1056"/>
        <v>3.5524023351326344E-13</v>
      </c>
      <c r="GZ479" s="223">
        <f t="shared" ca="1" si="1057"/>
        <v>-4.2187887275783852E-13</v>
      </c>
      <c r="HA479" s="223">
        <f t="shared" ca="1" si="1058"/>
        <v>4.6323114976188567E-13</v>
      </c>
      <c r="HB479" s="223">
        <f t="shared" ca="1" si="1059"/>
        <v>-4.7681851268671495E-13</v>
      </c>
      <c r="HC479" s="223">
        <f t="shared" ca="1" si="1060"/>
        <v>4.6182656905381823E-13</v>
      </c>
      <c r="HD479" s="223">
        <f t="shared" ca="1" si="1061"/>
        <v>-4.1915389838889386E-13</v>
      </c>
      <c r="HE479" s="223">
        <f t="shared" ca="1" si="1062"/>
        <v>3.5135819361731975E-13</v>
      </c>
      <c r="HF479" s="223">
        <f t="shared" ca="1" si="1063"/>
        <v>-2.6250295936067422E-13</v>
      </c>
      <c r="HG479" s="223">
        <f t="shared" ca="1" si="1064"/>
        <v>1.5791395565445787E-13</v>
      </c>
      <c r="HH479" s="223">
        <f t="shared" ca="1" si="1065"/>
        <v>-4.3859985240177599E-14</v>
      </c>
      <c r="HI479" s="223">
        <f t="shared" ca="1" si="1066"/>
        <v>-7.2822842759263038E-14</v>
      </c>
      <c r="HJ479" s="223">
        <f t="shared" ca="1" si="1067"/>
        <v>1.8514085208603964E-13</v>
      </c>
      <c r="HK479" s="223">
        <f t="shared" ca="1" si="1068"/>
        <v>-2.8636198277383818E-13</v>
      </c>
      <c r="HL479" s="223">
        <f t="shared" ca="1" si="1069"/>
        <v>3.7041929394867849E-13</v>
      </c>
      <c r="HM479" s="223">
        <f t="shared" ca="1" si="1070"/>
        <v>-4.3227460105912017E-13</v>
      </c>
      <c r="HN479" s="223">
        <f t="shared" ca="1" si="1071"/>
        <v>4.6822045203044169E-13</v>
      </c>
      <c r="HO479" s="223">
        <f t="shared" ca="1" si="1072"/>
        <v>-4.7610234264967863E-13</v>
      </c>
      <c r="HP479" s="223">
        <f t="shared" ca="1" si="1073"/>
        <v>4.5544785214820513E-13</v>
      </c>
      <c r="HQ479" s="223">
        <f t="shared" ca="1" si="1074"/>
        <v>-4.0749495891850904E-13</v>
      </c>
      <c r="HR479" s="223">
        <f t="shared" ca="1" si="1075"/>
        <v>3.3511783919212689E-13</v>
      </c>
      <c r="HS479" s="223">
        <f t="shared" ca="1" si="1076"/>
        <v>-2.4265459612030014E-13</v>
      </c>
      <c r="HT479" s="223">
        <f t="shared" ca="1" si="1077"/>
        <v>1.3564724474386016E-13</v>
      </c>
      <c r="HU479" s="223">
        <f t="shared" ca="1" si="1078"/>
        <v>-2.0509537502196306E-14</v>
      </c>
      <c r="HV479" s="223">
        <f t="shared" ca="1" si="1079"/>
        <v>-9.585746001241576E-14</v>
      </c>
      <c r="HW479" s="223">
        <f t="shared" ca="1" si="1080"/>
        <v>2.0647900163002652E-13</v>
      </c>
      <c r="HX479" s="223">
        <f t="shared" ca="1" si="1081"/>
        <v>-3.0472470940660182E-13</v>
      </c>
      <c r="HY479" s="223">
        <f t="shared" ca="1" si="1082"/>
        <v>3.8470598186007123E-13</v>
      </c>
      <c r="HZ479" s="223">
        <f t="shared" ca="1" si="1083"/>
        <v>-4.416289419836903E-13</v>
      </c>
      <c r="IA479" s="223">
        <f t="shared" ca="1" si="1084"/>
        <v>4.7208177021877858E-13</v>
      </c>
      <c r="IB479" s="223">
        <f t="shared" ca="1" si="1085"/>
        <v>-4.7423920036755632E-13</v>
      </c>
      <c r="IC479" s="223">
        <f t="shared" ca="1" si="1086"/>
        <v>4.4797192147426326E-13</v>
      </c>
      <c r="ID479" s="223">
        <f t="shared" ca="1" si="1087"/>
        <v>-3.9485432839971873E-13</v>
      </c>
      <c r="IE479" s="223">
        <f t="shared" ca="1" si="1088"/>
        <v>4.6815711086319642E-13</v>
      </c>
      <c r="IF479" s="223">
        <f t="shared" ca="1" si="1089"/>
        <v>-2.222216567038386E-13</v>
      </c>
      <c r="IG479" s="223">
        <f t="shared" ca="1" si="1090"/>
        <v>1.1305374773932724E-13</v>
      </c>
      <c r="IH479" s="223">
        <f t="shared" ca="1" si="1091"/>
        <v>2.8903195079970144E-15</v>
      </c>
      <c r="II479" s="223">
        <f t="shared" ca="1" si="1092"/>
        <v>-1.1866114824832979E-13</v>
      </c>
      <c r="IJ479" s="223">
        <f t="shared" ca="1" si="1093"/>
        <v>2.2731972517361339E-13</v>
      </c>
      <c r="IK479" s="223">
        <f t="shared" ca="1" si="1094"/>
        <v>-3.223533275237146E-13</v>
      </c>
      <c r="IL479" s="223">
        <f t="shared" ca="1" si="1095"/>
        <v>3.9806587936486698E-13</v>
      </c>
      <c r="IM479" s="223">
        <f t="shared" ca="1" si="1096"/>
        <v>-4.4991936010489283E-13</v>
      </c>
      <c r="IN479" s="223">
        <f t="shared" ca="1" si="1097"/>
        <v>4.7480580207318691E-13</v>
      </c>
      <c r="IO479" s="223">
        <f t="shared" ca="1" si="1098"/>
        <v>-4.7123357431330655E-13</v>
      </c>
      <c r="IP479" s="223">
        <f t="shared" ca="1" si="1099"/>
        <v>4.3941678720376541E-13</v>
      </c>
      <c r="IQ479" s="223">
        <f t="shared" ca="1" si="1100"/>
        <v>-3.8126245921868966E-13</v>
      </c>
      <c r="IR479" s="223">
        <f t="shared" ca="1" si="1101"/>
        <v>3.0025621502007996E-13</v>
      </c>
      <c r="IS479" s="223">
        <f t="shared" ca="1" si="1102"/>
        <v>-2.0125336585210727E-13</v>
      </c>
      <c r="IT479" s="223">
        <f t="shared" ca="1" si="1103"/>
        <v>9.018789435415098E-14</v>
      </c>
      <c r="IU479" s="223">
        <f t="shared" ca="1" si="1104"/>
        <v>2.6283213485387615E-14</v>
      </c>
      <c r="IV479" s="223">
        <f t="shared" ca="1" si="1105"/>
        <v>-1.4117897138457219E-13</v>
      </c>
      <c r="IW479" s="223">
        <f t="shared" ca="1" si="1106"/>
        <v>2.476128155884485E-13</v>
      </c>
      <c r="IX479" s="223">
        <f t="shared" ca="1" si="1107"/>
        <v>-3.3920536823996629E-13</v>
      </c>
      <c r="IY479" s="223">
        <f t="shared" ca="1" si="1108"/>
        <v>4.104668012998497E-13</v>
      </c>
      <c r="IZ479" s="223">
        <f t="shared" ca="1" si="1109"/>
        <v>-4.571258830793035E-13</v>
      </c>
      <c r="JA479" s="223">
        <f t="shared" ca="1" si="1110"/>
        <v>4.7638598516232212E-13</v>
      </c>
      <c r="JB479" s="223">
        <f t="shared" ca="1" si="1111"/>
        <v>-4.670927053033419E-13</v>
      </c>
    </row>
    <row r="480" spans="2:262">
      <c r="B480" s="230">
        <v>119</v>
      </c>
      <c r="C480" s="229">
        <f t="shared" si="1112"/>
        <v>2.3242187500000016E-3</v>
      </c>
      <c r="D480" s="226">
        <f t="shared" ca="1" si="855"/>
        <v>18.000000000010086</v>
      </c>
      <c r="E480" s="225">
        <f ca="1">DU361</f>
        <v>1.0087868083044493E-11</v>
      </c>
      <c r="F480" s="224">
        <v>119</v>
      </c>
      <c r="G480" s="223">
        <f t="shared" ca="1" si="856"/>
        <v>6.1592664856289209E-13</v>
      </c>
      <c r="H480" s="223">
        <f t="shared" ca="1" si="857"/>
        <v>-5.4996009818986807E-13</v>
      </c>
      <c r="I480" s="223">
        <f t="shared" ca="1" si="858"/>
        <v>4.572678299172129E-13</v>
      </c>
      <c r="J480" s="223">
        <f t="shared" ca="1" si="859"/>
        <v>-3.4235429310677237E-13</v>
      </c>
      <c r="K480" s="223">
        <f t="shared" ca="1" si="860"/>
        <v>2.1080379610701212E-13</v>
      </c>
      <c r="L480" s="223">
        <f t="shared" ca="1" si="861"/>
        <v>-6.9009132656866407E-14</v>
      </c>
      <c r="M480" s="223">
        <f t="shared" ca="1" si="862"/>
        <v>-7.6139080656181449E-14</v>
      </c>
      <c r="N480" s="223">
        <f t="shared" ca="1" si="863"/>
        <v>2.1758725900768725E-13</v>
      </c>
      <c r="O480" s="223">
        <f t="shared" ca="1" si="864"/>
        <v>-3.484616235099096E-13</v>
      </c>
      <c r="P480" s="223">
        <f t="shared" ca="1" si="865"/>
        <v>4.6240223758291982E-13</v>
      </c>
      <c r="Q480" s="223">
        <f t="shared" ca="1" si="866"/>
        <v>-5.5387207277856328E-13</v>
      </c>
      <c r="R480" s="223">
        <f t="shared" ca="1" si="867"/>
        <v>6.1842608477487698E-13</v>
      </c>
      <c r="S480" s="223">
        <f t="shared" ca="1" si="868"/>
        <v>-6.529272235939074E-13</v>
      </c>
      <c r="T480" s="223">
        <f t="shared" ca="1" si="869"/>
        <v>6.5569888086655906E-13</v>
      </c>
      <c r="U480" s="223">
        <f t="shared" ca="1" si="870"/>
        <v>-6.2660636585685444E-13</v>
      </c>
      <c r="V480" s="223">
        <f t="shared" ca="1" si="871"/>
        <v>5.6706345085791027E-13</v>
      </c>
      <c r="W480" s="223">
        <f t="shared" ca="1" si="872"/>
        <v>-4.7996366788126891E-13</v>
      </c>
      <c r="X480" s="223">
        <f t="shared" ca="1" si="873"/>
        <v>3.6953969532780798E-13</v>
      </c>
      <c r="Y480" s="223">
        <f t="shared" ca="1" si="874"/>
        <v>-2.411576678489892E-13</v>
      </c>
      <c r="Z480" s="223">
        <f t="shared" ca="1" si="875"/>
        <v>1.0105640506296155E-13</v>
      </c>
      <c r="AA480" s="223">
        <f t="shared" ca="1" si="876"/>
        <v>4.3955768501053298E-14</v>
      </c>
      <c r="AB480" s="223">
        <f t="shared" ca="1" si="877"/>
        <v>-1.8683187897088239E-13</v>
      </c>
      <c r="AC480" s="223">
        <f t="shared" ca="1" si="878"/>
        <v>3.206287560409191E-13</v>
      </c>
      <c r="AD480" s="223">
        <f t="shared" ca="1" si="879"/>
        <v>-4.3884444147058282E-13</v>
      </c>
      <c r="AE480" s="223">
        <f t="shared" ca="1" si="880"/>
        <v>5.3573415655591178E-13</v>
      </c>
      <c r="AF480" s="223">
        <f t="shared" ca="1" si="881"/>
        <v>-6.0658947390140766E-13</v>
      </c>
      <c r="AG480" s="223">
        <f t="shared" ca="1" si="882"/>
        <v>6.4796712693319972E-13</v>
      </c>
      <c r="AH480" s="223">
        <f t="shared" ca="1" si="883"/>
        <v>-6.5785633798592811E-13</v>
      </c>
      <c r="AI480" s="223">
        <f t="shared" ca="1" si="884"/>
        <v>6.3577653353123343E-13</v>
      </c>
      <c r="AJ480" s="223">
        <f t="shared" ca="1" si="885"/>
        <v>-5.828006980039428E-13</v>
      </c>
      <c r="AK480" s="223">
        <f t="shared" ca="1" si="886"/>
        <v>5.0150323132954765E-13</v>
      </c>
      <c r="AL480" s="223">
        <f t="shared" ca="1" si="887"/>
        <v>-3.9583484405494067E-13</v>
      </c>
      <c r="AM480" s="223">
        <f t="shared" ca="1" si="888"/>
        <v>2.7093056964620017E-13</v>
      </c>
      <c r="AN480" s="223">
        <f t="shared" ca="1" si="889"/>
        <v>-1.3286022373776669E-13</v>
      </c>
      <c r="AO480" s="223">
        <f t="shared" ca="1" si="890"/>
        <v>-1.1666563049540183E-14</v>
      </c>
      <c r="AP480" s="223">
        <f t="shared" ca="1" si="891"/>
        <v>1.5562640457308786E-13</v>
      </c>
      <c r="AQ480" s="223">
        <f t="shared" ca="1" si="892"/>
        <v>-2.9202346581486802E-13</v>
      </c>
      <c r="AR480" s="223">
        <f t="shared" ca="1" si="893"/>
        <v>4.1422943066051175E-13</v>
      </c>
      <c r="AS480" s="223">
        <f t="shared" ca="1" si="894"/>
        <v>-5.1630560982534172E-13</v>
      </c>
      <c r="AT480" s="223">
        <f t="shared" ca="1" si="895"/>
        <v>5.9329153585434888E-13</v>
      </c>
      <c r="AU480" s="223">
        <f t="shared" ca="1" si="896"/>
        <v>-6.4144602070849336E-13</v>
      </c>
      <c r="AV480" s="223">
        <f t="shared" ca="1" si="897"/>
        <v>6.5842896156567957E-13</v>
      </c>
      <c r="AW480" s="223">
        <f t="shared" ca="1" si="898"/>
        <v>-6.4341505984888722E-13</v>
      </c>
      <c r="AX480" s="223">
        <f t="shared" ca="1" si="899"/>
        <v>5.9713392722117204E-13</v>
      </c>
      <c r="AY480" s="223">
        <f t="shared" ca="1" si="900"/>
        <v>-5.2183462956705536E-13</v>
      </c>
      <c r="AZ480" s="223">
        <f t="shared" ca="1" si="901"/>
        <v>4.2117639197171488E-13</v>
      </c>
      <c r="BA480" s="223">
        <f t="shared" ca="1" si="902"/>
        <v>-3.0005077597041843E-13</v>
      </c>
      <c r="BB480" s="223">
        <f t="shared" ca="1" si="903"/>
        <v>1.6434397049640178E-13</v>
      </c>
      <c r="BC480" s="223">
        <f t="shared" ca="1" si="904"/>
        <v>-2.0650748174238848E-14</v>
      </c>
      <c r="BD480" s="223">
        <f t="shared" ca="1" si="905"/>
        <v>-1.240460125354319E-13</v>
      </c>
      <c r="BE480" s="223">
        <f t="shared" ca="1" si="906"/>
        <v>2.6271466548143445E-13</v>
      </c>
      <c r="BF480" s="223">
        <f t="shared" ca="1" si="907"/>
        <v>-3.8861650486975925E-13</v>
      </c>
      <c r="BG480" s="223">
        <f t="shared" ca="1" si="908"/>
        <v>4.9563323765768396E-13</v>
      </c>
      <c r="BH480" s="223">
        <f t="shared" ca="1" si="909"/>
        <v>-5.7856430653121644E-13</v>
      </c>
      <c r="BI480" s="223">
        <f t="shared" ca="1" si="910"/>
        <v>6.3337961483586238E-13</v>
      </c>
      <c r="BJ480" s="223">
        <f t="shared" ca="1" si="911"/>
        <v>-6.5741537210545431E-13</v>
      </c>
      <c r="BK480" s="223">
        <f t="shared" ca="1" si="912"/>
        <v>6.4950354293086222E-13</v>
      </c>
      <c r="BL480" s="223">
        <f t="shared" ca="1" si="913"/>
        <v>-6.100286085049745E-13</v>
      </c>
      <c r="BM480" s="223">
        <f t="shared" ca="1" si="914"/>
        <v>5.4090888247462658E-13</v>
      </c>
      <c r="BN480" s="223">
        <f t="shared" ca="1" si="915"/>
        <v>-4.4550328906952023E-13</v>
      </c>
      <c r="BO480" s="223">
        <f t="shared" ca="1" si="916"/>
        <v>3.2844813369398823E-13</v>
      </c>
      <c r="BP480" s="223">
        <f t="shared" ca="1" si="917"/>
        <v>-1.9543179823528845E-13</v>
      </c>
      <c r="BQ480" s="223">
        <f t="shared" ca="1" si="918"/>
        <v>5.2918309936855564E-14</v>
      </c>
      <c r="BR480" s="223">
        <f t="shared" ca="1" si="919"/>
        <v>9.2166782788412339E-14</v>
      </c>
      <c r="BS480" s="223">
        <f t="shared" ca="1" si="920"/>
        <v>-2.3277296250776054E-13</v>
      </c>
      <c r="BT480" s="223">
        <f t="shared" ca="1" si="921"/>
        <v>3.620673678800052E-13</v>
      </c>
      <c r="BU480" s="223">
        <f t="shared" ca="1" si="922"/>
        <v>-4.7376684160815243E-13</v>
      </c>
      <c r="BV480" s="223">
        <f t="shared" ca="1" si="923"/>
        <v>5.6244326511739761E-13</v>
      </c>
      <c r="BW480" s="223">
        <f t="shared" ca="1" si="924"/>
        <v>-6.2378734199359515E-13</v>
      </c>
      <c r="BX480" s="223">
        <f t="shared" ca="1" si="925"/>
        <v>6.5481801143104061E-13</v>
      </c>
      <c r="BY480" s="223">
        <f t="shared" ca="1" si="926"/>
        <v>-6.5402731508812702E-13</v>
      </c>
      <c r="BZ480" s="223">
        <f t="shared" ca="1" si="927"/>
        <v>6.2145367743869267E-13</v>
      </c>
      <c r="CA480" s="223">
        <f t="shared" ca="1" si="928"/>
        <v>-5.5868003850628361E-13</v>
      </c>
      <c r="CB480" s="223">
        <f t="shared" ca="1" si="929"/>
        <v>4.6875692972249181E-13</v>
      </c>
      <c r="CC480" s="223">
        <f t="shared" ca="1" si="930"/>
        <v>-3.5605423109483028E-13</v>
      </c>
      <c r="CD480" s="223">
        <f t="shared" ca="1" si="931"/>
        <v>2.2604881365440471E-13</v>
      </c>
      <c r="CE480" s="223">
        <f t="shared" ca="1" si="932"/>
        <v>-8.505838685575653E-14</v>
      </c>
      <c r="CF480" s="223">
        <f t="shared" ca="1" si="933"/>
        <v>-6.0065515188798721E-14</v>
      </c>
      <c r="CG480" s="223">
        <f t="shared" ca="1" si="934"/>
        <v>2.0227048907891958E-13</v>
      </c>
      <c r="CH480" s="223">
        <f t="shared" ca="1" si="935"/>
        <v>-3.3464597888765693E-13</v>
      </c>
      <c r="CI480" s="223">
        <f t="shared" ca="1" si="936"/>
        <v>4.5075909974011234E-13</v>
      </c>
      <c r="CJ480" s="223">
        <f t="shared" ca="1" si="937"/>
        <v>-5.4496724861370959E-13</v>
      </c>
      <c r="CK480" s="223">
        <f t="shared" ca="1" si="938"/>
        <v>6.1269231080714156E-13</v>
      </c>
      <c r="CL480" s="223">
        <f t="shared" ca="1" si="939"/>
        <v>-6.5064313681180515E-13</v>
      </c>
      <c r="CM480" s="223">
        <f t="shared" ca="1" si="940"/>
        <v>6.5697547815731569E-13</v>
      </c>
      <c r="CN480" s="223">
        <f t="shared" ca="1" si="941"/>
        <v>-6.3138161003054185E-13</v>
      </c>
      <c r="CO480" s="223">
        <f t="shared" ca="1" si="942"/>
        <v>5.7510528539059732E-13</v>
      </c>
      <c r="CP480" s="223">
        <f t="shared" ca="1" si="943"/>
        <v>-4.908812938734911E-13</v>
      </c>
      <c r="CQ480" s="223">
        <f t="shared" ca="1" si="944"/>
        <v>3.8280256266628194E-13</v>
      </c>
      <c r="CR480" s="223">
        <f t="shared" ca="1" si="945"/>
        <v>-2.5612125768190759E-13</v>
      </c>
      <c r="CS480" s="223">
        <f t="shared" ca="1" si="946"/>
        <v>1.1699355067048718E-13</v>
      </c>
      <c r="CT480" s="223">
        <f t="shared" ca="1" si="947"/>
        <v>2.7819544501977471E-14</v>
      </c>
      <c r="CU480" s="223">
        <f t="shared" ca="1" si="948"/>
        <v>-1.7128072832508551E-13</v>
      </c>
      <c r="CV480" s="223">
        <f t="shared" ca="1" si="949"/>
        <v>3.0641839842065872E-13</v>
      </c>
      <c r="CW480" s="223">
        <f t="shared" ca="1" si="950"/>
        <v>-4.2666543971897806E-13</v>
      </c>
      <c r="CX480" s="223">
        <f t="shared" ca="1" si="951"/>
        <v>5.2617835827460739E-13</v>
      </c>
      <c r="CY480" s="223">
        <f t="shared" ca="1" si="952"/>
        <v>-6.0012125017844492E-13</v>
      </c>
      <c r="CZ480" s="223">
        <f t="shared" ca="1" si="953"/>
        <v>6.4490080588638159E-13</v>
      </c>
      <c r="DA480" s="223">
        <f t="shared" ca="1" si="954"/>
        <v>-6.5834092975536989E-13</v>
      </c>
      <c r="DB480" s="223">
        <f t="shared" ca="1" si="955"/>
        <v>6.3978848902133134E-13</v>
      </c>
      <c r="DC480" s="223">
        <f t="shared" ca="1" si="956"/>
        <v>-5.9014505326912273E-13</v>
      </c>
      <c r="DD480" s="223">
        <f t="shared" ca="1" si="957"/>
        <v>5.1182308199143877E-13</v>
      </c>
      <c r="DE480" s="223">
        <f t="shared" ca="1" si="958"/>
        <v>-4.0862868933474168E-13</v>
      </c>
      <c r="DF480" s="223">
        <f t="shared" ca="1" si="959"/>
        <v>2.8557668316608198E-13</v>
      </c>
      <c r="DG480" s="223">
        <f t="shared" ca="1" si="960"/>
        <v>-1.4864686677422775E-13</v>
      </c>
      <c r="DH480" s="223">
        <f t="shared" ca="1" si="961"/>
        <v>4.4934459042159405E-15</v>
      </c>
      <c r="DI480" s="223">
        <f t="shared" ca="1" si="962"/>
        <v>1.3987833729427846E-13</v>
      </c>
      <c r="DJ480" s="223">
        <f t="shared" ca="1" si="963"/>
        <v>-2.7745262919276698E-13</v>
      </c>
      <c r="DK480" s="223">
        <f t="shared" ca="1" si="964"/>
        <v>4.0154390528206808E-13</v>
      </c>
      <c r="DL480" s="223">
        <f t="shared" ca="1" si="965"/>
        <v>-5.0612185818264048E-13</v>
      </c>
      <c r="DM480" s="223">
        <f t="shared" ca="1" si="966"/>
        <v>5.8610444489365468E-13</v>
      </c>
      <c r="DN480" s="223">
        <f t="shared" ca="1" si="967"/>
        <v>-6.376048524329475E-13</v>
      </c>
      <c r="DO480" s="223">
        <f t="shared" ca="1" si="968"/>
        <v>6.5812038038978774E-13</v>
      </c>
      <c r="DP480" s="223">
        <f t="shared" ca="1" si="969"/>
        <v>-6.466540615032202E-13</v>
      </c>
      <c r="DQ480" s="223">
        <f t="shared" ca="1" si="970"/>
        <v>6.0376311002372985E-13</v>
      </c>
      <c r="DR480" s="223">
        <f t="shared" ca="1" si="971"/>
        <v>-5.3153184347446142E-13</v>
      </c>
      <c r="DS480" s="223">
        <f t="shared" ca="1" si="972"/>
        <v>4.3347039369894759E-13</v>
      </c>
      <c r="DT480" s="223">
        <f t="shared" ca="1" si="973"/>
        <v>-3.1434412940694578E-13</v>
      </c>
      <c r="DU480" s="223">
        <f t="shared" ca="1" si="974"/>
        <v>1.7994207955594529E-13</v>
      </c>
      <c r="DV480" s="223">
        <f t="shared" ca="1" si="975"/>
        <v>-3.6795611205684128E-14</v>
      </c>
      <c r="DW480" s="223">
        <f t="shared" ca="1" si="976"/>
        <v>-1.0813896709703405E-13</v>
      </c>
      <c r="DX480" s="223">
        <f t="shared" ca="1" si="977"/>
        <v>2.4781845227916947E-13</v>
      </c>
      <c r="DY480" s="223">
        <f t="shared" ca="1" si="978"/>
        <v>-3.7545501640624104E-13</v>
      </c>
      <c r="DZ480" s="223">
        <f t="shared" ca="1" si="979"/>
        <v>4.848460662032721E-13</v>
      </c>
      <c r="EA480" s="223">
        <f t="shared" ca="1" si="980"/>
        <v>-5.7067566266444755E-13</v>
      </c>
      <c r="EB480" s="223">
        <f t="shared" ca="1" si="981"/>
        <v>6.2877285304240521E-13</v>
      </c>
      <c r="EC480" s="223">
        <f t="shared" ca="1" si="982"/>
        <v>-6.5631436138330966E-13</v>
      </c>
      <c r="ED480" s="223">
        <f t="shared" ca="1" si="983"/>
        <v>6.5196178771074092E-13</v>
      </c>
      <c r="EE480" s="223">
        <f t="shared" ca="1" si="984"/>
        <v>-6.1592664856288664E-13</v>
      </c>
      <c r="EF480" s="223">
        <f t="shared" ca="1" si="985"/>
        <v>5.4996009818986272E-13</v>
      </c>
      <c r="EG480" s="223">
        <f t="shared" ca="1" si="986"/>
        <v>-4.5726782991721028E-13</v>
      </c>
      <c r="EH480" s="223">
        <f t="shared" ca="1" si="987"/>
        <v>3.4235429310674217E-13</v>
      </c>
      <c r="EI480" s="223">
        <f t="shared" ca="1" si="988"/>
        <v>-2.1080379610698417E-13</v>
      </c>
      <c r="EJ480" s="223">
        <f t="shared" ca="1" si="989"/>
        <v>6.900913265684288E-14</v>
      </c>
      <c r="EK480" s="223">
        <f t="shared" ca="1" si="990"/>
        <v>7.6139080656197958E-14</v>
      </c>
      <c r="EL480" s="223">
        <f t="shared" ca="1" si="991"/>
        <v>-2.1758725900769853E-13</v>
      </c>
      <c r="EM480" s="223">
        <f t="shared" ca="1" si="992"/>
        <v>3.4846162350991575E-13</v>
      </c>
      <c r="EN480" s="223">
        <f t="shared" ca="1" si="993"/>
        <v>-4.6240223758294667E-13</v>
      </c>
      <c r="EO480" s="223">
        <f t="shared" ca="1" si="994"/>
        <v>5.5387207277857984E-13</v>
      </c>
      <c r="EP480" s="223">
        <f t="shared" ca="1" si="995"/>
        <v>-6.1842608477488587E-13</v>
      </c>
      <c r="EQ480" s="223">
        <f t="shared" ca="1" si="996"/>
        <v>6.5292722359391013E-13</v>
      </c>
      <c r="ER480" s="223">
        <f t="shared" ca="1" si="997"/>
        <v>-6.5569888086655795E-13</v>
      </c>
      <c r="ES480" s="223">
        <f t="shared" ca="1" si="998"/>
        <v>6.2660636585685232E-13</v>
      </c>
      <c r="ET480" s="223">
        <f t="shared" ca="1" si="999"/>
        <v>-5.6706345085790906E-13</v>
      </c>
      <c r="EU480" s="223">
        <f t="shared" ca="1" si="1000"/>
        <v>4.7996366788124478E-13</v>
      </c>
      <c r="EV480" s="223">
        <f t="shared" ca="1" si="1001"/>
        <v>-3.6953969532778258E-13</v>
      </c>
      <c r="EW480" s="223">
        <f t="shared" ca="1" si="1002"/>
        <v>2.4115766784896936E-13</v>
      </c>
      <c r="EX480" s="223">
        <f t="shared" ca="1" si="1003"/>
        <v>-1.010564050629451E-13</v>
      </c>
      <c r="EY480" s="223">
        <f t="shared" ca="1" si="1004"/>
        <v>-4.3955768501065212E-14</v>
      </c>
      <c r="EZ480" s="223">
        <f t="shared" ca="1" si="1005"/>
        <v>1.8683187897088487E-13</v>
      </c>
      <c r="FA480" s="223">
        <f t="shared" ca="1" si="1006"/>
        <v>-3.2062875604095404E-13</v>
      </c>
      <c r="FB480" s="223">
        <f t="shared" ca="1" si="1007"/>
        <v>4.3884444147060559E-13</v>
      </c>
      <c r="FC480" s="223">
        <f t="shared" ca="1" si="1008"/>
        <v>-5.357341565559242E-13</v>
      </c>
      <c r="FD480" s="223">
        <f t="shared" ca="1" si="1009"/>
        <v>6.0658947390141594E-13</v>
      </c>
      <c r="FE480" s="223">
        <f t="shared" ca="1" si="1010"/>
        <v>-6.4796712693320194E-13</v>
      </c>
      <c r="FF480" s="223">
        <f t="shared" ca="1" si="1011"/>
        <v>6.5785633798592801E-13</v>
      </c>
      <c r="FG480" s="223">
        <f t="shared" ca="1" si="1012"/>
        <v>-6.3577653353122303E-13</v>
      </c>
      <c r="FH480" s="223">
        <f t="shared" ca="1" si="1013"/>
        <v>5.8280069800392857E-13</v>
      </c>
      <c r="FI480" s="223">
        <f t="shared" ca="1" si="1014"/>
        <v>-5.0150323132952776E-13</v>
      </c>
      <c r="FJ480" s="223">
        <f t="shared" ca="1" si="1015"/>
        <v>3.958348440549236E-13</v>
      </c>
      <c r="FK480" s="223">
        <f t="shared" ca="1" si="1016"/>
        <v>-2.7093056964618927E-13</v>
      </c>
      <c r="FL480" s="223">
        <f t="shared" ca="1" si="1017"/>
        <v>1.3286022373775498E-13</v>
      </c>
      <c r="FM480" s="223">
        <f t="shared" ca="1" si="1018"/>
        <v>1.1666563049542758E-14</v>
      </c>
      <c r="FN480" s="223">
        <f t="shared" ca="1" si="1019"/>
        <v>-1.5562640457312671E-13</v>
      </c>
      <c r="FO480" s="223">
        <f t="shared" ca="1" si="1020"/>
        <v>2.9202346581489549E-13</v>
      </c>
      <c r="FP480" s="223">
        <f t="shared" ca="1" si="1021"/>
        <v>-4.1422943066052831E-13</v>
      </c>
      <c r="FQ480" s="223">
        <f t="shared" ca="1" si="1022"/>
        <v>5.1630560982535485E-13</v>
      </c>
      <c r="FR480" s="223">
        <f t="shared" ca="1" si="1023"/>
        <v>-5.9329153585435413E-13</v>
      </c>
      <c r="FS480" s="223">
        <f t="shared" ca="1" si="1024"/>
        <v>6.4144602070849397E-13</v>
      </c>
      <c r="FT480" s="223">
        <f t="shared" ca="1" si="1025"/>
        <v>-6.5842896156567997E-13</v>
      </c>
      <c r="FU480" s="223">
        <f t="shared" ca="1" si="1026"/>
        <v>6.4341505984888076E-13</v>
      </c>
      <c r="FV480" s="223">
        <f t="shared" ca="1" si="1027"/>
        <v>-5.9713392722116306E-13</v>
      </c>
      <c r="FW480" s="223">
        <f t="shared" ca="1" si="1028"/>
        <v>5.2183462956704243E-13</v>
      </c>
      <c r="FX480" s="223">
        <f t="shared" ca="1" si="1029"/>
        <v>-4.2117639197169852E-13</v>
      </c>
      <c r="FY480" s="223">
        <f t="shared" ca="1" si="1030"/>
        <v>3.0005077597041611E-13</v>
      </c>
      <c r="FZ480" s="223">
        <f t="shared" ca="1" si="1031"/>
        <v>-1.6434397049636306E-13</v>
      </c>
      <c r="GA480" s="223">
        <f t="shared" ca="1" si="1032"/>
        <v>2.0650748174198862E-14</v>
      </c>
      <c r="GB480" s="223">
        <f t="shared" ca="1" si="1033"/>
        <v>1.240460125354528E-13</v>
      </c>
      <c r="GC480" s="223">
        <f t="shared" ca="1" si="1034"/>
        <v>-2.6271466548145394E-13</v>
      </c>
      <c r="GD480" s="223">
        <f t="shared" ca="1" si="1035"/>
        <v>3.8861650486977646E-13</v>
      </c>
      <c r="GE480" s="223">
        <f t="shared" ca="1" si="1036"/>
        <v>-4.9563323765768568E-13</v>
      </c>
      <c r="GF480" s="223">
        <f t="shared" ca="1" si="1037"/>
        <v>5.7856430653121765E-13</v>
      </c>
      <c r="GG480" s="223">
        <f t="shared" ca="1" si="1038"/>
        <v>-6.3337961483586298E-13</v>
      </c>
      <c r="GH480" s="223">
        <f t="shared" ca="1" si="1039"/>
        <v>6.574153721054534E-13</v>
      </c>
      <c r="GI480" s="223">
        <f t="shared" ca="1" si="1040"/>
        <v>-6.4950354293086495E-13</v>
      </c>
      <c r="GJ480" s="223">
        <f t="shared" ca="1" si="1041"/>
        <v>6.1002860850495239E-13</v>
      </c>
      <c r="GK480" s="223">
        <f t="shared" ca="1" si="1042"/>
        <v>-5.4090888247459306E-13</v>
      </c>
      <c r="GL480" s="223">
        <f t="shared" ca="1" si="1043"/>
        <v>4.4550328906949085E-13</v>
      </c>
      <c r="GM480" s="223">
        <f t="shared" ca="1" si="1044"/>
        <v>-3.284481336939536E-13</v>
      </c>
      <c r="GN480" s="223">
        <f t="shared" ca="1" si="1045"/>
        <v>1.9543179823525024E-13</v>
      </c>
      <c r="GO480" s="223">
        <f t="shared" ca="1" si="1046"/>
        <v>-5.2918309936834334E-14</v>
      </c>
      <c r="GP480" s="223">
        <f t="shared" ca="1" si="1047"/>
        <v>-9.216678278843343E-14</v>
      </c>
      <c r="GQ480" s="223">
        <f t="shared" ca="1" si="1048"/>
        <v>2.3277296250778049E-13</v>
      </c>
      <c r="GR480" s="223">
        <f t="shared" ca="1" si="1049"/>
        <v>-3.6206736788000738E-13</v>
      </c>
      <c r="GS480" s="223">
        <f t="shared" ca="1" si="1050"/>
        <v>4.7376684160815424E-13</v>
      </c>
      <c r="GT480" s="223">
        <f t="shared" ca="1" si="1051"/>
        <v>-5.6244326511739912E-13</v>
      </c>
      <c r="GU480" s="223">
        <f t="shared" ca="1" si="1052"/>
        <v>6.2378734199359E-13</v>
      </c>
      <c r="GV480" s="223">
        <f t="shared" ca="1" si="1053"/>
        <v>-6.5481801143103889E-13</v>
      </c>
      <c r="GW480" s="223">
        <f t="shared" ca="1" si="1054"/>
        <v>6.5402731508812026E-13</v>
      </c>
      <c r="GX480" s="223">
        <f t="shared" ca="1" si="1055"/>
        <v>-6.2145367743867329E-13</v>
      </c>
      <c r="GY480" s="223">
        <f t="shared" ca="1" si="1056"/>
        <v>5.5868003850626251E-13</v>
      </c>
      <c r="GZ480" s="223">
        <f t="shared" ca="1" si="1057"/>
        <v>-4.6875692972246364E-13</v>
      </c>
      <c r="HA480" s="223">
        <f t="shared" ca="1" si="1058"/>
        <v>3.560542310947966E-13</v>
      </c>
      <c r="HB480" s="223">
        <f t="shared" ca="1" si="1059"/>
        <v>-2.2604881365438472E-13</v>
      </c>
      <c r="HC480" s="223">
        <f t="shared" ca="1" si="1060"/>
        <v>8.5058386855735427E-14</v>
      </c>
      <c r="HD480" s="223">
        <f t="shared" ca="1" si="1061"/>
        <v>6.0065515188819913E-14</v>
      </c>
      <c r="HE480" s="223">
        <f t="shared" ca="1" si="1062"/>
        <v>-2.0227048907892202E-13</v>
      </c>
      <c r="HF480" s="223">
        <f t="shared" ca="1" si="1063"/>
        <v>3.3464597888765916E-13</v>
      </c>
      <c r="HG480" s="223">
        <f t="shared" ca="1" si="1064"/>
        <v>-4.5075909974011421E-13</v>
      </c>
      <c r="HH480" s="223">
        <f t="shared" ca="1" si="1065"/>
        <v>5.449672486137004E-13</v>
      </c>
      <c r="HI480" s="223">
        <f t="shared" ca="1" si="1066"/>
        <v>-6.1269231080713571E-13</v>
      </c>
      <c r="HJ480" s="223">
        <f t="shared" ca="1" si="1067"/>
        <v>6.5064313681181414E-13</v>
      </c>
      <c r="HK480" s="223">
        <f t="shared" ca="1" si="1068"/>
        <v>-6.5697547815731306E-13</v>
      </c>
      <c r="HL480" s="223">
        <f t="shared" ca="1" si="1069"/>
        <v>6.3138161003053064E-13</v>
      </c>
      <c r="HM480" s="223">
        <f t="shared" ca="1" si="1070"/>
        <v>-5.7510528539057783E-13</v>
      </c>
      <c r="HN480" s="223">
        <f t="shared" ca="1" si="1071"/>
        <v>4.9088129387347697E-13</v>
      </c>
      <c r="HO480" s="223">
        <f t="shared" ca="1" si="1072"/>
        <v>-3.8280256266626463E-13</v>
      </c>
      <c r="HP480" s="223">
        <f t="shared" ca="1" si="1073"/>
        <v>2.5612125768188795E-13</v>
      </c>
      <c r="HQ480" s="223">
        <f t="shared" ca="1" si="1074"/>
        <v>-1.1699355067046621E-13</v>
      </c>
      <c r="HR480" s="223">
        <f t="shared" ca="1" si="1075"/>
        <v>-2.7819544501998751E-14</v>
      </c>
      <c r="HS480" s="223">
        <f t="shared" ca="1" si="1076"/>
        <v>1.7128072832506994E-13</v>
      </c>
      <c r="HT480" s="223">
        <f t="shared" ca="1" si="1077"/>
        <v>-3.0641839842064443E-13</v>
      </c>
      <c r="HU480" s="223">
        <f t="shared" ca="1" si="1078"/>
        <v>4.2666543971896574E-13</v>
      </c>
      <c r="HV480" s="223">
        <f t="shared" ca="1" si="1079"/>
        <v>-5.2617835827464284E-13</v>
      </c>
      <c r="HW480" s="223">
        <f t="shared" ca="1" si="1080"/>
        <v>6.0012125017846905E-13</v>
      </c>
      <c r="HX480" s="223">
        <f t="shared" ca="1" si="1081"/>
        <v>-6.4490080588639361E-13</v>
      </c>
      <c r="HY480" s="223">
        <f t="shared" ca="1" si="1082"/>
        <v>6.5834092975536888E-13</v>
      </c>
      <c r="HZ480" s="223">
        <f t="shared" ca="1" si="1083"/>
        <v>-6.3978848902132639E-13</v>
      </c>
      <c r="IA480" s="223">
        <f t="shared" ca="1" si="1084"/>
        <v>5.9014505326911324E-13</v>
      </c>
      <c r="IB480" s="223">
        <f t="shared" ca="1" si="1085"/>
        <v>-5.1182308199142534E-13</v>
      </c>
      <c r="IC480" s="223">
        <f t="shared" ca="1" si="1086"/>
        <v>4.0862868933472497E-13</v>
      </c>
      <c r="ID480" s="223">
        <f t="shared" ca="1" si="1087"/>
        <v>-2.855766831660628E-13</v>
      </c>
      <c r="IE480" s="223">
        <f t="shared" ca="1" si="1088"/>
        <v>3.1250524644392877E-13</v>
      </c>
      <c r="IF480" s="223">
        <f t="shared" ca="1" si="1089"/>
        <v>-4.4934459042320711E-15</v>
      </c>
      <c r="IG480" s="223">
        <f t="shared" ca="1" si="1090"/>
        <v>-1.3987833729426271E-13</v>
      </c>
      <c r="IH480" s="223">
        <f t="shared" ca="1" si="1091"/>
        <v>2.7745262919275229E-13</v>
      </c>
      <c r="II480" s="223">
        <f t="shared" ca="1" si="1092"/>
        <v>-4.0154390528211458E-13</v>
      </c>
      <c r="IJ480" s="223">
        <f t="shared" ca="1" si="1093"/>
        <v>5.0612185818267805E-13</v>
      </c>
      <c r="IK480" s="223">
        <f t="shared" ca="1" si="1094"/>
        <v>-5.8610444489368144E-13</v>
      </c>
      <c r="IL480" s="223">
        <f t="shared" ca="1" si="1095"/>
        <v>6.3760485243295285E-13</v>
      </c>
      <c r="IM480" s="223">
        <f t="shared" ca="1" si="1096"/>
        <v>-6.5812038038978845E-13</v>
      </c>
      <c r="IN480" s="223">
        <f t="shared" ca="1" si="1097"/>
        <v>6.4665406150321616E-13</v>
      </c>
      <c r="IO480" s="223">
        <f t="shared" ca="1" si="1098"/>
        <v>-6.0376311002372126E-13</v>
      </c>
      <c r="IP480" s="223">
        <f t="shared" ca="1" si="1099"/>
        <v>5.315318434744488E-13</v>
      </c>
      <c r="IQ480" s="223">
        <f t="shared" ca="1" si="1100"/>
        <v>-4.3347039369893159E-13</v>
      </c>
      <c r="IR480" s="223">
        <f t="shared" ca="1" si="1101"/>
        <v>3.1434412940692705E-13</v>
      </c>
      <c r="IS480" s="223">
        <f t="shared" ca="1" si="1102"/>
        <v>-1.7994207955596082E-13</v>
      </c>
      <c r="IT480" s="223">
        <f t="shared" ca="1" si="1103"/>
        <v>3.6795611205700246E-14</v>
      </c>
      <c r="IU480" s="223">
        <f t="shared" ca="1" si="1104"/>
        <v>1.0813896709701812E-13</v>
      </c>
      <c r="IV480" s="223">
        <f t="shared" ca="1" si="1105"/>
        <v>-2.4781845227922389E-13</v>
      </c>
      <c r="IW480" s="223">
        <f t="shared" ca="1" si="1106"/>
        <v>3.754550164062893E-13</v>
      </c>
      <c r="IX480" s="223">
        <f t="shared" ca="1" si="1107"/>
        <v>-4.8484606620331188E-13</v>
      </c>
      <c r="IY480" s="223">
        <f t="shared" ca="1" si="1108"/>
        <v>5.7067566266445816E-13</v>
      </c>
      <c r="IZ480" s="223">
        <f t="shared" ca="1" si="1109"/>
        <v>-6.2877285304241158E-13</v>
      </c>
      <c r="JA480" s="223">
        <f t="shared" ca="1" si="1110"/>
        <v>6.5631436138331137E-13</v>
      </c>
      <c r="JB480" s="223">
        <f t="shared" ca="1" si="1111"/>
        <v>-6.51961787710738E-13</v>
      </c>
    </row>
    <row r="481" spans="2:262">
      <c r="B481" s="230">
        <v>120</v>
      </c>
      <c r="C481" s="229">
        <f t="shared" si="1112"/>
        <v>2.3437500000000016E-3</v>
      </c>
      <c r="D481" s="226">
        <f t="shared" ca="1" si="855"/>
        <v>18.000000000002373</v>
      </c>
      <c r="E481" s="225">
        <f ca="1">DV361</f>
        <v>2.3725616298610689E-12</v>
      </c>
      <c r="F481" s="224">
        <v>120</v>
      </c>
      <c r="G481" s="223">
        <f t="shared" ca="1" si="856"/>
        <v>5.8705246616879245E-12</v>
      </c>
      <c r="H481" s="223">
        <f t="shared" ca="1" si="857"/>
        <v>-5.2788172436444409E-12</v>
      </c>
      <c r="I481" s="223">
        <f t="shared" ca="1" si="858"/>
        <v>4.4842478393225127E-12</v>
      </c>
      <c r="J481" s="223">
        <f t="shared" ca="1" si="859"/>
        <v>-3.5173513053305874E-12</v>
      </c>
      <c r="K481" s="223">
        <f t="shared" ca="1" si="860"/>
        <v>2.4152849332281455E-12</v>
      </c>
      <c r="L481" s="223">
        <f t="shared" ca="1" si="861"/>
        <v>-1.2204005156491212E-12</v>
      </c>
      <c r="M481" s="223">
        <f t="shared" ca="1" si="862"/>
        <v>-2.1383209337784537E-14</v>
      </c>
      <c r="N481" s="223">
        <f t="shared" ca="1" si="863"/>
        <v>1.2623451895816808E-12</v>
      </c>
      <c r="O481" s="223">
        <f t="shared" ca="1" si="864"/>
        <v>-2.4547959521212914E-12</v>
      </c>
      <c r="P481" s="223">
        <f t="shared" ca="1" si="865"/>
        <v>3.5529102828863119E-12</v>
      </c>
      <c r="Q481" s="223">
        <f t="shared" ca="1" si="866"/>
        <v>-4.5144882639750697E-12</v>
      </c>
      <c r="R481" s="223">
        <f t="shared" ca="1" si="867"/>
        <v>5.3025769928334462E-12</v>
      </c>
      <c r="S481" s="223">
        <f t="shared" ca="1" si="868"/>
        <v>-5.8868906615766465E-12</v>
      </c>
      <c r="T481" s="223">
        <f t="shared" ca="1" si="869"/>
        <v>6.2449744236017933E-12</v>
      </c>
      <c r="U481" s="223">
        <f t="shared" ca="1" si="870"/>
        <v>-6.3630673207499197E-12</v>
      </c>
      <c r="V481" s="223">
        <f t="shared" ca="1" si="871"/>
        <v>6.2366311092108933E-12</v>
      </c>
      <c r="W481" s="223">
        <f t="shared" ca="1" si="872"/>
        <v>-5.8705246616879043E-12</v>
      </c>
      <c r="X481" s="223">
        <f t="shared" ca="1" si="873"/>
        <v>5.2788172436444264E-12</v>
      </c>
      <c r="Y481" s="223">
        <f t="shared" ca="1" si="874"/>
        <v>-4.4842478393224885E-12</v>
      </c>
      <c r="Z481" s="223">
        <f t="shared" ca="1" si="875"/>
        <v>3.5173513053305777E-12</v>
      </c>
      <c r="AA481" s="223">
        <f t="shared" ca="1" si="876"/>
        <v>-2.4152849332281144E-12</v>
      </c>
      <c r="AB481" s="223">
        <f t="shared" ca="1" si="877"/>
        <v>1.2204005156490875E-12</v>
      </c>
      <c r="AC481" s="223">
        <f t="shared" ca="1" si="878"/>
        <v>2.1383209337841284E-14</v>
      </c>
      <c r="AD481" s="223">
        <f t="shared" ca="1" si="879"/>
        <v>-1.2623451895817588E-12</v>
      </c>
      <c r="AE481" s="223">
        <f t="shared" ca="1" si="880"/>
        <v>2.4547959521213023E-12</v>
      </c>
      <c r="AF481" s="223">
        <f t="shared" ca="1" si="881"/>
        <v>-3.5529102828863406E-12</v>
      </c>
      <c r="AG481" s="223">
        <f t="shared" ca="1" si="882"/>
        <v>4.5144882639750939E-12</v>
      </c>
      <c r="AH481" s="223">
        <f t="shared" ca="1" si="883"/>
        <v>-5.3025769928334648E-12</v>
      </c>
      <c r="AI481" s="223">
        <f t="shared" ca="1" si="884"/>
        <v>5.8868906615766772E-12</v>
      </c>
      <c r="AJ481" s="223">
        <f t="shared" ca="1" si="885"/>
        <v>-6.2449744236017908E-12</v>
      </c>
      <c r="AK481" s="223">
        <f t="shared" ca="1" si="886"/>
        <v>6.3630673207499197E-12</v>
      </c>
      <c r="AL481" s="223">
        <f t="shared" ca="1" si="887"/>
        <v>-6.236631109210886E-12</v>
      </c>
      <c r="AM481" s="223">
        <f t="shared" ca="1" si="888"/>
        <v>5.8705246616878914E-12</v>
      </c>
      <c r="AN481" s="223">
        <f t="shared" ca="1" si="889"/>
        <v>-5.2788172436443828E-12</v>
      </c>
      <c r="AO481" s="223">
        <f t="shared" ca="1" si="890"/>
        <v>4.4842478393224949E-12</v>
      </c>
      <c r="AP481" s="223">
        <f t="shared" ca="1" si="891"/>
        <v>-3.5173513053305487E-12</v>
      </c>
      <c r="AQ481" s="223">
        <f t="shared" ca="1" si="892"/>
        <v>2.4152849332280829E-12</v>
      </c>
      <c r="AR481" s="223">
        <f t="shared" ca="1" si="893"/>
        <v>-1.2204005156490538E-12</v>
      </c>
      <c r="AS481" s="223">
        <f t="shared" ca="1" si="894"/>
        <v>-2.1383209337875818E-14</v>
      </c>
      <c r="AT481" s="223">
        <f t="shared" ca="1" si="895"/>
        <v>1.2623451895817038E-12</v>
      </c>
      <c r="AU481" s="223">
        <f t="shared" ca="1" si="896"/>
        <v>-2.4547959521213343E-12</v>
      </c>
      <c r="AV481" s="223">
        <f t="shared" ca="1" si="897"/>
        <v>3.5529102828863693E-12</v>
      </c>
      <c r="AW481" s="223">
        <f t="shared" ca="1" si="898"/>
        <v>-4.5144882639751182E-12</v>
      </c>
      <c r="AX481" s="223">
        <f t="shared" ca="1" si="899"/>
        <v>5.302576992833485E-12</v>
      </c>
      <c r="AY481" s="223">
        <f t="shared" ca="1" si="900"/>
        <v>-5.8868906615766901E-12</v>
      </c>
      <c r="AZ481" s="223">
        <f t="shared" ca="1" si="901"/>
        <v>6.2449744236018143E-12</v>
      </c>
      <c r="BA481" s="223">
        <f t="shared" ca="1" si="902"/>
        <v>-6.3630673207499189E-12</v>
      </c>
      <c r="BB481" s="223">
        <f t="shared" ca="1" si="903"/>
        <v>6.2366311092108618E-12</v>
      </c>
      <c r="BC481" s="223">
        <f t="shared" ca="1" si="904"/>
        <v>-5.8705246616879132E-12</v>
      </c>
      <c r="BD481" s="223">
        <f t="shared" ca="1" si="905"/>
        <v>5.2788172436444143E-12</v>
      </c>
      <c r="BE481" s="223">
        <f t="shared" ca="1" si="906"/>
        <v>-4.4842478393224707E-12</v>
      </c>
      <c r="BF481" s="223">
        <f t="shared" ca="1" si="907"/>
        <v>3.5173513053305204E-12</v>
      </c>
      <c r="BG481" s="223">
        <f t="shared" ca="1" si="908"/>
        <v>-2.4152849332280506E-12</v>
      </c>
      <c r="BH481" s="223">
        <f t="shared" ca="1" si="909"/>
        <v>1.2204005156490197E-12</v>
      </c>
      <c r="BI481" s="223">
        <f t="shared" ca="1" si="910"/>
        <v>2.1383209337910149E-14</v>
      </c>
      <c r="BJ481" s="223">
        <f t="shared" ca="1" si="911"/>
        <v>-1.262345189581826E-12</v>
      </c>
      <c r="BK481" s="223">
        <f t="shared" ca="1" si="912"/>
        <v>2.4547959521214494E-12</v>
      </c>
      <c r="BL481" s="223">
        <f t="shared" ca="1" si="913"/>
        <v>-3.5529102828864722E-12</v>
      </c>
      <c r="BM481" s="223">
        <f t="shared" ca="1" si="914"/>
        <v>4.5144882639750786E-12</v>
      </c>
      <c r="BN481" s="223">
        <f t="shared" ca="1" si="915"/>
        <v>-5.3025769928334527E-12</v>
      </c>
      <c r="BO481" s="223">
        <f t="shared" ca="1" si="916"/>
        <v>5.8868906615766683E-12</v>
      </c>
      <c r="BP481" s="223">
        <f t="shared" ca="1" si="917"/>
        <v>-6.2449744236018046E-12</v>
      </c>
      <c r="BQ481" s="223">
        <f t="shared" ca="1" si="918"/>
        <v>6.3630673207499197E-12</v>
      </c>
      <c r="BR481" s="223">
        <f t="shared" ca="1" si="919"/>
        <v>-6.2366311092108723E-12</v>
      </c>
      <c r="BS481" s="223">
        <f t="shared" ca="1" si="920"/>
        <v>5.8705246616878647E-12</v>
      </c>
      <c r="BT481" s="223">
        <f t="shared" ca="1" si="921"/>
        <v>-5.2788172436443448E-12</v>
      </c>
      <c r="BU481" s="223">
        <f t="shared" ca="1" si="922"/>
        <v>4.4842478393223827E-12</v>
      </c>
      <c r="BV481" s="223">
        <f t="shared" ca="1" si="923"/>
        <v>-3.5173513053304162E-12</v>
      </c>
      <c r="BW481" s="223">
        <f t="shared" ca="1" si="924"/>
        <v>2.4152849332279359E-12</v>
      </c>
      <c r="BX481" s="223">
        <f t="shared" ca="1" si="925"/>
        <v>-1.2204005156490752E-12</v>
      </c>
      <c r="BY481" s="223">
        <f t="shared" ca="1" si="926"/>
        <v>-2.1383209337853805E-14</v>
      </c>
      <c r="BZ481" s="223">
        <f t="shared" ca="1" si="927"/>
        <v>1.2623451895817711E-12</v>
      </c>
      <c r="CA481" s="223">
        <f t="shared" ca="1" si="928"/>
        <v>-2.4547959521213973E-12</v>
      </c>
      <c r="CB481" s="223">
        <f t="shared" ca="1" si="929"/>
        <v>3.5529102828864258E-12</v>
      </c>
      <c r="CC481" s="223">
        <f t="shared" ca="1" si="930"/>
        <v>-4.5144882639751667E-12</v>
      </c>
      <c r="CD481" s="223">
        <f t="shared" ca="1" si="931"/>
        <v>5.3025769928335221E-12</v>
      </c>
      <c r="CE481" s="223">
        <f t="shared" ca="1" si="932"/>
        <v>-5.8868906615767159E-12</v>
      </c>
      <c r="CF481" s="223">
        <f t="shared" ca="1" si="933"/>
        <v>6.244974423601828E-12</v>
      </c>
      <c r="CG481" s="223">
        <f t="shared" ca="1" si="934"/>
        <v>-6.3630673207499189E-12</v>
      </c>
      <c r="CH481" s="223">
        <f t="shared" ca="1" si="935"/>
        <v>6.2366311092108836E-12</v>
      </c>
      <c r="CI481" s="223">
        <f t="shared" ca="1" si="936"/>
        <v>-5.8705246616878865E-12</v>
      </c>
      <c r="CJ481" s="223">
        <f t="shared" ca="1" si="937"/>
        <v>5.2788172436443763E-12</v>
      </c>
      <c r="CK481" s="223">
        <f t="shared" ca="1" si="938"/>
        <v>-4.4842478393224222E-12</v>
      </c>
      <c r="CL481" s="223">
        <f t="shared" ca="1" si="939"/>
        <v>3.517351305330463E-12</v>
      </c>
      <c r="CM481" s="223">
        <f t="shared" ca="1" si="940"/>
        <v>-2.4152849332279876E-12</v>
      </c>
      <c r="CN481" s="223">
        <f t="shared" ca="1" si="941"/>
        <v>1.2204005156489526E-12</v>
      </c>
      <c r="CO481" s="223">
        <f t="shared" ca="1" si="942"/>
        <v>2.1383209337797866E-14</v>
      </c>
      <c r="CP481" s="223">
        <f t="shared" ca="1" si="943"/>
        <v>-1.2623451895818933E-12</v>
      </c>
      <c r="CQ481" s="223">
        <f t="shared" ca="1" si="944"/>
        <v>2.4547959521213456E-12</v>
      </c>
      <c r="CR481" s="223">
        <f t="shared" ca="1" si="945"/>
        <v>-3.5529102828865288E-12</v>
      </c>
      <c r="CS481" s="223">
        <f t="shared" ca="1" si="946"/>
        <v>4.5144882639751263E-12</v>
      </c>
      <c r="CT481" s="223">
        <f t="shared" ca="1" si="947"/>
        <v>-5.3025769928335908E-12</v>
      </c>
      <c r="CU481" s="223">
        <f t="shared" ca="1" si="948"/>
        <v>5.8868906615766949E-12</v>
      </c>
      <c r="CV481" s="223">
        <f t="shared" ca="1" si="949"/>
        <v>-6.2449744236018514E-12</v>
      </c>
      <c r="CW481" s="223">
        <f t="shared" ca="1" si="950"/>
        <v>6.3630673207499197E-12</v>
      </c>
      <c r="CX481" s="223">
        <f t="shared" ca="1" si="951"/>
        <v>-6.236631109210823E-12</v>
      </c>
      <c r="CY481" s="223">
        <f t="shared" ca="1" si="952"/>
        <v>5.8705246616878381E-12</v>
      </c>
      <c r="CZ481" s="223">
        <f t="shared" ca="1" si="953"/>
        <v>-5.278817243644407E-12</v>
      </c>
      <c r="DA481" s="223">
        <f t="shared" ca="1" si="954"/>
        <v>4.4842478393223342E-12</v>
      </c>
      <c r="DB481" s="223">
        <f t="shared" ca="1" si="955"/>
        <v>-3.5173513053305099E-12</v>
      </c>
      <c r="DC481" s="223">
        <f t="shared" ca="1" si="956"/>
        <v>2.4152849332278721E-12</v>
      </c>
      <c r="DD481" s="223">
        <f t="shared" ca="1" si="957"/>
        <v>-1.2204005156490078E-12</v>
      </c>
      <c r="DE481" s="223">
        <f t="shared" ca="1" si="958"/>
        <v>-2.1383209338103413E-14</v>
      </c>
      <c r="DF481" s="223">
        <f t="shared" ca="1" si="959"/>
        <v>1.2623451895818383E-12</v>
      </c>
      <c r="DG481" s="223">
        <f t="shared" ca="1" si="960"/>
        <v>-2.4547959521216275E-12</v>
      </c>
      <c r="DH481" s="223">
        <f t="shared" ca="1" si="961"/>
        <v>3.5529102828864827E-12</v>
      </c>
      <c r="DI481" s="223">
        <f t="shared" ca="1" si="962"/>
        <v>-4.5144882639750867E-12</v>
      </c>
      <c r="DJ481" s="223">
        <f t="shared" ca="1" si="963"/>
        <v>5.3025769928335593E-12</v>
      </c>
      <c r="DK481" s="223">
        <f t="shared" ca="1" si="964"/>
        <v>-5.8868906615766739E-12</v>
      </c>
      <c r="DL481" s="223">
        <f t="shared" ca="1" si="965"/>
        <v>6.2449744236018417E-12</v>
      </c>
      <c r="DM481" s="223">
        <f t="shared" ca="1" si="966"/>
        <v>-6.3630673207499189E-12</v>
      </c>
      <c r="DN481" s="223">
        <f t="shared" ca="1" si="967"/>
        <v>6.2366311092108343E-12</v>
      </c>
      <c r="DO481" s="223">
        <f t="shared" ca="1" si="968"/>
        <v>-5.8705246616878607E-12</v>
      </c>
      <c r="DP481" s="223">
        <f t="shared" ca="1" si="969"/>
        <v>5.2788172436442365E-12</v>
      </c>
      <c r="DQ481" s="223">
        <f t="shared" ca="1" si="970"/>
        <v>-4.4842478393223738E-12</v>
      </c>
      <c r="DR481" s="223">
        <f t="shared" ca="1" si="971"/>
        <v>3.517351305330255E-12</v>
      </c>
      <c r="DS481" s="223">
        <f t="shared" ca="1" si="972"/>
        <v>-2.4152849332279237E-12</v>
      </c>
      <c r="DT481" s="223">
        <f t="shared" ca="1" si="973"/>
        <v>1.2204005156490631E-12</v>
      </c>
      <c r="DU481" s="223">
        <f t="shared" ca="1" si="974"/>
        <v>2.138320933804707E-14</v>
      </c>
      <c r="DV481" s="223">
        <f t="shared" ca="1" si="975"/>
        <v>-1.2623451895817832E-12</v>
      </c>
      <c r="DW481" s="223">
        <f t="shared" ca="1" si="976"/>
        <v>2.4547959521215758E-12</v>
      </c>
      <c r="DX481" s="223">
        <f t="shared" ca="1" si="977"/>
        <v>-3.5529102828864359E-12</v>
      </c>
      <c r="DY481" s="223">
        <f t="shared" ca="1" si="978"/>
        <v>4.5144882639753024E-12</v>
      </c>
      <c r="DZ481" s="223">
        <f t="shared" ca="1" si="979"/>
        <v>-5.3025769928335286E-12</v>
      </c>
      <c r="EA481" s="223">
        <f t="shared" ca="1" si="980"/>
        <v>5.8868906615767903E-12</v>
      </c>
      <c r="EB481" s="223">
        <f t="shared" ca="1" si="981"/>
        <v>-6.2449744236018304E-12</v>
      </c>
      <c r="EC481" s="223">
        <f t="shared" ca="1" si="982"/>
        <v>6.3630673207499189E-12</v>
      </c>
      <c r="ED481" s="223">
        <f t="shared" ca="1" si="983"/>
        <v>-6.2366311092108456E-12</v>
      </c>
      <c r="EE481" s="223">
        <f t="shared" ca="1" si="984"/>
        <v>5.8705246616878817E-12</v>
      </c>
      <c r="EF481" s="223">
        <f t="shared" ca="1" si="985"/>
        <v>-5.278817243644268E-12</v>
      </c>
      <c r="EG481" s="223">
        <f t="shared" ca="1" si="986"/>
        <v>4.4842478393224125E-12</v>
      </c>
      <c r="EH481" s="223">
        <f t="shared" ca="1" si="987"/>
        <v>-3.5173513053303019E-12</v>
      </c>
      <c r="EI481" s="223">
        <f t="shared" ca="1" si="988"/>
        <v>2.4152849332279759E-12</v>
      </c>
      <c r="EJ481" s="223">
        <f t="shared" ca="1" si="989"/>
        <v>-1.2204005156487626E-12</v>
      </c>
      <c r="EK481" s="223">
        <f t="shared" ca="1" si="990"/>
        <v>-2.138320933799113E-14</v>
      </c>
      <c r="EL481" s="223">
        <f t="shared" ca="1" si="991"/>
        <v>1.2623451895820827E-12</v>
      </c>
      <c r="EM481" s="223">
        <f t="shared" ca="1" si="992"/>
        <v>-2.4547959521215241E-12</v>
      </c>
      <c r="EN481" s="223">
        <f t="shared" ca="1" si="993"/>
        <v>3.5529102828866895E-12</v>
      </c>
      <c r="EO481" s="223">
        <f t="shared" ca="1" si="994"/>
        <v>-4.5144882639752628E-12</v>
      </c>
      <c r="EP481" s="223">
        <f t="shared" ca="1" si="995"/>
        <v>5.3025769928334979E-12</v>
      </c>
      <c r="EQ481" s="223">
        <f t="shared" ca="1" si="996"/>
        <v>-5.8868906615767684E-12</v>
      </c>
      <c r="ER481" s="223">
        <f t="shared" ca="1" si="997"/>
        <v>6.2449744236018199E-12</v>
      </c>
      <c r="ES481" s="223">
        <f t="shared" ca="1" si="998"/>
        <v>-6.3630673207499181E-12</v>
      </c>
      <c r="ET481" s="223">
        <f t="shared" ca="1" si="999"/>
        <v>6.2366311092108561E-12</v>
      </c>
      <c r="EU481" s="223">
        <f t="shared" ca="1" si="1000"/>
        <v>-5.8705246616877646E-12</v>
      </c>
      <c r="EV481" s="223">
        <f t="shared" ca="1" si="1001"/>
        <v>5.2788172436442987E-12</v>
      </c>
      <c r="EW481" s="223">
        <f t="shared" ca="1" si="1002"/>
        <v>-4.4842478393221969E-12</v>
      </c>
      <c r="EX481" s="223">
        <f t="shared" ca="1" si="1003"/>
        <v>3.5173513053303491E-12</v>
      </c>
      <c r="EY481" s="223">
        <f t="shared" ca="1" si="1004"/>
        <v>-2.4152849332276927E-12</v>
      </c>
      <c r="EZ481" s="223">
        <f t="shared" ca="1" si="1005"/>
        <v>1.2204005156488179E-12</v>
      </c>
      <c r="FA481" s="223">
        <f t="shared" ca="1" si="1006"/>
        <v>2.1383209337934988E-14</v>
      </c>
      <c r="FB481" s="223">
        <f t="shared" ca="1" si="1007"/>
        <v>-1.2623451895820278E-12</v>
      </c>
      <c r="FC481" s="223">
        <f t="shared" ca="1" si="1008"/>
        <v>2.4547959521214724E-12</v>
      </c>
      <c r="FD481" s="223">
        <f t="shared" ca="1" si="1009"/>
        <v>-3.5529102828866427E-12</v>
      </c>
      <c r="FE481" s="223">
        <f t="shared" ca="1" si="1010"/>
        <v>4.5144882639752232E-12</v>
      </c>
      <c r="FF481" s="223">
        <f t="shared" ca="1" si="1011"/>
        <v>-5.3025769928336667E-12</v>
      </c>
      <c r="FG481" s="223">
        <f t="shared" ca="1" si="1012"/>
        <v>5.8868906615767466E-12</v>
      </c>
      <c r="FH481" s="223">
        <f t="shared" ca="1" si="1013"/>
        <v>-6.2449744236018781E-12</v>
      </c>
      <c r="FI481" s="223">
        <f t="shared" ca="1" si="1014"/>
        <v>6.3630673207499189E-12</v>
      </c>
      <c r="FJ481" s="223">
        <f t="shared" ca="1" si="1015"/>
        <v>-6.2366311092108674E-12</v>
      </c>
      <c r="FK481" s="223">
        <f t="shared" ca="1" si="1016"/>
        <v>5.8705246616877856E-12</v>
      </c>
      <c r="FL481" s="223">
        <f t="shared" ca="1" si="1017"/>
        <v>-5.2788172436443311E-12</v>
      </c>
      <c r="FM481" s="223">
        <f t="shared" ca="1" si="1018"/>
        <v>4.4842478393222356E-12</v>
      </c>
      <c r="FN481" s="223">
        <f t="shared" ca="1" si="1019"/>
        <v>-3.517351305330396E-12</v>
      </c>
      <c r="FO481" s="223">
        <f t="shared" ca="1" si="1020"/>
        <v>2.4152849332277448E-12</v>
      </c>
      <c r="FP481" s="223">
        <f t="shared" ca="1" si="1021"/>
        <v>-1.2204005156488731E-12</v>
      </c>
      <c r="FQ481" s="223">
        <f t="shared" ca="1" si="1022"/>
        <v>-2.1383209338240738E-14</v>
      </c>
      <c r="FR481" s="223">
        <f t="shared" ca="1" si="1023"/>
        <v>1.2623451895819726E-12</v>
      </c>
      <c r="FS481" s="223">
        <f t="shared" ca="1" si="1024"/>
        <v>-2.4547959521217543E-12</v>
      </c>
      <c r="FT481" s="223">
        <f t="shared" ca="1" si="1025"/>
        <v>3.5529102828865966E-12</v>
      </c>
      <c r="FU481" s="223">
        <f t="shared" ca="1" si="1026"/>
        <v>-4.5144882639751844E-12</v>
      </c>
      <c r="FV481" s="223">
        <f t="shared" ca="1" si="1027"/>
        <v>5.302576992833636E-12</v>
      </c>
      <c r="FW481" s="223">
        <f t="shared" ca="1" si="1028"/>
        <v>-5.8868906615767264E-12</v>
      </c>
      <c r="FX481" s="223">
        <f t="shared" ca="1" si="1029"/>
        <v>6.2449744236017981E-12</v>
      </c>
      <c r="FY481" s="223">
        <f t="shared" ca="1" si="1030"/>
        <v>-6.3630673207499189E-12</v>
      </c>
      <c r="FZ481" s="223">
        <f t="shared" ca="1" si="1031"/>
        <v>6.2366311092108069E-12</v>
      </c>
      <c r="GA481" s="223">
        <f t="shared" ca="1" si="1032"/>
        <v>-5.8705246616876684E-12</v>
      </c>
      <c r="GB481" s="223">
        <f t="shared" ca="1" si="1033"/>
        <v>5.2788172436443617E-12</v>
      </c>
      <c r="GC481" s="223">
        <f t="shared" ca="1" si="1034"/>
        <v>-4.484247839322276E-12</v>
      </c>
      <c r="GD481" s="223">
        <f t="shared" ca="1" si="1035"/>
        <v>3.5173513053301407E-12</v>
      </c>
      <c r="GE481" s="223">
        <f t="shared" ca="1" si="1036"/>
        <v>-2.4152849332274625E-12</v>
      </c>
      <c r="GF481" s="223">
        <f t="shared" ca="1" si="1037"/>
        <v>1.2204005156489282E-12</v>
      </c>
      <c r="GG481" s="223">
        <f t="shared" ca="1" si="1038"/>
        <v>2.1383209338184395E-14</v>
      </c>
      <c r="GH481" s="223">
        <f t="shared" ca="1" si="1039"/>
        <v>-1.2623451895822723E-12</v>
      </c>
      <c r="GI481" s="223">
        <f t="shared" ca="1" si="1040"/>
        <v>2.4547959521213686E-12</v>
      </c>
      <c r="GJ481" s="223">
        <f t="shared" ca="1" si="1041"/>
        <v>-3.5529102828865498E-12</v>
      </c>
      <c r="GK481" s="223">
        <f t="shared" ca="1" si="1042"/>
        <v>4.5144882639753993E-12</v>
      </c>
      <c r="GL481" s="223">
        <f t="shared" ca="1" si="1043"/>
        <v>-5.3025769928338049E-12</v>
      </c>
      <c r="GM481" s="223">
        <f t="shared" ca="1" si="1044"/>
        <v>5.8868906615767038E-12</v>
      </c>
      <c r="GN481" s="223">
        <f t="shared" ca="1" si="1045"/>
        <v>-6.2449744236018555E-12</v>
      </c>
      <c r="GO481" s="223">
        <f t="shared" ca="1" si="1046"/>
        <v>6.3630673207499189E-12</v>
      </c>
      <c r="GP481" s="223">
        <f t="shared" ca="1" si="1047"/>
        <v>-6.2366311092107463E-12</v>
      </c>
      <c r="GQ481" s="223">
        <f t="shared" ca="1" si="1048"/>
        <v>5.8705246616878284E-12</v>
      </c>
      <c r="GR481" s="223">
        <f t="shared" ca="1" si="1049"/>
        <v>-5.2788172436441921E-12</v>
      </c>
      <c r="GS481" s="223">
        <f t="shared" ca="1" si="1050"/>
        <v>4.4842478393220595E-12</v>
      </c>
      <c r="GT481" s="223">
        <f t="shared" ca="1" si="1051"/>
        <v>-3.5173513053304893E-12</v>
      </c>
      <c r="GU481" s="223">
        <f t="shared" ca="1" si="1052"/>
        <v>2.4152849332278486E-12</v>
      </c>
      <c r="GV481" s="223">
        <f t="shared" ca="1" si="1053"/>
        <v>-1.2204005156486283E-12</v>
      </c>
      <c r="GW481" s="223">
        <f t="shared" ca="1" si="1054"/>
        <v>-2.1383209338490145E-14</v>
      </c>
      <c r="GX481" s="223">
        <f t="shared" ca="1" si="1055"/>
        <v>1.2623451895818628E-12</v>
      </c>
      <c r="GY481" s="223">
        <f t="shared" ca="1" si="1056"/>
        <v>-2.4547959521216509E-12</v>
      </c>
      <c r="GZ481" s="223">
        <f t="shared" ca="1" si="1057"/>
        <v>3.5529102828868034E-12</v>
      </c>
      <c r="HA481" s="223">
        <f t="shared" ca="1" si="1058"/>
        <v>-4.5144882639751053E-12</v>
      </c>
      <c r="HB481" s="223">
        <f t="shared" ca="1" si="1059"/>
        <v>5.3025769928335738E-12</v>
      </c>
      <c r="HC481" s="223">
        <f t="shared" ca="1" si="1060"/>
        <v>-5.8868906615768209E-12</v>
      </c>
      <c r="HD481" s="223">
        <f t="shared" ca="1" si="1061"/>
        <v>6.2449744236019152E-12</v>
      </c>
      <c r="HE481" s="223">
        <f t="shared" ca="1" si="1062"/>
        <v>-6.3630673207499189E-12</v>
      </c>
      <c r="HF481" s="223">
        <f t="shared" ca="1" si="1063"/>
        <v>6.2366311092108295E-12</v>
      </c>
      <c r="HG481" s="223">
        <f t="shared" ca="1" si="1064"/>
        <v>-5.8705246616877112E-12</v>
      </c>
      <c r="HH481" s="223">
        <f t="shared" ca="1" si="1065"/>
        <v>5.2788172436440209E-12</v>
      </c>
      <c r="HI481" s="223">
        <f t="shared" ca="1" si="1066"/>
        <v>-4.484247839322356E-12</v>
      </c>
      <c r="HJ481" s="223">
        <f t="shared" ca="1" si="1067"/>
        <v>3.5173513053302336E-12</v>
      </c>
      <c r="HK481" s="223">
        <f t="shared" ca="1" si="1068"/>
        <v>-2.4152849332275663E-12</v>
      </c>
      <c r="HL481" s="223">
        <f t="shared" ca="1" si="1069"/>
        <v>1.2204005156490384E-12</v>
      </c>
      <c r="HM481" s="223">
        <f t="shared" ca="1" si="1070"/>
        <v>2.138320933807191E-14</v>
      </c>
      <c r="HN481" s="223">
        <f t="shared" ca="1" si="1071"/>
        <v>-1.2623451895821623E-12</v>
      </c>
      <c r="HO481" s="223">
        <f t="shared" ca="1" si="1072"/>
        <v>2.4547959521219328E-12</v>
      </c>
      <c r="HP481" s="223">
        <f t="shared" ca="1" si="1073"/>
        <v>-3.5529102828864569E-12</v>
      </c>
      <c r="HQ481" s="223">
        <f t="shared" ca="1" si="1074"/>
        <v>4.5144882639753201E-12</v>
      </c>
      <c r="HR481" s="223">
        <f t="shared" ca="1" si="1075"/>
        <v>-5.3025769928337427E-12</v>
      </c>
      <c r="HS481" s="223">
        <f t="shared" ca="1" si="1076"/>
        <v>5.8868906615769365E-12</v>
      </c>
      <c r="HT481" s="223">
        <f t="shared" ca="1" si="1077"/>
        <v>-6.2449744236018353E-12</v>
      </c>
      <c r="HU481" s="223">
        <f t="shared" ca="1" si="1078"/>
        <v>6.3630673207499189E-12</v>
      </c>
      <c r="HV481" s="223">
        <f t="shared" ca="1" si="1079"/>
        <v>-6.2366311092107689E-12</v>
      </c>
      <c r="HW481" s="223">
        <f t="shared" ca="1" si="1080"/>
        <v>5.870524661687872E-12</v>
      </c>
      <c r="HX481" s="223">
        <f t="shared" ca="1" si="1081"/>
        <v>-5.2788172436442535E-12</v>
      </c>
      <c r="HY481" s="223">
        <f t="shared" ca="1" si="1082"/>
        <v>4.4842478393221387E-12</v>
      </c>
      <c r="HZ481" s="223">
        <f t="shared" ca="1" si="1083"/>
        <v>-3.5173513053299792E-12</v>
      </c>
      <c r="IA481" s="223">
        <f t="shared" ca="1" si="1084"/>
        <v>2.4152849332279528E-12</v>
      </c>
      <c r="IB481" s="223">
        <f t="shared" ca="1" si="1085"/>
        <v>-1.2204005156487386E-12</v>
      </c>
      <c r="IC481" s="223">
        <f t="shared" ca="1" si="1086"/>
        <v>-2.1383209338377659E-14</v>
      </c>
      <c r="ID481" s="223">
        <f t="shared" ca="1" si="1087"/>
        <v>1.2623451895824617E-12</v>
      </c>
      <c r="IE481" s="223">
        <f t="shared" ca="1" si="1088"/>
        <v>-9.7043504186112925E-13</v>
      </c>
      <c r="IF481" s="223">
        <f t="shared" ca="1" si="1089"/>
        <v>3.5529102828867105E-12</v>
      </c>
      <c r="IG481" s="223">
        <f t="shared" ca="1" si="1090"/>
        <v>-4.514488263975535E-12</v>
      </c>
      <c r="IH481" s="223">
        <f t="shared" ca="1" si="1091"/>
        <v>5.3025769928335124E-12</v>
      </c>
      <c r="II481" s="223">
        <f t="shared" ca="1" si="1092"/>
        <v>-5.8868906615767773E-12</v>
      </c>
      <c r="IJ481" s="223">
        <f t="shared" ca="1" si="1093"/>
        <v>6.2449744236018934E-12</v>
      </c>
      <c r="IK481" s="223">
        <f t="shared" ca="1" si="1094"/>
        <v>-6.3630673207499173E-12</v>
      </c>
      <c r="IL481" s="223">
        <f t="shared" ca="1" si="1095"/>
        <v>6.2366311092108513E-12</v>
      </c>
      <c r="IM481" s="223">
        <f t="shared" ca="1" si="1096"/>
        <v>-5.8705246616877549E-12</v>
      </c>
      <c r="IN481" s="223">
        <f t="shared" ca="1" si="1097"/>
        <v>5.2788172436440839E-12</v>
      </c>
      <c r="IO481" s="223">
        <f t="shared" ca="1" si="1098"/>
        <v>-4.4842478393219222E-12</v>
      </c>
      <c r="IP481" s="223">
        <f t="shared" ca="1" si="1099"/>
        <v>3.5173513053303281E-12</v>
      </c>
      <c r="IQ481" s="223">
        <f t="shared" ca="1" si="1100"/>
        <v>-2.4152849332276701E-12</v>
      </c>
      <c r="IR481" s="223">
        <f t="shared" ca="1" si="1101"/>
        <v>1.2204005156484387E-12</v>
      </c>
      <c r="IS481" s="223">
        <f t="shared" ca="1" si="1102"/>
        <v>2.1383209337959828E-14</v>
      </c>
      <c r="IT481" s="223">
        <f t="shared" ca="1" si="1103"/>
        <v>-1.2623451895820522E-12</v>
      </c>
      <c r="IU481" s="223">
        <f t="shared" ca="1" si="1104"/>
        <v>2.4547959521218286E-12</v>
      </c>
      <c r="IV481" s="223">
        <f t="shared" ca="1" si="1105"/>
        <v>-3.5529102828869642E-12</v>
      </c>
      <c r="IW481" s="223">
        <f t="shared" ca="1" si="1106"/>
        <v>4.514488263975241E-12</v>
      </c>
      <c r="IX481" s="223">
        <f t="shared" ca="1" si="1107"/>
        <v>-5.3025769928336805E-12</v>
      </c>
      <c r="IY481" s="223">
        <f t="shared" ca="1" si="1108"/>
        <v>5.8868906615768936E-12</v>
      </c>
      <c r="IZ481" s="223">
        <f t="shared" ca="1" si="1109"/>
        <v>-6.2449744236019524E-12</v>
      </c>
      <c r="JA481" s="223">
        <f t="shared" ca="1" si="1110"/>
        <v>6.3630673207499189E-12</v>
      </c>
      <c r="JB481" s="223">
        <f t="shared" ca="1" si="1111"/>
        <v>-6.2366311092107907E-12</v>
      </c>
    </row>
    <row r="482" spans="2:262">
      <c r="B482" s="230">
        <v>121</v>
      </c>
      <c r="C482" s="229">
        <f t="shared" si="1112"/>
        <v>2.3632812500000017E-3</v>
      </c>
      <c r="D482" s="226">
        <f t="shared" ca="1" si="855"/>
        <v>18.000000000004768</v>
      </c>
      <c r="E482" s="225">
        <f ca="1">DW361</f>
        <v>4.7661917532807628E-12</v>
      </c>
      <c r="F482" s="224">
        <v>121</v>
      </c>
      <c r="G482" s="223">
        <f t="shared" ca="1" si="856"/>
        <v>-5.5478271035245963E-13</v>
      </c>
      <c r="H482" s="223">
        <f t="shared" ca="1" si="857"/>
        <v>5.5346503561744651E-13</v>
      </c>
      <c r="I482" s="223">
        <f t="shared" ca="1" si="858"/>
        <v>-5.358507405232788E-13</v>
      </c>
      <c r="J482" s="223">
        <f t="shared" ca="1" si="859"/>
        <v>5.0245847297284203E-13</v>
      </c>
      <c r="K482" s="223">
        <f t="shared" ca="1" si="860"/>
        <v>-4.5427145877477987E-13</v>
      </c>
      <c r="L482" s="223">
        <f t="shared" ca="1" si="861"/>
        <v>3.9270855083955916E-13</v>
      </c>
      <c r="M482" s="223">
        <f t="shared" ca="1" si="862"/>
        <v>-3.1958245145957639E-13</v>
      </c>
      <c r="N482" s="223">
        <f t="shared" ca="1" si="863"/>
        <v>2.3704633780638024E-13</v>
      </c>
      <c r="O482" s="223">
        <f t="shared" ca="1" si="864"/>
        <v>-1.4753046224202932E-13</v>
      </c>
      <c r="P482" s="223">
        <f t="shared" ca="1" si="865"/>
        <v>5.367059423037449E-14</v>
      </c>
      <c r="Q482" s="223">
        <f t="shared" ca="1" si="866"/>
        <v>4.1769589144193625E-14</v>
      </c>
      <c r="R482" s="223">
        <f t="shared" ca="1" si="867"/>
        <v>-1.3597987886146804E-13</v>
      </c>
      <c r="S482" s="223">
        <f t="shared" ca="1" si="868"/>
        <v>2.2618627976972853E-13</v>
      </c>
      <c r="T482" s="223">
        <f t="shared" ca="1" si="869"/>
        <v>-3.0973269008301906E-13</v>
      </c>
      <c r="U482" s="223">
        <f t="shared" ca="1" si="870"/>
        <v>3.8415910954183466E-13</v>
      </c>
      <c r="V482" s="223">
        <f t="shared" ca="1" si="871"/>
        <v>-4.4727407342020872E-13</v>
      </c>
      <c r="W482" s="223">
        <f t="shared" ca="1" si="872"/>
        <v>4.9721917958048801E-13</v>
      </c>
      <c r="X482" s="223">
        <f t="shared" ca="1" si="873"/>
        <v>-5.3252380859504503E-13</v>
      </c>
      <c r="Y482" s="223">
        <f t="shared" ca="1" si="874"/>
        <v>5.5214842571652342E-13</v>
      </c>
      <c r="Z482" s="223">
        <f t="shared" ca="1" si="875"/>
        <v>-5.5551518968243818E-13</v>
      </c>
      <c r="AA482" s="223">
        <f t="shared" ca="1" si="876"/>
        <v>5.4252496708659294E-13</v>
      </c>
      <c r="AB482" s="223">
        <f t="shared" ca="1" si="877"/>
        <v>-5.1356025133399558E-13</v>
      </c>
      <c r="AC482" s="223">
        <f t="shared" ca="1" si="878"/>
        <v>4.6947390023146885E-13</v>
      </c>
      <c r="AD482" s="223">
        <f t="shared" ca="1" si="879"/>
        <v>-4.1156402383240954E-13</v>
      </c>
      <c r="AE482" s="223">
        <f t="shared" ca="1" si="880"/>
        <v>3.4153576195593614E-13</v>
      </c>
      <c r="AF482" s="223">
        <f t="shared" ca="1" si="881"/>
        <v>-2.6145107683050119E-13</v>
      </c>
      <c r="AG482" s="223">
        <f t="shared" ca="1" si="882"/>
        <v>1.7366803920327619E-13</v>
      </c>
      <c r="AH482" s="223">
        <f t="shared" ca="1" si="883"/>
        <v>-8.0771395618527106E-14</v>
      </c>
      <c r="AI482" s="223">
        <f t="shared" ca="1" si="884"/>
        <v>-1.4503538708302526E-14</v>
      </c>
      <c r="AJ482" s="223">
        <f t="shared" ca="1" si="885"/>
        <v>1.0935142046815318E-13</v>
      </c>
      <c r="AK482" s="223">
        <f t="shared" ca="1" si="886"/>
        <v>-2.0097948079318501E-13</v>
      </c>
      <c r="AL482" s="223">
        <f t="shared" ca="1" si="887"/>
        <v>2.8668975754077256E-13</v>
      </c>
      <c r="AM482" s="223">
        <f t="shared" ca="1" si="888"/>
        <v>-3.6395853602047394E-13</v>
      </c>
      <c r="AN482" s="223">
        <f t="shared" ca="1" si="889"/>
        <v>4.3051065905439373E-13</v>
      </c>
      <c r="AO482" s="223">
        <f t="shared" ca="1" si="890"/>
        <v>-4.8438651833237075E-13</v>
      </c>
      <c r="AP482" s="223">
        <f t="shared" ca="1" si="891"/>
        <v>5.2399975452061793E-13</v>
      </c>
      <c r="AQ482" s="223">
        <f t="shared" ca="1" si="892"/>
        <v>-5.4818396716054586E-13</v>
      </c>
      <c r="AR482" s="223">
        <f t="shared" ca="1" si="893"/>
        <v>5.5622705899810095E-13</v>
      </c>
      <c r="AS482" s="223">
        <f t="shared" ca="1" si="894"/>
        <v>-5.4789220348462097E-13</v>
      </c>
      <c r="AT482" s="223">
        <f t="shared" ca="1" si="895"/>
        <v>5.2342481806711773E-13</v>
      </c>
      <c r="AU482" s="223">
        <f t="shared" ca="1" si="896"/>
        <v>-4.8354533794143952E-13</v>
      </c>
      <c r="AV482" s="223">
        <f t="shared" ca="1" si="897"/>
        <v>4.2942800304309294E-13</v>
      </c>
      <c r="AW482" s="223">
        <f t="shared" ca="1" si="898"/>
        <v>-3.626662828867398E-13</v>
      </c>
      <c r="AX482" s="223">
        <f t="shared" ca="1" si="899"/>
        <v>2.8522595731012942E-13</v>
      </c>
      <c r="AY482" s="223">
        <f t="shared" ca="1" si="900"/>
        <v>-1.9938723464655308E-13</v>
      </c>
      <c r="AZ482" s="223">
        <f t="shared" ca="1" si="901"/>
        <v>1.0767761163989792E-13</v>
      </c>
      <c r="BA482" s="223">
        <f t="shared" ca="1" si="902"/>
        <v>-1.2797452022692901E-14</v>
      </c>
      <c r="BB482" s="223">
        <f t="shared" ca="1" si="903"/>
        <v>-8.2459524924873419E-14</v>
      </c>
      <c r="BC482" s="223">
        <f t="shared" ca="1" si="904"/>
        <v>1.7528850464369113E-13</v>
      </c>
      <c r="BD482" s="223">
        <f t="shared" ca="1" si="905"/>
        <v>-2.629561642615497E-13</v>
      </c>
      <c r="BE482" s="223">
        <f t="shared" ca="1" si="906"/>
        <v>3.4288115450684036E-13</v>
      </c>
      <c r="BF482" s="223">
        <f t="shared" ca="1" si="907"/>
        <v>-4.1271010680263387E-13</v>
      </c>
      <c r="BG482" s="223">
        <f t="shared" ca="1" si="908"/>
        <v>4.703869275343445E-13</v>
      </c>
      <c r="BH482" s="223">
        <f t="shared" ca="1" si="909"/>
        <v>-5.1421333914059117E-13</v>
      </c>
      <c r="BI482" s="223">
        <f t="shared" ca="1" si="910"/>
        <v>5.4289888541243484E-13</v>
      </c>
      <c r="BJ482" s="223">
        <f t="shared" ca="1" si="911"/>
        <v>-5.5559892860890092E-13</v>
      </c>
      <c r="BK482" s="223">
        <f t="shared" ca="1" si="912"/>
        <v>5.519395195747649E-13</v>
      </c>
      <c r="BL482" s="223">
        <f t="shared" ca="1" si="913"/>
        <v>-5.3202840856691946E-13</v>
      </c>
      <c r="BM482" s="223">
        <f t="shared" ca="1" si="914"/>
        <v>4.964518725787402E-13</v>
      </c>
      <c r="BN482" s="223">
        <f t="shared" ca="1" si="915"/>
        <v>-4.4625745258099976E-13</v>
      </c>
      <c r="BO482" s="223">
        <f t="shared" ca="1" si="916"/>
        <v>3.8292310897625485E-13</v>
      </c>
      <c r="BP482" s="223">
        <f t="shared" ca="1" si="917"/>
        <v>-3.0831370347574754E-13</v>
      </c>
      <c r="BQ482" s="223">
        <f t="shared" ca="1" si="918"/>
        <v>2.2462608877730738E-13</v>
      </c>
      <c r="BR482" s="223">
        <f t="shared" ca="1" si="919"/>
        <v>-1.3432442286337557E-13</v>
      </c>
      <c r="BS482" s="223">
        <f t="shared" ca="1" si="920"/>
        <v>4.0067612570857011E-14</v>
      </c>
      <c r="BT482" s="223">
        <f t="shared" ca="1" si="921"/>
        <v>5.5368977163456091E-14</v>
      </c>
      <c r="BU482" s="223">
        <f t="shared" ca="1" si="922"/>
        <v>-1.4917524313303583E-13</v>
      </c>
      <c r="BV482" s="223">
        <f t="shared" ca="1" si="923"/>
        <v>2.385890865503882E-13</v>
      </c>
      <c r="BW482" s="223">
        <f t="shared" ca="1" si="924"/>
        <v>-3.2097774225914505E-13</v>
      </c>
      <c r="BX482" s="223">
        <f t="shared" ca="1" si="925"/>
        <v>3.9391529975445586E-13</v>
      </c>
      <c r="BY482" s="223">
        <f t="shared" ca="1" si="926"/>
        <v>-4.5525413342685065E-13</v>
      </c>
      <c r="BZ482" s="223">
        <f t="shared" ca="1" si="927"/>
        <v>5.0318813878680872E-13</v>
      </c>
      <c r="CA482" s="223">
        <f t="shared" ca="1" si="928"/>
        <v>-5.3630591269703522E-13</v>
      </c>
      <c r="CB482" s="223">
        <f t="shared" ca="1" si="929"/>
        <v>5.5363231173596376E-13</v>
      </c>
      <c r="CC482" s="223">
        <f t="shared" ca="1" si="930"/>
        <v>-5.5465716501806265E-13</v>
      </c>
      <c r="CD482" s="223">
        <f t="shared" ca="1" si="931"/>
        <v>5.3935029603029652E-13</v>
      </c>
      <c r="CE482" s="223">
        <f t="shared" ca="1" si="932"/>
        <v>-5.0816241117095704E-13</v>
      </c>
      <c r="CF482" s="223">
        <f t="shared" ca="1" si="933"/>
        <v>4.6201182882809788E-13</v>
      </c>
      <c r="CG482" s="223">
        <f t="shared" ca="1" si="934"/>
        <v>-4.0225743975615429E-13</v>
      </c>
      <c r="CH482" s="223">
        <f t="shared" ca="1" si="935"/>
        <v>3.306586949246018E-13</v>
      </c>
      <c r="CI482" s="223">
        <f t="shared" ca="1" si="936"/>
        <v>-2.4932379898528987E-13</v>
      </c>
      <c r="CJ482" s="223">
        <f t="shared" ca="1" si="937"/>
        <v>1.6064763478674561E-13</v>
      </c>
      <c r="CK482" s="223">
        <f t="shared" ca="1" si="938"/>
        <v>-6.7241246730813808E-14</v>
      </c>
      <c r="CL482" s="223">
        <f t="shared" ca="1" si="939"/>
        <v>-2.814504068630247E-14</v>
      </c>
      <c r="CM482" s="223">
        <f t="shared" ca="1" si="940"/>
        <v>1.2270260539548001E-13</v>
      </c>
      <c r="CN482" s="223">
        <f t="shared" ca="1" si="941"/>
        <v>-2.1364722683179098E-13</v>
      </c>
      <c r="CO482" s="223">
        <f t="shared" ca="1" si="942"/>
        <v>2.9830106651604372E-13</v>
      </c>
      <c r="CP482" s="223">
        <f t="shared" ca="1" si="943"/>
        <v>-3.7417151624625265E-13</v>
      </c>
      <c r="CQ482" s="223">
        <f t="shared" ca="1" si="944"/>
        <v>4.3902459223638767E-13</v>
      </c>
      <c r="CR482" s="223">
        <f t="shared" ca="1" si="945"/>
        <v>-4.9095071413261366E-13</v>
      </c>
      <c r="CS482" s="223">
        <f t="shared" ca="1" si="946"/>
        <v>5.2842093206310735E-13</v>
      </c>
      <c r="CT482" s="223">
        <f t="shared" ca="1" si="947"/>
        <v>-5.5033194613158955E-13</v>
      </c>
      <c r="CU482" s="223">
        <f t="shared" ca="1" si="948"/>
        <v>5.5603859276860061E-13</v>
      </c>
      <c r="CV482" s="223">
        <f t="shared" ca="1" si="949"/>
        <v>-5.4537284138903029E-13</v>
      </c>
      <c r="CW482" s="223">
        <f t="shared" ca="1" si="950"/>
        <v>5.1864874200488034E-13</v>
      </c>
      <c r="CX482" s="223">
        <f t="shared" ca="1" si="951"/>
        <v>-4.7665317811210086E-13</v>
      </c>
      <c r="CY482" s="223">
        <f t="shared" ca="1" si="952"/>
        <v>4.2062269713007947E-13</v>
      </c>
      <c r="CZ482" s="223">
        <f t="shared" ca="1" si="953"/>
        <v>-3.522071006151018E-13</v>
      </c>
      <c r="DA482" s="223">
        <f t="shared" ca="1" si="954"/>
        <v>2.7342086632333063E-13</v>
      </c>
      <c r="DB482" s="223">
        <f t="shared" ca="1" si="955"/>
        <v>-1.8658383248685841E-13</v>
      </c>
      <c r="DC482" s="223">
        <f t="shared" ca="1" si="956"/>
        <v>9.4252890837758467E-14</v>
      </c>
      <c r="DD482" s="223">
        <f t="shared" ca="1" si="957"/>
        <v>8.533003409211243E-16</v>
      </c>
      <c r="DE482" s="223">
        <f t="shared" ca="1" si="958"/>
        <v>-9.5934366334032117E-14</v>
      </c>
      <c r="DF482" s="223">
        <f t="shared" ca="1" si="959"/>
        <v>1.8819067223045445E-13</v>
      </c>
      <c r="DG482" s="223">
        <f t="shared" ca="1" si="960"/>
        <v>-2.7490575737559123E-13</v>
      </c>
      <c r="DH482" s="223">
        <f t="shared" ca="1" si="961"/>
        <v>3.5352632078188184E-13</v>
      </c>
      <c r="DI482" s="223">
        <f t="shared" ca="1" si="962"/>
        <v>-4.2173740234920454E-13</v>
      </c>
      <c r="DJ482" s="223">
        <f t="shared" ca="1" si="963"/>
        <v>4.7753054620586167E-13</v>
      </c>
      <c r="DK482" s="223">
        <f t="shared" ca="1" si="964"/>
        <v>-5.192629391196226E-13</v>
      </c>
      <c r="DL482" s="223">
        <f t="shared" ca="1" si="965"/>
        <v>5.4570578266560379E-13</v>
      </c>
      <c r="DM482" s="223">
        <f t="shared" ca="1" si="966"/>
        <v>-5.560804748459302E-13</v>
      </c>
      <c r="DN482" s="223">
        <f t="shared" ca="1" si="967"/>
        <v>5.5008153580384161E-13</v>
      </c>
      <c r="DO482" s="223">
        <f t="shared" ca="1" si="968"/>
        <v>-5.2788560259106105E-13</v>
      </c>
      <c r="DP482" s="223">
        <f t="shared" ca="1" si="969"/>
        <v>4.9014622814012819E-13</v>
      </c>
      <c r="DQ482" s="223">
        <f t="shared" ca="1" si="970"/>
        <v>-4.3797463758443139E-13</v>
      </c>
      <c r="DR482" s="223">
        <f t="shared" ca="1" si="971"/>
        <v>3.7290700855053359E-13</v>
      </c>
      <c r="DS482" s="223">
        <f t="shared" ca="1" si="972"/>
        <v>-2.9685923884553177E-13</v>
      </c>
      <c r="DT482" s="223">
        <f t="shared" ca="1" si="973"/>
        <v>2.1207053339166722E-13</v>
      </c>
      <c r="DU482" s="223">
        <f t="shared" ca="1" si="974"/>
        <v>-1.2103747147511226E-13</v>
      </c>
      <c r="DV482" s="223">
        <f t="shared" ca="1" si="975"/>
        <v>2.6440495679737617E-14</v>
      </c>
      <c r="DW482" s="223">
        <f t="shared" ca="1" si="976"/>
        <v>6.89350129812587E-14</v>
      </c>
      <c r="DX482" s="223">
        <f t="shared" ca="1" si="977"/>
        <v>-1.6228074981618849E-13</v>
      </c>
      <c r="DY482" s="223">
        <f t="shared" ca="1" si="978"/>
        <v>2.5084817618671988E-13</v>
      </c>
      <c r="DZ482" s="223">
        <f t="shared" ca="1" si="979"/>
        <v>-3.3202944944547474E-13</v>
      </c>
      <c r="EA482" s="223">
        <f t="shared" ca="1" si="980"/>
        <v>4.0343421011994943E-13</v>
      </c>
      <c r="EB482" s="223">
        <f t="shared" ca="1" si="981"/>
        <v>-4.6295996536658043E-13</v>
      </c>
      <c r="EC482" s="223">
        <f t="shared" ca="1" si="982"/>
        <v>5.088539962737358E-13</v>
      </c>
      <c r="ED482" s="223">
        <f t="shared" ca="1" si="983"/>
        <v>-5.3976496617098964E-13</v>
      </c>
      <c r="EE482" s="223">
        <f t="shared" ca="1" si="984"/>
        <v>5.5478271035246004E-13</v>
      </c>
      <c r="EF482" s="223">
        <f t="shared" ca="1" si="985"/>
        <v>-5.5346503561744823E-13</v>
      </c>
      <c r="EG482" s="223">
        <f t="shared" ca="1" si="986"/>
        <v>5.3585074052328103E-13</v>
      </c>
      <c r="EH482" s="223">
        <f t="shared" ca="1" si="987"/>
        <v>-5.0245847297284234E-13</v>
      </c>
      <c r="EI482" s="223">
        <f t="shared" ca="1" si="988"/>
        <v>4.5427145877477573E-13</v>
      </c>
      <c r="EJ482" s="223">
        <f t="shared" ca="1" si="989"/>
        <v>-3.9270855083957007E-13</v>
      </c>
      <c r="EK482" s="223">
        <f t="shared" ca="1" si="990"/>
        <v>3.195824514595826E-13</v>
      </c>
      <c r="EL482" s="223">
        <f t="shared" ca="1" si="991"/>
        <v>-2.3704633780637999E-13</v>
      </c>
      <c r="EM482" s="223">
        <f t="shared" ca="1" si="992"/>
        <v>1.4753046224202137E-13</v>
      </c>
      <c r="EN482" s="223">
        <f t="shared" ca="1" si="993"/>
        <v>-5.3670594230389876E-14</v>
      </c>
      <c r="EO482" s="223">
        <f t="shared" ca="1" si="994"/>
        <v>-4.1769589144188021E-14</v>
      </c>
      <c r="EP482" s="223">
        <f t="shared" ca="1" si="995"/>
        <v>1.3597987886147029E-13</v>
      </c>
      <c r="EQ482" s="223">
        <f t="shared" ca="1" si="996"/>
        <v>-2.2618627976973779E-13</v>
      </c>
      <c r="ER482" s="223">
        <f t="shared" ca="1" si="997"/>
        <v>3.097326900830078E-13</v>
      </c>
      <c r="ES482" s="223">
        <f t="shared" ca="1" si="998"/>
        <v>-3.8415910954183062E-13</v>
      </c>
      <c r="ET482" s="223">
        <f t="shared" ca="1" si="999"/>
        <v>4.4727407342021004E-13</v>
      </c>
      <c r="EU482" s="223">
        <f t="shared" ca="1" si="1000"/>
        <v>-4.9721917958049265E-13</v>
      </c>
      <c r="EV482" s="223">
        <f t="shared" ca="1" si="1001"/>
        <v>5.325238085950411E-13</v>
      </c>
      <c r="EW482" s="223">
        <f t="shared" ca="1" si="1002"/>
        <v>-5.5214842571652271E-13</v>
      </c>
      <c r="EX482" s="223">
        <f t="shared" ca="1" si="1003"/>
        <v>5.5551518968243808E-13</v>
      </c>
      <c r="EY482" s="223">
        <f t="shared" ca="1" si="1004"/>
        <v>-5.4252496708659071E-13</v>
      </c>
      <c r="EZ482" s="223">
        <f t="shared" ca="1" si="1005"/>
        <v>5.1356025133399931E-13</v>
      </c>
      <c r="FA482" s="223">
        <f t="shared" ca="1" si="1006"/>
        <v>-4.6947390023146976E-13</v>
      </c>
      <c r="FB482" s="223">
        <f t="shared" ca="1" si="1007"/>
        <v>4.1156402383240535E-13</v>
      </c>
      <c r="FC482" s="223">
        <f t="shared" ca="1" si="1008"/>
        <v>-3.4153576195592494E-13</v>
      </c>
      <c r="FD482" s="223">
        <f t="shared" ca="1" si="1009"/>
        <v>2.6145107683050963E-13</v>
      </c>
      <c r="FE482" s="223">
        <f t="shared" ca="1" si="1010"/>
        <v>-1.736680392032777E-13</v>
      </c>
      <c r="FF482" s="223">
        <f t="shared" ca="1" si="1011"/>
        <v>8.0771395618520896E-14</v>
      </c>
      <c r="FG482" s="223">
        <f t="shared" ca="1" si="1012"/>
        <v>1.4503538708316662E-14</v>
      </c>
      <c r="FH482" s="223">
        <f t="shared" ca="1" si="1013"/>
        <v>-1.0935142046814382E-13</v>
      </c>
      <c r="FI482" s="223">
        <f t="shared" ca="1" si="1014"/>
        <v>2.0097948079318352E-13</v>
      </c>
      <c r="FJ482" s="223">
        <f t="shared" ca="1" si="1015"/>
        <v>-2.8668975754077791E-13</v>
      </c>
      <c r="FK482" s="223">
        <f t="shared" ca="1" si="1016"/>
        <v>3.6395853602046081E-13</v>
      </c>
      <c r="FL482" s="223">
        <f t="shared" ca="1" si="1017"/>
        <v>-4.3051065905438767E-13</v>
      </c>
      <c r="FM482" s="223">
        <f t="shared" ca="1" si="1018"/>
        <v>4.8438651833236985E-13</v>
      </c>
      <c r="FN482" s="223">
        <f t="shared" ca="1" si="1019"/>
        <v>-5.2399975452061994E-13</v>
      </c>
      <c r="FO482" s="223">
        <f t="shared" ca="1" si="1020"/>
        <v>5.4818396716054303E-13</v>
      </c>
      <c r="FP482" s="223">
        <f t="shared" ca="1" si="1021"/>
        <v>-5.5622705899810105E-13</v>
      </c>
      <c r="FQ482" s="223">
        <f t="shared" ca="1" si="1022"/>
        <v>5.4789220348462117E-13</v>
      </c>
      <c r="FR482" s="223">
        <f t="shared" ca="1" si="1023"/>
        <v>-5.2342481806711561E-13</v>
      </c>
      <c r="FS482" s="223">
        <f t="shared" ca="1" si="1024"/>
        <v>4.8354533794144811E-13</v>
      </c>
      <c r="FT482" s="223">
        <f t="shared" ca="1" si="1025"/>
        <v>-4.29428003043099E-13</v>
      </c>
      <c r="FU482" s="223">
        <f t="shared" ca="1" si="1026"/>
        <v>3.6266628288674101E-13</v>
      </c>
      <c r="FV482" s="223">
        <f t="shared" ca="1" si="1027"/>
        <v>-2.8522595731011725E-13</v>
      </c>
      <c r="FW482" s="223">
        <f t="shared" ca="1" si="1028"/>
        <v>1.9938723464656933E-13</v>
      </c>
      <c r="FX482" s="223">
        <f t="shared" ca="1" si="1029"/>
        <v>-1.0767761163986849E-13</v>
      </c>
      <c r="FY482" s="223">
        <f t="shared" ca="1" si="1030"/>
        <v>1.2797452022694567E-14</v>
      </c>
      <c r="FZ482" s="223">
        <f t="shared" ca="1" si="1031"/>
        <v>8.2459524924856152E-14</v>
      </c>
      <c r="GA482" s="223">
        <f t="shared" ca="1" si="1032"/>
        <v>-1.7528850464370456E-13</v>
      </c>
      <c r="GB482" s="223">
        <f t="shared" ca="1" si="1033"/>
        <v>2.6295616426154834E-13</v>
      </c>
      <c r="GC482" s="223">
        <f t="shared" ca="1" si="1034"/>
        <v>-3.4288115450681416E-13</v>
      </c>
      <c r="GD482" s="223">
        <f t="shared" ca="1" si="1035"/>
        <v>4.1271010680264336E-13</v>
      </c>
      <c r="GE482" s="223">
        <f t="shared" ca="1" si="1036"/>
        <v>-4.7038692753433511E-13</v>
      </c>
      <c r="GF482" s="223">
        <f t="shared" ca="1" si="1037"/>
        <v>5.1421333914060258E-13</v>
      </c>
      <c r="GG482" s="223">
        <f t="shared" ca="1" si="1038"/>
        <v>-5.4289888541243444E-13</v>
      </c>
      <c r="GH482" s="223">
        <f t="shared" ca="1" si="1039"/>
        <v>5.5559892860890012E-13</v>
      </c>
      <c r="GI482" s="223">
        <f t="shared" ca="1" si="1040"/>
        <v>-5.5193951957476318E-13</v>
      </c>
      <c r="GJ482" s="223">
        <f t="shared" ca="1" si="1041"/>
        <v>5.3202840856692007E-13</v>
      </c>
      <c r="GK482" s="223">
        <f t="shared" ca="1" si="1042"/>
        <v>-4.9645187257875515E-13</v>
      </c>
      <c r="GL482" s="223">
        <f t="shared" ca="1" si="1043"/>
        <v>4.4625745258099132E-13</v>
      </c>
      <c r="GM482" s="223">
        <f t="shared" ca="1" si="1044"/>
        <v>-3.8292310897626752E-13</v>
      </c>
      <c r="GN482" s="223">
        <f t="shared" ca="1" si="1045"/>
        <v>3.0831370347572255E-13</v>
      </c>
      <c r="GO482" s="223">
        <f t="shared" ca="1" si="1046"/>
        <v>-2.2462608877730887E-13</v>
      </c>
      <c r="GP482" s="223">
        <f t="shared" ca="1" si="1047"/>
        <v>1.3432442286339251E-13</v>
      </c>
      <c r="GQ482" s="223">
        <f t="shared" ca="1" si="1048"/>
        <v>-4.006761257082711E-14</v>
      </c>
      <c r="GR482" s="223">
        <f t="shared" ca="1" si="1049"/>
        <v>-5.5368977163454475E-14</v>
      </c>
      <c r="GS482" s="223">
        <f t="shared" ca="1" si="1050"/>
        <v>1.4917524313301902E-13</v>
      </c>
      <c r="GT482" s="223">
        <f t="shared" ca="1" si="1051"/>
        <v>-2.3858908655040097E-13</v>
      </c>
      <c r="GU482" s="223">
        <f t="shared" ca="1" si="1052"/>
        <v>3.2097774225914374E-13</v>
      </c>
      <c r="GV482" s="223">
        <f t="shared" ca="1" si="1053"/>
        <v>-3.9391529975443239E-13</v>
      </c>
      <c r="GW482" s="223">
        <f t="shared" ca="1" si="1054"/>
        <v>4.5525413342685883E-13</v>
      </c>
      <c r="GX482" s="223">
        <f t="shared" ca="1" si="1055"/>
        <v>-5.0318813878680125E-13</v>
      </c>
      <c r="GY482" s="223">
        <f t="shared" ca="1" si="1056"/>
        <v>5.3630591269704319E-13</v>
      </c>
      <c r="GZ482" s="223">
        <f t="shared" ca="1" si="1057"/>
        <v>-5.5363231173596366E-13</v>
      </c>
      <c r="HA482" s="223">
        <f t="shared" ca="1" si="1058"/>
        <v>5.5465716501806406E-13</v>
      </c>
      <c r="HB482" s="223">
        <f t="shared" ca="1" si="1059"/>
        <v>-5.3935029603029298E-13</v>
      </c>
      <c r="HC482" s="223">
        <f t="shared" ca="1" si="1060"/>
        <v>5.0816241117095775E-13</v>
      </c>
      <c r="HD482" s="223">
        <f t="shared" ca="1" si="1061"/>
        <v>-4.6201182882811636E-13</v>
      </c>
      <c r="HE482" s="223">
        <f t="shared" ca="1" si="1062"/>
        <v>4.0225743975614449E-13</v>
      </c>
      <c r="HF482" s="223">
        <f t="shared" ca="1" si="1063"/>
        <v>-3.3065869492461584E-13</v>
      </c>
      <c r="HG482" s="223">
        <f t="shared" ca="1" si="1064"/>
        <v>2.4932379898526301E-13</v>
      </c>
      <c r="HH482" s="223">
        <f t="shared" ca="1" si="1065"/>
        <v>-1.6064763478674717E-13</v>
      </c>
      <c r="HI482" s="223">
        <f t="shared" ca="1" si="1066"/>
        <v>6.7241246730831113E-14</v>
      </c>
      <c r="HJ482" s="223">
        <f t="shared" ca="1" si="1067"/>
        <v>2.8145040686316607E-14</v>
      </c>
      <c r="HK482" s="223">
        <f t="shared" ca="1" si="1068"/>
        <v>-1.2270260539547841E-13</v>
      </c>
      <c r="HL482" s="223">
        <f t="shared" ca="1" si="1069"/>
        <v>2.1364722683176033E-13</v>
      </c>
      <c r="HM482" s="223">
        <f t="shared" ca="1" si="1070"/>
        <v>-2.9830106651604231E-13</v>
      </c>
      <c r="HN482" s="223">
        <f t="shared" ca="1" si="1071"/>
        <v>3.7417151624625144E-13</v>
      </c>
      <c r="HO482" s="223">
        <f t="shared" ca="1" si="1072"/>
        <v>-4.390245922364061E-13</v>
      </c>
      <c r="HP482" s="223">
        <f t="shared" ca="1" si="1073"/>
        <v>4.9095071413261295E-13</v>
      </c>
      <c r="HQ482" s="223">
        <f t="shared" ca="1" si="1074"/>
        <v>-5.2842093206309685E-13</v>
      </c>
      <c r="HR482" s="223">
        <f t="shared" ca="1" si="1075"/>
        <v>5.5033194613159389E-13</v>
      </c>
      <c r="HS482" s="223">
        <f t="shared" ca="1" si="1076"/>
        <v>-5.5603859276860061E-13</v>
      </c>
      <c r="HT482" s="223">
        <f t="shared" ca="1" si="1077"/>
        <v>5.4537284138903686E-13</v>
      </c>
      <c r="HU482" s="223">
        <f t="shared" ca="1" si="1078"/>
        <v>-5.1864874200488084E-13</v>
      </c>
      <c r="HV482" s="223">
        <f t="shared" ca="1" si="1079"/>
        <v>4.7665317811210167E-13</v>
      </c>
      <c r="HW482" s="223">
        <f t="shared" ca="1" si="1080"/>
        <v>-4.2062269713010123E-13</v>
      </c>
      <c r="HX482" s="223">
        <f t="shared" ca="1" si="1081"/>
        <v>3.5220710061510311E-13</v>
      </c>
      <c r="HY482" s="223">
        <f t="shared" ca="1" si="1082"/>
        <v>-2.7342086632333204E-13</v>
      </c>
      <c r="HZ482" s="223">
        <f t="shared" ca="1" si="1083"/>
        <v>1.8658383248683016E-13</v>
      </c>
      <c r="IA482" s="223">
        <f t="shared" ca="1" si="1084"/>
        <v>-9.4252890837760082E-14</v>
      </c>
      <c r="IB482" s="223">
        <f t="shared" ca="1" si="1085"/>
        <v>-8.5330034088782806E-16</v>
      </c>
      <c r="IC482" s="223">
        <f t="shared" ca="1" si="1086"/>
        <v>9.5934366334061677E-14</v>
      </c>
      <c r="ID482" s="223">
        <f t="shared" ca="1" si="1087"/>
        <v>-1.8819067223045291E-13</v>
      </c>
      <c r="IE482" s="223">
        <f t="shared" ca="1" si="1088"/>
        <v>2.9484472581129801E-13</v>
      </c>
      <c r="IF482" s="223">
        <f t="shared" ca="1" si="1089"/>
        <v>-3.5352632078188057E-13</v>
      </c>
      <c r="IG482" s="223">
        <f t="shared" ca="1" si="1090"/>
        <v>4.2173740234920348E-13</v>
      </c>
      <c r="IH482" s="223">
        <f t="shared" ca="1" si="1091"/>
        <v>-4.7753054620587712E-13</v>
      </c>
      <c r="II482" s="223">
        <f t="shared" ca="1" si="1092"/>
        <v>5.1926293911962199E-13</v>
      </c>
      <c r="IJ482" s="223">
        <f t="shared" ca="1" si="1093"/>
        <v>-5.4570578266559743E-13</v>
      </c>
      <c r="IK482" s="223">
        <f t="shared" ca="1" si="1094"/>
        <v>5.5608047484593081E-13</v>
      </c>
      <c r="IL482" s="223">
        <f t="shared" ca="1" si="1095"/>
        <v>-5.5008153580384181E-13</v>
      </c>
      <c r="IM482" s="223">
        <f t="shared" ca="1" si="1096"/>
        <v>5.2788560259107155E-13</v>
      </c>
      <c r="IN482" s="223">
        <f t="shared" ca="1" si="1097"/>
        <v>-4.9014622814012899E-13</v>
      </c>
      <c r="IO482" s="223">
        <f t="shared" ca="1" si="1098"/>
        <v>4.379746375844324E-13</v>
      </c>
      <c r="IP482" s="223">
        <f t="shared" ca="1" si="1099"/>
        <v>-3.7290700855051137E-13</v>
      </c>
      <c r="IQ482" s="223">
        <f t="shared" ca="1" si="1100"/>
        <v>2.9685923884553313E-13</v>
      </c>
      <c r="IR482" s="223">
        <f t="shared" ca="1" si="1101"/>
        <v>-2.1207053339169796E-13</v>
      </c>
      <c r="IS482" s="223">
        <f t="shared" ca="1" si="1102"/>
        <v>1.21037471475083E-13</v>
      </c>
      <c r="IT482" s="223">
        <f t="shared" ca="1" si="1103"/>
        <v>-2.6440495679739257E-14</v>
      </c>
      <c r="IU482" s="223">
        <f t="shared" ca="1" si="1104"/>
        <v>-6.8935012981225681E-14</v>
      </c>
      <c r="IV482" s="223">
        <f t="shared" ca="1" si="1105"/>
        <v>1.6228074981618687E-13</v>
      </c>
      <c r="IW482" s="223">
        <f t="shared" ca="1" si="1106"/>
        <v>-2.5084817618671842E-13</v>
      </c>
      <c r="IX482" s="223">
        <f t="shared" ca="1" si="1107"/>
        <v>3.3202944944549872E-13</v>
      </c>
      <c r="IY482" s="223">
        <f t="shared" ca="1" si="1108"/>
        <v>-4.0343421011994837E-13</v>
      </c>
      <c r="IZ482" s="223">
        <f t="shared" ca="1" si="1109"/>
        <v>4.6295996536656196E-13</v>
      </c>
      <c r="JA482" s="223">
        <f t="shared" ca="1" si="1110"/>
        <v>-5.0885399627374792E-13</v>
      </c>
      <c r="JB482" s="223">
        <f t="shared" ca="1" si="1111"/>
        <v>5.3976496617098924E-13</v>
      </c>
    </row>
    <row r="483" spans="2:262">
      <c r="B483" s="230">
        <v>122</v>
      </c>
      <c r="C483" s="229">
        <f t="shared" si="1112"/>
        <v>2.3828125000000017E-3</v>
      </c>
      <c r="D483" s="226">
        <f t="shared" ca="1" si="855"/>
        <v>18.000000000007159</v>
      </c>
      <c r="E483" s="225">
        <f ca="1">DX361</f>
        <v>7.1570441651991198E-12</v>
      </c>
      <c r="F483" s="224">
        <v>122</v>
      </c>
      <c r="G483" s="223">
        <f t="shared" ca="1" si="856"/>
        <v>5.9869421536554595E-13</v>
      </c>
      <c r="H483" s="223">
        <f t="shared" ca="1" si="857"/>
        <v>-5.6076494206086533E-13</v>
      </c>
      <c r="I483" s="223">
        <f t="shared" ca="1" si="858"/>
        <v>5.1069680123119271E-13</v>
      </c>
      <c r="J483" s="223">
        <f t="shared" ca="1" si="859"/>
        <v>-4.4957361692323219E-13</v>
      </c>
      <c r="K483" s="223">
        <f t="shared" ca="1" si="860"/>
        <v>3.7871852148953977E-13</v>
      </c>
      <c r="L483" s="223">
        <f t="shared" ca="1" si="861"/>
        <v>-2.9966531376885663E-13</v>
      </c>
      <c r="M483" s="223">
        <f t="shared" ca="1" si="862"/>
        <v>2.1412525697321955E-13</v>
      </c>
      <c r="N483" s="223">
        <f t="shared" ca="1" si="863"/>
        <v>-1.2395003500730356E-13</v>
      </c>
      <c r="O483" s="223">
        <f t="shared" ca="1" si="864"/>
        <v>3.1091669103854377E-14</v>
      </c>
      <c r="P483" s="223">
        <f t="shared" ca="1" si="865"/>
        <v>6.2439737541040378E-14</v>
      </c>
      <c r="Q483" s="223">
        <f t="shared" ca="1" si="866"/>
        <v>-1.546195124317809E-13</v>
      </c>
      <c r="R483" s="223">
        <f t="shared" ca="1" si="867"/>
        <v>2.4345224181841404E-13</v>
      </c>
      <c r="S483" s="223">
        <f t="shared" ca="1" si="868"/>
        <v>-3.2701496537829629E-13</v>
      </c>
      <c r="T483" s="223">
        <f t="shared" ca="1" si="869"/>
        <v>4.0349880249989977E-13</v>
      </c>
      <c r="U483" s="223">
        <f t="shared" ca="1" si="870"/>
        <v>-4.7124810908534568E-13</v>
      </c>
      <c r="V483" s="223">
        <f t="shared" ca="1" si="871"/>
        <v>5.2879631724518623E-13</v>
      </c>
      <c r="W483" s="223">
        <f t="shared" ca="1" si="872"/>
        <v>-5.7489768206429941E-13</v>
      </c>
      <c r="X483" s="223">
        <f t="shared" ca="1" si="873"/>
        <v>6.0855424821722756E-13</v>
      </c>
      <c r="Y483" s="223">
        <f t="shared" ca="1" si="874"/>
        <v>-6.2903745268721532E-13</v>
      </c>
      <c r="Z483" s="223">
        <f t="shared" ca="1" si="875"/>
        <v>6.3590389595532417E-13</v>
      </c>
      <c r="AA483" s="223">
        <f t="shared" ca="1" si="876"/>
        <v>-6.2900494026097396E-13</v>
      </c>
      <c r="AB483" s="223">
        <f t="shared" ca="1" si="877"/>
        <v>6.0848992716058912E-13</v>
      </c>
      <c r="AC483" s="223">
        <f t="shared" ca="1" si="878"/>
        <v>-5.7480294473389258E-13</v>
      </c>
      <c r="AD483" s="223">
        <f t="shared" ca="1" si="879"/>
        <v>5.2867321441811536E-13</v>
      </c>
      <c r="AE483" s="223">
        <f t="shared" ca="1" si="880"/>
        <v>-4.7109930556605501E-13</v>
      </c>
      <c r="AF483" s="223">
        <f t="shared" ca="1" si="881"/>
        <v>4.0332751943520952E-13</v>
      </c>
      <c r="AG483" s="223">
        <f t="shared" ca="1" si="882"/>
        <v>-3.2682491052929088E-13</v>
      </c>
      <c r="AH483" s="223">
        <f t="shared" ca="1" si="883"/>
        <v>2.4324752929862231E-13</v>
      </c>
      <c r="AI483" s="223">
        <f t="shared" ca="1" si="884"/>
        <v>-1.5440457364903457E-13</v>
      </c>
      <c r="AJ483" s="223">
        <f t="shared" ca="1" si="885"/>
        <v>6.2219225270890082E-14</v>
      </c>
      <c r="AK483" s="223">
        <f t="shared" ca="1" si="886"/>
        <v>3.1312981436691379E-14</v>
      </c>
      <c r="AL483" s="223">
        <f t="shared" ca="1" si="887"/>
        <v>-1.2416735665916681E-13</v>
      </c>
      <c r="AM483" s="223">
        <f t="shared" ca="1" si="888"/>
        <v>2.1433388358664238E-13</v>
      </c>
      <c r="AN483" s="223">
        <f t="shared" ca="1" si="889"/>
        <v>-2.9986072920769845E-13</v>
      </c>
      <c r="AO483" s="223">
        <f t="shared" ca="1" si="890"/>
        <v>3.7889649559968866E-13</v>
      </c>
      <c r="AP483" s="223">
        <f t="shared" ca="1" si="891"/>
        <v>-4.4973029710268016E-13</v>
      </c>
      <c r="AQ483" s="223">
        <f t="shared" ca="1" si="892"/>
        <v>5.1082879582721083E-13</v>
      </c>
      <c r="AR483" s="223">
        <f t="shared" ca="1" si="893"/>
        <v>-5.6086939378906436E-13</v>
      </c>
      <c r="AS483" s="223">
        <f t="shared" ca="1" si="894"/>
        <v>5.9876886316144756E-13</v>
      </c>
      <c r="AT483" s="223">
        <f t="shared" ca="1" si="895"/>
        <v>-6.2370679488617644E-13</v>
      </c>
      <c r="AU483" s="223">
        <f t="shared" ca="1" si="896"/>
        <v>6.3514335805220802E-13</v>
      </c>
      <c r="AV483" s="223">
        <f t="shared" ca="1" si="897"/>
        <v>-6.3283098560461176E-13</v>
      </c>
      <c r="AW483" s="223">
        <f t="shared" ca="1" si="898"/>
        <v>6.1681973342367902E-13</v>
      </c>
      <c r="AX483" s="223">
        <f t="shared" ca="1" si="899"/>
        <v>-5.8745619676627041E-13</v>
      </c>
      <c r="AY483" s="223">
        <f t="shared" ca="1" si="900"/>
        <v>5.4537600752519823E-13</v>
      </c>
      <c r="AZ483" s="223">
        <f t="shared" ca="1" si="901"/>
        <v>-4.9149007471834016E-13</v>
      </c>
      <c r="BA483" s="223">
        <f t="shared" ca="1" si="902"/>
        <v>4.2696486605923636E-13</v>
      </c>
      <c r="BB483" s="223">
        <f t="shared" ca="1" si="903"/>
        <v>-3.5319715745377132E-13</v>
      </c>
      <c r="BC483" s="223">
        <f t="shared" ca="1" si="904"/>
        <v>2.7178379701996936E-13</v>
      </c>
      <c r="BD483" s="223">
        <f t="shared" ca="1" si="905"/>
        <v>-1.8448713814860827E-13</v>
      </c>
      <c r="BE483" s="223">
        <f t="shared" ca="1" si="906"/>
        <v>9.3196889874492244E-14</v>
      </c>
      <c r="BF483" s="223">
        <f t="shared" ca="1" si="907"/>
        <v>1.107896173636194E-16</v>
      </c>
      <c r="BG483" s="223">
        <f t="shared" ca="1" si="908"/>
        <v>-9.3416070848580461E-14</v>
      </c>
      <c r="BH483" s="223">
        <f t="shared" ca="1" si="909"/>
        <v>1.8469917625587947E-13</v>
      </c>
      <c r="BI483" s="223">
        <f t="shared" ca="1" si="910"/>
        <v>-2.7198410227574124E-13</v>
      </c>
      <c r="BJ483" s="223">
        <f t="shared" ca="1" si="911"/>
        <v>3.5338139385416428E-13</v>
      </c>
      <c r="BK483" s="223">
        <f t="shared" ca="1" si="912"/>
        <v>-4.2712904544256276E-13</v>
      </c>
      <c r="BL483" s="223">
        <f t="shared" ca="1" si="913"/>
        <v>4.9163064309677265E-13</v>
      </c>
      <c r="BM483" s="223">
        <f t="shared" ca="1" si="914"/>
        <v>-5.4548992201783707E-13</v>
      </c>
      <c r="BN483" s="223">
        <f t="shared" ca="1" si="915"/>
        <v>5.8754099146835668E-13</v>
      </c>
      <c r="BO483" s="223">
        <f t="shared" ca="1" si="916"/>
        <v>-6.1687357278599588E-13</v>
      </c>
      <c r="BP483" s="223">
        <f t="shared" ca="1" si="917"/>
        <v>6.3285270416755708E-13</v>
      </c>
      <c r="BQ483" s="223">
        <f t="shared" ca="1" si="918"/>
        <v>-6.3513248567448081E-13</v>
      </c>
      <c r="BR483" s="223">
        <f t="shared" ca="1" si="919"/>
        <v>6.2366356692192149E-13</v>
      </c>
      <c r="BS483" s="223">
        <f t="shared" ca="1" si="920"/>
        <v>-5.9869421536554555E-13</v>
      </c>
      <c r="BT483" s="223">
        <f t="shared" ca="1" si="921"/>
        <v>5.6076494206086543E-13</v>
      </c>
      <c r="BU483" s="223">
        <f t="shared" ca="1" si="922"/>
        <v>-5.1069680123119382E-13</v>
      </c>
      <c r="BV483" s="223">
        <f t="shared" ca="1" si="923"/>
        <v>4.4957361692323441E-13</v>
      </c>
      <c r="BW483" s="223">
        <f t="shared" ca="1" si="924"/>
        <v>-3.7871852148954326E-13</v>
      </c>
      <c r="BX483" s="223">
        <f t="shared" ca="1" si="925"/>
        <v>2.9966531376886244E-13</v>
      </c>
      <c r="BY483" s="223">
        <f t="shared" ca="1" si="926"/>
        <v>-2.141252569732086E-13</v>
      </c>
      <c r="BZ483" s="223">
        <f t="shared" ca="1" si="927"/>
        <v>1.2395003500729444E-13</v>
      </c>
      <c r="CA483" s="223">
        <f t="shared" ca="1" si="928"/>
        <v>-3.1091669103847384E-14</v>
      </c>
      <c r="CB483" s="223">
        <f t="shared" ca="1" si="929"/>
        <v>-6.2439737541047358E-14</v>
      </c>
      <c r="CC483" s="223">
        <f t="shared" ca="1" si="930"/>
        <v>1.5461951243178769E-13</v>
      </c>
      <c r="CD483" s="223">
        <f t="shared" ca="1" si="931"/>
        <v>-2.4345224181841636E-13</v>
      </c>
      <c r="CE483" s="223">
        <f t="shared" ca="1" si="932"/>
        <v>3.2701496537829841E-13</v>
      </c>
      <c r="CF483" s="223">
        <f t="shared" ca="1" si="933"/>
        <v>-4.0349880249990179E-13</v>
      </c>
      <c r="CG483" s="223">
        <f t="shared" ca="1" si="934"/>
        <v>4.7124810908534437E-13</v>
      </c>
      <c r="CH483" s="223">
        <f t="shared" ca="1" si="935"/>
        <v>-5.2879631724518512E-13</v>
      </c>
      <c r="CI483" s="223">
        <f t="shared" ca="1" si="936"/>
        <v>5.748976820642985E-13</v>
      </c>
      <c r="CJ483" s="223">
        <f t="shared" ca="1" si="937"/>
        <v>-6.0855424821722565E-13</v>
      </c>
      <c r="CK483" s="223">
        <f t="shared" ca="1" si="938"/>
        <v>6.2903745268721431E-13</v>
      </c>
      <c r="CL483" s="223">
        <f t="shared" ca="1" si="939"/>
        <v>-6.3590389595532427E-13</v>
      </c>
      <c r="CM483" s="223">
        <f t="shared" ca="1" si="940"/>
        <v>6.2900494026097305E-13</v>
      </c>
      <c r="CN483" s="223">
        <f t="shared" ca="1" si="941"/>
        <v>-6.0848992716059104E-13</v>
      </c>
      <c r="CO483" s="223">
        <f t="shared" ca="1" si="942"/>
        <v>5.7480294473389925E-13</v>
      </c>
      <c r="CP483" s="223">
        <f t="shared" ca="1" si="943"/>
        <v>-5.2867321441812394E-13</v>
      </c>
      <c r="CQ483" s="223">
        <f t="shared" ca="1" si="944"/>
        <v>4.7109930556606561E-13</v>
      </c>
      <c r="CR483" s="223">
        <f t="shared" ca="1" si="945"/>
        <v>-4.0332751943519357E-13</v>
      </c>
      <c r="CS483" s="223">
        <f t="shared" ca="1" si="946"/>
        <v>3.2682491052927326E-13</v>
      </c>
      <c r="CT483" s="223">
        <f t="shared" ca="1" si="947"/>
        <v>-2.4324752929860332E-13</v>
      </c>
      <c r="CU483" s="223">
        <f t="shared" ca="1" si="948"/>
        <v>1.5440457364902336E-13</v>
      </c>
      <c r="CV483" s="223">
        <f t="shared" ca="1" si="949"/>
        <v>-6.2219225270878647E-14</v>
      </c>
      <c r="CW483" s="223">
        <f t="shared" ca="1" si="950"/>
        <v>-3.131298143670289E-14</v>
      </c>
      <c r="CX483" s="223">
        <f t="shared" ca="1" si="951"/>
        <v>1.2416735665917812E-13</v>
      </c>
      <c r="CY483" s="223">
        <f t="shared" ca="1" si="952"/>
        <v>-2.1433388358665323E-13</v>
      </c>
      <c r="CZ483" s="223">
        <f t="shared" ca="1" si="953"/>
        <v>2.9986072920770865E-13</v>
      </c>
      <c r="DA483" s="223">
        <f t="shared" ca="1" si="954"/>
        <v>-3.788964955996979E-13</v>
      </c>
      <c r="DB483" s="223">
        <f t="shared" ca="1" si="955"/>
        <v>4.4973029710268188E-13</v>
      </c>
      <c r="DC483" s="223">
        <f t="shared" ca="1" si="956"/>
        <v>-5.1082879582721235E-13</v>
      </c>
      <c r="DD483" s="223">
        <f t="shared" ca="1" si="957"/>
        <v>5.6086939378906547E-13</v>
      </c>
      <c r="DE483" s="223">
        <f t="shared" ca="1" si="958"/>
        <v>-5.9876886316144847E-13</v>
      </c>
      <c r="DF483" s="223">
        <f t="shared" ca="1" si="959"/>
        <v>6.2370679488617704E-13</v>
      </c>
      <c r="DG483" s="223">
        <f t="shared" ca="1" si="960"/>
        <v>-6.3514335805220822E-13</v>
      </c>
      <c r="DH483" s="223">
        <f t="shared" ca="1" si="961"/>
        <v>6.3283098560461236E-13</v>
      </c>
      <c r="DI483" s="223">
        <f t="shared" ca="1" si="962"/>
        <v>-6.1681973342367842E-13</v>
      </c>
      <c r="DJ483" s="223">
        <f t="shared" ca="1" si="963"/>
        <v>5.874561967662694E-13</v>
      </c>
      <c r="DK483" s="223">
        <f t="shared" ca="1" si="964"/>
        <v>-5.4537600752520621E-13</v>
      </c>
      <c r="DL483" s="223">
        <f t="shared" ca="1" si="965"/>
        <v>4.9149007471834995E-13</v>
      </c>
      <c r="DM483" s="223">
        <f t="shared" ca="1" si="966"/>
        <v>-4.2696486605924792E-13</v>
      </c>
      <c r="DN483" s="223">
        <f t="shared" ca="1" si="967"/>
        <v>3.531971574537843E-13</v>
      </c>
      <c r="DO483" s="223">
        <f t="shared" ca="1" si="968"/>
        <v>-2.717837970199834E-13</v>
      </c>
      <c r="DP483" s="223">
        <f t="shared" ca="1" si="969"/>
        <v>1.8448713814862321E-13</v>
      </c>
      <c r="DQ483" s="223">
        <f t="shared" ca="1" si="970"/>
        <v>-9.3196889874507693E-14</v>
      </c>
      <c r="DR483" s="223">
        <f t="shared" ca="1" si="971"/>
        <v>-1.1078961738419289E-16</v>
      </c>
      <c r="DS483" s="223">
        <f t="shared" ca="1" si="972"/>
        <v>9.3416070848600782E-14</v>
      </c>
      <c r="DT483" s="223">
        <f t="shared" ca="1" si="973"/>
        <v>-1.8469917625589916E-13</v>
      </c>
      <c r="DU483" s="223">
        <f t="shared" ca="1" si="974"/>
        <v>2.7198410227575982E-13</v>
      </c>
      <c r="DV483" s="223">
        <f t="shared" ca="1" si="975"/>
        <v>-3.5338139385418139E-13</v>
      </c>
      <c r="DW483" s="223">
        <f t="shared" ca="1" si="976"/>
        <v>4.2712904544257801E-13</v>
      </c>
      <c r="DX483" s="223">
        <f t="shared" ca="1" si="977"/>
        <v>-4.9163064309677426E-13</v>
      </c>
      <c r="DY483" s="223">
        <f t="shared" ca="1" si="978"/>
        <v>5.4548992201783829E-13</v>
      </c>
      <c r="DZ483" s="223">
        <f t="shared" ca="1" si="979"/>
        <v>-5.8754099146835769E-13</v>
      </c>
      <c r="EA483" s="223">
        <f t="shared" ca="1" si="980"/>
        <v>6.1687357278599648E-13</v>
      </c>
      <c r="EB483" s="223">
        <f t="shared" ca="1" si="981"/>
        <v>-6.3285270416755728E-13</v>
      </c>
      <c r="EC483" s="223">
        <f t="shared" ca="1" si="982"/>
        <v>6.3513248567448061E-13</v>
      </c>
      <c r="ED483" s="223">
        <f t="shared" ca="1" si="983"/>
        <v>-6.2366356692192098E-13</v>
      </c>
      <c r="EE483" s="223">
        <f t="shared" ca="1" si="984"/>
        <v>5.9869421536554474E-13</v>
      </c>
      <c r="EF483" s="223">
        <f t="shared" ca="1" si="985"/>
        <v>-5.6076494206086422E-13</v>
      </c>
      <c r="EG483" s="223">
        <f t="shared" ca="1" si="986"/>
        <v>5.1069680123119241E-13</v>
      </c>
      <c r="EH483" s="223">
        <f t="shared" ca="1" si="987"/>
        <v>-4.495736169232326E-13</v>
      </c>
      <c r="EI483" s="223">
        <f t="shared" ca="1" si="988"/>
        <v>3.7871852148954129E-13</v>
      </c>
      <c r="EJ483" s="223">
        <f t="shared" ca="1" si="989"/>
        <v>-2.9966531376886022E-13</v>
      </c>
      <c r="EK483" s="223">
        <f t="shared" ca="1" si="990"/>
        <v>2.1412525697322332E-13</v>
      </c>
      <c r="EL483" s="223">
        <f t="shared" ca="1" si="991"/>
        <v>-1.2395003500730974E-13</v>
      </c>
      <c r="EM483" s="223">
        <f t="shared" ca="1" si="992"/>
        <v>3.1091669103862934E-14</v>
      </c>
      <c r="EN483" s="223">
        <f t="shared" ca="1" si="993"/>
        <v>6.2439737541031846E-14</v>
      </c>
      <c r="EO483" s="223">
        <f t="shared" ca="1" si="994"/>
        <v>-1.5461951243177257E-13</v>
      </c>
      <c r="EP483" s="223">
        <f t="shared" ca="1" si="995"/>
        <v>2.4345224181840192E-13</v>
      </c>
      <c r="EQ483" s="223">
        <f t="shared" ca="1" si="996"/>
        <v>-3.2701496537831608E-13</v>
      </c>
      <c r="ER483" s="223">
        <f t="shared" ca="1" si="997"/>
        <v>4.0349880249991764E-13</v>
      </c>
      <c r="ES483" s="223">
        <f t="shared" ca="1" si="998"/>
        <v>-4.712481090853581E-13</v>
      </c>
      <c r="ET483" s="223">
        <f t="shared" ca="1" si="999"/>
        <v>5.2879631724519653E-13</v>
      </c>
      <c r="EU483" s="223">
        <f t="shared" ca="1" si="1000"/>
        <v>-5.7489768206430749E-13</v>
      </c>
      <c r="EV483" s="223">
        <f t="shared" ca="1" si="1001"/>
        <v>6.085542482172316E-13</v>
      </c>
      <c r="EW483" s="223">
        <f t="shared" ca="1" si="1002"/>
        <v>-6.2903745268721745E-13</v>
      </c>
      <c r="EX483" s="223">
        <f t="shared" ca="1" si="1003"/>
        <v>6.3590389595532427E-13</v>
      </c>
      <c r="EY483" s="223">
        <f t="shared" ca="1" si="1004"/>
        <v>-6.2900494026097265E-13</v>
      </c>
      <c r="EZ483" s="223">
        <f t="shared" ca="1" si="1005"/>
        <v>6.0848992716058498E-13</v>
      </c>
      <c r="FA483" s="223">
        <f t="shared" ca="1" si="1006"/>
        <v>-5.7480294473389046E-13</v>
      </c>
      <c r="FB483" s="223">
        <f t="shared" ca="1" si="1007"/>
        <v>5.2867321441811253E-13</v>
      </c>
      <c r="FC483" s="223">
        <f t="shared" ca="1" si="1008"/>
        <v>-4.7109930556605177E-13</v>
      </c>
      <c r="FD483" s="223">
        <f t="shared" ca="1" si="1009"/>
        <v>4.0332751943520563E-13</v>
      </c>
      <c r="FE483" s="223">
        <f t="shared" ca="1" si="1010"/>
        <v>-3.2682491052928664E-13</v>
      </c>
      <c r="FF483" s="223">
        <f t="shared" ca="1" si="1011"/>
        <v>2.4324752929861776E-13</v>
      </c>
      <c r="FG483" s="223">
        <f t="shared" ca="1" si="1012"/>
        <v>-1.5440457364903846E-13</v>
      </c>
      <c r="FH483" s="223">
        <f t="shared" ca="1" si="1013"/>
        <v>6.2219225270894121E-14</v>
      </c>
      <c r="FI483" s="223">
        <f t="shared" ca="1" si="1014"/>
        <v>3.131298143668734E-14</v>
      </c>
      <c r="FJ483" s="223">
        <f t="shared" ca="1" si="1015"/>
        <v>-1.2416735665916284E-13</v>
      </c>
      <c r="FK483" s="223">
        <f t="shared" ca="1" si="1016"/>
        <v>2.1433388358663857E-13</v>
      </c>
      <c r="FL483" s="223">
        <f t="shared" ca="1" si="1017"/>
        <v>-2.9986072920769487E-13</v>
      </c>
      <c r="FM483" s="223">
        <f t="shared" ca="1" si="1018"/>
        <v>3.7889649559968533E-13</v>
      </c>
      <c r="FN483" s="223">
        <f t="shared" ca="1" si="1019"/>
        <v>-4.4973029710267087E-13</v>
      </c>
      <c r="FO483" s="223">
        <f t="shared" ca="1" si="1020"/>
        <v>5.1082879582720306E-13</v>
      </c>
      <c r="FP483" s="223">
        <f t="shared" ca="1" si="1021"/>
        <v>-5.608693937890581E-13</v>
      </c>
      <c r="FQ483" s="223">
        <f t="shared" ca="1" si="1022"/>
        <v>5.9876886316145533E-13</v>
      </c>
      <c r="FR483" s="223">
        <f t="shared" ca="1" si="1023"/>
        <v>-6.2370679488618098E-13</v>
      </c>
      <c r="FS483" s="223">
        <f t="shared" ca="1" si="1024"/>
        <v>6.3514335805220913E-13</v>
      </c>
      <c r="FT483" s="223">
        <f t="shared" ca="1" si="1025"/>
        <v>-6.3283098560461045E-13</v>
      </c>
      <c r="FU483" s="223">
        <f t="shared" ca="1" si="1026"/>
        <v>6.1681973342368215E-13</v>
      </c>
      <c r="FV483" s="223">
        <f t="shared" ca="1" si="1027"/>
        <v>-5.8745619676627546E-13</v>
      </c>
      <c r="FW483" s="223">
        <f t="shared" ca="1" si="1028"/>
        <v>5.4537600752521409E-13</v>
      </c>
      <c r="FX483" s="223">
        <f t="shared" ca="1" si="1029"/>
        <v>-4.9149007471835995E-13</v>
      </c>
      <c r="FY483" s="223">
        <f t="shared" ca="1" si="1030"/>
        <v>4.2696486605925943E-13</v>
      </c>
      <c r="FZ483" s="223">
        <f t="shared" ca="1" si="1031"/>
        <v>-3.5319715745379727E-13</v>
      </c>
      <c r="GA483" s="223">
        <f t="shared" ca="1" si="1032"/>
        <v>2.7178379701999748E-13</v>
      </c>
      <c r="GB483" s="223">
        <f t="shared" ca="1" si="1033"/>
        <v>-1.8448713814863811E-13</v>
      </c>
      <c r="GC483" s="223">
        <f t="shared" ca="1" si="1034"/>
        <v>9.3196889874523117E-14</v>
      </c>
      <c r="GD483" s="223">
        <f t="shared" ca="1" si="1035"/>
        <v>1.1078961740476639E-16</v>
      </c>
      <c r="GE483" s="223">
        <f t="shared" ca="1" si="1036"/>
        <v>-9.3416070848621128E-14</v>
      </c>
      <c r="GF483" s="223">
        <f t="shared" ca="1" si="1037"/>
        <v>1.846991762559188E-13</v>
      </c>
      <c r="GG483" s="223">
        <f t="shared" ca="1" si="1038"/>
        <v>-2.719841022757784E-13</v>
      </c>
      <c r="GH483" s="223">
        <f t="shared" ca="1" si="1039"/>
        <v>3.5338139385419845E-13</v>
      </c>
      <c r="GI483" s="223">
        <f t="shared" ca="1" si="1040"/>
        <v>-4.2712904544259331E-13</v>
      </c>
      <c r="GJ483" s="223">
        <f t="shared" ca="1" si="1041"/>
        <v>4.9163064309678729E-13</v>
      </c>
      <c r="GK483" s="223">
        <f t="shared" ca="1" si="1042"/>
        <v>-5.4548992201784879E-13</v>
      </c>
      <c r="GL483" s="223">
        <f t="shared" ca="1" si="1043"/>
        <v>5.8754099146836547E-13</v>
      </c>
      <c r="GM483" s="223">
        <f t="shared" ca="1" si="1044"/>
        <v>-6.1687357278600153E-13</v>
      </c>
      <c r="GN483" s="223">
        <f t="shared" ca="1" si="1045"/>
        <v>6.328527041675593E-13</v>
      </c>
      <c r="GO483" s="223">
        <f t="shared" ca="1" si="1046"/>
        <v>-6.351324856744796E-13</v>
      </c>
      <c r="GP483" s="223">
        <f t="shared" ca="1" si="1047"/>
        <v>6.2366356692191704E-13</v>
      </c>
      <c r="GQ483" s="223">
        <f t="shared" ca="1" si="1048"/>
        <v>-5.9869421536553777E-13</v>
      </c>
      <c r="GR483" s="223">
        <f t="shared" ca="1" si="1049"/>
        <v>5.6076494206085463E-13</v>
      </c>
      <c r="GS483" s="223">
        <f t="shared" ca="1" si="1050"/>
        <v>-5.1069680123118009E-13</v>
      </c>
      <c r="GT483" s="223">
        <f t="shared" ca="1" si="1051"/>
        <v>4.4957361692321806E-13</v>
      </c>
      <c r="GU483" s="223">
        <f t="shared" ca="1" si="1052"/>
        <v>-3.7871852148952463E-13</v>
      </c>
      <c r="GV483" s="223">
        <f t="shared" ca="1" si="1053"/>
        <v>2.9966531376884214E-13</v>
      </c>
      <c r="GW483" s="223">
        <f t="shared" ca="1" si="1054"/>
        <v>-2.1412525697320395E-13</v>
      </c>
      <c r="GX483" s="223">
        <f t="shared" ca="1" si="1055"/>
        <v>1.2395003500728957E-13</v>
      </c>
      <c r="GY483" s="223">
        <f t="shared" ca="1" si="1056"/>
        <v>-3.1091669103842361E-14</v>
      </c>
      <c r="GZ483" s="223">
        <f t="shared" ca="1" si="1057"/>
        <v>-6.2439737541052318E-14</v>
      </c>
      <c r="HA483" s="223">
        <f t="shared" ca="1" si="1058"/>
        <v>1.5461951243179253E-13</v>
      </c>
      <c r="HB483" s="223">
        <f t="shared" ca="1" si="1059"/>
        <v>-2.4345224181842096E-13</v>
      </c>
      <c r="HC483" s="223">
        <f t="shared" ca="1" si="1060"/>
        <v>3.2701496537830275E-13</v>
      </c>
      <c r="HD483" s="223">
        <f t="shared" ca="1" si="1061"/>
        <v>-4.0349880249990557E-13</v>
      </c>
      <c r="HE483" s="223">
        <f t="shared" ca="1" si="1062"/>
        <v>4.712481090853476E-13</v>
      </c>
      <c r="HF483" s="223">
        <f t="shared" ca="1" si="1063"/>
        <v>-5.2879631724518784E-13</v>
      </c>
      <c r="HG483" s="223">
        <f t="shared" ca="1" si="1064"/>
        <v>5.7489768206430073E-13</v>
      </c>
      <c r="HH483" s="223">
        <f t="shared" ca="1" si="1065"/>
        <v>-6.0855424821722696E-13</v>
      </c>
      <c r="HI483" s="223">
        <f t="shared" ca="1" si="1066"/>
        <v>6.2903745268721502E-13</v>
      </c>
      <c r="HJ483" s="223">
        <f t="shared" ca="1" si="1067"/>
        <v>-6.3590389595532417E-13</v>
      </c>
      <c r="HK483" s="223">
        <f t="shared" ca="1" si="1068"/>
        <v>6.2900494026097497E-13</v>
      </c>
      <c r="HL483" s="223">
        <f t="shared" ca="1" si="1069"/>
        <v>-6.0848992716058962E-13</v>
      </c>
      <c r="HM483" s="223">
        <f t="shared" ca="1" si="1070"/>
        <v>5.7480294473389723E-13</v>
      </c>
      <c r="HN483" s="223">
        <f t="shared" ca="1" si="1071"/>
        <v>-5.2867321441812122E-13</v>
      </c>
      <c r="HO483" s="223">
        <f t="shared" ca="1" si="1072"/>
        <v>4.7109930556606207E-13</v>
      </c>
      <c r="HP483" s="223">
        <f t="shared" ca="1" si="1073"/>
        <v>-4.033275194352177E-13</v>
      </c>
      <c r="HQ483" s="223">
        <f t="shared" ca="1" si="1074"/>
        <v>3.2682491052930007E-13</v>
      </c>
      <c r="HR483" s="223">
        <f t="shared" ca="1" si="1075"/>
        <v>-2.432475292986321E-13</v>
      </c>
      <c r="HS483" s="223">
        <f t="shared" ca="1" si="1076"/>
        <v>1.5440457364905358E-13</v>
      </c>
      <c r="HT483" s="223">
        <f t="shared" ca="1" si="1077"/>
        <v>-6.2219225270909646E-14</v>
      </c>
      <c r="HU483" s="223">
        <f t="shared" ca="1" si="1078"/>
        <v>-3.1312981436671765E-14</v>
      </c>
      <c r="HV483" s="223">
        <f t="shared" ca="1" si="1079"/>
        <v>1.2416735665914757E-13</v>
      </c>
      <c r="HW483" s="223">
        <f t="shared" ca="1" si="1080"/>
        <v>-2.143338835866239E-13</v>
      </c>
      <c r="HX483" s="223">
        <f t="shared" ca="1" si="1081"/>
        <v>2.9986072920768114E-13</v>
      </c>
      <c r="HY483" s="223">
        <f t="shared" ca="1" si="1082"/>
        <v>-3.7889649559967286E-13</v>
      </c>
      <c r="HZ483" s="223">
        <f t="shared" ca="1" si="1083"/>
        <v>4.4973029710265987E-13</v>
      </c>
      <c r="IA483" s="223">
        <f t="shared" ca="1" si="1084"/>
        <v>-5.1082879582719377E-13</v>
      </c>
      <c r="IB483" s="223">
        <f t="shared" ca="1" si="1085"/>
        <v>5.6086939378905073E-13</v>
      </c>
      <c r="IC483" s="223">
        <f t="shared" ca="1" si="1086"/>
        <v>-5.987688631614623E-13</v>
      </c>
      <c r="ID483" s="223">
        <f t="shared" ca="1" si="1087"/>
        <v>6.2370679488618502E-13</v>
      </c>
      <c r="IE483" s="223">
        <f t="shared" ca="1" si="1088"/>
        <v>-7.2779658390472635E-13</v>
      </c>
      <c r="IF483" s="223">
        <f t="shared" ca="1" si="1089"/>
        <v>6.3283098560460833E-13</v>
      </c>
      <c r="IG483" s="223">
        <f t="shared" ca="1" si="1090"/>
        <v>-6.1681973342366842E-13</v>
      </c>
      <c r="IH483" s="223">
        <f t="shared" ca="1" si="1091"/>
        <v>5.8745619676625375E-13</v>
      </c>
      <c r="II483" s="223">
        <f t="shared" ca="1" si="1092"/>
        <v>-5.4537600752518501E-13</v>
      </c>
      <c r="IJ483" s="223">
        <f t="shared" ca="1" si="1093"/>
        <v>4.914900747183239E-13</v>
      </c>
      <c r="IK483" s="223">
        <f t="shared" ca="1" si="1094"/>
        <v>-4.2696486605921743E-13</v>
      </c>
      <c r="IL483" s="223">
        <f t="shared" ca="1" si="1095"/>
        <v>3.5319715745375007E-13</v>
      </c>
      <c r="IM483" s="223">
        <f t="shared" ca="1" si="1096"/>
        <v>-2.7178379701994619E-13</v>
      </c>
      <c r="IN483" s="223">
        <f t="shared" ca="1" si="1097"/>
        <v>1.8448713814858383E-13</v>
      </c>
      <c r="IO483" s="223">
        <f t="shared" ca="1" si="1098"/>
        <v>-9.3196889874467E-14</v>
      </c>
      <c r="IP483" s="223">
        <f t="shared" ca="1" si="1099"/>
        <v>-1.1078961738919112E-16</v>
      </c>
      <c r="IQ483" s="223">
        <f t="shared" ca="1" si="1100"/>
        <v>9.3416070848605717E-14</v>
      </c>
      <c r="IR483" s="223">
        <f t="shared" ca="1" si="1101"/>
        <v>-1.8469917625590391E-13</v>
      </c>
      <c r="IS483" s="223">
        <f t="shared" ca="1" si="1102"/>
        <v>2.7198410227576437E-13</v>
      </c>
      <c r="IT483" s="223">
        <f t="shared" ca="1" si="1103"/>
        <v>-3.5338139385418553E-13</v>
      </c>
      <c r="IU483" s="223">
        <f t="shared" ca="1" si="1104"/>
        <v>4.271290454425818E-13</v>
      </c>
      <c r="IV483" s="223">
        <f t="shared" ca="1" si="1105"/>
        <v>-4.9163064309677739E-13</v>
      </c>
      <c r="IW483" s="223">
        <f t="shared" ca="1" si="1106"/>
        <v>5.4548992201784081E-13</v>
      </c>
      <c r="IX483" s="223">
        <f t="shared" ca="1" si="1107"/>
        <v>-5.8754099146835951E-13</v>
      </c>
      <c r="IY483" s="223">
        <f t="shared" ca="1" si="1108"/>
        <v>6.1687357278599759E-13</v>
      </c>
      <c r="IZ483" s="223">
        <f t="shared" ca="1" si="1109"/>
        <v>-6.3285270416755778E-13</v>
      </c>
      <c r="JA483" s="223">
        <f t="shared" ca="1" si="1110"/>
        <v>6.3513248567448031E-13</v>
      </c>
      <c r="JB483" s="223">
        <f t="shared" ca="1" si="1111"/>
        <v>-6.2366356692192007E-13</v>
      </c>
    </row>
    <row r="484" spans="2:262">
      <c r="B484" s="230">
        <v>123</v>
      </c>
      <c r="C484" s="229">
        <f t="shared" si="1112"/>
        <v>2.4023437500000017E-3</v>
      </c>
      <c r="D484" s="226">
        <f t="shared" ca="1" si="855"/>
        <v>17.999999999999449</v>
      </c>
      <c r="E484" s="225">
        <f ca="1">DY361</f>
        <v>-5.5161296131811663E-13</v>
      </c>
      <c r="F484" s="224">
        <v>123</v>
      </c>
      <c r="G484" s="223">
        <f t="shared" ca="1" si="856"/>
        <v>6.360417244401025E-13</v>
      </c>
      <c r="H484" s="223">
        <f t="shared" ca="1" si="857"/>
        <v>-6.1081442134317994E-13</v>
      </c>
      <c r="I484" s="223">
        <f t="shared" ca="1" si="858"/>
        <v>5.7639990080161656E-13</v>
      </c>
      <c r="J484" s="223">
        <f t="shared" ca="1" si="859"/>
        <v>-5.3331578923748196E-13</v>
      </c>
      <c r="K484" s="223">
        <f t="shared" ca="1" si="860"/>
        <v>4.8221011179150283E-13</v>
      </c>
      <c r="L484" s="223">
        <f t="shared" ca="1" si="861"/>
        <v>-4.2385154542176427E-13</v>
      </c>
      <c r="M484" s="223">
        <f t="shared" ca="1" si="862"/>
        <v>3.5911785728676847E-13</v>
      </c>
      <c r="N484" s="223">
        <f t="shared" ca="1" si="863"/>
        <v>-2.8898270231035351E-13</v>
      </c>
      <c r="O484" s="223">
        <f t="shared" ca="1" si="864"/>
        <v>2.1450097850534594E-13</v>
      </c>
      <c r="P484" s="223">
        <f t="shared" ca="1" si="865"/>
        <v>-1.367929603255516E-13</v>
      </c>
      <c r="Q484" s="223">
        <f t="shared" ca="1" si="866"/>
        <v>5.7027448695220519E-14</v>
      </c>
      <c r="R484" s="223">
        <f t="shared" ca="1" si="867"/>
        <v>2.3595808844778439E-14</v>
      </c>
      <c r="S484" s="223">
        <f t="shared" ca="1" si="868"/>
        <v>-1.0386416345671683E-13</v>
      </c>
      <c r="T484" s="223">
        <f t="shared" ca="1" si="869"/>
        <v>1.825703043732348E-13</v>
      </c>
      <c r="U484" s="223">
        <f t="shared" ca="1" si="870"/>
        <v>-2.585304179750646E-13</v>
      </c>
      <c r="V484" s="223">
        <f t="shared" ca="1" si="871"/>
        <v>3.3060199344977369E-13</v>
      </c>
      <c r="W484" s="223">
        <f t="shared" ca="1" si="872"/>
        <v>-3.9770100721780958E-13</v>
      </c>
      <c r="X484" s="223">
        <f t="shared" ca="1" si="873"/>
        <v>4.5881822765616241E-13</v>
      </c>
      <c r="Y484" s="223">
        <f t="shared" ca="1" si="874"/>
        <v>-5.1303439488137992E-13</v>
      </c>
      <c r="Z484" s="223">
        <f t="shared" ca="1" si="875"/>
        <v>5.5953404727384278E-13</v>
      </c>
      <c r="AA484" s="223">
        <f t="shared" ca="1" si="876"/>
        <v>-5.9761778677957008E-13</v>
      </c>
      <c r="AB484" s="223">
        <f t="shared" ca="1" si="877"/>
        <v>6.2671279850795829E-13</v>
      </c>
      <c r="AC484" s="223">
        <f t="shared" ca="1" si="878"/>
        <v>-6.4638146640089396E-13</v>
      </c>
      <c r="AD484" s="223">
        <f t="shared" ca="1" si="879"/>
        <v>6.5632795538562425E-13</v>
      </c>
      <c r="AE484" s="223">
        <f t="shared" ca="1" si="880"/>
        <v>-6.5640266100960081E-13</v>
      </c>
      <c r="AF484" s="223">
        <f t="shared" ca="1" si="881"/>
        <v>6.4660445963070275E-13</v>
      </c>
      <c r="AG484" s="223">
        <f t="shared" ca="1" si="882"/>
        <v>-6.2708072531786031E-13</v>
      </c>
      <c r="AH484" s="223">
        <f t="shared" ca="1" si="883"/>
        <v>5.9812511320787718E-13</v>
      </c>
      <c r="AI484" s="223">
        <f t="shared" ca="1" si="884"/>
        <v>-5.6017314265885257E-13</v>
      </c>
      <c r="AJ484" s="223">
        <f t="shared" ca="1" si="885"/>
        <v>5.13795646633633E-13</v>
      </c>
      <c r="AK484" s="223">
        <f t="shared" ca="1" si="886"/>
        <v>-4.59690185840724E-13</v>
      </c>
      <c r="AL484" s="223">
        <f t="shared" ca="1" si="887"/>
        <v>3.9867055677196594E-13</v>
      </c>
      <c r="AM484" s="223">
        <f t="shared" ca="1" si="888"/>
        <v>-3.316545514457751E-13</v>
      </c>
      <c r="AN484" s="223">
        <f t="shared" ca="1" si="889"/>
        <v>2.596501529609195E-13</v>
      </c>
      <c r="AO484" s="223">
        <f t="shared" ca="1" si="890"/>
        <v>-1.8374037449250778E-13</v>
      </c>
      <c r="AP484" s="223">
        <f t="shared" ca="1" si="891"/>
        <v>1.0506696976571425E-13</v>
      </c>
      <c r="AQ484" s="223">
        <f t="shared" ca="1" si="892"/>
        <v>-2.4813260017028671E-14</v>
      </c>
      <c r="AR484" s="223">
        <f t="shared" ca="1" si="893"/>
        <v>-5.5813664258550197E-14</v>
      </c>
      <c r="AS484" s="223">
        <f t="shared" ca="1" si="894"/>
        <v>1.3560109907217783E-13</v>
      </c>
      <c r="AT484" s="223">
        <f t="shared" ca="1" si="895"/>
        <v>-2.1334896713791607E-13</v>
      </c>
      <c r="AU484" s="223">
        <f t="shared" ca="1" si="896"/>
        <v>2.8788786815212212E-13</v>
      </c>
      <c r="AV484" s="223">
        <f t="shared" ca="1" si="897"/>
        <v>-3.5809666766255007E-13</v>
      </c>
      <c r="AW484" s="223">
        <f t="shared" ca="1" si="898"/>
        <v>4.2291935997403877E-13</v>
      </c>
      <c r="AX484" s="223">
        <f t="shared" ca="1" si="899"/>
        <v>-4.8138095145708557E-13</v>
      </c>
      <c r="AY484" s="223">
        <f t="shared" ca="1" si="900"/>
        <v>5.3260212535957415E-13</v>
      </c>
      <c r="AZ484" s="223">
        <f t="shared" ca="1" si="901"/>
        <v>-5.758124675492337E-13</v>
      </c>
      <c r="BA484" s="223">
        <f t="shared" ca="1" si="902"/>
        <v>6.1036205425922114E-13</v>
      </c>
      <c r="BB484" s="223">
        <f t="shared" ca="1" si="903"/>
        <v>-6.3573122754656888E-13</v>
      </c>
      <c r="BC484" s="223">
        <f t="shared" ca="1" si="904"/>
        <v>6.5153841143135481E-13</v>
      </c>
      <c r="BD484" s="223">
        <f t="shared" ca="1" si="905"/>
        <v>-6.5754585115457752E-13</v>
      </c>
      <c r="BE484" s="223">
        <f t="shared" ca="1" si="906"/>
        <v>6.5366318923106101E-13</v>
      </c>
      <c r="BF484" s="223">
        <f t="shared" ca="1" si="907"/>
        <v>-6.3994882451012504E-13</v>
      </c>
      <c r="BG484" s="223">
        <f t="shared" ca="1" si="908"/>
        <v>6.1660903380253859E-13</v>
      </c>
      <c r="BH484" s="223">
        <f t="shared" ca="1" si="909"/>
        <v>-5.8399486928528946E-13</v>
      </c>
      <c r="BI484" s="223">
        <f t="shared" ca="1" si="910"/>
        <v>5.4259687835005063E-13</v>
      </c>
      <c r="BJ484" s="223">
        <f t="shared" ca="1" si="911"/>
        <v>-4.9303772531385162E-13</v>
      </c>
      <c r="BK484" s="223">
        <f t="shared" ca="1" si="912"/>
        <v>4.3606282596815839E-13</v>
      </c>
      <c r="BL484" s="223">
        <f t="shared" ca="1" si="913"/>
        <v>-3.7252913583148708E-13</v>
      </c>
      <c r="BM484" s="223">
        <f t="shared" ca="1" si="914"/>
        <v>3.0339226074082875E-13</v>
      </c>
      <c r="BN484" s="223">
        <f t="shared" ca="1" si="915"/>
        <v>-2.2969208365034606E-13</v>
      </c>
      <c r="BO484" s="223">
        <f t="shared" ca="1" si="916"/>
        <v>1.5253712382376089E-13</v>
      </c>
      <c r="BP484" s="223">
        <f t="shared" ca="1" si="917"/>
        <v>-7.3087863672917708E-14</v>
      </c>
      <c r="BQ484" s="223">
        <f t="shared" ca="1" si="918"/>
        <v>-7.460705977919745E-15</v>
      </c>
      <c r="BR484" s="223">
        <f t="shared" ca="1" si="919"/>
        <v>8.7897059666423472E-14</v>
      </c>
      <c r="BS484" s="223">
        <f t="shared" ca="1" si="920"/>
        <v>-1.6701135976273406E-13</v>
      </c>
      <c r="BT484" s="223">
        <f t="shared" ca="1" si="921"/>
        <v>2.4361365355359083E-13</v>
      </c>
      <c r="BU484" s="223">
        <f t="shared" ca="1" si="922"/>
        <v>-3.1655177123880189E-13</v>
      </c>
      <c r="BV484" s="223">
        <f t="shared" ca="1" si="923"/>
        <v>3.8472865563737516E-13</v>
      </c>
      <c r="BW484" s="223">
        <f t="shared" ca="1" si="924"/>
        <v>-4.4711886294872253E-13</v>
      </c>
      <c r="BX484" s="223">
        <f t="shared" ca="1" si="925"/>
        <v>5.0278398638194401E-13</v>
      </c>
      <c r="BY484" s="223">
        <f t="shared" ca="1" si="926"/>
        <v>-5.5088677066734816E-13</v>
      </c>
      <c r="BZ484" s="223">
        <f t="shared" ca="1" si="927"/>
        <v>5.9070370515507855E-13</v>
      </c>
      <c r="CA484" s="223">
        <f t="shared" ca="1" si="928"/>
        <v>-6.2163590608875251E-13</v>
      </c>
      <c r="CB484" s="223">
        <f t="shared" ca="1" si="929"/>
        <v>6.4321812437454512E-13</v>
      </c>
      <c r="CC484" s="223">
        <f t="shared" ca="1" si="930"/>
        <v>-6.551257433606517E-13</v>
      </c>
      <c r="CD484" s="223">
        <f t="shared" ca="1" si="931"/>
        <v>6.5717966137388421E-13</v>
      </c>
      <c r="CE484" s="223">
        <f t="shared" ca="1" si="932"/>
        <v>-6.4934898557552783E-13</v>
      </c>
      <c r="CF484" s="223">
        <f t="shared" ca="1" si="933"/>
        <v>6.3175149661840797E-13</v>
      </c>
      <c r="CG484" s="223">
        <f t="shared" ca="1" si="934"/>
        <v>-6.0465187711621985E-13</v>
      </c>
      <c r="CH484" s="223">
        <f t="shared" ca="1" si="935"/>
        <v>5.6845773057067528E-13</v>
      </c>
      <c r="CI484" s="223">
        <f t="shared" ca="1" si="936"/>
        <v>-5.2371345063543543E-13</v>
      </c>
      <c r="CJ484" s="223">
        <f t="shared" ca="1" si="937"/>
        <v>4.7109203292879691E-13</v>
      </c>
      <c r="CK484" s="223">
        <f t="shared" ca="1" si="938"/>
        <v>-4.1138495255322866E-13</v>
      </c>
      <c r="CL484" s="223">
        <f t="shared" ca="1" si="939"/>
        <v>3.4549025957309953E-13</v>
      </c>
      <c r="CM484" s="223">
        <f t="shared" ca="1" si="940"/>
        <v>-2.7439907150573362E-13</v>
      </c>
      <c r="CN484" s="223">
        <f t="shared" ca="1" si="941"/>
        <v>1.9918066599159085E-13</v>
      </c>
      <c r="CO484" s="223">
        <f t="shared" ca="1" si="942"/>
        <v>-1.2096639786305768E-13</v>
      </c>
      <c r="CP484" s="223">
        <f t="shared" ca="1" si="943"/>
        <v>4.0932682514792191E-14</v>
      </c>
      <c r="CQ484" s="223">
        <f t="shared" ca="1" si="944"/>
        <v>3.9716698478705373E-14</v>
      </c>
      <c r="CR484" s="223">
        <f t="shared" ca="1" si="945"/>
        <v>-1.1976870335867795E-13</v>
      </c>
      <c r="CS484" s="223">
        <f t="shared" ca="1" si="946"/>
        <v>1.9801927545915414E-13</v>
      </c>
      <c r="CT484" s="223">
        <f t="shared" ca="1" si="947"/>
        <v>-2.732914533398363E-13</v>
      </c>
      <c r="CU484" s="223">
        <f t="shared" ca="1" si="948"/>
        <v>3.4445307338189873E-13</v>
      </c>
      <c r="CV484" s="223">
        <f t="shared" ca="1" si="949"/>
        <v>-4.1043379858251891E-13</v>
      </c>
      <c r="CW484" s="223">
        <f t="shared" ca="1" si="950"/>
        <v>4.7024121741958926E-13</v>
      </c>
      <c r="CX484" s="223">
        <f t="shared" ca="1" si="951"/>
        <v>-5.2297577064493289E-13</v>
      </c>
      <c r="CY484" s="223">
        <f t="shared" ca="1" si="952"/>
        <v>5.6784428149260139E-13</v>
      </c>
      <c r="CZ484" s="223">
        <f t="shared" ca="1" si="953"/>
        <v>-6.0417188579567888E-13</v>
      </c>
      <c r="DA484" s="223">
        <f t="shared" ca="1" si="954"/>
        <v>6.3141218257164204E-13</v>
      </c>
      <c r="DB484" s="223">
        <f t="shared" ca="1" si="955"/>
        <v>-6.4915545240164816E-13</v>
      </c>
      <c r="DC484" s="223">
        <f t="shared" ca="1" si="956"/>
        <v>6.5713481999195606E-13</v>
      </c>
      <c r="DD484" s="223">
        <f t="shared" ca="1" si="957"/>
        <v>-6.5523026822680208E-13</v>
      </c>
      <c r="DE484" s="223">
        <f t="shared" ca="1" si="958"/>
        <v>6.4347044333748814E-13</v>
      </c>
      <c r="DF484" s="223">
        <f t="shared" ca="1" si="959"/>
        <v>-6.2203222403643586E-13</v>
      </c>
      <c r="DG484" s="223">
        <f t="shared" ca="1" si="960"/>
        <v>5.9123806109667951E-13</v>
      </c>
      <c r="DH484" s="223">
        <f t="shared" ca="1" si="961"/>
        <v>-5.5155112739209864E-13</v>
      </c>
      <c r="DI484" s="223">
        <f t="shared" ca="1" si="962"/>
        <v>5.0356835134634722E-13</v>
      </c>
      <c r="DJ484" s="223">
        <f t="shared" ca="1" si="963"/>
        <v>-4.4801143857362848E-13</v>
      </c>
      <c r="DK484" s="223">
        <f t="shared" ca="1" si="964"/>
        <v>3.8571601675453125E-13</v>
      </c>
      <c r="DL484" s="223">
        <f t="shared" ca="1" si="965"/>
        <v>-3.1761906701801151E-13</v>
      </c>
      <c r="DM484" s="223">
        <f t="shared" ca="1" si="966"/>
        <v>2.4474483087289529E-13</v>
      </c>
      <c r="DN484" s="223">
        <f t="shared" ca="1" si="967"/>
        <v>-1.681894046622957E-13</v>
      </c>
      <c r="DO484" s="223">
        <f t="shared" ca="1" si="968"/>
        <v>8.9104253254478846E-14</v>
      </c>
      <c r="DP484" s="223">
        <f t="shared" ca="1" si="969"/>
        <v>-8.6788909392462607E-15</v>
      </c>
      <c r="DQ484" s="223">
        <f t="shared" ca="1" si="970"/>
        <v>-7.1877009974083787E-14</v>
      </c>
      <c r="DR484" s="223">
        <f t="shared" ca="1" si="971"/>
        <v>1.5135181375406025E-13</v>
      </c>
      <c r="DS484" s="223">
        <f t="shared" ca="1" si="972"/>
        <v>-2.2855014537651764E-13</v>
      </c>
      <c r="DT484" s="223">
        <f t="shared" ca="1" si="973"/>
        <v>3.0231087007748145E-13</v>
      </c>
      <c r="DU484" s="223">
        <f t="shared" ca="1" si="974"/>
        <v>-3.7152455790070845E-13</v>
      </c>
      <c r="DV484" s="223">
        <f t="shared" ca="1" si="975"/>
        <v>4.3515017055709355E-13</v>
      </c>
      <c r="DW484" s="223">
        <f t="shared" ca="1" si="976"/>
        <v>-4.9223071960942523E-13</v>
      </c>
      <c r="DX484" s="223">
        <f t="shared" ca="1" si="977"/>
        <v>5.4190766046918175E-13</v>
      </c>
      <c r="DY484" s="223">
        <f t="shared" ca="1" si="978"/>
        <v>-5.8343380570643575E-13</v>
      </c>
      <c r="DZ484" s="223">
        <f t="shared" ca="1" si="979"/>
        <v>6.1618456344418912E-13</v>
      </c>
      <c r="EA484" s="223">
        <f t="shared" ca="1" si="980"/>
        <v>-6.3966733180154611E-13</v>
      </c>
      <c r="EB484" s="223">
        <f t="shared" ca="1" si="981"/>
        <v>6.5352890808460786E-13</v>
      </c>
      <c r="EC484" s="223">
        <f t="shared" ca="1" si="982"/>
        <v>-6.575608012836862E-13</v>
      </c>
      <c r="ED484" s="223">
        <f t="shared" ca="1" si="983"/>
        <v>6.5170236797216638E-13</v>
      </c>
      <c r="EE484" s="223">
        <f t="shared" ca="1" si="984"/>
        <v>-6.360417244401027E-13</v>
      </c>
      <c r="EF484" s="223">
        <f t="shared" ca="1" si="985"/>
        <v>6.1081442134317076E-13</v>
      </c>
      <c r="EG484" s="223">
        <f t="shared" ca="1" si="986"/>
        <v>-5.7639990080161071E-13</v>
      </c>
      <c r="EH484" s="223">
        <f t="shared" ca="1" si="987"/>
        <v>5.3331578923748216E-13</v>
      </c>
      <c r="EI484" s="223">
        <f t="shared" ca="1" si="988"/>
        <v>-4.8221011179148657E-13</v>
      </c>
      <c r="EJ484" s="223">
        <f t="shared" ca="1" si="989"/>
        <v>4.2385154542175488E-13</v>
      </c>
      <c r="EK484" s="223">
        <f t="shared" ca="1" si="990"/>
        <v>-3.5911785728676994E-13</v>
      </c>
      <c r="EL484" s="223">
        <f t="shared" ca="1" si="991"/>
        <v>2.8898270231033195E-13</v>
      </c>
      <c r="EM484" s="223">
        <f t="shared" ca="1" si="992"/>
        <v>-2.1450097850533441E-13</v>
      </c>
      <c r="EN484" s="223">
        <f t="shared" ca="1" si="993"/>
        <v>1.3679296032555337E-13</v>
      </c>
      <c r="EO484" s="223">
        <f t="shared" ca="1" si="994"/>
        <v>-5.7027448695198998E-14</v>
      </c>
      <c r="EP484" s="223">
        <f t="shared" ca="1" si="995"/>
        <v>-2.3595808844790657E-14</v>
      </c>
      <c r="EQ484" s="223">
        <f t="shared" ca="1" si="996"/>
        <v>1.0386416345671509E-13</v>
      </c>
      <c r="ER484" s="223">
        <f t="shared" ca="1" si="997"/>
        <v>-1.8257030437325555E-13</v>
      </c>
      <c r="ES484" s="223">
        <f t="shared" ca="1" si="998"/>
        <v>2.5853041797507591E-13</v>
      </c>
      <c r="ET484" s="223">
        <f t="shared" ca="1" si="999"/>
        <v>-3.3060199344977218E-13</v>
      </c>
      <c r="EU484" s="223">
        <f t="shared" ca="1" si="1000"/>
        <v>3.9770100721782675E-13</v>
      </c>
      <c r="EV484" s="223">
        <f t="shared" ca="1" si="1001"/>
        <v>-4.588182276561712E-13</v>
      </c>
      <c r="EW484" s="223">
        <f t="shared" ca="1" si="1002"/>
        <v>5.1303439488137881E-13</v>
      </c>
      <c r="EX484" s="223">
        <f t="shared" ca="1" si="1003"/>
        <v>-5.5953404727385419E-13</v>
      </c>
      <c r="EY484" s="223">
        <f t="shared" ca="1" si="1004"/>
        <v>5.9761778677957523E-13</v>
      </c>
      <c r="EZ484" s="223">
        <f t="shared" ca="1" si="1005"/>
        <v>-6.2671279850795637E-13</v>
      </c>
      <c r="FA484" s="223">
        <f t="shared" ca="1" si="1006"/>
        <v>6.4638146640089789E-13</v>
      </c>
      <c r="FB484" s="223">
        <f t="shared" ca="1" si="1007"/>
        <v>-6.5632795538562506E-13</v>
      </c>
      <c r="FC484" s="223">
        <f t="shared" ca="1" si="1008"/>
        <v>6.5640266100960111E-13</v>
      </c>
      <c r="FD484" s="223">
        <f t="shared" ca="1" si="1009"/>
        <v>-6.4660445963069881E-13</v>
      </c>
      <c r="FE484" s="223">
        <f t="shared" ca="1" si="1010"/>
        <v>6.2708072531785668E-13</v>
      </c>
      <c r="FF484" s="223">
        <f t="shared" ca="1" si="1011"/>
        <v>-5.981251132078798E-13</v>
      </c>
      <c r="FG484" s="223">
        <f t="shared" ca="1" si="1012"/>
        <v>5.6017314265884126E-13</v>
      </c>
      <c r="FH484" s="223">
        <f t="shared" ca="1" si="1013"/>
        <v>-5.1379564663362533E-13</v>
      </c>
      <c r="FI484" s="223">
        <f t="shared" ca="1" si="1014"/>
        <v>4.5969018584072864E-13</v>
      </c>
      <c r="FJ484" s="223">
        <f t="shared" ca="1" si="1015"/>
        <v>-3.9867055677194872E-13</v>
      </c>
      <c r="FK484" s="223">
        <f t="shared" ca="1" si="1016"/>
        <v>3.316545514457646E-13</v>
      </c>
      <c r="FL484" s="223">
        <f t="shared" ca="1" si="1017"/>
        <v>-2.5965015296092541E-13</v>
      </c>
      <c r="FM484" s="223">
        <f t="shared" ca="1" si="1018"/>
        <v>1.8374037449248703E-13</v>
      </c>
      <c r="FN484" s="223">
        <f t="shared" ca="1" si="1019"/>
        <v>-1.0506696976570216E-13</v>
      </c>
      <c r="FO484" s="223">
        <f t="shared" ca="1" si="1020"/>
        <v>2.4813260017035108E-14</v>
      </c>
      <c r="FP484" s="223">
        <f t="shared" ca="1" si="1021"/>
        <v>5.5813664258571705E-14</v>
      </c>
      <c r="FQ484" s="223">
        <f t="shared" ca="1" si="1022"/>
        <v>-1.3560109907218984E-13</v>
      </c>
      <c r="FR484" s="223">
        <f t="shared" ca="1" si="1023"/>
        <v>2.1334896713790999E-13</v>
      </c>
      <c r="FS484" s="223">
        <f t="shared" ca="1" si="1024"/>
        <v>-2.8788786815214151E-13</v>
      </c>
      <c r="FT484" s="223">
        <f t="shared" ca="1" si="1025"/>
        <v>3.5809666766259172E-13</v>
      </c>
      <c r="FU484" s="223">
        <f t="shared" ca="1" si="1026"/>
        <v>-4.2291935997403387E-13</v>
      </c>
      <c r="FV484" s="223">
        <f t="shared" ca="1" si="1027"/>
        <v>4.8138095145709385E-13</v>
      </c>
      <c r="FW484" s="223">
        <f t="shared" ca="1" si="1028"/>
        <v>-5.3260212535960313E-13</v>
      </c>
      <c r="FX484" s="223">
        <f t="shared" ca="1" si="1029"/>
        <v>5.7581246754923057E-13</v>
      </c>
      <c r="FY484" s="223">
        <f t="shared" ca="1" si="1030"/>
        <v>-6.1036205425922568E-13</v>
      </c>
      <c r="FZ484" s="223">
        <f t="shared" ca="1" si="1031"/>
        <v>6.357312275465815E-13</v>
      </c>
      <c r="GA484" s="223">
        <f t="shared" ca="1" si="1032"/>
        <v>-6.515384114313539E-13</v>
      </c>
      <c r="GB484" s="223">
        <f t="shared" ca="1" si="1033"/>
        <v>6.5754585115457762E-13</v>
      </c>
      <c r="GC484" s="223">
        <f t="shared" ca="1" si="1034"/>
        <v>-6.5366318923105545E-13</v>
      </c>
      <c r="GD484" s="223">
        <f t="shared" ca="1" si="1035"/>
        <v>6.3994882451012656E-13</v>
      </c>
      <c r="GE484" s="223">
        <f t="shared" ca="1" si="1036"/>
        <v>-6.1660903380253425E-13</v>
      </c>
      <c r="GF484" s="223">
        <f t="shared" ca="1" si="1037"/>
        <v>5.8399486928526664E-13</v>
      </c>
      <c r="GG484" s="223">
        <f t="shared" ca="1" si="1038"/>
        <v>-5.4259687835005436E-13</v>
      </c>
      <c r="GH484" s="223">
        <f t="shared" ca="1" si="1039"/>
        <v>4.9303772531384354E-13</v>
      </c>
      <c r="GI484" s="223">
        <f t="shared" ca="1" si="1040"/>
        <v>-4.3606282596812123E-13</v>
      </c>
      <c r="GJ484" s="223">
        <f t="shared" ca="1" si="1041"/>
        <v>3.7252913583149248E-13</v>
      </c>
      <c r="GK484" s="223">
        <f t="shared" ca="1" si="1042"/>
        <v>-3.0339226074081784E-13</v>
      </c>
      <c r="GL484" s="223">
        <f t="shared" ca="1" si="1043"/>
        <v>2.2969208365029951E-13</v>
      </c>
      <c r="GM484" s="223">
        <f t="shared" ca="1" si="1044"/>
        <v>-1.5253712382376722E-13</v>
      </c>
      <c r="GN484" s="223">
        <f t="shared" ca="1" si="1045"/>
        <v>7.3087863672905541E-14</v>
      </c>
      <c r="GO484" s="223">
        <f t="shared" ca="1" si="1046"/>
        <v>7.4607059779693738E-15</v>
      </c>
      <c r="GP484" s="223">
        <f t="shared" ca="1" si="1047"/>
        <v>-8.7897059666417086E-14</v>
      </c>
      <c r="GQ484" s="223">
        <f t="shared" ca="1" si="1048"/>
        <v>1.670113597627459E-13</v>
      </c>
      <c r="GR484" s="223">
        <f t="shared" ca="1" si="1049"/>
        <v>-2.4361365355363692E-13</v>
      </c>
      <c r="GS484" s="223">
        <f t="shared" ca="1" si="1050"/>
        <v>3.1655177123879619E-13</v>
      </c>
      <c r="GT484" s="223">
        <f t="shared" ca="1" si="1051"/>
        <v>-3.8472865563738511E-13</v>
      </c>
      <c r="GU484" s="223">
        <f t="shared" ca="1" si="1052"/>
        <v>4.4711886294875893E-13</v>
      </c>
      <c r="GV484" s="223">
        <f t="shared" ca="1" si="1053"/>
        <v>-5.0278398638193987E-13</v>
      </c>
      <c r="GW484" s="223">
        <f t="shared" ca="1" si="1054"/>
        <v>5.5088677066735492E-13</v>
      </c>
      <c r="GX484" s="223">
        <f t="shared" ca="1" si="1055"/>
        <v>-5.9070370515510036E-13</v>
      </c>
      <c r="GY484" s="223">
        <f t="shared" ca="1" si="1056"/>
        <v>6.2163590608875049E-13</v>
      </c>
      <c r="GZ484" s="223">
        <f t="shared" ca="1" si="1057"/>
        <v>-6.4321812437454764E-13</v>
      </c>
      <c r="HA484" s="223">
        <f t="shared" ca="1" si="1058"/>
        <v>6.5512574336065594E-13</v>
      </c>
      <c r="HB484" s="223">
        <f t="shared" ca="1" si="1059"/>
        <v>-6.5717966137388451E-13</v>
      </c>
      <c r="HC484" s="223">
        <f t="shared" ca="1" si="1060"/>
        <v>6.4934898557552581E-13</v>
      </c>
      <c r="HD484" s="223">
        <f t="shared" ca="1" si="1061"/>
        <v>-6.3175149661839414E-13</v>
      </c>
      <c r="HE484" s="223">
        <f t="shared" ca="1" si="1062"/>
        <v>6.0465187711622237E-13</v>
      </c>
      <c r="HF484" s="223">
        <f t="shared" ca="1" si="1063"/>
        <v>-5.6845773057066902E-13</v>
      </c>
      <c r="HG484" s="223">
        <f t="shared" ca="1" si="1064"/>
        <v>5.2371345063540534E-13</v>
      </c>
      <c r="HH484" s="223">
        <f t="shared" ca="1" si="1065"/>
        <v>-4.7109203292880145E-13</v>
      </c>
      <c r="HI484" s="223">
        <f t="shared" ca="1" si="1066"/>
        <v>4.1138495255321912E-13</v>
      </c>
      <c r="HJ484" s="223">
        <f t="shared" ca="1" si="1067"/>
        <v>-3.4549025957305727E-13</v>
      </c>
      <c r="HK484" s="223">
        <f t="shared" ca="1" si="1068"/>
        <v>2.7439907150575644E-13</v>
      </c>
      <c r="HL484" s="223">
        <f t="shared" ca="1" si="1069"/>
        <v>-1.9918066599157919E-13</v>
      </c>
      <c r="HM484" s="223">
        <f t="shared" ca="1" si="1070"/>
        <v>1.2096639786300891E-13</v>
      </c>
      <c r="HN484" s="223">
        <f t="shared" ca="1" si="1071"/>
        <v>-4.0932682514817258E-14</v>
      </c>
      <c r="HO484" s="223">
        <f t="shared" ca="1" si="1072"/>
        <v>-3.9716698478717597E-14</v>
      </c>
      <c r="HP484" s="223">
        <f t="shared" ca="1" si="1073"/>
        <v>1.1976870335872675E-13</v>
      </c>
      <c r="HQ484" s="223">
        <f t="shared" ca="1" si="1074"/>
        <v>-1.9801927545913018E-13</v>
      </c>
      <c r="HR484" s="223">
        <f t="shared" ca="1" si="1075"/>
        <v>2.7329145333984746E-13</v>
      </c>
      <c r="HS484" s="223">
        <f t="shared" ca="1" si="1076"/>
        <v>-3.4445307338194104E-13</v>
      </c>
      <c r="HT484" s="223">
        <f t="shared" ca="1" si="1077"/>
        <v>4.1043379858249917E-13</v>
      </c>
      <c r="HU484" s="223">
        <f t="shared" ca="1" si="1078"/>
        <v>-4.7024121741959784E-13</v>
      </c>
      <c r="HV484" s="223">
        <f t="shared" ca="1" si="1079"/>
        <v>5.2297577064496298E-13</v>
      </c>
      <c r="HW484" s="223">
        <f t="shared" ca="1" si="1080"/>
        <v>-5.6784428149258867E-13</v>
      </c>
      <c r="HX484" s="223">
        <f t="shared" ca="1" si="1081"/>
        <v>6.0417188579568363E-13</v>
      </c>
      <c r="HY484" s="223">
        <f t="shared" ca="1" si="1082"/>
        <v>-6.3141218257165587E-13</v>
      </c>
      <c r="HZ484" s="223">
        <f t="shared" ca="1" si="1083"/>
        <v>6.4915545240164412E-13</v>
      </c>
      <c r="IA484" s="223">
        <f t="shared" ca="1" si="1084"/>
        <v>-6.5713481999195646E-13</v>
      </c>
      <c r="IB484" s="223">
        <f t="shared" ca="1" si="1085"/>
        <v>6.5523026822679784E-13</v>
      </c>
      <c r="IC484" s="223">
        <f t="shared" ca="1" si="1086"/>
        <v>-6.4347044333749329E-13</v>
      </c>
      <c r="ID484" s="223">
        <f t="shared" ca="1" si="1087"/>
        <v>6.2203222403643192E-13</v>
      </c>
      <c r="IE484" s="223">
        <f t="shared" ca="1" si="1088"/>
        <v>-6.881030967356717E-13</v>
      </c>
      <c r="IF484" s="223">
        <f t="shared" ca="1" si="1089"/>
        <v>5.5155112739211238E-13</v>
      </c>
      <c r="IG484" s="223">
        <f t="shared" ca="1" si="1090"/>
        <v>-5.0356835134633944E-13</v>
      </c>
      <c r="IH484" s="223">
        <f t="shared" ca="1" si="1091"/>
        <v>4.4801143857359213E-13</v>
      </c>
      <c r="II484" s="223">
        <f t="shared" ca="1" si="1092"/>
        <v>-3.8571601675455165E-13</v>
      </c>
      <c r="IJ484" s="223">
        <f t="shared" ca="1" si="1093"/>
        <v>3.1761906701800081E-13</v>
      </c>
      <c r="IK484" s="223">
        <f t="shared" ca="1" si="1094"/>
        <v>-2.4474483087284925E-13</v>
      </c>
      <c r="IL484" s="223">
        <f t="shared" ca="1" si="1095"/>
        <v>1.6818940466232001E-13</v>
      </c>
      <c r="IM484" s="223">
        <f t="shared" ca="1" si="1096"/>
        <v>-8.9104253254466716E-14</v>
      </c>
      <c r="IN484" s="223">
        <f t="shared" ca="1" si="1097"/>
        <v>8.6788909391966571E-15</v>
      </c>
      <c r="IO484" s="223">
        <f t="shared" ca="1" si="1098"/>
        <v>7.1877009974058809E-14</v>
      </c>
      <c r="IP484" s="223">
        <f t="shared" ca="1" si="1099"/>
        <v>-1.5135181375407217E-13</v>
      </c>
      <c r="IQ484" s="223">
        <f t="shared" ca="1" si="1100"/>
        <v>2.2855014537656414E-13</v>
      </c>
      <c r="IR484" s="223">
        <f t="shared" ca="1" si="1101"/>
        <v>-3.0231087007745913E-13</v>
      </c>
      <c r="IS484" s="223">
        <f t="shared" ca="1" si="1102"/>
        <v>3.715245579007186E-13</v>
      </c>
      <c r="IT484" s="223">
        <f t="shared" ca="1" si="1103"/>
        <v>-4.3515017055713076E-13</v>
      </c>
      <c r="IU484" s="223">
        <f t="shared" ca="1" si="1104"/>
        <v>4.9223071960940867E-13</v>
      </c>
      <c r="IV484" s="223">
        <f t="shared" ca="1" si="1105"/>
        <v>-5.4190766046918862E-13</v>
      </c>
      <c r="IW484" s="223">
        <f t="shared" ca="1" si="1106"/>
        <v>5.8343380570645868E-13</v>
      </c>
      <c r="IX484" s="223">
        <f t="shared" ca="1" si="1107"/>
        <v>-6.1618456344418034E-13</v>
      </c>
      <c r="IY484" s="223">
        <f t="shared" ca="1" si="1108"/>
        <v>6.3966733180154894E-13</v>
      </c>
      <c r="IZ484" s="223">
        <f t="shared" ca="1" si="1109"/>
        <v>-6.5352890808461351E-13</v>
      </c>
      <c r="JA484" s="223">
        <f t="shared" ca="1" si="1110"/>
        <v>6.575608012836865E-13</v>
      </c>
      <c r="JB484" s="223">
        <f t="shared" ca="1" si="1111"/>
        <v>-6.5170236797216476E-13</v>
      </c>
    </row>
    <row r="485" spans="2:262">
      <c r="B485" s="230">
        <v>124</v>
      </c>
      <c r="C485" s="229">
        <f t="shared" si="1112"/>
        <v>2.4218750000000017E-3</v>
      </c>
      <c r="D485" s="226">
        <f t="shared" ca="1" si="855"/>
        <v>18.000000000007553</v>
      </c>
      <c r="E485" s="225">
        <f ca="1">DZ361</f>
        <v>7.554343540525663E-12</v>
      </c>
      <c r="F485" s="224">
        <v>124</v>
      </c>
      <c r="G485" s="223">
        <f t="shared" ca="1" si="856"/>
        <v>6.0868644770943084E-13</v>
      </c>
      <c r="H485" s="223">
        <f t="shared" ca="1" si="857"/>
        <v>-5.8784690391259287E-13</v>
      </c>
      <c r="I485" s="223">
        <f t="shared" ca="1" si="858"/>
        <v>5.6134607308127064E-13</v>
      </c>
      <c r="J485" s="223">
        <f t="shared" ca="1" si="859"/>
        <v>-5.2943917270319837E-13</v>
      </c>
      <c r="K485" s="223">
        <f t="shared" ca="1" si="860"/>
        <v>4.9243348367110226E-13</v>
      </c>
      <c r="L485" s="223">
        <f t="shared" ca="1" si="861"/>
        <v>-4.5068539099972815E-13</v>
      </c>
      <c r="M485" s="223">
        <f t="shared" ca="1" si="862"/>
        <v>4.0459695164333173E-13</v>
      </c>
      <c r="N485" s="223">
        <f t="shared" ca="1" si="863"/>
        <v>-3.5461202246741813E-13</v>
      </c>
      <c r="O485" s="223">
        <f t="shared" ca="1" si="864"/>
        <v>3.0121198566449326E-13</v>
      </c>
      <c r="P485" s="223">
        <f t="shared" ca="1" si="865"/>
        <v>-2.4491111278039868E-13</v>
      </c>
      <c r="Q485" s="223">
        <f t="shared" ca="1" si="866"/>
        <v>1.862516119981939E-13</v>
      </c>
      <c r="R485" s="223">
        <f t="shared" ca="1" si="867"/>
        <v>-1.2579840637696068E-13</v>
      </c>
      <c r="S485" s="223">
        <f t="shared" ca="1" si="868"/>
        <v>6.4133693333913296E-14</v>
      </c>
      <c r="T485" s="223">
        <f t="shared" ca="1" si="869"/>
        <v>-1.8513377650173307E-15</v>
      </c>
      <c r="U485" s="223">
        <f t="shared" ca="1" si="870"/>
        <v>-6.0448847198599958E-14</v>
      </c>
      <c r="V485" s="223">
        <f t="shared" ca="1" si="871"/>
        <v>1.2216687671899351E-13</v>
      </c>
      <c r="W485" s="223">
        <f t="shared" ca="1" si="872"/>
        <v>-1.8270837243337512E-13</v>
      </c>
      <c r="X485" s="223">
        <f t="shared" ca="1" si="873"/>
        <v>2.4149028664266716E-13</v>
      </c>
      <c r="Y485" s="223">
        <f t="shared" ca="1" si="874"/>
        <v>-2.9794651737957142E-13</v>
      </c>
      <c r="Z485" s="223">
        <f t="shared" ca="1" si="875"/>
        <v>3.5153336027997627E-13</v>
      </c>
      <c r="AA485" s="223">
        <f t="shared" ca="1" si="876"/>
        <v>-4.0173474475320278E-13</v>
      </c>
      <c r="AB485" s="223">
        <f t="shared" ca="1" si="877"/>
        <v>4.4806720402390877E-13</v>
      </c>
      <c r="AC485" s="223">
        <f t="shared" ca="1" si="878"/>
        <v>-4.9008453118140899E-13</v>
      </c>
      <c r="AD485" s="223">
        <f t="shared" ca="1" si="879"/>
        <v>5.2738207639618162E-13</v>
      </c>
      <c r="AE485" s="223">
        <f t="shared" ca="1" si="880"/>
        <v>-5.5960064391888533E-13</v>
      </c>
      <c r="AF485" s="223">
        <f t="shared" ca="1" si="881"/>
        <v>5.8642995133182513E-13</v>
      </c>
      <c r="AG485" s="223">
        <f t="shared" ca="1" si="882"/>
        <v>-6.0761161773821553E-13</v>
      </c>
      <c r="AH485" s="223">
        <f t="shared" ca="1" si="883"/>
        <v>6.2294165211149232E-13</v>
      </c>
      <c r="AI485" s="223">
        <f t="shared" ca="1" si="884"/>
        <v>-6.3227241784038716E-13</v>
      </c>
      <c r="AJ485" s="223">
        <f t="shared" ca="1" si="885"/>
        <v>6.3551405455021826E-13</v>
      </c>
      <c r="AK485" s="223">
        <f t="shared" ca="1" si="886"/>
        <v>-6.3263534350740985E-13</v>
      </c>
      <c r="AL485" s="223">
        <f t="shared" ca="1" si="887"/>
        <v>6.236640082729671E-13</v>
      </c>
      <c r="AM485" s="223">
        <f t="shared" ca="1" si="888"/>
        <v>-6.0868644770942831E-13</v>
      </c>
      <c r="AN485" s="223">
        <f t="shared" ca="1" si="889"/>
        <v>5.8784690391259125E-13</v>
      </c>
      <c r="AO485" s="223">
        <f t="shared" ca="1" si="890"/>
        <v>-5.6134607308126691E-13</v>
      </c>
      <c r="AP485" s="223">
        <f t="shared" ca="1" si="891"/>
        <v>5.2943917270319635E-13</v>
      </c>
      <c r="AQ485" s="223">
        <f t="shared" ca="1" si="892"/>
        <v>-4.9243348367109711E-13</v>
      </c>
      <c r="AR485" s="223">
        <f t="shared" ca="1" si="893"/>
        <v>4.5068539099972649E-13</v>
      </c>
      <c r="AS485" s="223">
        <f t="shared" ca="1" si="894"/>
        <v>-4.0459695164332633E-13</v>
      </c>
      <c r="AT485" s="223">
        <f t="shared" ca="1" si="895"/>
        <v>3.5461202246741616E-13</v>
      </c>
      <c r="AU485" s="223">
        <f t="shared" ca="1" si="896"/>
        <v>-3.012119856644872E-13</v>
      </c>
      <c r="AV485" s="223">
        <f t="shared" ca="1" si="897"/>
        <v>2.4491111278039646E-13</v>
      </c>
      <c r="AW485" s="223">
        <f t="shared" ca="1" si="898"/>
        <v>-1.8625161199819809E-13</v>
      </c>
      <c r="AX485" s="223">
        <f t="shared" ca="1" si="899"/>
        <v>1.2579840637695174E-13</v>
      </c>
      <c r="AY485" s="223">
        <f t="shared" ca="1" si="900"/>
        <v>-6.4133693333908651E-14</v>
      </c>
      <c r="AZ485" s="223">
        <f t="shared" ca="1" si="901"/>
        <v>1.851337765017154E-15</v>
      </c>
      <c r="BA485" s="223">
        <f t="shared" ca="1" si="902"/>
        <v>6.0448847198595616E-14</v>
      </c>
      <c r="BB485" s="223">
        <f t="shared" ca="1" si="903"/>
        <v>-1.2216687671900252E-13</v>
      </c>
      <c r="BC485" s="223">
        <f t="shared" ca="1" si="904"/>
        <v>1.8270837243337958E-13</v>
      </c>
      <c r="BD485" s="223">
        <f t="shared" ca="1" si="905"/>
        <v>-2.4149028664266736E-13</v>
      </c>
      <c r="BE485" s="223">
        <f t="shared" ca="1" si="906"/>
        <v>2.9794651737958353E-13</v>
      </c>
      <c r="BF485" s="223">
        <f t="shared" ca="1" si="907"/>
        <v>-3.5153336027998389E-13</v>
      </c>
      <c r="BG485" s="223">
        <f t="shared" ca="1" si="908"/>
        <v>4.0173474475320636E-13</v>
      </c>
      <c r="BH485" s="223">
        <f t="shared" ca="1" si="909"/>
        <v>-4.4806720402390564E-13</v>
      </c>
      <c r="BI485" s="223">
        <f t="shared" ca="1" si="910"/>
        <v>4.9008453118141768E-13</v>
      </c>
      <c r="BJ485" s="223">
        <f t="shared" ca="1" si="911"/>
        <v>-5.2738207639618425E-13</v>
      </c>
      <c r="BK485" s="223">
        <f t="shared" ca="1" si="912"/>
        <v>5.5960064391888755E-13</v>
      </c>
      <c r="BL485" s="223">
        <f t="shared" ca="1" si="913"/>
        <v>-5.8642995133182342E-13</v>
      </c>
      <c r="BM485" s="223">
        <f t="shared" ca="1" si="914"/>
        <v>6.0761161773821957E-13</v>
      </c>
      <c r="BN485" s="223">
        <f t="shared" ca="1" si="915"/>
        <v>-6.2294165211149333E-13</v>
      </c>
      <c r="BO485" s="223">
        <f t="shared" ca="1" si="916"/>
        <v>6.3227241784038766E-13</v>
      </c>
      <c r="BP485" s="223">
        <f t="shared" ca="1" si="917"/>
        <v>-6.3551405455021826E-13</v>
      </c>
      <c r="BQ485" s="223">
        <f t="shared" ca="1" si="918"/>
        <v>6.3263534350740854E-13</v>
      </c>
      <c r="BR485" s="223">
        <f t="shared" ca="1" si="919"/>
        <v>-6.2366400827296619E-13</v>
      </c>
      <c r="BS485" s="223">
        <f t="shared" ca="1" si="920"/>
        <v>6.0868644770942962E-13</v>
      </c>
      <c r="BT485" s="223">
        <f t="shared" ca="1" si="921"/>
        <v>-5.87846903912586E-13</v>
      </c>
      <c r="BU485" s="223">
        <f t="shared" ca="1" si="922"/>
        <v>5.6134607308126468E-13</v>
      </c>
      <c r="BV485" s="223">
        <f t="shared" ca="1" si="923"/>
        <v>-5.2943917270319373E-13</v>
      </c>
      <c r="BW485" s="223">
        <f t="shared" ca="1" si="924"/>
        <v>4.9243348367109984E-13</v>
      </c>
      <c r="BX485" s="223">
        <f t="shared" ca="1" si="925"/>
        <v>-4.5068539099971679E-13</v>
      </c>
      <c r="BY485" s="223">
        <f t="shared" ca="1" si="926"/>
        <v>4.0459695164332275E-13</v>
      </c>
      <c r="BZ485" s="223">
        <f t="shared" ca="1" si="927"/>
        <v>-3.5461202246741227E-13</v>
      </c>
      <c r="CA485" s="223">
        <f t="shared" ca="1" si="928"/>
        <v>3.0121198566449099E-13</v>
      </c>
      <c r="CB485" s="223">
        <f t="shared" ca="1" si="929"/>
        <v>-2.4491111278038383E-13</v>
      </c>
      <c r="CC485" s="223">
        <f t="shared" ca="1" si="930"/>
        <v>1.8625161199818497E-13</v>
      </c>
      <c r="CD485" s="223">
        <f t="shared" ca="1" si="931"/>
        <v>-1.2579840637695599E-13</v>
      </c>
      <c r="CE485" s="223">
        <f t="shared" ca="1" si="932"/>
        <v>6.4133693333912993E-14</v>
      </c>
      <c r="CF485" s="223">
        <f t="shared" ca="1" si="933"/>
        <v>-1.851337765003472E-15</v>
      </c>
      <c r="CG485" s="223">
        <f t="shared" ca="1" si="934"/>
        <v>-6.0448847198609248E-14</v>
      </c>
      <c r="CH485" s="223">
        <f t="shared" ca="1" si="935"/>
        <v>1.2216687671899823E-13</v>
      </c>
      <c r="CI485" s="223">
        <f t="shared" ca="1" si="936"/>
        <v>-1.8270837243339271E-13</v>
      </c>
      <c r="CJ485" s="223">
        <f t="shared" ca="1" si="937"/>
        <v>2.4149028664268003E-13</v>
      </c>
      <c r="CK485" s="223">
        <f t="shared" ca="1" si="938"/>
        <v>-2.9794651737957964E-13</v>
      </c>
      <c r="CL485" s="223">
        <f t="shared" ca="1" si="939"/>
        <v>3.5153336027998026E-13</v>
      </c>
      <c r="CM485" s="223">
        <f t="shared" ca="1" si="940"/>
        <v>-4.0173474475321701E-13</v>
      </c>
      <c r="CN485" s="223">
        <f t="shared" ca="1" si="941"/>
        <v>4.4806720402390256E-13</v>
      </c>
      <c r="CO485" s="223">
        <f t="shared" ca="1" si="942"/>
        <v>-4.9008453118141505E-13</v>
      </c>
      <c r="CP485" s="223">
        <f t="shared" ca="1" si="943"/>
        <v>5.2738207639619182E-13</v>
      </c>
      <c r="CQ485" s="223">
        <f t="shared" ca="1" si="944"/>
        <v>-5.5960064391888543E-13</v>
      </c>
      <c r="CR485" s="223">
        <f t="shared" ca="1" si="945"/>
        <v>5.8642995133182877E-13</v>
      </c>
      <c r="CS485" s="223">
        <f t="shared" ca="1" si="946"/>
        <v>-6.0761161773822361E-13</v>
      </c>
      <c r="CT485" s="223">
        <f t="shared" ca="1" si="947"/>
        <v>6.2294165211149232E-13</v>
      </c>
      <c r="CU485" s="223">
        <f t="shared" ca="1" si="948"/>
        <v>-6.3227241784038908E-13</v>
      </c>
      <c r="CV485" s="223">
        <f t="shared" ca="1" si="949"/>
        <v>6.3551405455021826E-13</v>
      </c>
      <c r="CW485" s="223">
        <f t="shared" ca="1" si="950"/>
        <v>-6.3263534350740895E-13</v>
      </c>
      <c r="CX485" s="223">
        <f t="shared" ca="1" si="951"/>
        <v>6.2366400827296357E-13</v>
      </c>
      <c r="CY485" s="223">
        <f t="shared" ca="1" si="952"/>
        <v>-6.0868644770943084E-13</v>
      </c>
      <c r="CZ485" s="223">
        <f t="shared" ca="1" si="953"/>
        <v>5.8784690391258761E-13</v>
      </c>
      <c r="DA485" s="223">
        <f t="shared" ca="1" si="954"/>
        <v>-5.6134607308125832E-13</v>
      </c>
      <c r="DB485" s="223">
        <f t="shared" ca="1" si="955"/>
        <v>5.2943917270319615E-13</v>
      </c>
      <c r="DC485" s="223">
        <f t="shared" ca="1" si="956"/>
        <v>-4.9243348367109126E-13</v>
      </c>
      <c r="DD485" s="223">
        <f t="shared" ca="1" si="957"/>
        <v>4.5068539099970705E-13</v>
      </c>
      <c r="DE485" s="223">
        <f t="shared" ca="1" si="958"/>
        <v>-4.0459695164332608E-13</v>
      </c>
      <c r="DF485" s="223">
        <f t="shared" ca="1" si="959"/>
        <v>3.5461202246740096E-13</v>
      </c>
      <c r="DG485" s="223">
        <f t="shared" ca="1" si="960"/>
        <v>-3.0121198566449483E-13</v>
      </c>
      <c r="DH485" s="223">
        <f t="shared" ca="1" si="961"/>
        <v>2.4491111278038782E-13</v>
      </c>
      <c r="DI485" s="223">
        <f t="shared" ca="1" si="962"/>
        <v>-1.8625161199817186E-13</v>
      </c>
      <c r="DJ485" s="223">
        <f t="shared" ca="1" si="963"/>
        <v>1.2579840637696028E-13</v>
      </c>
      <c r="DK485" s="223">
        <f t="shared" ca="1" si="964"/>
        <v>-6.4133693333899361E-14</v>
      </c>
      <c r="DL485" s="223">
        <f t="shared" ca="1" si="965"/>
        <v>1.8513377649897395E-15</v>
      </c>
      <c r="DM485" s="223">
        <f t="shared" ca="1" si="966"/>
        <v>6.0448847198604918E-14</v>
      </c>
      <c r="DN485" s="223">
        <f t="shared" ca="1" si="967"/>
        <v>-1.2216687671901168E-13</v>
      </c>
      <c r="DO485" s="223">
        <f t="shared" ca="1" si="968"/>
        <v>1.8270837243340581E-13</v>
      </c>
      <c r="DP485" s="223">
        <f t="shared" ca="1" si="969"/>
        <v>-2.4149028664267599E-13</v>
      </c>
      <c r="DQ485" s="223">
        <f t="shared" ca="1" si="970"/>
        <v>2.9794651737959176E-13</v>
      </c>
      <c r="DR485" s="223">
        <f t="shared" ca="1" si="971"/>
        <v>-3.5153336027997662E-13</v>
      </c>
      <c r="DS485" s="223">
        <f t="shared" ca="1" si="972"/>
        <v>4.0173474475321363E-13</v>
      </c>
      <c r="DT485" s="223">
        <f t="shared" ca="1" si="973"/>
        <v>-4.4806720402392508E-13</v>
      </c>
      <c r="DU485" s="223">
        <f t="shared" ca="1" si="974"/>
        <v>4.9008453118141223E-13</v>
      </c>
      <c r="DV485" s="223">
        <f t="shared" ca="1" si="975"/>
        <v>-5.273820763961895E-13</v>
      </c>
      <c r="DW485" s="223">
        <f t="shared" ca="1" si="976"/>
        <v>5.5960064391890047E-13</v>
      </c>
      <c r="DX485" s="223">
        <f t="shared" ca="1" si="977"/>
        <v>-5.8642995133182695E-13</v>
      </c>
      <c r="DY485" s="223">
        <f t="shared" ca="1" si="978"/>
        <v>6.076116177382222E-13</v>
      </c>
      <c r="DZ485" s="223">
        <f t="shared" ca="1" si="979"/>
        <v>-6.2294165211149152E-13</v>
      </c>
      <c r="EA485" s="223">
        <f t="shared" ca="1" si="980"/>
        <v>6.3227241784038857E-13</v>
      </c>
      <c r="EB485" s="223">
        <f t="shared" ca="1" si="981"/>
        <v>-6.3551405455021836E-13</v>
      </c>
      <c r="EC485" s="223">
        <f t="shared" ca="1" si="982"/>
        <v>6.3263534350740935E-13</v>
      </c>
      <c r="ED485" s="223">
        <f t="shared" ca="1" si="983"/>
        <v>-6.2366400827296438E-13</v>
      </c>
      <c r="EE485" s="223">
        <f t="shared" ca="1" si="984"/>
        <v>6.0868644770942175E-13</v>
      </c>
      <c r="EF485" s="223">
        <f t="shared" ca="1" si="985"/>
        <v>-5.8784690391258943E-13</v>
      </c>
      <c r="EG485" s="223">
        <f t="shared" ca="1" si="986"/>
        <v>5.6134607308126034E-13</v>
      </c>
      <c r="EH485" s="223">
        <f t="shared" ca="1" si="987"/>
        <v>-5.2943917270317858E-13</v>
      </c>
      <c r="EI485" s="223">
        <f t="shared" ca="1" si="988"/>
        <v>4.9243348367109398E-13</v>
      </c>
      <c r="EJ485" s="223">
        <f t="shared" ca="1" si="989"/>
        <v>-4.5068539099971018E-13</v>
      </c>
      <c r="EK485" s="223">
        <f t="shared" ca="1" si="990"/>
        <v>4.0459695164332946E-13</v>
      </c>
      <c r="EL485" s="223">
        <f t="shared" ca="1" si="991"/>
        <v>-3.546120224674045E-13</v>
      </c>
      <c r="EM485" s="223">
        <f t="shared" ca="1" si="992"/>
        <v>3.0121198566446686E-13</v>
      </c>
      <c r="EN485" s="223">
        <f t="shared" ca="1" si="993"/>
        <v>-2.4491111278039186E-13</v>
      </c>
      <c r="EO485" s="223">
        <f t="shared" ca="1" si="994"/>
        <v>1.8625161199817605E-13</v>
      </c>
      <c r="EP485" s="223">
        <f t="shared" ca="1" si="995"/>
        <v>-1.2579840637692908E-13</v>
      </c>
      <c r="EQ485" s="223">
        <f t="shared" ca="1" si="996"/>
        <v>6.4133693333903703E-14</v>
      </c>
      <c r="ER485" s="223">
        <f t="shared" ca="1" si="997"/>
        <v>-1.8513377649941319E-15</v>
      </c>
      <c r="ES485" s="223">
        <f t="shared" ca="1" si="998"/>
        <v>-6.0448847198600564E-14</v>
      </c>
      <c r="ET485" s="223">
        <f t="shared" ca="1" si="999"/>
        <v>1.2216687671900742E-13</v>
      </c>
      <c r="EU485" s="223">
        <f t="shared" ca="1" si="1000"/>
        <v>-1.8270837243340165E-13</v>
      </c>
      <c r="EV485" s="223">
        <f t="shared" ca="1" si="1001"/>
        <v>2.4149028664267195E-13</v>
      </c>
      <c r="EW485" s="223">
        <f t="shared" ca="1" si="1002"/>
        <v>-2.9794651737958787E-13</v>
      </c>
      <c r="EX485" s="223">
        <f t="shared" ca="1" si="1003"/>
        <v>3.5153336028000308E-13</v>
      </c>
      <c r="EY485" s="223">
        <f t="shared" ca="1" si="1004"/>
        <v>-4.017347447532102E-13</v>
      </c>
      <c r="EZ485" s="223">
        <f t="shared" ca="1" si="1005"/>
        <v>4.48067204023922E-13</v>
      </c>
      <c r="FA485" s="223">
        <f t="shared" ca="1" si="1006"/>
        <v>-4.9008453118143242E-13</v>
      </c>
      <c r="FB485" s="223">
        <f t="shared" ca="1" si="1007"/>
        <v>5.2738207639618697E-13</v>
      </c>
      <c r="FC485" s="223">
        <f t="shared" ca="1" si="1008"/>
        <v>-5.5960064391889845E-13</v>
      </c>
      <c r="FD485" s="223">
        <f t="shared" ca="1" si="1009"/>
        <v>5.8642995133182534E-13</v>
      </c>
      <c r="FE485" s="223">
        <f t="shared" ca="1" si="1010"/>
        <v>-6.0761161773822099E-13</v>
      </c>
      <c r="FF485" s="223">
        <f t="shared" ca="1" si="1011"/>
        <v>6.2294165211149778E-13</v>
      </c>
      <c r="FG485" s="223">
        <f t="shared" ca="1" si="1012"/>
        <v>-6.3227241784038817E-13</v>
      </c>
      <c r="FH485" s="223">
        <f t="shared" ca="1" si="1013"/>
        <v>6.3551405455021836E-13</v>
      </c>
      <c r="FI485" s="223">
        <f t="shared" ca="1" si="1014"/>
        <v>-6.3263534350740632E-13</v>
      </c>
      <c r="FJ485" s="223">
        <f t="shared" ca="1" si="1015"/>
        <v>6.2366400827296529E-13</v>
      </c>
      <c r="FK485" s="223">
        <f t="shared" ca="1" si="1016"/>
        <v>-6.0868644770942296E-13</v>
      </c>
      <c r="FL485" s="223">
        <f t="shared" ca="1" si="1017"/>
        <v>5.8784690391257721E-13</v>
      </c>
      <c r="FM485" s="223">
        <f t="shared" ca="1" si="1018"/>
        <v>-5.6134607308126246E-13</v>
      </c>
      <c r="FN485" s="223">
        <f t="shared" ca="1" si="1019"/>
        <v>5.29439172703181E-13</v>
      </c>
      <c r="FO485" s="223">
        <f t="shared" ca="1" si="1020"/>
        <v>-4.9243348367109671E-13</v>
      </c>
      <c r="FP485" s="223">
        <f t="shared" ca="1" si="1021"/>
        <v>4.5068539099971326E-13</v>
      </c>
      <c r="FQ485" s="223">
        <f t="shared" ca="1" si="1022"/>
        <v>-4.0459695164330497E-13</v>
      </c>
      <c r="FR485" s="223">
        <f t="shared" ca="1" si="1023"/>
        <v>3.5461202246740813E-13</v>
      </c>
      <c r="FS485" s="223">
        <f t="shared" ca="1" si="1024"/>
        <v>-3.0121198566450255E-13</v>
      </c>
      <c r="FT485" s="223">
        <f t="shared" ca="1" si="1025"/>
        <v>2.4491111278036253E-13</v>
      </c>
      <c r="FU485" s="223">
        <f t="shared" ca="1" si="1026"/>
        <v>-1.8625161199818022E-13</v>
      </c>
      <c r="FV485" s="223">
        <f t="shared" ca="1" si="1027"/>
        <v>1.2579840637696876E-13</v>
      </c>
      <c r="FW485" s="223">
        <f t="shared" ca="1" si="1028"/>
        <v>-6.4133693333872123E-14</v>
      </c>
      <c r="FX485" s="223">
        <f t="shared" ca="1" si="1029"/>
        <v>1.851337764998499E-15</v>
      </c>
      <c r="FY485" s="223">
        <f t="shared" ca="1" si="1030"/>
        <v>6.0448847198596222E-14</v>
      </c>
      <c r="FZ485" s="223">
        <f t="shared" ca="1" si="1031"/>
        <v>-1.2216687671903859E-13</v>
      </c>
      <c r="GA485" s="223">
        <f t="shared" ca="1" si="1032"/>
        <v>1.8270837243339746E-13</v>
      </c>
      <c r="GB485" s="223">
        <f t="shared" ca="1" si="1033"/>
        <v>-2.4149028664266792E-13</v>
      </c>
      <c r="GC485" s="223">
        <f t="shared" ca="1" si="1034"/>
        <v>2.9794651737961595E-13</v>
      </c>
      <c r="GD485" s="223">
        <f t="shared" ca="1" si="1035"/>
        <v>-3.5153336027999944E-13</v>
      </c>
      <c r="GE485" s="223">
        <f t="shared" ca="1" si="1036"/>
        <v>4.0173474475320687E-13</v>
      </c>
      <c r="GF485" s="223">
        <f t="shared" ca="1" si="1037"/>
        <v>-4.4806720402394452E-13</v>
      </c>
      <c r="GG485" s="223">
        <f t="shared" ca="1" si="1038"/>
        <v>4.9008453118142959E-13</v>
      </c>
      <c r="GH485" s="223">
        <f t="shared" ca="1" si="1039"/>
        <v>-5.2738207639618455E-13</v>
      </c>
      <c r="GI485" s="223">
        <f t="shared" ca="1" si="1040"/>
        <v>5.596006439189136E-13</v>
      </c>
      <c r="GJ485" s="223">
        <f t="shared" ca="1" si="1041"/>
        <v>-5.8642995133183755E-13</v>
      </c>
      <c r="GK485" s="223">
        <f t="shared" ca="1" si="1042"/>
        <v>6.0761161773821967E-13</v>
      </c>
      <c r="GL485" s="223">
        <f t="shared" ca="1" si="1043"/>
        <v>-6.229416521114897E-13</v>
      </c>
      <c r="GM485" s="223">
        <f t="shared" ca="1" si="1044"/>
        <v>6.322724178403914E-13</v>
      </c>
      <c r="GN485" s="223">
        <f t="shared" ca="1" si="1045"/>
        <v>-6.3551405455021826E-13</v>
      </c>
      <c r="GO485" s="223">
        <f t="shared" ca="1" si="1046"/>
        <v>6.3263534350741026E-13</v>
      </c>
      <c r="GP485" s="223">
        <f t="shared" ca="1" si="1047"/>
        <v>-6.2366400827295913E-13</v>
      </c>
      <c r="GQ485" s="223">
        <f t="shared" ca="1" si="1048"/>
        <v>6.0868644770942417E-13</v>
      </c>
      <c r="GR485" s="223">
        <f t="shared" ca="1" si="1049"/>
        <v>-5.8784690391259266E-13</v>
      </c>
      <c r="GS485" s="223">
        <f t="shared" ca="1" si="1050"/>
        <v>5.6134607308124752E-13</v>
      </c>
      <c r="GT485" s="223">
        <f t="shared" ca="1" si="1051"/>
        <v>-5.2943917270318333E-13</v>
      </c>
      <c r="GU485" s="223">
        <f t="shared" ca="1" si="1052"/>
        <v>4.9243348367109943E-13</v>
      </c>
      <c r="GV485" s="223">
        <f t="shared" ca="1" si="1053"/>
        <v>-4.5068539099969084E-13</v>
      </c>
      <c r="GW485" s="223">
        <f t="shared" ca="1" si="1054"/>
        <v>4.0459695164330836E-13</v>
      </c>
      <c r="GX485" s="223">
        <f t="shared" ca="1" si="1055"/>
        <v>-3.5461202246741177E-13</v>
      </c>
      <c r="GY485" s="223">
        <f t="shared" ca="1" si="1056"/>
        <v>3.0121198566444272E-13</v>
      </c>
      <c r="GZ485" s="223">
        <f t="shared" ca="1" si="1057"/>
        <v>-2.4491111278036657E-13</v>
      </c>
      <c r="HA485" s="223">
        <f t="shared" ca="1" si="1058"/>
        <v>1.8625161199818436E-13</v>
      </c>
      <c r="HB485" s="223">
        <f t="shared" ca="1" si="1059"/>
        <v>-1.2579840637690229E-13</v>
      </c>
      <c r="HC485" s="223">
        <f t="shared" ca="1" si="1060"/>
        <v>6.413369333387644E-14</v>
      </c>
      <c r="HD485" s="223">
        <f t="shared" ca="1" si="1061"/>
        <v>-1.8513377650028409E-15</v>
      </c>
      <c r="HE485" s="223">
        <f t="shared" ca="1" si="1062"/>
        <v>-6.0448847198591905E-14</v>
      </c>
      <c r="HF485" s="223">
        <f t="shared" ca="1" si="1063"/>
        <v>1.221668767190343E-13</v>
      </c>
      <c r="HG485" s="223">
        <f t="shared" ca="1" si="1064"/>
        <v>-1.8270837243339329E-13</v>
      </c>
      <c r="HH485" s="223">
        <f t="shared" ca="1" si="1065"/>
        <v>2.4149028664266393E-13</v>
      </c>
      <c r="HI485" s="223">
        <f t="shared" ca="1" si="1066"/>
        <v>-2.9794651737961211E-13</v>
      </c>
      <c r="HJ485" s="223">
        <f t="shared" ca="1" si="1067"/>
        <v>3.5153336027999581E-13</v>
      </c>
      <c r="HK485" s="223">
        <f t="shared" ca="1" si="1068"/>
        <v>-4.0173474475320348E-13</v>
      </c>
      <c r="HL485" s="223">
        <f t="shared" ca="1" si="1069"/>
        <v>4.4806720402394144E-13</v>
      </c>
      <c r="HM485" s="223">
        <f t="shared" ca="1" si="1070"/>
        <v>-4.9008453118142687E-13</v>
      </c>
      <c r="HN485" s="223">
        <f t="shared" ca="1" si="1071"/>
        <v>5.2738207639618213E-13</v>
      </c>
      <c r="HO485" s="223">
        <f t="shared" ca="1" si="1072"/>
        <v>-5.5960064391891138E-13</v>
      </c>
      <c r="HP485" s="223">
        <f t="shared" ca="1" si="1073"/>
        <v>5.8642995133183594E-13</v>
      </c>
      <c r="HQ485" s="223">
        <f t="shared" ca="1" si="1074"/>
        <v>-6.0761161773821856E-13</v>
      </c>
      <c r="HR485" s="223">
        <f t="shared" ca="1" si="1075"/>
        <v>6.2294165211150323E-13</v>
      </c>
      <c r="HS485" s="223">
        <f t="shared" ca="1" si="1076"/>
        <v>-6.3227241784039089E-13</v>
      </c>
      <c r="HT485" s="223">
        <f t="shared" ca="1" si="1077"/>
        <v>6.3551405455021826E-13</v>
      </c>
      <c r="HU485" s="223">
        <f t="shared" ca="1" si="1078"/>
        <v>-6.3263534350740369E-13</v>
      </c>
      <c r="HV485" s="223">
        <f t="shared" ca="1" si="1079"/>
        <v>6.2366400827296004E-13</v>
      </c>
      <c r="HW485" s="223">
        <f t="shared" ca="1" si="1080"/>
        <v>-6.0868644770942548E-13</v>
      </c>
      <c r="HX485" s="223">
        <f t="shared" ca="1" si="1081"/>
        <v>5.8784690391256691E-13</v>
      </c>
      <c r="HY485" s="223">
        <f t="shared" ca="1" si="1082"/>
        <v>-5.6134607308124954E-13</v>
      </c>
      <c r="HZ485" s="223">
        <f t="shared" ca="1" si="1083"/>
        <v>5.2943917270318585E-13</v>
      </c>
      <c r="IA485" s="223">
        <f t="shared" ca="1" si="1084"/>
        <v>-4.9243348367110226E-13</v>
      </c>
      <c r="IB485" s="223">
        <f t="shared" ca="1" si="1085"/>
        <v>4.5068539099969397E-13</v>
      </c>
      <c r="IC485" s="223">
        <f t="shared" ca="1" si="1086"/>
        <v>-4.0459695164331169E-13</v>
      </c>
      <c r="ID485" s="223">
        <f t="shared" ca="1" si="1087"/>
        <v>3.546120224674153E-13</v>
      </c>
      <c r="IE485" s="223">
        <f t="shared" ca="1" si="1088"/>
        <v>-4.076227063218873E-13</v>
      </c>
      <c r="IF485" s="223">
        <f t="shared" ca="1" si="1089"/>
        <v>2.4491111278037056E-13</v>
      </c>
      <c r="IG485" s="223">
        <f t="shared" ca="1" si="1090"/>
        <v>-1.8625161199818855E-13</v>
      </c>
      <c r="IH485" s="223">
        <f t="shared" ca="1" si="1091"/>
        <v>1.2579840637690653E-13</v>
      </c>
      <c r="II485" s="223">
        <f t="shared" ca="1" si="1092"/>
        <v>-6.4133693333880782E-14</v>
      </c>
      <c r="IJ485" s="223">
        <f t="shared" ca="1" si="1093"/>
        <v>1.8513377650072081E-15</v>
      </c>
      <c r="IK485" s="223">
        <f t="shared" ca="1" si="1094"/>
        <v>6.0448847198659457E-14</v>
      </c>
      <c r="IL485" s="223">
        <f t="shared" ca="1" si="1095"/>
        <v>-1.2216687671903003E-13</v>
      </c>
      <c r="IM485" s="223">
        <f t="shared" ca="1" si="1096"/>
        <v>1.8270837243338913E-13</v>
      </c>
      <c r="IN485" s="223">
        <f t="shared" ca="1" si="1097"/>
        <v>-2.4149028664272668E-13</v>
      </c>
      <c r="IO485" s="223">
        <f t="shared" ca="1" si="1098"/>
        <v>2.9794651737960827E-13</v>
      </c>
      <c r="IP485" s="223">
        <f t="shared" ca="1" si="1099"/>
        <v>-3.5153336027999217E-13</v>
      </c>
      <c r="IQ485" s="223">
        <f t="shared" ca="1" si="1100"/>
        <v>4.0173474475325609E-13</v>
      </c>
      <c r="IR485" s="223">
        <f t="shared" ca="1" si="1101"/>
        <v>-4.4806720402393826E-13</v>
      </c>
      <c r="IS485" s="223">
        <f t="shared" ca="1" si="1102"/>
        <v>4.9008453118142414E-13</v>
      </c>
      <c r="IT485" s="223">
        <f t="shared" ca="1" si="1103"/>
        <v>-5.273820763961797E-13</v>
      </c>
      <c r="IU485" s="223">
        <f t="shared" ca="1" si="1104"/>
        <v>5.5960064391890936E-13</v>
      </c>
      <c r="IV485" s="223">
        <f t="shared" ca="1" si="1105"/>
        <v>-5.8642995133183432E-13</v>
      </c>
      <c r="IW485" s="223">
        <f t="shared" ca="1" si="1106"/>
        <v>6.0761161773821725E-13</v>
      </c>
      <c r="IX485" s="223">
        <f t="shared" ca="1" si="1107"/>
        <v>-6.2294165211150242E-13</v>
      </c>
      <c r="IY485" s="223">
        <f t="shared" ca="1" si="1108"/>
        <v>6.3227241784039049E-13</v>
      </c>
      <c r="IZ485" s="223">
        <f t="shared" ca="1" si="1109"/>
        <v>-6.3551405455021816E-13</v>
      </c>
      <c r="JA485" s="223">
        <f t="shared" ca="1" si="1110"/>
        <v>6.326353435074041E-13</v>
      </c>
      <c r="JB485" s="223">
        <f t="shared" ca="1" si="1111"/>
        <v>-6.2366400827296084E-13</v>
      </c>
    </row>
    <row r="486" spans="2:262">
      <c r="B486" s="230">
        <v>125</v>
      </c>
      <c r="C486" s="229">
        <f t="shared" si="1112"/>
        <v>2.4414062500000017E-3</v>
      </c>
      <c r="D486" s="226">
        <f t="shared" ca="1" si="855"/>
        <v>17.999999999996383</v>
      </c>
      <c r="E486" s="225">
        <f ca="1">EA361</f>
        <v>-3.6163059967079517E-12</v>
      </c>
      <c r="F486" s="224">
        <v>125</v>
      </c>
      <c r="G486" s="223">
        <f t="shared" ca="1" si="856"/>
        <v>6.4349680594095592E-12</v>
      </c>
      <c r="H486" s="223">
        <f t="shared" ca="1" si="857"/>
        <v>-6.3192756271923275E-12</v>
      </c>
      <c r="I486" s="223">
        <f t="shared" ca="1" si="858"/>
        <v>6.1693384928327482E-12</v>
      </c>
      <c r="J486" s="223">
        <f t="shared" ca="1" si="859"/>
        <v>-5.9859691786528576E-12</v>
      </c>
      <c r="K486" s="223">
        <f t="shared" ca="1" si="860"/>
        <v>5.7701613788537958E-12</v>
      </c>
      <c r="L486" s="223">
        <f t="shared" ca="1" si="861"/>
        <v>-5.5230845746008346E-12</v>
      </c>
      <c r="M486" s="223">
        <f t="shared" ca="1" si="862"/>
        <v>5.2460776965035888E-12</v>
      </c>
      <c r="N486" s="223">
        <f t="shared" ca="1" si="863"/>
        <v>-4.9406418688350755E-12</v>
      </c>
      <c r="O486" s="223">
        <f t="shared" ca="1" si="864"/>
        <v>4.6084322748091908E-12</v>
      </c>
      <c r="P486" s="223">
        <f t="shared" ca="1" si="865"/>
        <v>-4.2512491869994709E-12</v>
      </c>
      <c r="Q486" s="223">
        <f t="shared" ca="1" si="866"/>
        <v>3.8710282115060331E-12</v>
      </c>
      <c r="R486" s="223">
        <f t="shared" ca="1" si="867"/>
        <v>-3.4698297987384383E-12</v>
      </c>
      <c r="S486" s="223">
        <f t="shared" ca="1" si="868"/>
        <v>3.0498280776562981E-12</v>
      </c>
      <c r="T486" s="223">
        <f t="shared" ca="1" si="869"/>
        <v>-2.6132990739762849E-12</v>
      </c>
      <c r="U486" s="223">
        <f t="shared" ca="1" si="870"/>
        <v>2.1626083761912743E-12</v>
      </c>
      <c r="V486" s="223">
        <f t="shared" ca="1" si="871"/>
        <v>-1.7001983162416717E-12</v>
      </c>
      <c r="W486" s="223">
        <f t="shared" ca="1" si="872"/>
        <v>1.2285747343067205E-12</v>
      </c>
      <c r="X486" s="223">
        <f t="shared" ca="1" si="873"/>
        <v>-7.5029339943958177E-13</v>
      </c>
      <c r="Y486" s="223">
        <f t="shared" ca="1" si="874"/>
        <v>2.6794615963354058E-13</v>
      </c>
      <c r="Z486" s="223">
        <f t="shared" ca="1" si="875"/>
        <v>2.1585310362715862E-13</v>
      </c>
      <c r="AA486" s="223">
        <f t="shared" ca="1" si="876"/>
        <v>-6.9848264021717701E-13</v>
      </c>
      <c r="AB486" s="223">
        <f t="shared" ca="1" si="877"/>
        <v>1.1773270388615394E-12</v>
      </c>
      <c r="AC486" s="223">
        <f t="shared" ca="1" si="878"/>
        <v>-1.6497914002756115E-12</v>
      </c>
      <c r="AD486" s="223">
        <f t="shared" ca="1" si="879"/>
        <v>2.1133153991492519E-12</v>
      </c>
      <c r="AE486" s="223">
        <f t="shared" ca="1" si="880"/>
        <v>-2.5653871587718096E-12</v>
      </c>
      <c r="AF486" s="223">
        <f t="shared" ca="1" si="881"/>
        <v>3.0035568631091175E-12</v>
      </c>
      <c r="AG486" s="223">
        <f t="shared" ca="1" si="882"/>
        <v>-3.4254500325691208E-12</v>
      </c>
      <c r="AH486" s="223">
        <f t="shared" ca="1" si="883"/>
        <v>3.8287803915127489E-12</v>
      </c>
      <c r="AI486" s="223">
        <f t="shared" ca="1" si="884"/>
        <v>-4.2113622577792043E-12</v>
      </c>
      <c r="AJ486" s="223">
        <f t="shared" ca="1" si="885"/>
        <v>4.5711223870872932E-12</v>
      </c>
      <c r="AK486" s="223">
        <f t="shared" ca="1" si="886"/>
        <v>-4.9061112081256729E-12</v>
      </c>
      <c r="AL486" s="223">
        <f t="shared" ca="1" si="887"/>
        <v>5.2145133874489576E-12</v>
      </c>
      <c r="AM486" s="223">
        <f t="shared" ca="1" si="888"/>
        <v>-5.4946576669265522E-12</v>
      </c>
      <c r="AN486" s="223">
        <f t="shared" ca="1" si="889"/>
        <v>5.7450259204354896E-12</v>
      </c>
      <c r="AO486" s="223">
        <f t="shared" ca="1" si="890"/>
        <v>-5.9642613807175393E-12</v>
      </c>
      <c r="AP486" s="223">
        <f t="shared" ca="1" si="891"/>
        <v>6.1511759918182473E-12</v>
      </c>
      <c r="AQ486" s="223">
        <f t="shared" ca="1" si="892"/>
        <v>-6.3047568472652873E-12</v>
      </c>
      <c r="AR486" s="223">
        <f t="shared" ca="1" si="893"/>
        <v>6.4241716790963234E-12</v>
      </c>
      <c r="AS486" s="223">
        <f t="shared" ca="1" si="894"/>
        <v>-6.5087733679912961E-12</v>
      </c>
      <c r="AT486" s="223">
        <f t="shared" ca="1" si="895"/>
        <v>6.5581034500679444E-12</v>
      </c>
      <c r="AU486" s="223">
        <f t="shared" ca="1" si="896"/>
        <v>-6.5718946013374109E-12</v>
      </c>
      <c r="AV486" s="223">
        <f t="shared" ca="1" si="897"/>
        <v>6.5500720863560667E-12</v>
      </c>
      <c r="AW486" s="223">
        <f t="shared" ca="1" si="898"/>
        <v>-6.4927541632233506E-12</v>
      </c>
      <c r="AX486" s="223">
        <f t="shared" ca="1" si="899"/>
        <v>6.400251442730895E-12</v>
      </c>
      <c r="AY486" s="223">
        <f t="shared" ca="1" si="900"/>
        <v>-6.2730652051357246E-12</v>
      </c>
      <c r="AZ486" s="223">
        <f t="shared" ca="1" si="901"/>
        <v>6.1118846836791185E-12</v>
      </c>
      <c r="BA486" s="223">
        <f t="shared" ca="1" si="902"/>
        <v>-5.9175833295720339E-12</v>
      </c>
      <c r="BB486" s="223">
        <f t="shared" ca="1" si="903"/>
        <v>5.6912140786870032E-12</v>
      </c>
      <c r="BC486" s="223">
        <f t="shared" ca="1" si="904"/>
        <v>-5.4340036456078682E-12</v>
      </c>
      <c r="BD486" s="223">
        <f t="shared" ca="1" si="905"/>
        <v>5.147345875956871E-12</v>
      </c>
      <c r="BE486" s="223">
        <f t="shared" ca="1" si="906"/>
        <v>-4.8327941930245281E-12</v>
      </c>
      <c r="BF486" s="223">
        <f t="shared" ca="1" si="907"/>
        <v>4.4920531796342348E-12</v>
      </c>
      <c r="BG486" s="223">
        <f t="shared" ca="1" si="908"/>
        <v>-4.1269693408602453E-12</v>
      </c>
      <c r="BH486" s="223">
        <f t="shared" ca="1" si="909"/>
        <v>3.7395210976568522E-12</v>
      </c>
      <c r="BI486" s="223">
        <f t="shared" ca="1" si="910"/>
        <v>-3.3318080656232032E-12</v>
      </c>
      <c r="BJ486" s="223">
        <f t="shared" ca="1" si="911"/>
        <v>2.9060396770053615E-12</v>
      </c>
      <c r="BK486" s="223">
        <f t="shared" ca="1" si="912"/>
        <v>-2.4645232075909366E-12</v>
      </c>
      <c r="BL486" s="223">
        <f t="shared" ca="1" si="913"/>
        <v>2.0096512733818275E-12</v>
      </c>
      <c r="BM486" s="223">
        <f t="shared" ca="1" si="914"/>
        <v>-1.5438888648008105E-12</v>
      </c>
      <c r="BN486" s="223">
        <f t="shared" ca="1" si="915"/>
        <v>1.0697599886948609E-12</v>
      </c>
      <c r="BO486" s="223">
        <f t="shared" ca="1" si="916"/>
        <v>-5.8983399052355183E-13</v>
      </c>
      <c r="BP486" s="223">
        <f t="shared" ca="1" si="917"/>
        <v>1.0671163085264886E-13</v>
      </c>
      <c r="BQ486" s="223">
        <f t="shared" ca="1" si="918"/>
        <v>3.7698900839161991E-13</v>
      </c>
      <c r="BR486" s="223">
        <f t="shared" ca="1" si="919"/>
        <v>-8.5864671153609891E-13</v>
      </c>
      <c r="BS486" s="223">
        <f t="shared" ca="1" si="920"/>
        <v>1.3356513337553629E-12</v>
      </c>
      <c r="BT486" s="223">
        <f t="shared" ca="1" si="921"/>
        <v>-1.8054179456726755E-12</v>
      </c>
      <c r="BU486" s="223">
        <f t="shared" ca="1" si="922"/>
        <v>2.2654008413162463E-12</v>
      </c>
      <c r="BV486" s="223">
        <f t="shared" ca="1" si="923"/>
        <v>-2.7131073335202895E-12</v>
      </c>
      <c r="BW486" s="223">
        <f t="shared" ca="1" si="924"/>
        <v>3.1461112620134334E-12</v>
      </c>
      <c r="BX486" s="223">
        <f t="shared" ca="1" si="925"/>
        <v>-3.5620661409904035E-12</v>
      </c>
      <c r="BY486" s="223">
        <f t="shared" ca="1" si="926"/>
        <v>3.9587178749226028E-12</v>
      </c>
      <c r="BZ486" s="223">
        <f t="shared" ca="1" si="927"/>
        <v>-4.3339169736969066E-12</v>
      </c>
      <c r="CA486" s="223">
        <f t="shared" ca="1" si="928"/>
        <v>4.6856302008888256E-12</v>
      </c>
      <c r="CB486" s="223">
        <f t="shared" ca="1" si="929"/>
        <v>-5.0119515920468502E-12</v>
      </c>
      <c r="CC486" s="223">
        <f t="shared" ca="1" si="930"/>
        <v>5.3111127832788436E-12</v>
      </c>
      <c r="CD486" s="223">
        <f t="shared" ca="1" si="931"/>
        <v>-5.5814925941696414E-12</v>
      </c>
      <c r="CE486" s="223">
        <f t="shared" ca="1" si="932"/>
        <v>5.8216258130974927E-12</v>
      </c>
      <c r="CF486" s="223">
        <f t="shared" ca="1" si="933"/>
        <v>-6.0302111373432536E-12</v>
      </c>
      <c r="CG486" s="223">
        <f t="shared" ca="1" si="934"/>
        <v>6.2061182249624582E-12</v>
      </c>
      <c r="CH486" s="223">
        <f t="shared" ca="1" si="935"/>
        <v>-6.3483938202062472E-12</v>
      </c>
      <c r="CI486" s="223">
        <f t="shared" ca="1" si="936"/>
        <v>6.4562669192968633E-12</v>
      </c>
      <c r="CJ486" s="223">
        <f t="shared" ca="1" si="937"/>
        <v>-6.5291529485639058E-12</v>
      </c>
      <c r="CK486" s="223">
        <f t="shared" ca="1" si="938"/>
        <v>6.5666569322997967E-12</v>
      </c>
      <c r="CL486" s="223">
        <f t="shared" ca="1" si="939"/>
        <v>-6.5685756331671918E-12</v>
      </c>
      <c r="CM486" s="223">
        <f t="shared" ca="1" si="940"/>
        <v>6.5348986535598505E-12</v>
      </c>
      <c r="CN486" s="223">
        <f t="shared" ca="1" si="941"/>
        <v>-6.4658084919481264E-12</v>
      </c>
      <c r="CO486" s="223">
        <f t="shared" ca="1" si="942"/>
        <v>6.3616795539039457E-12</v>
      </c>
      <c r="CP486" s="223">
        <f t="shared" ca="1" si="943"/>
        <v>-6.2230761231645742E-12</v>
      </c>
      <c r="CQ486" s="223">
        <f t="shared" ca="1" si="944"/>
        <v>6.050749303730153E-12</v>
      </c>
      <c r="CR486" s="223">
        <f t="shared" ca="1" si="945"/>
        <v>-5.8456329495660441E-12</v>
      </c>
      <c r="CS486" s="223">
        <f t="shared" ca="1" si="946"/>
        <v>5.6088386039672816E-12</v>
      </c>
      <c r="CT486" s="223">
        <f t="shared" ca="1" si="947"/>
        <v>-5.3416494760091467E-12</v>
      </c>
      <c r="CU486" s="223">
        <f t="shared" ca="1" si="948"/>
        <v>5.0455134867262509E-12</v>
      </c>
      <c r="CV486" s="223">
        <f t="shared" ca="1" si="949"/>
        <v>-4.7220354227020605E-12</v>
      </c>
      <c r="CW486" s="223">
        <f t="shared" ca="1" si="950"/>
        <v>4.372968239592724E-12</v>
      </c>
      <c r="CX486" s="223">
        <f t="shared" ca="1" si="951"/>
        <v>-4.0002035627076093E-12</v>
      </c>
      <c r="CY486" s="223">
        <f t="shared" ca="1" si="952"/>
        <v>3.6057614361280638E-12</v>
      </c>
      <c r="CZ486" s="223">
        <f t="shared" ca="1" si="953"/>
        <v>-3.191779375913522E-12</v>
      </c>
      <c r="DA486" s="223">
        <f t="shared" ca="1" si="954"/>
        <v>2.7605007867167761E-12</v>
      </c>
      <c r="DB486" s="223">
        <f t="shared" ca="1" si="955"/>
        <v>-2.3142628045797912E-12</v>
      </c>
      <c r="DC486" s="223">
        <f t="shared" ca="1" si="956"/>
        <v>1.8554836317909951E-12</v>
      </c>
      <c r="DD486" s="223">
        <f t="shared" ca="1" si="957"/>
        <v>-1.3866494324375594E-12</v>
      </c>
      <c r="DE486" s="223">
        <f t="shared" ca="1" si="958"/>
        <v>9.1030085966680499E-13</v>
      </c>
      <c r="DF486" s="223">
        <f t="shared" ca="1" si="959"/>
        <v>-4.2901928766666449E-13</v>
      </c>
      <c r="DG486" s="223">
        <f t="shared" ca="1" si="960"/>
        <v>-5.458717702469697E-14</v>
      </c>
      <c r="DH486" s="223">
        <f t="shared" ca="1" si="961"/>
        <v>5.3789782907418553E-13</v>
      </c>
      <c r="DI486" s="223">
        <f t="shared" ca="1" si="962"/>
        <v>-1.0182935661826747E-12</v>
      </c>
      <c r="DJ486" s="223">
        <f t="shared" ca="1" si="963"/>
        <v>1.4931710822287695E-12</v>
      </c>
      <c r="DK486" s="223">
        <f t="shared" ca="1" si="964"/>
        <v>-1.9599569748080116E-12</v>
      </c>
      <c r="DL486" s="223">
        <f t="shared" ca="1" si="965"/>
        <v>2.4161216907249613E-12</v>
      </c>
      <c r="DM486" s="223">
        <f t="shared" ca="1" si="966"/>
        <v>-2.8591932338607586E-12</v>
      </c>
      <c r="DN486" s="223">
        <f t="shared" ca="1" si="967"/>
        <v>3.2867705611342712E-12</v>
      </c>
      <c r="DO486" s="223">
        <f t="shared" ca="1" si="968"/>
        <v>-3.6965365939625832E-12</v>
      </c>
      <c r="DP486" s="223">
        <f t="shared" ca="1" si="969"/>
        <v>4.0862707747105964E-12</v>
      </c>
      <c r="DQ486" s="223">
        <f t="shared" ca="1" si="970"/>
        <v>-4.4538611000852456E-12</v>
      </c>
      <c r="DR486" s="223">
        <f t="shared" ca="1" si="971"/>
        <v>4.7973155662643373E-12</v>
      </c>
      <c r="DS486" s="223">
        <f t="shared" ca="1" si="972"/>
        <v>-5.1147729637378517E-12</v>
      </c>
      <c r="DT486" s="223">
        <f t="shared" ca="1" si="973"/>
        <v>5.4045129633635403E-12</v>
      </c>
      <c r="DU486" s="223">
        <f t="shared" ca="1" si="974"/>
        <v>-5.6649654389795963E-12</v>
      </c>
      <c r="DV486" s="223">
        <f t="shared" ca="1" si="975"/>
        <v>5.8947189760543745E-12</v>
      </c>
      <c r="DW486" s="223">
        <f t="shared" ca="1" si="976"/>
        <v>-6.0925285202638749E-12</v>
      </c>
      <c r="DX486" s="223">
        <f t="shared" ca="1" si="977"/>
        <v>6.2573221245495976E-12</v>
      </c>
      <c r="DY486" s="223">
        <f t="shared" ca="1" si="978"/>
        <v>-6.3882067580915999E-12</v>
      </c>
      <c r="DZ486" s="223">
        <f t="shared" ca="1" si="979"/>
        <v>6.484473145720533E-12</v>
      </c>
      <c r="EA486" s="223">
        <f t="shared" ca="1" si="980"/>
        <v>-6.5455996115410627E-12</v>
      </c>
      <c r="EB486" s="223">
        <f t="shared" ca="1" si="981"/>
        <v>6.57125490593875E-12</v>
      </c>
      <c r="EC486" s="223">
        <f t="shared" ca="1" si="982"/>
        <v>-6.5613000006504123E-12</v>
      </c>
      <c r="ED486" s="223">
        <f t="shared" ca="1" si="983"/>
        <v>6.5157888421703253E-12</v>
      </c>
      <c r="EE486" s="223">
        <f t="shared" ca="1" si="984"/>
        <v>-6.4349680594095002E-12</v>
      </c>
      <c r="EF486" s="223">
        <f t="shared" ca="1" si="985"/>
        <v>6.3192756271922411E-12</v>
      </c>
      <c r="EG486" s="223">
        <f t="shared" ca="1" si="986"/>
        <v>-6.1693384928326294E-12</v>
      </c>
      <c r="EH486" s="223">
        <f t="shared" ca="1" si="987"/>
        <v>5.9859691786527049E-12</v>
      </c>
      <c r="EI486" s="223">
        <f t="shared" ca="1" si="988"/>
        <v>-5.7701613788536084E-12</v>
      </c>
      <c r="EJ486" s="223">
        <f t="shared" ca="1" si="989"/>
        <v>5.5230845746006028E-12</v>
      </c>
      <c r="EK486" s="223">
        <f t="shared" ca="1" si="990"/>
        <v>-5.2460776965033174E-12</v>
      </c>
      <c r="EL486" s="223">
        <f t="shared" ca="1" si="991"/>
        <v>4.9406418688350093E-12</v>
      </c>
      <c r="EM486" s="223">
        <f t="shared" ca="1" si="992"/>
        <v>-4.6084322748091027E-12</v>
      </c>
      <c r="EN486" s="223">
        <f t="shared" ca="1" si="993"/>
        <v>4.2512491869993578E-12</v>
      </c>
      <c r="EO486" s="223">
        <f t="shared" ca="1" si="994"/>
        <v>-3.871028211505895E-12</v>
      </c>
      <c r="EP486" s="223">
        <f t="shared" ca="1" si="995"/>
        <v>3.4698297987382542E-12</v>
      </c>
      <c r="EQ486" s="223">
        <f t="shared" ca="1" si="996"/>
        <v>-3.0498280776561063E-12</v>
      </c>
      <c r="ER486" s="223">
        <f t="shared" ca="1" si="997"/>
        <v>2.6132990739760429E-12</v>
      </c>
      <c r="ES486" s="223">
        <f t="shared" ca="1" si="998"/>
        <v>-2.1626083761910255E-12</v>
      </c>
      <c r="ET486" s="223">
        <f t="shared" ca="1" si="999"/>
        <v>1.7001983162413718E-12</v>
      </c>
      <c r="EU486" s="223">
        <f t="shared" ca="1" si="1000"/>
        <v>-1.2285747343063693E-12</v>
      </c>
      <c r="EV486" s="223">
        <f t="shared" ca="1" si="1001"/>
        <v>7.5029339943922665E-13</v>
      </c>
      <c r="EW486" s="223">
        <f t="shared" ca="1" si="1002"/>
        <v>-2.6794615963313668E-13</v>
      </c>
      <c r="EX486" s="223">
        <f t="shared" ca="1" si="1003"/>
        <v>-2.1585310362756252E-13</v>
      </c>
      <c r="EY486" s="223">
        <f t="shared" ca="1" si="1004"/>
        <v>6.9848264021762544E-13</v>
      </c>
      <c r="EZ486" s="223">
        <f t="shared" ca="1" si="1005"/>
        <v>-1.1773270388616153E-12</v>
      </c>
      <c r="FA486" s="223">
        <f t="shared" ca="1" si="1006"/>
        <v>1.6497914002756862E-12</v>
      </c>
      <c r="FB486" s="223">
        <f t="shared" ca="1" si="1007"/>
        <v>-2.1133153991494135E-12</v>
      </c>
      <c r="FC486" s="223">
        <f t="shared" ca="1" si="1008"/>
        <v>2.5653871587719667E-12</v>
      </c>
      <c r="FD486" s="223">
        <f t="shared" ca="1" si="1009"/>
        <v>-3.003556863109269E-12</v>
      </c>
      <c r="FE486" s="223">
        <f t="shared" ca="1" si="1010"/>
        <v>3.4254500325693457E-12</v>
      </c>
      <c r="FF486" s="223">
        <f t="shared" ca="1" si="1011"/>
        <v>-3.8287803915129629E-12</v>
      </c>
      <c r="FG486" s="223">
        <f t="shared" ca="1" si="1012"/>
        <v>4.2113622577794063E-12</v>
      </c>
      <c r="FH486" s="223">
        <f t="shared" ca="1" si="1013"/>
        <v>-4.571122387087483E-12</v>
      </c>
      <c r="FI486" s="223">
        <f t="shared" ca="1" si="1014"/>
        <v>4.9061112081259112E-12</v>
      </c>
      <c r="FJ486" s="223">
        <f t="shared" ca="1" si="1015"/>
        <v>-5.2145133874491749E-12</v>
      </c>
      <c r="FK486" s="223">
        <f t="shared" ca="1" si="1016"/>
        <v>5.4946576669267485E-12</v>
      </c>
      <c r="FL486" s="223">
        <f t="shared" ca="1" si="1017"/>
        <v>-5.7450259204357093E-12</v>
      </c>
      <c r="FM486" s="223">
        <f t="shared" ca="1" si="1018"/>
        <v>5.9642613807177291E-12</v>
      </c>
      <c r="FN486" s="223">
        <f t="shared" ca="1" si="1019"/>
        <v>-6.1511759918182747E-12</v>
      </c>
      <c r="FO486" s="223">
        <f t="shared" ca="1" si="1020"/>
        <v>6.3047568472653091E-12</v>
      </c>
      <c r="FP486" s="223">
        <f t="shared" ca="1" si="1021"/>
        <v>-6.424171679096359E-12</v>
      </c>
      <c r="FQ486" s="223">
        <f t="shared" ca="1" si="1022"/>
        <v>6.5087733679913204E-12</v>
      </c>
      <c r="FR486" s="223">
        <f t="shared" ca="1" si="1023"/>
        <v>-6.5581034500679565E-12</v>
      </c>
      <c r="FS486" s="223">
        <f t="shared" ca="1" si="1024"/>
        <v>6.5718946013374077E-12</v>
      </c>
      <c r="FT486" s="223">
        <f t="shared" ca="1" si="1025"/>
        <v>-6.5500720863560441E-12</v>
      </c>
      <c r="FU486" s="223">
        <f t="shared" ca="1" si="1026"/>
        <v>6.4927541632233102E-12</v>
      </c>
      <c r="FV486" s="223">
        <f t="shared" ca="1" si="1027"/>
        <v>-6.4002514427308345E-12</v>
      </c>
      <c r="FW486" s="223">
        <f t="shared" ca="1" si="1028"/>
        <v>6.2730652051356463E-12</v>
      </c>
      <c r="FX486" s="223">
        <f t="shared" ca="1" si="1029"/>
        <v>-6.1118846836790208E-12</v>
      </c>
      <c r="FY486" s="223">
        <f t="shared" ca="1" si="1030"/>
        <v>5.9175833295718368E-12</v>
      </c>
      <c r="FZ486" s="223">
        <f t="shared" ca="1" si="1031"/>
        <v>-5.6912140786867778E-12</v>
      </c>
      <c r="GA486" s="223">
        <f t="shared" ca="1" si="1032"/>
        <v>5.4340036456076146E-12</v>
      </c>
      <c r="GB486" s="223">
        <f t="shared" ca="1" si="1033"/>
        <v>-5.1473458759565899E-12</v>
      </c>
      <c r="GC486" s="223">
        <f t="shared" ca="1" si="1034"/>
        <v>4.8327941930242236E-12</v>
      </c>
      <c r="GD486" s="223">
        <f t="shared" ca="1" si="1035"/>
        <v>-4.492053179633906E-12</v>
      </c>
      <c r="GE486" s="223">
        <f t="shared" ca="1" si="1036"/>
        <v>4.1269693408598955E-12</v>
      </c>
      <c r="GF486" s="223">
        <f t="shared" ca="1" si="1037"/>
        <v>-3.7395210976563272E-12</v>
      </c>
      <c r="GG486" s="223">
        <f t="shared" ca="1" si="1038"/>
        <v>3.3318080656226531E-12</v>
      </c>
      <c r="GH486" s="223">
        <f t="shared" ca="1" si="1039"/>
        <v>-2.90603967700479E-12</v>
      </c>
      <c r="GI486" s="223">
        <f t="shared" ca="1" si="1040"/>
        <v>2.464523207591038E-12</v>
      </c>
      <c r="GJ486" s="223">
        <f t="shared" ca="1" si="1041"/>
        <v>-2.0096512733819317E-12</v>
      </c>
      <c r="GK486" s="223">
        <f t="shared" ca="1" si="1042"/>
        <v>1.5438888648009169E-12</v>
      </c>
      <c r="GL486" s="223">
        <f t="shared" ca="1" si="1043"/>
        <v>-1.0697599886949689E-12</v>
      </c>
      <c r="GM486" s="223">
        <f t="shared" ca="1" si="1044"/>
        <v>5.8983399052347499E-13</v>
      </c>
      <c r="GN486" s="223">
        <f t="shared" ca="1" si="1045"/>
        <v>-1.0671163085257171E-13</v>
      </c>
      <c r="GO486" s="223">
        <f t="shared" ca="1" si="1046"/>
        <v>-3.7698900839169685E-13</v>
      </c>
      <c r="GP486" s="223">
        <f t="shared" ca="1" si="1047"/>
        <v>8.5864671153617545E-13</v>
      </c>
      <c r="GQ486" s="223">
        <f t="shared" ca="1" si="1048"/>
        <v>-1.3356513337554384E-12</v>
      </c>
      <c r="GR486" s="223">
        <f t="shared" ca="1" si="1049"/>
        <v>1.8054179456727498E-12</v>
      </c>
      <c r="GS486" s="223">
        <f t="shared" ca="1" si="1050"/>
        <v>-2.2654008413163186E-12</v>
      </c>
      <c r="GT486" s="223">
        <f t="shared" ca="1" si="1051"/>
        <v>2.7131073335205302E-12</v>
      </c>
      <c r="GU486" s="223">
        <f t="shared" ca="1" si="1052"/>
        <v>-3.1461112620136652E-12</v>
      </c>
      <c r="GV486" s="223">
        <f t="shared" ca="1" si="1053"/>
        <v>3.5620661409906256E-12</v>
      </c>
      <c r="GW486" s="223">
        <f t="shared" ca="1" si="1054"/>
        <v>-3.9587178749228136E-12</v>
      </c>
      <c r="GX486" s="223">
        <f t="shared" ca="1" si="1055"/>
        <v>4.3339169736971054E-12</v>
      </c>
      <c r="GY486" s="223">
        <f t="shared" ca="1" si="1056"/>
        <v>-4.6856302008890106E-12</v>
      </c>
      <c r="GZ486" s="223">
        <f t="shared" ca="1" si="1057"/>
        <v>5.0119515920470207E-12</v>
      </c>
      <c r="HA486" s="223">
        <f t="shared" ca="1" si="1058"/>
        <v>-5.3111127832791093E-12</v>
      </c>
      <c r="HB486" s="223">
        <f t="shared" ca="1" si="1059"/>
        <v>5.5814925941698797E-12</v>
      </c>
      <c r="HC486" s="223">
        <f t="shared" ca="1" si="1060"/>
        <v>-5.8216258130977019E-12</v>
      </c>
      <c r="HD486" s="223">
        <f t="shared" ca="1" si="1061"/>
        <v>6.0302111373434329E-12</v>
      </c>
      <c r="HE486" s="223">
        <f t="shared" ca="1" si="1062"/>
        <v>-6.2061182249626068E-12</v>
      </c>
      <c r="HF486" s="223">
        <f t="shared" ca="1" si="1063"/>
        <v>6.3483938202063635E-12</v>
      </c>
      <c r="HG486" s="223">
        <f t="shared" ca="1" si="1064"/>
        <v>-6.4562669192969473E-12</v>
      </c>
      <c r="HH486" s="223">
        <f t="shared" ca="1" si="1065"/>
        <v>6.5291529485639793E-12</v>
      </c>
      <c r="HI486" s="223">
        <f t="shared" ca="1" si="1066"/>
        <v>-6.5666569322998217E-12</v>
      </c>
      <c r="HJ486" s="223">
        <f t="shared" ca="1" si="1067"/>
        <v>6.5685756331671716E-12</v>
      </c>
      <c r="HK486" s="223">
        <f t="shared" ca="1" si="1068"/>
        <v>-6.5348986535597835E-12</v>
      </c>
      <c r="HL486" s="223">
        <f t="shared" ca="1" si="1069"/>
        <v>6.4658084919481458E-12</v>
      </c>
      <c r="HM486" s="223">
        <f t="shared" ca="1" si="1070"/>
        <v>-6.361679553903974E-12</v>
      </c>
      <c r="HN486" s="223">
        <f t="shared" ca="1" si="1071"/>
        <v>6.223076123164609E-12</v>
      </c>
      <c r="HO486" s="223">
        <f t="shared" ca="1" si="1072"/>
        <v>-6.0507493037301959E-12</v>
      </c>
      <c r="HP486" s="223">
        <f t="shared" ca="1" si="1073"/>
        <v>5.8456329495660942E-12</v>
      </c>
      <c r="HQ486" s="223">
        <f t="shared" ca="1" si="1074"/>
        <v>-5.6088386039673389E-12</v>
      </c>
      <c r="HR486" s="223">
        <f t="shared" ca="1" si="1075"/>
        <v>5.3416494760092105E-12</v>
      </c>
      <c r="HS486" s="223">
        <f t="shared" ca="1" si="1076"/>
        <v>-5.045513486726082E-12</v>
      </c>
      <c r="HT486" s="223">
        <f t="shared" ca="1" si="1077"/>
        <v>4.7220354227018763E-12</v>
      </c>
      <c r="HU486" s="223">
        <f t="shared" ca="1" si="1078"/>
        <v>-4.3729682395925269E-12</v>
      </c>
      <c r="HV486" s="223">
        <f t="shared" ca="1" si="1079"/>
        <v>4.0002035627073993E-12</v>
      </c>
      <c r="HW486" s="223">
        <f t="shared" ca="1" si="1080"/>
        <v>-3.6057614361278433E-12</v>
      </c>
      <c r="HX486" s="223">
        <f t="shared" ca="1" si="1081"/>
        <v>3.1917793759132914E-12</v>
      </c>
      <c r="HY486" s="223">
        <f t="shared" ca="1" si="1082"/>
        <v>-2.7605007867165366E-12</v>
      </c>
      <c r="HZ486" s="223">
        <f t="shared" ca="1" si="1083"/>
        <v>2.314262804579544E-12</v>
      </c>
      <c r="IA486" s="223">
        <f t="shared" ca="1" si="1084"/>
        <v>-1.8554836317907414E-12</v>
      </c>
      <c r="IB486" s="223">
        <f t="shared" ca="1" si="1085"/>
        <v>1.3866494324373013E-12</v>
      </c>
      <c r="IC486" s="223">
        <f t="shared" ca="1" si="1086"/>
        <v>-9.1030085966654326E-13</v>
      </c>
      <c r="ID486" s="223">
        <f t="shared" ca="1" si="1087"/>
        <v>4.2901928766640085E-13</v>
      </c>
      <c r="IE486" s="223">
        <f t="shared" ca="1" si="1088"/>
        <v>-2.3675739795808588E-13</v>
      </c>
      <c r="IF486" s="223">
        <f t="shared" ca="1" si="1089"/>
        <v>-5.3789782907444867E-13</v>
      </c>
      <c r="IG486" s="223">
        <f t="shared" ca="1" si="1090"/>
        <v>1.0182935661833047E-12</v>
      </c>
      <c r="IH486" s="223">
        <f t="shared" ca="1" si="1091"/>
        <v>-1.4931710822293905E-12</v>
      </c>
      <c r="II486" s="223">
        <f t="shared" ca="1" si="1092"/>
        <v>1.9599569748086203E-12</v>
      </c>
      <c r="IJ486" s="223">
        <f t="shared" ca="1" si="1093"/>
        <v>-2.4161216907255546E-12</v>
      </c>
      <c r="IK486" s="223">
        <f t="shared" ca="1" si="1094"/>
        <v>2.859193233861333E-12</v>
      </c>
      <c r="IL486" s="223">
        <f t="shared" ca="1" si="1095"/>
        <v>-3.2867705611348233E-12</v>
      </c>
      <c r="IM486" s="223">
        <f t="shared" ca="1" si="1096"/>
        <v>3.6965365939631107E-12</v>
      </c>
      <c r="IN486" s="223">
        <f t="shared" ca="1" si="1097"/>
        <v>-4.08627077471051E-12</v>
      </c>
      <c r="IO486" s="223">
        <f t="shared" ca="1" si="1098"/>
        <v>4.4538611000851657E-12</v>
      </c>
      <c r="IP486" s="223">
        <f t="shared" ca="1" si="1099"/>
        <v>-4.7973155662642621E-12</v>
      </c>
      <c r="IQ486" s="223">
        <f t="shared" ca="1" si="1100"/>
        <v>5.114772963737783E-12</v>
      </c>
      <c r="IR486" s="223">
        <f t="shared" ca="1" si="1101"/>
        <v>-5.4045129633634773E-12</v>
      </c>
      <c r="IS486" s="223">
        <f t="shared" ca="1" si="1102"/>
        <v>5.6649654389795414E-12</v>
      </c>
      <c r="IT486" s="223">
        <f t="shared" ca="1" si="1103"/>
        <v>-5.8947189760543253E-12</v>
      </c>
      <c r="IU486" s="223">
        <f t="shared" ca="1" si="1104"/>
        <v>6.0925285202639742E-12</v>
      </c>
      <c r="IV486" s="223">
        <f t="shared" ca="1" si="1105"/>
        <v>-6.2573221245496776E-12</v>
      </c>
      <c r="IW486" s="223">
        <f t="shared" ca="1" si="1106"/>
        <v>6.388206758091663E-12</v>
      </c>
      <c r="IX486" s="223">
        <f t="shared" ca="1" si="1107"/>
        <v>-6.4844731457205766E-12</v>
      </c>
      <c r="IY486" s="223">
        <f t="shared" ca="1" si="1108"/>
        <v>6.5455996115410861E-12</v>
      </c>
      <c r="IZ486" s="223">
        <f t="shared" ca="1" si="1109"/>
        <v>-6.5712549059387532E-12</v>
      </c>
      <c r="JA486" s="223">
        <f t="shared" ca="1" si="1110"/>
        <v>6.5613000006503961E-12</v>
      </c>
      <c r="JB486" s="223">
        <f t="shared" ca="1" si="1111"/>
        <v>-6.5157888421702914E-12</v>
      </c>
    </row>
    <row r="487" spans="2:262">
      <c r="B487" s="230">
        <v>126</v>
      </c>
      <c r="C487" s="229">
        <f t="shared" si="1112"/>
        <v>2.4609375000000018E-3</v>
      </c>
      <c r="D487" s="226">
        <f t="shared" ca="1" si="855"/>
        <v>18.000000000007706</v>
      </c>
      <c r="E487" s="225">
        <f ca="1">EB361</f>
        <v>7.7065032873413863E-12</v>
      </c>
      <c r="F487" s="224">
        <v>126</v>
      </c>
      <c r="G487" s="223">
        <f t="shared" ca="1" si="856"/>
        <v>6.1701380270916301E-13</v>
      </c>
      <c r="H487" s="223">
        <f t="shared" ca="1" si="857"/>
        <v>-6.0887672951069752E-13</v>
      </c>
      <c r="I487" s="223">
        <f t="shared" ca="1" si="858"/>
        <v>5.992728189395378E-13</v>
      </c>
      <c r="J487" s="223">
        <f t="shared" ca="1" si="859"/>
        <v>-5.8822520765745313E-13</v>
      </c>
      <c r="K487" s="223">
        <f t="shared" ca="1" si="860"/>
        <v>5.7576051032767867E-13</v>
      </c>
      <c r="L487" s="223">
        <f t="shared" ca="1" si="861"/>
        <v>-5.6190875549786024E-13</v>
      </c>
      <c r="M487" s="223">
        <f t="shared" ca="1" si="862"/>
        <v>5.4670331325865385E-13</v>
      </c>
      <c r="N487" s="223">
        <f t="shared" ca="1" si="863"/>
        <v>-5.3018081485225138E-13</v>
      </c>
      <c r="O487" s="223">
        <f t="shared" ca="1" si="864"/>
        <v>5.1238106442451515E-13</v>
      </c>
      <c r="P487" s="223">
        <f t="shared" ca="1" si="865"/>
        <v>-4.9334694313330077E-13</v>
      </c>
      <c r="Q487" s="223">
        <f t="shared" ca="1" si="866"/>
        <v>4.7312430584398969E-13</v>
      </c>
      <c r="R487" s="223">
        <f t="shared" ca="1" si="867"/>
        <v>-4.5176187066110403E-13</v>
      </c>
      <c r="S487" s="223">
        <f t="shared" ca="1" si="868"/>
        <v>4.2931110156212927E-13</v>
      </c>
      <c r="T487" s="223">
        <f t="shared" ca="1" si="869"/>
        <v>-4.0582608441628341E-13</v>
      </c>
      <c r="U487" s="223">
        <f t="shared" ca="1" si="870"/>
        <v>3.8136339668690854E-13</v>
      </c>
      <c r="V487" s="223">
        <f t="shared" ca="1" si="871"/>
        <v>-3.5598197113142637E-13</v>
      </c>
      <c r="W487" s="223">
        <f t="shared" ca="1" si="872"/>
        <v>3.2974295382715043E-13</v>
      </c>
      <c r="X487" s="223">
        <f t="shared" ca="1" si="873"/>
        <v>-3.027095568650332E-13</v>
      </c>
      <c r="Y487" s="223">
        <f t="shared" ca="1" si="874"/>
        <v>2.749469060662064E-13</v>
      </c>
      <c r="Z487" s="223">
        <f t="shared" ca="1" si="875"/>
        <v>-2.4652188408815737E-13</v>
      </c>
      <c r="AA487" s="223">
        <f t="shared" ca="1" si="876"/>
        <v>2.1750296929857734E-13</v>
      </c>
      <c r="AB487" s="223">
        <f t="shared" ca="1" si="877"/>
        <v>-1.879600708049428E-13</v>
      </c>
      <c r="AC487" s="223">
        <f t="shared" ca="1" si="878"/>
        <v>1.5796436003738124E-13</v>
      </c>
      <c r="AD487" s="223">
        <f t="shared" ca="1" si="879"/>
        <v>-1.2758809929044582E-13</v>
      </c>
      <c r="AE487" s="223">
        <f t="shared" ca="1" si="880"/>
        <v>9.690446763692206E-14</v>
      </c>
      <c r="AF487" s="223">
        <f t="shared" ca="1" si="881"/>
        <v>-6.5987384633032044E-14</v>
      </c>
      <c r="AG487" s="223">
        <f t="shared" ca="1" si="882"/>
        <v>3.4911332239748776E-14</v>
      </c>
      <c r="AH487" s="223">
        <f t="shared" ca="1" si="883"/>
        <v>-3.7511753892374062E-15</v>
      </c>
      <c r="AI487" s="223">
        <f t="shared" ca="1" si="884"/>
        <v>-2.7418018371359794E-14</v>
      </c>
      <c r="AJ487" s="223">
        <f t="shared" ca="1" si="885"/>
        <v>5.8521159724165626E-14</v>
      </c>
      <c r="AK487" s="223">
        <f t="shared" ca="1" si="886"/>
        <v>-8.9483318477347745E-14</v>
      </c>
      <c r="AL487" s="223">
        <f t="shared" ca="1" si="887"/>
        <v>1.2022990407850489E-13</v>
      </c>
      <c r="AM487" s="223">
        <f t="shared" ca="1" si="888"/>
        <v>-1.5068684530984103E-13</v>
      </c>
      <c r="AN487" s="223">
        <f t="shared" ca="1" si="889"/>
        <v>1.8078076873221693E-13</v>
      </c>
      <c r="AO487" s="223">
        <f t="shared" ca="1" si="890"/>
        <v>-2.1043917544819168E-13</v>
      </c>
      <c r="AP487" s="223">
        <f t="shared" ca="1" si="891"/>
        <v>2.3959061575821692E-13</v>
      </c>
      <c r="AQ487" s="223">
        <f t="shared" ca="1" si="892"/>
        <v>-2.6816486128921288E-13</v>
      </c>
      <c r="AR487" s="223">
        <f t="shared" ca="1" si="893"/>
        <v>2.9609307418090375E-13</v>
      </c>
      <c r="AS487" s="223">
        <f t="shared" ca="1" si="894"/>
        <v>-3.2330797292220248E-13</v>
      </c>
      <c r="AT487" s="223">
        <f t="shared" ca="1" si="895"/>
        <v>3.4974399443829774E-13</v>
      </c>
      <c r="AU487" s="223">
        <f t="shared" ca="1" si="896"/>
        <v>-3.7533745203783516E-13</v>
      </c>
      <c r="AV487" s="223">
        <f t="shared" ca="1" si="897"/>
        <v>4.0002668883972833E-13</v>
      </c>
      <c r="AW487" s="223">
        <f t="shared" ca="1" si="898"/>
        <v>-4.2375222631002085E-13</v>
      </c>
      <c r="AX487" s="223">
        <f t="shared" ca="1" si="899"/>
        <v>4.4645690755080753E-13</v>
      </c>
      <c r="AY487" s="223">
        <f t="shared" ca="1" si="900"/>
        <v>-4.6808603499631049E-13</v>
      </c>
      <c r="AZ487" s="223">
        <f t="shared" ca="1" si="901"/>
        <v>4.8858750218400068E-13</v>
      </c>
      <c r="BA487" s="223">
        <f t="shared" ca="1" si="902"/>
        <v>-5.0791191928373021E-13</v>
      </c>
      <c r="BB487" s="223">
        <f t="shared" ca="1" si="903"/>
        <v>5.2601273208206439E-13</v>
      </c>
      <c r="BC487" s="223">
        <f t="shared" ca="1" si="904"/>
        <v>-5.4284633413553975E-13</v>
      </c>
      <c r="BD487" s="223">
        <f t="shared" ca="1" si="905"/>
        <v>5.5837217182236853E-13</v>
      </c>
      <c r="BE487" s="223">
        <f t="shared" ca="1" si="906"/>
        <v>-5.7255284203964247E-13</v>
      </c>
      <c r="BF487" s="223">
        <f t="shared" ca="1" si="907"/>
        <v>5.8535418231074485E-13</v>
      </c>
      <c r="BG487" s="223">
        <f t="shared" ca="1" si="908"/>
        <v>-5.9674535308568236E-13</v>
      </c>
      <c r="BH487" s="223">
        <f t="shared" ca="1" si="909"/>
        <v>6.0669891203632276E-13</v>
      </c>
      <c r="BI487" s="223">
        <f t="shared" ca="1" si="910"/>
        <v>-6.1519088016731371E-13</v>
      </c>
      <c r="BJ487" s="223">
        <f t="shared" ca="1" si="911"/>
        <v>6.222007995836253E-13</v>
      </c>
      <c r="BK487" s="223">
        <f t="shared" ca="1" si="912"/>
        <v>-6.2771178277538999E-13</v>
      </c>
      <c r="BL487" s="223">
        <f t="shared" ca="1" si="913"/>
        <v>6.3171055330138734E-13</v>
      </c>
      <c r="BM487" s="223">
        <f t="shared" ca="1" si="914"/>
        <v>-6.341874777731737E-13</v>
      </c>
      <c r="BN487" s="223">
        <f t="shared" ca="1" si="915"/>
        <v>6.3513658906274088E-13</v>
      </c>
      <c r="BO487" s="223">
        <f t="shared" ca="1" si="916"/>
        <v>-6.3455560067786124E-13</v>
      </c>
      <c r="BP487" s="223">
        <f t="shared" ca="1" si="917"/>
        <v>6.324459122704429E-13</v>
      </c>
      <c r="BQ487" s="223">
        <f t="shared" ca="1" si="918"/>
        <v>-6.288126062646438E-13</v>
      </c>
      <c r="BR487" s="223">
        <f t="shared" ca="1" si="919"/>
        <v>6.2366443561287642E-13</v>
      </c>
      <c r="BS487" s="223">
        <f t="shared" ca="1" si="920"/>
        <v>-6.1701380270916543E-13</v>
      </c>
      <c r="BT487" s="223">
        <f t="shared" ca="1" si="921"/>
        <v>6.0887672951069732E-13</v>
      </c>
      <c r="BU487" s="223">
        <f t="shared" ca="1" si="922"/>
        <v>-5.9927281893954022E-13</v>
      </c>
      <c r="BV487" s="223">
        <f t="shared" ca="1" si="923"/>
        <v>5.8822520765745222E-13</v>
      </c>
      <c r="BW487" s="223">
        <f t="shared" ca="1" si="924"/>
        <v>-5.7576051032768089E-13</v>
      </c>
      <c r="BX487" s="223">
        <f t="shared" ca="1" si="925"/>
        <v>5.6190875549785792E-13</v>
      </c>
      <c r="BY487" s="223">
        <f t="shared" ca="1" si="926"/>
        <v>-5.4670331325865475E-13</v>
      </c>
      <c r="BZ487" s="223">
        <f t="shared" ca="1" si="927"/>
        <v>5.3018081485224744E-13</v>
      </c>
      <c r="CA487" s="223">
        <f t="shared" ca="1" si="928"/>
        <v>-5.1238106442451616E-13</v>
      </c>
      <c r="CB487" s="223">
        <f t="shared" ca="1" si="929"/>
        <v>4.9334694313330612E-13</v>
      </c>
      <c r="CC487" s="223">
        <f t="shared" ca="1" si="930"/>
        <v>-4.7312430584398798E-13</v>
      </c>
      <c r="CD487" s="223">
        <f t="shared" ca="1" si="931"/>
        <v>4.5176187066110857E-13</v>
      </c>
      <c r="CE487" s="223">
        <f t="shared" ca="1" si="932"/>
        <v>-4.2931110156212735E-13</v>
      </c>
      <c r="CF487" s="223">
        <f t="shared" ca="1" si="933"/>
        <v>4.0582608441628482E-13</v>
      </c>
      <c r="CG487" s="223">
        <f t="shared" ca="1" si="934"/>
        <v>-3.8136339668690289E-13</v>
      </c>
      <c r="CH487" s="223">
        <f t="shared" ca="1" si="935"/>
        <v>3.5598197113142793E-13</v>
      </c>
      <c r="CI487" s="223">
        <f t="shared" ca="1" si="936"/>
        <v>-3.2974295382715972E-13</v>
      </c>
      <c r="CJ487" s="223">
        <f t="shared" ca="1" si="937"/>
        <v>3.0270955686503481E-13</v>
      </c>
      <c r="CK487" s="223">
        <f t="shared" ca="1" si="938"/>
        <v>-2.7494690606621216E-13</v>
      </c>
      <c r="CL487" s="223">
        <f t="shared" ca="1" si="939"/>
        <v>2.4652188408817151E-13</v>
      </c>
      <c r="CM487" s="223">
        <f t="shared" ca="1" si="940"/>
        <v>-2.1750296929856211E-13</v>
      </c>
      <c r="CN487" s="223">
        <f t="shared" ca="1" si="941"/>
        <v>1.8796007080493594E-13</v>
      </c>
      <c r="CO487" s="223">
        <f t="shared" ca="1" si="942"/>
        <v>-1.5796436003738306E-13</v>
      </c>
      <c r="CP487" s="223">
        <f t="shared" ca="1" si="943"/>
        <v>1.2758809929045647E-13</v>
      </c>
      <c r="CQ487" s="223">
        <f t="shared" ca="1" si="944"/>
        <v>-9.690446763694175E-14</v>
      </c>
      <c r="CR487" s="223">
        <f t="shared" ca="1" si="945"/>
        <v>6.5987384633024926E-14</v>
      </c>
      <c r="CS487" s="223">
        <f t="shared" ca="1" si="946"/>
        <v>-3.4911332239750619E-14</v>
      </c>
      <c r="CT487" s="223">
        <f t="shared" ca="1" si="947"/>
        <v>3.751175389239249E-15</v>
      </c>
      <c r="CU487" s="223">
        <f t="shared" ca="1" si="948"/>
        <v>2.7418018371348927E-14</v>
      </c>
      <c r="CV487" s="223">
        <f t="shared" ca="1" si="949"/>
        <v>-5.852115972418177E-14</v>
      </c>
      <c r="CW487" s="223">
        <f t="shared" ca="1" si="950"/>
        <v>8.9483318477354814E-14</v>
      </c>
      <c r="CX487" s="223">
        <f t="shared" ca="1" si="951"/>
        <v>-1.2022990407850305E-13</v>
      </c>
      <c r="CY487" s="223">
        <f t="shared" ca="1" si="952"/>
        <v>1.5068684530983043E-13</v>
      </c>
      <c r="CZ487" s="223">
        <f t="shared" ca="1" si="953"/>
        <v>-1.8078076873219785E-13</v>
      </c>
      <c r="DA487" s="223">
        <f t="shared" ca="1" si="954"/>
        <v>2.1043917544819844E-13</v>
      </c>
      <c r="DB487" s="223">
        <f t="shared" ca="1" si="955"/>
        <v>-2.3959061575821515E-13</v>
      </c>
      <c r="DC487" s="223">
        <f t="shared" ca="1" si="956"/>
        <v>2.6816486128921122E-13</v>
      </c>
      <c r="DD487" s="223">
        <f t="shared" ca="1" si="957"/>
        <v>-2.9609307418089415E-13</v>
      </c>
      <c r="DE487" s="223">
        <f t="shared" ca="1" si="958"/>
        <v>3.2330797292221646E-13</v>
      </c>
      <c r="DF487" s="223">
        <f t="shared" ca="1" si="959"/>
        <v>-3.4974399443830375E-13</v>
      </c>
      <c r="DG487" s="223">
        <f t="shared" ca="1" si="960"/>
        <v>3.7533745203783369E-13</v>
      </c>
      <c r="DH487" s="223">
        <f t="shared" ca="1" si="961"/>
        <v>-4.0002668883972686E-13</v>
      </c>
      <c r="DI487" s="223">
        <f t="shared" ca="1" si="962"/>
        <v>4.2375222631000596E-13</v>
      </c>
      <c r="DJ487" s="223">
        <f t="shared" ca="1" si="963"/>
        <v>-4.4645690755081904E-13</v>
      </c>
      <c r="DK487" s="223">
        <f t="shared" ca="1" si="964"/>
        <v>4.6808603499630928E-13</v>
      </c>
      <c r="DL487" s="223">
        <f t="shared" ca="1" si="965"/>
        <v>-4.8858750218399947E-13</v>
      </c>
      <c r="DM487" s="223">
        <f t="shared" ca="1" si="966"/>
        <v>5.079119192837182E-13</v>
      </c>
      <c r="DN487" s="223">
        <f t="shared" ca="1" si="967"/>
        <v>-5.2601273208205328E-13</v>
      </c>
      <c r="DO487" s="223">
        <f t="shared" ca="1" si="968"/>
        <v>5.4284633413554813E-13</v>
      </c>
      <c r="DP487" s="223">
        <f t="shared" ca="1" si="969"/>
        <v>-5.5837217182236762E-13</v>
      </c>
      <c r="DQ487" s="223">
        <f t="shared" ca="1" si="970"/>
        <v>5.7255284203964176E-13</v>
      </c>
      <c r="DR487" s="223">
        <f t="shared" ca="1" si="971"/>
        <v>-5.8535418231073707E-13</v>
      </c>
      <c r="DS487" s="223">
        <f t="shared" ca="1" si="972"/>
        <v>5.9674535308568782E-13</v>
      </c>
      <c r="DT487" s="223">
        <f t="shared" ca="1" si="973"/>
        <v>-6.0669891203632216E-13</v>
      </c>
      <c r="DU487" s="223">
        <f t="shared" ca="1" si="974"/>
        <v>6.151908801673133E-13</v>
      </c>
      <c r="DV487" s="223">
        <f t="shared" ca="1" si="975"/>
        <v>-6.22200799583625E-13</v>
      </c>
      <c r="DW487" s="223">
        <f t="shared" ca="1" si="976"/>
        <v>6.2771178277538696E-13</v>
      </c>
      <c r="DX487" s="223">
        <f t="shared" ca="1" si="977"/>
        <v>-6.3171055330138895E-13</v>
      </c>
      <c r="DY487" s="223">
        <f t="shared" ca="1" si="978"/>
        <v>6.3418747777317359E-13</v>
      </c>
      <c r="DZ487" s="223">
        <f t="shared" ca="1" si="979"/>
        <v>-6.3513658906274098E-13</v>
      </c>
      <c r="EA487" s="223">
        <f t="shared" ca="1" si="980"/>
        <v>6.3455560067786205E-13</v>
      </c>
      <c r="EB487" s="223">
        <f t="shared" ca="1" si="981"/>
        <v>-6.3244591227044139E-13</v>
      </c>
      <c r="EC487" s="223">
        <f t="shared" ca="1" si="982"/>
        <v>6.288126062646441E-13</v>
      </c>
      <c r="ED487" s="223">
        <f t="shared" ca="1" si="983"/>
        <v>-6.2366443561287672E-13</v>
      </c>
      <c r="EE487" s="223">
        <f t="shared" ca="1" si="984"/>
        <v>6.1701380270916583E-13</v>
      </c>
      <c r="EF487" s="223">
        <f t="shared" ca="1" si="985"/>
        <v>-6.0887672951070297E-13</v>
      </c>
      <c r="EG487" s="223">
        <f t="shared" ca="1" si="986"/>
        <v>5.9927281893953497E-13</v>
      </c>
      <c r="EH487" s="223">
        <f t="shared" ca="1" si="987"/>
        <v>-5.8822520765745293E-13</v>
      </c>
      <c r="EI487" s="223">
        <f t="shared" ca="1" si="988"/>
        <v>5.757605103276816E-13</v>
      </c>
      <c r="EJ487" s="223">
        <f t="shared" ca="1" si="989"/>
        <v>-5.6190875549786721E-13</v>
      </c>
      <c r="EK487" s="223">
        <f t="shared" ca="1" si="990"/>
        <v>5.4670331325864647E-13</v>
      </c>
      <c r="EL487" s="223">
        <f t="shared" ca="1" si="991"/>
        <v>-5.3018081485224845E-13</v>
      </c>
      <c r="EM487" s="223">
        <f t="shared" ca="1" si="992"/>
        <v>5.1238106442451737E-13</v>
      </c>
      <c r="EN487" s="223">
        <f t="shared" ca="1" si="993"/>
        <v>-4.9334694313330733E-13</v>
      </c>
      <c r="EO487" s="223">
        <f t="shared" ca="1" si="994"/>
        <v>4.731243058440011E-13</v>
      </c>
      <c r="EP487" s="223">
        <f t="shared" ca="1" si="995"/>
        <v>-4.5176187066109726E-13</v>
      </c>
      <c r="EQ487" s="223">
        <f t="shared" ca="1" si="996"/>
        <v>4.2931110156212876E-13</v>
      </c>
      <c r="ER487" s="223">
        <f t="shared" ca="1" si="997"/>
        <v>-4.0582608441628629E-13</v>
      </c>
      <c r="ES487" s="223">
        <f t="shared" ca="1" si="998"/>
        <v>3.8136339668691869E-13</v>
      </c>
      <c r="ET487" s="223">
        <f t="shared" ca="1" si="999"/>
        <v>-3.559819711314145E-13</v>
      </c>
      <c r="EU487" s="223">
        <f t="shared" ca="1" si="1000"/>
        <v>3.2974295382714589E-13</v>
      </c>
      <c r="EV487" s="223">
        <f t="shared" ca="1" si="1001"/>
        <v>-3.0270955686503648E-13</v>
      </c>
      <c r="EW487" s="223">
        <f t="shared" ca="1" si="1002"/>
        <v>2.7494690606621377E-13</v>
      </c>
      <c r="EX487" s="223">
        <f t="shared" ca="1" si="1003"/>
        <v>-2.4652188408817333E-13</v>
      </c>
      <c r="EY487" s="223">
        <f t="shared" ca="1" si="1004"/>
        <v>2.1750296929856386E-13</v>
      </c>
      <c r="EZ487" s="223">
        <f t="shared" ca="1" si="1005"/>
        <v>-1.879600708049377E-13</v>
      </c>
      <c r="FA487" s="223">
        <f t="shared" ca="1" si="1006"/>
        <v>1.5796436003738488E-13</v>
      </c>
      <c r="FB487" s="223">
        <f t="shared" ca="1" si="1007"/>
        <v>-1.2758809929045834E-13</v>
      </c>
      <c r="FC487" s="223">
        <f t="shared" ca="1" si="1008"/>
        <v>9.6904467636943593E-14</v>
      </c>
      <c r="FD487" s="223">
        <f t="shared" ca="1" si="1009"/>
        <v>-6.5987384633026794E-14</v>
      </c>
      <c r="FE487" s="223">
        <f t="shared" ca="1" si="1010"/>
        <v>3.4911332239752487E-14</v>
      </c>
      <c r="FF487" s="223">
        <f t="shared" ca="1" si="1011"/>
        <v>-3.7511753892411422E-15</v>
      </c>
      <c r="FG487" s="223">
        <f t="shared" ca="1" si="1012"/>
        <v>-2.7418018371347059E-14</v>
      </c>
      <c r="FH487" s="223">
        <f t="shared" ca="1" si="1013"/>
        <v>5.8521159724179902E-14</v>
      </c>
      <c r="FI487" s="223">
        <f t="shared" ca="1" si="1014"/>
        <v>-8.9483318477352983E-14</v>
      </c>
      <c r="FJ487" s="223">
        <f t="shared" ca="1" si="1015"/>
        <v>1.202299040785012E-13</v>
      </c>
      <c r="FK487" s="223">
        <f t="shared" ca="1" si="1016"/>
        <v>-1.5068684530982866E-13</v>
      </c>
      <c r="FL487" s="223">
        <f t="shared" ca="1" si="1017"/>
        <v>1.8078076873219606E-13</v>
      </c>
      <c r="FM487" s="223">
        <f t="shared" ca="1" si="1018"/>
        <v>-2.104391754481967E-13</v>
      </c>
      <c r="FN487" s="223">
        <f t="shared" ca="1" si="1019"/>
        <v>2.3959061575821348E-13</v>
      </c>
      <c r="FO487" s="223">
        <f t="shared" ca="1" si="1020"/>
        <v>-2.6816486128920955E-13</v>
      </c>
      <c r="FP487" s="223">
        <f t="shared" ca="1" si="1021"/>
        <v>2.9609307418089249E-13</v>
      </c>
      <c r="FQ487" s="223">
        <f t="shared" ca="1" si="1022"/>
        <v>-3.233079729222148E-13</v>
      </c>
      <c r="FR487" s="223">
        <f t="shared" ca="1" si="1023"/>
        <v>3.4974399443827199E-13</v>
      </c>
      <c r="FS487" s="223">
        <f t="shared" ca="1" si="1024"/>
        <v>-3.7533745203783218E-13</v>
      </c>
      <c r="FT487" s="223">
        <f t="shared" ca="1" si="1025"/>
        <v>4.0002668883975347E-13</v>
      </c>
      <c r="FU487" s="223">
        <f t="shared" ca="1" si="1026"/>
        <v>-4.2375222631000454E-13</v>
      </c>
      <c r="FV487" s="223">
        <f t="shared" ca="1" si="1027"/>
        <v>4.4645690755081773E-13</v>
      </c>
      <c r="FW487" s="223">
        <f t="shared" ca="1" si="1028"/>
        <v>-4.6808603499628353E-13</v>
      </c>
      <c r="FX487" s="223">
        <f t="shared" ca="1" si="1029"/>
        <v>4.8858750218399836E-13</v>
      </c>
      <c r="FY487" s="223">
        <f t="shared" ca="1" si="1030"/>
        <v>-5.079119192837388E-13</v>
      </c>
      <c r="FZ487" s="223">
        <f t="shared" ca="1" si="1031"/>
        <v>5.2601273208205217E-13</v>
      </c>
      <c r="GA487" s="223">
        <f t="shared" ca="1" si="1032"/>
        <v>-5.4284633413554702E-13</v>
      </c>
      <c r="GB487" s="223">
        <f t="shared" ca="1" si="1033"/>
        <v>5.5837217182234954E-13</v>
      </c>
      <c r="GC487" s="223">
        <f t="shared" ca="1" si="1034"/>
        <v>-5.7255284203964095E-13</v>
      </c>
      <c r="GD487" s="223">
        <f t="shared" ca="1" si="1035"/>
        <v>5.853541823107503E-13</v>
      </c>
      <c r="GE487" s="223">
        <f t="shared" ca="1" si="1036"/>
        <v>-5.9674535308567489E-13</v>
      </c>
      <c r="GF487" s="223">
        <f t="shared" ca="1" si="1037"/>
        <v>6.0669891203632165E-13</v>
      </c>
      <c r="GG487" s="223">
        <f t="shared" ca="1" si="1038"/>
        <v>-6.1519088016732179E-13</v>
      </c>
      <c r="GH487" s="223">
        <f t="shared" ca="1" si="1039"/>
        <v>6.2220079958362459E-13</v>
      </c>
      <c r="GI487" s="223">
        <f t="shared" ca="1" si="1040"/>
        <v>-6.2771178277539221E-13</v>
      </c>
      <c r="GJ487" s="223">
        <f t="shared" ca="1" si="1041"/>
        <v>6.3171055330138501E-13</v>
      </c>
      <c r="GK487" s="223">
        <f t="shared" ca="1" si="1042"/>
        <v>-6.3418747777317349E-13</v>
      </c>
      <c r="GL487" s="223">
        <f t="shared" ca="1" si="1043"/>
        <v>6.3513658906274108E-13</v>
      </c>
      <c r="GM487" s="223">
        <f t="shared" ca="1" si="1044"/>
        <v>-6.3455560067786205E-13</v>
      </c>
      <c r="GN487" s="223">
        <f t="shared" ca="1" si="1045"/>
        <v>6.3244591227044149E-13</v>
      </c>
      <c r="GO487" s="223">
        <f t="shared" ca="1" si="1046"/>
        <v>-6.2881260626464945E-13</v>
      </c>
      <c r="GP487" s="223">
        <f t="shared" ca="1" si="1047"/>
        <v>6.2366443561287712E-13</v>
      </c>
      <c r="GQ487" s="223">
        <f t="shared" ca="1" si="1048"/>
        <v>-6.1701380270915765E-13</v>
      </c>
      <c r="GR487" s="223">
        <f t="shared" ca="1" si="1049"/>
        <v>6.0887672951070358E-13</v>
      </c>
      <c r="GS487" s="223">
        <f t="shared" ca="1" si="1050"/>
        <v>-5.9927281893953547E-13</v>
      </c>
      <c r="GT487" s="223">
        <f t="shared" ca="1" si="1051"/>
        <v>5.8822520765746727E-13</v>
      </c>
      <c r="GU487" s="223">
        <f t="shared" ca="1" si="1052"/>
        <v>-5.757605103276825E-13</v>
      </c>
      <c r="GV487" s="223">
        <f t="shared" ca="1" si="1053"/>
        <v>5.6190875549785126E-13</v>
      </c>
      <c r="GW487" s="223">
        <f t="shared" ca="1" si="1054"/>
        <v>-5.4670331325866576E-13</v>
      </c>
      <c r="GX487" s="223">
        <f t="shared" ca="1" si="1055"/>
        <v>5.3018081485224956E-13</v>
      </c>
      <c r="GY487" s="223">
        <f t="shared" ca="1" si="1056"/>
        <v>-5.1238106442453979E-13</v>
      </c>
      <c r="GZ487" s="223">
        <f t="shared" ca="1" si="1057"/>
        <v>4.9334694313330855E-13</v>
      </c>
      <c r="HA487" s="223">
        <f t="shared" ca="1" si="1058"/>
        <v>-4.7312430584397828E-13</v>
      </c>
      <c r="HB487" s="223">
        <f t="shared" ca="1" si="1059"/>
        <v>4.5176187066112392E-13</v>
      </c>
      <c r="HC487" s="223">
        <f t="shared" ca="1" si="1060"/>
        <v>-4.2931110156213013E-13</v>
      </c>
      <c r="HD487" s="223">
        <f t="shared" ca="1" si="1061"/>
        <v>4.0582608441625998E-13</v>
      </c>
      <c r="HE487" s="223">
        <f t="shared" ca="1" si="1062"/>
        <v>-3.8136339668692026E-13</v>
      </c>
      <c r="HF487" s="223">
        <f t="shared" ca="1" si="1063"/>
        <v>3.5598197113141602E-13</v>
      </c>
      <c r="HG487" s="223">
        <f t="shared" ca="1" si="1064"/>
        <v>-3.2974295382717835E-13</v>
      </c>
      <c r="HH487" s="223">
        <f t="shared" ca="1" si="1065"/>
        <v>3.0270955686503814E-13</v>
      </c>
      <c r="HI487" s="223">
        <f t="shared" ca="1" si="1066"/>
        <v>-2.7494690606618298E-13</v>
      </c>
      <c r="HJ487" s="223">
        <f t="shared" ca="1" si="1067"/>
        <v>2.4652188408817499E-13</v>
      </c>
      <c r="HK487" s="223">
        <f t="shared" ca="1" si="1068"/>
        <v>-2.1750296929856567E-13</v>
      </c>
      <c r="HL487" s="223">
        <f t="shared" ca="1" si="1069"/>
        <v>1.8796007080497398E-13</v>
      </c>
      <c r="HM487" s="223">
        <f t="shared" ca="1" si="1070"/>
        <v>-1.5796436003738664E-13</v>
      </c>
      <c r="HN487" s="223">
        <f t="shared" ca="1" si="1071"/>
        <v>1.2758809929042477E-13</v>
      </c>
      <c r="HO487" s="223">
        <f t="shared" ca="1" si="1072"/>
        <v>-9.6904467636945435E-14</v>
      </c>
      <c r="HP487" s="223">
        <f t="shared" ca="1" si="1073"/>
        <v>6.5987384633028636E-14</v>
      </c>
      <c r="HQ487" s="223">
        <f t="shared" ca="1" si="1074"/>
        <v>-3.4911332239790428E-14</v>
      </c>
      <c r="HR487" s="223">
        <f t="shared" ca="1" si="1075"/>
        <v>3.7511753892430102E-15</v>
      </c>
      <c r="HS487" s="223">
        <f t="shared" ca="1" si="1076"/>
        <v>2.7418018371381277E-14</v>
      </c>
      <c r="HT487" s="223">
        <f t="shared" ca="1" si="1077"/>
        <v>-5.8521159724142087E-14</v>
      </c>
      <c r="HU487" s="223">
        <f t="shared" ca="1" si="1078"/>
        <v>8.9483318477351128E-14</v>
      </c>
      <c r="HV487" s="223">
        <f t="shared" ca="1" si="1079"/>
        <v>-1.2022990407846392E-13</v>
      </c>
      <c r="HW487" s="223">
        <f t="shared" ca="1" si="1080"/>
        <v>1.5068684530982682E-13</v>
      </c>
      <c r="HX487" s="223">
        <f t="shared" ca="1" si="1081"/>
        <v>-1.8078076873222887E-13</v>
      </c>
      <c r="HY487" s="223">
        <f t="shared" ca="1" si="1082"/>
        <v>2.1043917544816083E-13</v>
      </c>
      <c r="HZ487" s="223">
        <f t="shared" ca="1" si="1083"/>
        <v>-2.3959061575821167E-13</v>
      </c>
      <c r="IA487" s="223">
        <f t="shared" ca="1" si="1084"/>
        <v>2.6816486128924055E-13</v>
      </c>
      <c r="IB487" s="223">
        <f t="shared" ca="1" si="1085"/>
        <v>-2.9609307418089082E-13</v>
      </c>
      <c r="IC487" s="223">
        <f t="shared" ca="1" si="1086"/>
        <v>3.2330797292221323E-13</v>
      </c>
      <c r="ID487" s="223">
        <f t="shared" ca="1" si="1087"/>
        <v>-3.4974399443827048E-13</v>
      </c>
      <c r="IE487" s="223">
        <f t="shared" ca="1" si="1088"/>
        <v>3.8673598793119766E-13</v>
      </c>
      <c r="IF487" s="223">
        <f t="shared" ca="1" si="1089"/>
        <v>-4.0002668883975205E-13</v>
      </c>
      <c r="IG487" s="223">
        <f t="shared" ca="1" si="1090"/>
        <v>4.2375222631000323E-13</v>
      </c>
      <c r="IH487" s="223">
        <f t="shared" ca="1" si="1091"/>
        <v>-4.4645690755081642E-13</v>
      </c>
      <c r="II487" s="223">
        <f t="shared" ca="1" si="1092"/>
        <v>4.6808603499628232E-13</v>
      </c>
      <c r="IJ487" s="223">
        <f t="shared" ca="1" si="1093"/>
        <v>-4.8858750218399705E-13</v>
      </c>
      <c r="IK487" s="223">
        <f t="shared" ca="1" si="1094"/>
        <v>5.0791191928373769E-13</v>
      </c>
      <c r="IL487" s="223">
        <f t="shared" ca="1" si="1095"/>
        <v>-5.2601273208205106E-13</v>
      </c>
      <c r="IM487" s="223">
        <f t="shared" ca="1" si="1096"/>
        <v>5.4284633413554622E-13</v>
      </c>
      <c r="IN487" s="223">
        <f t="shared" ca="1" si="1097"/>
        <v>-5.5837217182234874E-13</v>
      </c>
      <c r="IO487" s="223">
        <f t="shared" ca="1" si="1098"/>
        <v>5.7255284203964015E-13</v>
      </c>
      <c r="IP487" s="223">
        <f t="shared" ca="1" si="1099"/>
        <v>-5.8535418231074959E-13</v>
      </c>
      <c r="IQ487" s="223">
        <f t="shared" ca="1" si="1100"/>
        <v>5.9674535308567408E-13</v>
      </c>
      <c r="IR487" s="223">
        <f t="shared" ca="1" si="1101"/>
        <v>-6.0669891203632105E-13</v>
      </c>
      <c r="IS487" s="223">
        <f t="shared" ca="1" si="1102"/>
        <v>6.1519088016732128E-13</v>
      </c>
      <c r="IT487" s="223">
        <f t="shared" ca="1" si="1103"/>
        <v>-6.2220079958362419E-13</v>
      </c>
      <c r="IU487" s="223">
        <f t="shared" ca="1" si="1104"/>
        <v>6.2771178277539201E-13</v>
      </c>
      <c r="IV487" s="223">
        <f t="shared" ca="1" si="1105"/>
        <v>-6.3171055330138481E-13</v>
      </c>
      <c r="IW487" s="223">
        <f t="shared" ca="1" si="1106"/>
        <v>6.3418747777317339E-13</v>
      </c>
      <c r="IX487" s="223">
        <f t="shared" ca="1" si="1107"/>
        <v>-6.3513658906274108E-13</v>
      </c>
      <c r="IY487" s="223">
        <f t="shared" ca="1" si="1108"/>
        <v>6.3455560067786215E-13</v>
      </c>
      <c r="IZ487" s="223">
        <f t="shared" ca="1" si="1109"/>
        <v>-6.3244591227044169E-13</v>
      </c>
      <c r="JA487" s="223">
        <f t="shared" ca="1" si="1110"/>
        <v>6.2881260626464975E-13</v>
      </c>
      <c r="JB487" s="223">
        <f t="shared" ca="1" si="1111"/>
        <v>-6.2366443561287743E-13</v>
      </c>
    </row>
    <row r="488" spans="2:262">
      <c r="B488" s="230">
        <v>127</v>
      </c>
      <c r="C488" s="229">
        <f t="shared" si="1112"/>
        <v>2.4804687500000018E-3</v>
      </c>
      <c r="D488" s="226">
        <f t="shared" ca="1" si="855"/>
        <v>17.999999999997115</v>
      </c>
      <c r="E488" s="225">
        <f ca="1">EC361</f>
        <v>-2.8846834306302361E-12</v>
      </c>
      <c r="F488" s="224">
        <v>127</v>
      </c>
      <c r="G488" s="223">
        <f t="shared" ca="1" si="856"/>
        <v>6.4920416411661493E-13</v>
      </c>
      <c r="H488" s="223">
        <f t="shared" ca="1" si="857"/>
        <v>-6.4655798228560516E-13</v>
      </c>
      <c r="I488" s="223">
        <f t="shared" ca="1" si="858"/>
        <v>6.435223381024266E-13</v>
      </c>
      <c r="J488" s="223">
        <f t="shared" ca="1" si="859"/>
        <v>-6.4009906012562544E-13</v>
      </c>
      <c r="K488" s="223">
        <f t="shared" ca="1" si="860"/>
        <v>6.3629021040985023E-13</v>
      </c>
      <c r="L488" s="223">
        <f t="shared" ca="1" si="861"/>
        <v>-6.3209808326374697E-13</v>
      </c>
      <c r="M488" s="223">
        <f t="shared" ca="1" si="862"/>
        <v>6.2752520386795572E-13</v>
      </c>
      <c r="N488" s="223">
        <f t="shared" ca="1" si="863"/>
        <v>-6.2257432675403347E-13</v>
      </c>
      <c r="O488" s="223">
        <f t="shared" ca="1" si="864"/>
        <v>6.1724843414522789E-13</v>
      </c>
      <c r="P488" s="223">
        <f t="shared" ca="1" si="865"/>
        <v>-6.1155073416009892E-13</v>
      </c>
      <c r="Q488" s="223">
        <f t="shared" ca="1" si="866"/>
        <v>6.0548465888006672E-13</v>
      </c>
      <c r="R488" s="223">
        <f t="shared" ca="1" si="867"/>
        <v>-5.9905386228205302E-13</v>
      </c>
      <c r="S488" s="223">
        <f t="shared" ca="1" si="868"/>
        <v>5.9226221803746903E-13</v>
      </c>
      <c r="T488" s="223">
        <f t="shared" ca="1" si="869"/>
        <v>-5.851138171788502E-13</v>
      </c>
      <c r="U488" s="223">
        <f t="shared" ca="1" si="870"/>
        <v>5.7761296563557765E-13</v>
      </c>
      <c r="V488" s="223">
        <f t="shared" ca="1" si="871"/>
        <v>-5.697641816401461E-13</v>
      </c>
      <c r="W488" s="223">
        <f t="shared" ca="1" si="872"/>
        <v>5.6157219300654967E-13</v>
      </c>
      <c r="X488" s="223">
        <f t="shared" ca="1" si="873"/>
        <v>-5.5304193428242276E-13</v>
      </c>
      <c r="Y488" s="223">
        <f t="shared" ca="1" si="874"/>
        <v>5.4417854377665403E-13</v>
      </c>
      <c r="Z488" s="223">
        <f t="shared" ca="1" si="875"/>
        <v>-5.3498736046426087E-13</v>
      </c>
      <c r="AA488" s="223">
        <f t="shared" ca="1" si="876"/>
        <v>5.2547392077038968E-13</v>
      </c>
      <c r="AB488" s="223">
        <f t="shared" ca="1" si="877"/>
        <v>-5.1564395523538207E-13</v>
      </c>
      <c r="AC488" s="223">
        <f t="shared" ca="1" si="878"/>
        <v>5.0550338506290999E-13</v>
      </c>
      <c r="AD488" s="223">
        <f t="shared" ca="1" si="879"/>
        <v>-4.95058318553259E-13</v>
      </c>
      <c r="AE488" s="223">
        <f t="shared" ca="1" si="880"/>
        <v>4.8431504742394033E-13</v>
      </c>
      <c r="AF488" s="223">
        <f t="shared" ca="1" si="881"/>
        <v>-4.7328004301975967E-13</v>
      </c>
      <c r="AG488" s="223">
        <f t="shared" ca="1" si="882"/>
        <v>4.6195995241474453E-13</v>
      </c>
      <c r="AH488" s="223">
        <f t="shared" ca="1" si="883"/>
        <v>-4.5036159440818987E-13</v>
      </c>
      <c r="AI488" s="223">
        <f t="shared" ca="1" si="884"/>
        <v>4.3849195541726863E-13</v>
      </c>
      <c r="AJ488" s="223">
        <f t="shared" ca="1" si="885"/>
        <v>-4.2635818526867417E-13</v>
      </c>
      <c r="AK488" s="223">
        <f t="shared" ca="1" si="886"/>
        <v>4.1396759289183331E-13</v>
      </c>
      <c r="AL488" s="223">
        <f t="shared" ca="1" si="887"/>
        <v>-4.0132764191627985E-13</v>
      </c>
      <c r="AM488" s="223">
        <f t="shared" ca="1" si="888"/>
        <v>3.8844594617584296E-13</v>
      </c>
      <c r="AN488" s="223">
        <f t="shared" ca="1" si="889"/>
        <v>-3.7533026512235942E-13</v>
      </c>
      <c r="AO488" s="223">
        <f t="shared" ca="1" si="890"/>
        <v>3.6198849915166862E-13</v>
      </c>
      <c r="AP488" s="223">
        <f t="shared" ca="1" si="891"/>
        <v>-3.4842868484471076E-13</v>
      </c>
      <c r="AQ488" s="223">
        <f t="shared" ca="1" si="892"/>
        <v>3.3465899012659019E-13</v>
      </c>
      <c r="AR488" s="223">
        <f t="shared" ca="1" si="893"/>
        <v>-3.2068770934652291E-13</v>
      </c>
      <c r="AS488" s="223">
        <f t="shared" ca="1" si="894"/>
        <v>3.0652325828163117E-13</v>
      </c>
      <c r="AT488" s="223">
        <f t="shared" ca="1" si="895"/>
        <v>-2.9217416906759347E-13</v>
      </c>
      <c r="AU488" s="223">
        <f t="shared" ca="1" si="896"/>
        <v>2.7764908505919687E-13</v>
      </c>
      <c r="AV488" s="223">
        <f t="shared" ca="1" si="897"/>
        <v>-2.6295675562394551E-13</v>
      </c>
      <c r="AW488" s="223">
        <f t="shared" ca="1" si="898"/>
        <v>2.4810603087168429E-13</v>
      </c>
      <c r="AX488" s="223">
        <f t="shared" ca="1" si="899"/>
        <v>-2.3310585632370797E-13</v>
      </c>
      <c r="AY488" s="223">
        <f t="shared" ca="1" si="900"/>
        <v>2.1796526752427164E-13</v>
      </c>
      <c r="AZ488" s="223">
        <f t="shared" ca="1" si="901"/>
        <v>-2.0269338459792503E-13</v>
      </c>
      <c r="BA488" s="223">
        <f t="shared" ca="1" si="902"/>
        <v>1.8729940675589045E-13</v>
      </c>
      <c r="BB488" s="223">
        <f t="shared" ca="1" si="903"/>
        <v>-1.717926067547841E-13</v>
      </c>
      <c r="BC488" s="223">
        <f t="shared" ca="1" si="904"/>
        <v>1.5618232531112576E-13</v>
      </c>
      <c r="BD488" s="223">
        <f t="shared" ca="1" si="905"/>
        <v>-1.4047796547473339E-13</v>
      </c>
      <c r="BE488" s="223">
        <f t="shared" ca="1" si="906"/>
        <v>1.2468898696474848E-13</v>
      </c>
      <c r="BF488" s="223">
        <f t="shared" ca="1" si="907"/>
        <v>-1.0882490047143758E-13</v>
      </c>
      <c r="BG488" s="223">
        <f t="shared" ca="1" si="908"/>
        <v>9.2895261927307763E-14</v>
      </c>
      <c r="BH488" s="223">
        <f t="shared" ca="1" si="909"/>
        <v>-7.6909666750970522E-14</v>
      </c>
      <c r="BI488" s="223">
        <f t="shared" ca="1" si="910"/>
        <v>6.0877744067220205E-14</v>
      </c>
      <c r="BJ488" s="223">
        <f t="shared" ca="1" si="911"/>
        <v>-4.4809150906809244E-14</v>
      </c>
      <c r="BK488" s="223">
        <f t="shared" ca="1" si="912"/>
        <v>2.8713566389414092E-14</v>
      </c>
      <c r="BL488" s="223">
        <f t="shared" ca="1" si="913"/>
        <v>-1.2600685893295374E-14</v>
      </c>
      <c r="BM488" s="223">
        <f t="shared" ca="1" si="914"/>
        <v>-3.5197847848354757E-15</v>
      </c>
      <c r="BN488" s="223">
        <f t="shared" ca="1" si="915"/>
        <v>1.9638135276225181E-14</v>
      </c>
      <c r="BO488" s="223">
        <f t="shared" ca="1" si="916"/>
        <v>-3.574465648924164E-14</v>
      </c>
      <c r="BP488" s="223">
        <f t="shared" ca="1" si="917"/>
        <v>5.1829646457767797E-14</v>
      </c>
      <c r="BQ488" s="223">
        <f t="shared" ca="1" si="918"/>
        <v>-6.7883416185303086E-14</v>
      </c>
      <c r="BR488" s="223">
        <f t="shared" ca="1" si="919"/>
        <v>8.3896295481252792E-14</v>
      </c>
      <c r="BS488" s="223">
        <f t="shared" ca="1" si="920"/>
        <v>-9.985863878588913E-14</v>
      </c>
      <c r="BT488" s="223">
        <f t="shared" ca="1" si="921"/>
        <v>1.1576083098047589E-13</v>
      </c>
      <c r="BU488" s="223">
        <f t="shared" ca="1" si="922"/>
        <v>-1.3159329317905626E-13</v>
      </c>
      <c r="BV488" s="223">
        <f t="shared" ca="1" si="923"/>
        <v>1.4734648849841575E-13</v>
      </c>
      <c r="BW488" s="223">
        <f t="shared" ca="1" si="924"/>
        <v>-1.6301092780274389E-13</v>
      </c>
      <c r="BX488" s="223">
        <f t="shared" ca="1" si="925"/>
        <v>1.7857717541953483E-13</v>
      </c>
      <c r="BY488" s="223">
        <f t="shared" ca="1" si="926"/>
        <v>-1.9403585482328377E-13</v>
      </c>
      <c r="BZ488" s="223">
        <f t="shared" ca="1" si="927"/>
        <v>2.0937765428355507E-13</v>
      </c>
      <c r="CA488" s="223">
        <f t="shared" ca="1" si="928"/>
        <v>-2.2459333247402072E-13</v>
      </c>
      <c r="CB488" s="223">
        <f t="shared" ca="1" si="929"/>
        <v>2.3967372403908967E-13</v>
      </c>
      <c r="CC488" s="223">
        <f t="shared" ca="1" si="930"/>
        <v>-2.5460974511477533E-13</v>
      </c>
      <c r="CD488" s="223">
        <f t="shared" ca="1" si="931"/>
        <v>2.6939239880047532E-13</v>
      </c>
      <c r="CE488" s="223">
        <f t="shared" ca="1" si="932"/>
        <v>-2.8401278057836863E-13</v>
      </c>
      <c r="CF488" s="223">
        <f t="shared" ca="1" si="933"/>
        <v>2.9846208367716341E-13</v>
      </c>
      <c r="CG488" s="223">
        <f t="shared" ca="1" si="934"/>
        <v>-3.1273160437696718E-13</v>
      </c>
      <c r="CH488" s="223">
        <f t="shared" ca="1" si="935"/>
        <v>3.2681274725208214E-13</v>
      </c>
      <c r="CI488" s="223">
        <f t="shared" ca="1" si="936"/>
        <v>-3.4069703034858422E-13</v>
      </c>
      <c r="CJ488" s="223">
        <f t="shared" ca="1" si="937"/>
        <v>3.5437609029347058E-13</v>
      </c>
      <c r="CK488" s="223">
        <f t="shared" ca="1" si="938"/>
        <v>-3.6784168733253974E-13</v>
      </c>
      <c r="CL488" s="223">
        <f t="shared" ca="1" si="939"/>
        <v>3.8108571029363112E-13</v>
      </c>
      <c r="CM488" s="223">
        <f t="shared" ca="1" si="940"/>
        <v>-3.9410018147258465E-13</v>
      </c>
      <c r="CN488" s="223">
        <f t="shared" ca="1" si="941"/>
        <v>4.0687726143854412E-13</v>
      </c>
      <c r="CO488" s="223">
        <f t="shared" ca="1" si="942"/>
        <v>-4.1940925375636322E-13</v>
      </c>
      <c r="CP488" s="223">
        <f t="shared" ca="1" si="943"/>
        <v>4.3168860962241279E-13</v>
      </c>
      <c r="CQ488" s="223">
        <f t="shared" ca="1" si="944"/>
        <v>-4.4370793241193082E-13</v>
      </c>
      <c r="CR488" s="223">
        <f t="shared" ca="1" si="945"/>
        <v>4.5545998213424451E-13</v>
      </c>
      <c r="CS488" s="223">
        <f t="shared" ca="1" si="946"/>
        <v>-4.6693767979409326E-13</v>
      </c>
      <c r="CT488" s="223">
        <f t="shared" ca="1" si="947"/>
        <v>4.7813411165553216E-13</v>
      </c>
      <c r="CU488" s="223">
        <f t="shared" ca="1" si="948"/>
        <v>-4.8904253340672153E-13</v>
      </c>
      <c r="CV488" s="223">
        <f t="shared" ca="1" si="949"/>
        <v>4.9965637422223984E-13</v>
      </c>
      <c r="CW488" s="223">
        <f t="shared" ca="1" si="950"/>
        <v>-5.0996924072130612E-13</v>
      </c>
      <c r="CX488" s="223">
        <f t="shared" ca="1" si="951"/>
        <v>5.199749208187393E-13</v>
      </c>
      <c r="CY488" s="223">
        <f t="shared" ca="1" si="952"/>
        <v>-5.2966738746696327E-13</v>
      </c>
      <c r="CZ488" s="223">
        <f t="shared" ca="1" si="953"/>
        <v>5.390408022865384E-13</v>
      </c>
      <c r="DA488" s="223">
        <f t="shared" ca="1" si="954"/>
        <v>-5.4808951908282869E-13</v>
      </c>
      <c r="DB488" s="223">
        <f t="shared" ca="1" si="955"/>
        <v>5.5680808724723123E-13</v>
      </c>
      <c r="DC488" s="223">
        <f t="shared" ca="1" si="956"/>
        <v>-5.6519125504025164E-13</v>
      </c>
      <c r="DD488" s="223">
        <f t="shared" ca="1" si="957"/>
        <v>5.7323397275511729E-13</v>
      </c>
      <c r="DE488" s="223">
        <f t="shared" ca="1" si="958"/>
        <v>-5.8093139575937562E-13</v>
      </c>
      <c r="DF488" s="223">
        <f t="shared" ca="1" si="959"/>
        <v>5.8827888741327019E-13</v>
      </c>
      <c r="DG488" s="223">
        <f t="shared" ca="1" si="960"/>
        <v>-5.9527202186253474E-13</v>
      </c>
      <c r="DH488" s="223">
        <f t="shared" ca="1" si="961"/>
        <v>6.019065867044998E-13</v>
      </c>
      <c r="DI488" s="223">
        <f t="shared" ca="1" si="962"/>
        <v>-6.0817858552535583E-13</v>
      </c>
      <c r="DJ488" s="223">
        <f t="shared" ca="1" si="963"/>
        <v>6.1408424030756789E-13</v>
      </c>
      <c r="DK488" s="223">
        <f t="shared" ca="1" si="964"/>
        <v>-6.1961999370549394E-13</v>
      </c>
      <c r="DL488" s="223">
        <f t="shared" ca="1" si="965"/>
        <v>6.2478251118830837E-13</v>
      </c>
      <c r="DM488" s="223">
        <f t="shared" ca="1" si="966"/>
        <v>-6.2956868304849407E-13</v>
      </c>
      <c r="DN488" s="223">
        <f t="shared" ca="1" si="967"/>
        <v>6.3397562627511142E-13</v>
      </c>
      <c r="DO488" s="223">
        <f t="shared" ca="1" si="968"/>
        <v>-6.3800068629032641E-13</v>
      </c>
      <c r="DP488" s="223">
        <f t="shared" ca="1" si="969"/>
        <v>6.4164143854851141E-13</v>
      </c>
      <c r="DQ488" s="223">
        <f t="shared" ca="1" si="970"/>
        <v>-6.4489568999662551E-13</v>
      </c>
      <c r="DR488" s="223">
        <f t="shared" ca="1" si="971"/>
        <v>6.4776148039529585E-13</v>
      </c>
      <c r="DS488" s="223">
        <f t="shared" ca="1" si="972"/>
        <v>-6.5023708349953161E-13</v>
      </c>
      <c r="DT488" s="223">
        <f t="shared" ca="1" si="973"/>
        <v>6.5232100809860323E-13</v>
      </c>
      <c r="DU488" s="223">
        <f t="shared" ca="1" si="974"/>
        <v>-6.5401199891424547E-13</v>
      </c>
      <c r="DV488" s="223">
        <f t="shared" ca="1" si="975"/>
        <v>6.553090373568291E-13</v>
      </c>
      <c r="DW488" s="223">
        <f t="shared" ca="1" si="976"/>
        <v>-6.5621134213888951E-13</v>
      </c>
      <c r="DX488" s="223">
        <f t="shared" ca="1" si="977"/>
        <v>6.5671836974576978E-13</v>
      </c>
      <c r="DY488" s="223">
        <f t="shared" ca="1" si="978"/>
        <v>-6.5682981476299605E-13</v>
      </c>
      <c r="DZ488" s="223">
        <f t="shared" ca="1" si="979"/>
        <v>6.565456100602575E-13</v>
      </c>
      <c r="EA488" s="223">
        <f t="shared" ca="1" si="980"/>
        <v>-6.5586592683184143E-13</v>
      </c>
      <c r="EB488" s="223">
        <f t="shared" ca="1" si="981"/>
        <v>6.5479117449350652E-13</v>
      </c>
      <c r="EC488" s="223">
        <f t="shared" ca="1" si="982"/>
        <v>-6.5332200043587867E-13</v>
      </c>
      <c r="ED488" s="223">
        <f t="shared" ca="1" si="983"/>
        <v>6.514592896344676E-13</v>
      </c>
      <c r="EE488" s="223">
        <f t="shared" ca="1" si="984"/>
        <v>-6.492041641166117E-13</v>
      </c>
      <c r="EF488" s="223">
        <f t="shared" ca="1" si="985"/>
        <v>6.4655798228560475E-13</v>
      </c>
      <c r="EG488" s="223">
        <f t="shared" ca="1" si="986"/>
        <v>-6.4352233810242266E-13</v>
      </c>
      <c r="EH488" s="223">
        <f t="shared" ca="1" si="987"/>
        <v>6.4009906012562534E-13</v>
      </c>
      <c r="EI488" s="223">
        <f t="shared" ca="1" si="988"/>
        <v>-6.3629021040984538E-13</v>
      </c>
      <c r="EJ488" s="223">
        <f t="shared" ca="1" si="989"/>
        <v>6.3209808326374738E-13</v>
      </c>
      <c r="EK488" s="223">
        <f t="shared" ca="1" si="990"/>
        <v>-6.2752520386795078E-13</v>
      </c>
      <c r="EL488" s="223">
        <f t="shared" ca="1" si="991"/>
        <v>6.2257432675403398E-13</v>
      </c>
      <c r="EM488" s="223">
        <f t="shared" ca="1" si="992"/>
        <v>-6.1724843414522203E-13</v>
      </c>
      <c r="EN488" s="223">
        <f t="shared" ca="1" si="993"/>
        <v>6.1155073416009942E-13</v>
      </c>
      <c r="EO488" s="223">
        <f t="shared" ca="1" si="994"/>
        <v>-6.0548465888006006E-13</v>
      </c>
      <c r="EP488" s="223">
        <f t="shared" ca="1" si="995"/>
        <v>5.9905386228205554E-13</v>
      </c>
      <c r="EQ488" s="223">
        <f t="shared" ca="1" si="996"/>
        <v>-5.9226221803746368E-13</v>
      </c>
      <c r="ER488" s="223">
        <f t="shared" ca="1" si="997"/>
        <v>5.8511381717885292E-13</v>
      </c>
      <c r="ES488" s="223">
        <f t="shared" ca="1" si="998"/>
        <v>-5.7761296563557159E-13</v>
      </c>
      <c r="ET488" s="223">
        <f t="shared" ca="1" si="999"/>
        <v>5.6976418164014912E-13</v>
      </c>
      <c r="EU488" s="223">
        <f t="shared" ca="1" si="1000"/>
        <v>-5.615721930065431E-13</v>
      </c>
      <c r="EV488" s="223">
        <f t="shared" ca="1" si="1001"/>
        <v>5.5304193428242599E-13</v>
      </c>
      <c r="EW488" s="223">
        <f t="shared" ca="1" si="1002"/>
        <v>-5.4417854377664697E-13</v>
      </c>
      <c r="EX488" s="223">
        <f t="shared" ca="1" si="1003"/>
        <v>5.349873604642644E-13</v>
      </c>
      <c r="EY488" s="223">
        <f t="shared" ca="1" si="1004"/>
        <v>-5.2547392077038221E-13</v>
      </c>
      <c r="EZ488" s="223">
        <f t="shared" ca="1" si="1005"/>
        <v>5.1564395523538581E-13</v>
      </c>
      <c r="FA488" s="223">
        <f t="shared" ca="1" si="1006"/>
        <v>-5.0550338506290201E-13</v>
      </c>
      <c r="FB488" s="223">
        <f t="shared" ca="1" si="1007"/>
        <v>4.950583185532692E-13</v>
      </c>
      <c r="FC488" s="223">
        <f t="shared" ca="1" si="1008"/>
        <v>-4.8431504742393821E-13</v>
      </c>
      <c r="FD488" s="223">
        <f t="shared" ca="1" si="1009"/>
        <v>4.7328004301977037E-13</v>
      </c>
      <c r="FE488" s="223">
        <f t="shared" ca="1" si="1010"/>
        <v>-4.6195995241474221E-13</v>
      </c>
      <c r="FF488" s="223">
        <f t="shared" ca="1" si="1011"/>
        <v>4.5036159440820118E-13</v>
      </c>
      <c r="FG488" s="223">
        <f t="shared" ca="1" si="1012"/>
        <v>-4.3849195541726621E-13</v>
      </c>
      <c r="FH488" s="223">
        <f t="shared" ca="1" si="1013"/>
        <v>4.2635818526868583E-13</v>
      </c>
      <c r="FI488" s="223">
        <f t="shared" ca="1" si="1014"/>
        <v>-4.1396759289183079E-13</v>
      </c>
      <c r="FJ488" s="223">
        <f t="shared" ca="1" si="1015"/>
        <v>4.0132764191629206E-13</v>
      </c>
      <c r="FK488" s="223">
        <f t="shared" ca="1" si="1016"/>
        <v>-3.8844594617584039E-13</v>
      </c>
      <c r="FL488" s="223">
        <f t="shared" ca="1" si="1017"/>
        <v>3.7533026512234139E-13</v>
      </c>
      <c r="FM488" s="223">
        <f t="shared" ca="1" si="1018"/>
        <v>-3.61988499151666E-13</v>
      </c>
      <c r="FN488" s="223">
        <f t="shared" ca="1" si="1019"/>
        <v>3.4842868484469218E-13</v>
      </c>
      <c r="FO488" s="223">
        <f t="shared" ca="1" si="1020"/>
        <v>-3.3465899012655525E-13</v>
      </c>
      <c r="FP488" s="223">
        <f t="shared" ca="1" si="1021"/>
        <v>3.2068770934650383E-13</v>
      </c>
      <c r="FQ488" s="223">
        <f t="shared" ca="1" si="1022"/>
        <v>-3.0652325828162834E-13</v>
      </c>
      <c r="FR488" s="223">
        <f t="shared" ca="1" si="1023"/>
        <v>2.921741690676073E-13</v>
      </c>
      <c r="FS488" s="223">
        <f t="shared" ca="1" si="1024"/>
        <v>-2.776490850591686E-13</v>
      </c>
      <c r="FT488" s="223">
        <f t="shared" ca="1" si="1025"/>
        <v>2.6295675562392542E-13</v>
      </c>
      <c r="FU488" s="223">
        <f t="shared" ca="1" si="1026"/>
        <v>-2.4810603087168126E-13</v>
      </c>
      <c r="FV488" s="223">
        <f t="shared" ca="1" si="1027"/>
        <v>2.3310585632372236E-13</v>
      </c>
      <c r="FW488" s="223">
        <f t="shared" ca="1" si="1028"/>
        <v>-2.1796526752423342E-13</v>
      </c>
      <c r="FX488" s="223">
        <f t="shared" ca="1" si="1029"/>
        <v>2.0269338459790423E-13</v>
      </c>
      <c r="FY488" s="223">
        <f t="shared" ca="1" si="1030"/>
        <v>-1.8729940675588737E-13</v>
      </c>
      <c r="FZ488" s="223">
        <f t="shared" ca="1" si="1031"/>
        <v>1.7179260675481702E-13</v>
      </c>
      <c r="GA488" s="223">
        <f t="shared" ca="1" si="1032"/>
        <v>-1.561823253111045E-13</v>
      </c>
      <c r="GB488" s="223">
        <f t="shared" ca="1" si="1033"/>
        <v>1.4047796547473024E-13</v>
      </c>
      <c r="GC488" s="223">
        <f t="shared" ca="1" si="1034"/>
        <v>-1.2468898696476367E-13</v>
      </c>
      <c r="GD488" s="223">
        <f t="shared" ca="1" si="1035"/>
        <v>1.0882490047147119E-13</v>
      </c>
      <c r="GE488" s="223">
        <f t="shared" ca="1" si="1036"/>
        <v>-9.2895261927286091E-14</v>
      </c>
      <c r="GF488" s="223">
        <f t="shared" ca="1" si="1037"/>
        <v>7.6909666750967341E-14</v>
      </c>
      <c r="GG488" s="223">
        <f t="shared" ca="1" si="1038"/>
        <v>-6.0877744067235578E-14</v>
      </c>
      <c r="GH488" s="223">
        <f t="shared" ca="1" si="1039"/>
        <v>4.4809150906843272E-14</v>
      </c>
      <c r="GI488" s="223">
        <f t="shared" ca="1" si="1040"/>
        <v>-2.8713566389392232E-14</v>
      </c>
      <c r="GJ488" s="223">
        <f t="shared" ca="1" si="1041"/>
        <v>1.2600685893292156E-14</v>
      </c>
      <c r="GK488" s="223">
        <f t="shared" ca="1" si="1042"/>
        <v>3.5197847848200266E-15</v>
      </c>
      <c r="GL488" s="223">
        <f t="shared" ca="1" si="1043"/>
        <v>-1.9638135276191077E-14</v>
      </c>
      <c r="GM488" s="223">
        <f t="shared" ca="1" si="1044"/>
        <v>3.5744656489263488E-14</v>
      </c>
      <c r="GN488" s="223">
        <f t="shared" ca="1" si="1045"/>
        <v>-5.1829646457771009E-14</v>
      </c>
      <c r="GO488" s="223">
        <f t="shared" ca="1" si="1046"/>
        <v>6.7883416185287726E-14</v>
      </c>
      <c r="GP488" s="223">
        <f t="shared" ca="1" si="1047"/>
        <v>-8.3896295481293018E-14</v>
      </c>
      <c r="GQ488" s="223">
        <f t="shared" ca="1" si="1048"/>
        <v>9.9858638785910776E-14</v>
      </c>
      <c r="GR488" s="223">
        <f t="shared" ca="1" si="1049"/>
        <v>-1.1576083098047905E-13</v>
      </c>
      <c r="GS488" s="223">
        <f t="shared" ca="1" si="1050"/>
        <v>1.3159329317904114E-13</v>
      </c>
      <c r="GT488" s="223">
        <f t="shared" ca="1" si="1051"/>
        <v>-1.4734648849845528E-13</v>
      </c>
      <c r="GU488" s="223">
        <f t="shared" ca="1" si="1052"/>
        <v>1.630109278027651E-13</v>
      </c>
      <c r="GV488" s="223">
        <f t="shared" ca="1" si="1053"/>
        <v>-1.7857717541953791E-13</v>
      </c>
      <c r="GW488" s="223">
        <f t="shared" ca="1" si="1054"/>
        <v>1.94035854823269E-13</v>
      </c>
      <c r="GX488" s="223">
        <f t="shared" ca="1" si="1055"/>
        <v>-2.0937765428359349E-13</v>
      </c>
      <c r="GY488" s="223">
        <f t="shared" ca="1" si="1056"/>
        <v>2.245933324740413E-13</v>
      </c>
      <c r="GZ488" s="223">
        <f t="shared" ca="1" si="1057"/>
        <v>-2.396737240390927E-13</v>
      </c>
      <c r="HA488" s="223">
        <f t="shared" ca="1" si="1058"/>
        <v>2.5460974511476104E-13</v>
      </c>
      <c r="HB488" s="223">
        <f t="shared" ca="1" si="1059"/>
        <v>-2.6939239880051233E-13</v>
      </c>
      <c r="HC488" s="223">
        <f t="shared" ca="1" si="1060"/>
        <v>2.8401278057838832E-13</v>
      </c>
      <c r="HD488" s="223">
        <f t="shared" ca="1" si="1061"/>
        <v>-2.9846208367716624E-13</v>
      </c>
      <c r="HE488" s="223">
        <f t="shared" ca="1" si="1062"/>
        <v>3.1273160437695355E-13</v>
      </c>
      <c r="HF488" s="223">
        <f t="shared" ca="1" si="1063"/>
        <v>-3.2681274725211733E-13</v>
      </c>
      <c r="HG488" s="223">
        <f t="shared" ca="1" si="1064"/>
        <v>3.4069703034858695E-13</v>
      </c>
      <c r="HH488" s="223">
        <f t="shared" ca="1" si="1065"/>
        <v>-3.543760902934576E-13</v>
      </c>
      <c r="HI488" s="223">
        <f t="shared" ca="1" si="1066"/>
        <v>3.6784168733251147E-13</v>
      </c>
      <c r="HJ488" s="223">
        <f t="shared" ca="1" si="1067"/>
        <v>-3.8108571029366419E-13</v>
      </c>
      <c r="HK488" s="223">
        <f t="shared" ca="1" si="1068"/>
        <v>3.9410018147258723E-13</v>
      </c>
      <c r="HL488" s="223">
        <f t="shared" ca="1" si="1069"/>
        <v>-4.068772614385467E-13</v>
      </c>
      <c r="HM488" s="223">
        <f t="shared" ca="1" si="1070"/>
        <v>4.1940925375633687E-13</v>
      </c>
      <c r="HN488" s="223">
        <f t="shared" ca="1" si="1071"/>
        <v>-4.3168860962244328E-13</v>
      </c>
      <c r="HO488" s="223">
        <f t="shared" ca="1" si="1072"/>
        <v>4.4370793241193315E-13</v>
      </c>
      <c r="HP488" s="223">
        <f t="shared" ca="1" si="1073"/>
        <v>-4.5545998213424683E-13</v>
      </c>
      <c r="HQ488" s="223">
        <f t="shared" ca="1" si="1074"/>
        <v>4.6693767979406933E-13</v>
      </c>
      <c r="HR488" s="223">
        <f t="shared" ca="1" si="1075"/>
        <v>-4.7813411165555992E-13</v>
      </c>
      <c r="HS488" s="223">
        <f t="shared" ca="1" si="1076"/>
        <v>4.8904253340672365E-13</v>
      </c>
      <c r="HT488" s="223">
        <f t="shared" ca="1" si="1077"/>
        <v>-4.9965637422224196E-13</v>
      </c>
      <c r="HU488" s="223">
        <f t="shared" ca="1" si="1078"/>
        <v>5.0996924072128461E-13</v>
      </c>
      <c r="HV488" s="223">
        <f t="shared" ca="1" si="1079"/>
        <v>-5.1997492081874142E-13</v>
      </c>
      <c r="HW488" s="223">
        <f t="shared" ca="1" si="1080"/>
        <v>5.2966738746696519E-13</v>
      </c>
      <c r="HX488" s="223">
        <f t="shared" ca="1" si="1081"/>
        <v>-5.3904080228651891E-13</v>
      </c>
      <c r="HY488" s="223">
        <f t="shared" ca="1" si="1082"/>
        <v>5.48089519082851E-13</v>
      </c>
      <c r="HZ488" s="223">
        <f t="shared" ca="1" si="1083"/>
        <v>-5.5680808724723295E-13</v>
      </c>
      <c r="IA488" s="223">
        <f t="shared" ca="1" si="1084"/>
        <v>5.6519125504025336E-13</v>
      </c>
      <c r="IB488" s="223">
        <f t="shared" ca="1" si="1085"/>
        <v>-5.7323397275510052E-13</v>
      </c>
      <c r="IC488" s="223">
        <f t="shared" ca="1" si="1086"/>
        <v>5.809313957593945E-13</v>
      </c>
      <c r="ID488" s="223">
        <f t="shared" ca="1" si="1087"/>
        <v>-5.882788874132716E-13</v>
      </c>
      <c r="IE488" s="223">
        <f t="shared" ca="1" si="1088"/>
        <v>6.1114935073545546E-13</v>
      </c>
      <c r="IF488" s="223">
        <f t="shared" ca="1" si="1089"/>
        <v>-6.0190658670448606E-13</v>
      </c>
      <c r="IG488" s="223">
        <f t="shared" ca="1" si="1090"/>
        <v>6.0817858552537128E-13</v>
      </c>
      <c r="IH488" s="223">
        <f t="shared" ca="1" si="1091"/>
        <v>-6.1408424030756911E-13</v>
      </c>
      <c r="II488" s="223">
        <f t="shared" ca="1" si="1092"/>
        <v>6.1961999370549505E-13</v>
      </c>
      <c r="IJ488" s="223">
        <f t="shared" ca="1" si="1093"/>
        <v>-6.2478251118829776E-13</v>
      </c>
      <c r="IK488" s="223">
        <f t="shared" ca="1" si="1094"/>
        <v>6.2956868304850568E-13</v>
      </c>
      <c r="IL488" s="223">
        <f t="shared" ca="1" si="1095"/>
        <v>-6.3397562627511223E-13</v>
      </c>
      <c r="IM488" s="223">
        <f t="shared" ca="1" si="1096"/>
        <v>6.3800068629032722E-13</v>
      </c>
      <c r="IN488" s="223">
        <f t="shared" ca="1" si="1097"/>
        <v>-6.4164143854850404E-13</v>
      </c>
      <c r="IO488" s="223">
        <f t="shared" ca="1" si="1098"/>
        <v>6.4489568999663318E-13</v>
      </c>
      <c r="IP488" s="223">
        <f t="shared" ca="1" si="1099"/>
        <v>-6.4776148039529635E-13</v>
      </c>
      <c r="IQ488" s="223">
        <f t="shared" ca="1" si="1100"/>
        <v>6.5023708349953201E-13</v>
      </c>
      <c r="IR488" s="223">
        <f t="shared" ca="1" si="1101"/>
        <v>-6.5232100809859929E-13</v>
      </c>
      <c r="IS488" s="223">
        <f t="shared" ca="1" si="1102"/>
        <v>6.5401199891424921E-13</v>
      </c>
      <c r="IT488" s="223">
        <f t="shared" ca="1" si="1103"/>
        <v>-6.5530903735682931E-13</v>
      </c>
      <c r="IU488" s="223">
        <f t="shared" ca="1" si="1104"/>
        <v>6.5621134213888971E-13</v>
      </c>
      <c r="IV488" s="223">
        <f t="shared" ca="1" si="1105"/>
        <v>-6.5671836974576917E-13</v>
      </c>
      <c r="IW488" s="223">
        <f t="shared" ca="1" si="1106"/>
        <v>6.5682981476299574E-13</v>
      </c>
      <c r="IX488" s="223">
        <f t="shared" ca="1" si="1107"/>
        <v>-6.565456100602574E-13</v>
      </c>
      <c r="IY488" s="223">
        <f t="shared" ca="1" si="1108"/>
        <v>6.5586592683184133E-13</v>
      </c>
      <c r="IZ488" s="223">
        <f t="shared" ca="1" si="1109"/>
        <v>-6.5479117449350914E-13</v>
      </c>
      <c r="JA488" s="223">
        <f t="shared" ca="1" si="1110"/>
        <v>6.5332200043587453E-13</v>
      </c>
      <c r="JB488" s="223">
        <f t="shared" ca="1" si="1111"/>
        <v>-6.514592896344672E-13</v>
      </c>
    </row>
    <row r="489" spans="2:262">
      <c r="B489" s="230">
        <v>128</v>
      </c>
      <c r="C489" s="229">
        <f t="shared" si="1112"/>
        <v>2.5000000000000018E-3</v>
      </c>
      <c r="D489" s="226">
        <f t="shared" ca="1" si="855"/>
        <v>17.999999999997144</v>
      </c>
      <c r="E489" s="225">
        <f ca="1">ED361</f>
        <v>-2.8567267576077181E-12</v>
      </c>
      <c r="F489" s="224">
        <v>128</v>
      </c>
      <c r="G489" s="223">
        <f t="shared" ca="1" si="856"/>
        <v>6.2366484959841004E-13</v>
      </c>
      <c r="H489" s="223">
        <f t="shared" ca="1" si="857"/>
        <v>-6.2366484959841004E-13</v>
      </c>
      <c r="I489" s="223">
        <f t="shared" ca="1" si="858"/>
        <v>6.2366484959841004E-13</v>
      </c>
      <c r="J489" s="223">
        <f t="shared" ca="1" si="859"/>
        <v>-6.2366484959840993E-13</v>
      </c>
      <c r="K489" s="223">
        <f t="shared" ca="1" si="860"/>
        <v>6.2366484959840993E-13</v>
      </c>
      <c r="L489" s="223">
        <f t="shared" ca="1" si="861"/>
        <v>-6.2366484959840993E-13</v>
      </c>
      <c r="M489" s="223">
        <f t="shared" ca="1" si="862"/>
        <v>6.2366484959840993E-13</v>
      </c>
      <c r="N489" s="223">
        <f t="shared" ca="1" si="863"/>
        <v>-6.2366484959840993E-13</v>
      </c>
      <c r="O489" s="223">
        <f t="shared" ca="1" si="864"/>
        <v>6.2366484959840993E-13</v>
      </c>
      <c r="P489" s="223">
        <f t="shared" ca="1" si="865"/>
        <v>-6.2366484959840993E-13</v>
      </c>
      <c r="Q489" s="223">
        <f t="shared" ca="1" si="866"/>
        <v>6.2366484959840943E-13</v>
      </c>
      <c r="R489" s="223">
        <f t="shared" ca="1" si="867"/>
        <v>-6.2366484959840983E-13</v>
      </c>
      <c r="S489" s="223">
        <f t="shared" ca="1" si="868"/>
        <v>6.2366484959841024E-13</v>
      </c>
      <c r="T489" s="223">
        <f t="shared" ca="1" si="869"/>
        <v>-6.2366484959840983E-13</v>
      </c>
      <c r="U489" s="223">
        <f t="shared" ca="1" si="870"/>
        <v>6.2366484959840943E-13</v>
      </c>
      <c r="V489" s="223">
        <f t="shared" ca="1" si="871"/>
        <v>-6.2366484959840983E-13</v>
      </c>
      <c r="W489" s="223">
        <f t="shared" ca="1" si="872"/>
        <v>6.2366484959841024E-13</v>
      </c>
      <c r="X489" s="223">
        <f t="shared" ca="1" si="873"/>
        <v>-6.2366484959840973E-13</v>
      </c>
      <c r="Y489" s="223">
        <f t="shared" ca="1" si="874"/>
        <v>6.2366484959840933E-13</v>
      </c>
      <c r="Z489" s="223">
        <f t="shared" ca="1" si="875"/>
        <v>-6.2366484959840973E-13</v>
      </c>
      <c r="AA489" s="223">
        <f t="shared" ca="1" si="876"/>
        <v>6.2366484959841014E-13</v>
      </c>
      <c r="AB489" s="223">
        <f t="shared" ca="1" si="877"/>
        <v>-6.2366484959840892E-13</v>
      </c>
      <c r="AC489" s="223">
        <f t="shared" ca="1" si="878"/>
        <v>6.2366484959840933E-13</v>
      </c>
      <c r="AD489" s="223">
        <f t="shared" ca="1" si="879"/>
        <v>-6.2366484959840973E-13</v>
      </c>
      <c r="AE489" s="223">
        <f t="shared" ca="1" si="880"/>
        <v>6.2366484959841014E-13</v>
      </c>
      <c r="AF489" s="223">
        <f t="shared" ca="1" si="881"/>
        <v>-6.2366484959841054E-13</v>
      </c>
      <c r="AG489" s="223">
        <f t="shared" ca="1" si="882"/>
        <v>6.2366484959840923E-13</v>
      </c>
      <c r="AH489" s="223">
        <f t="shared" ca="1" si="883"/>
        <v>-6.2366484959840963E-13</v>
      </c>
      <c r="AI489" s="223">
        <f t="shared" ca="1" si="884"/>
        <v>6.2366484959841004E-13</v>
      </c>
      <c r="AJ489" s="223">
        <f t="shared" ca="1" si="885"/>
        <v>-6.2366484959840872E-13</v>
      </c>
      <c r="AK489" s="223">
        <f t="shared" ca="1" si="886"/>
        <v>6.2366484959840913E-13</v>
      </c>
      <c r="AL489" s="223">
        <f t="shared" ca="1" si="887"/>
        <v>-6.2366484959840953E-13</v>
      </c>
      <c r="AM489" s="223">
        <f t="shared" ca="1" si="888"/>
        <v>6.2366484959840993E-13</v>
      </c>
      <c r="AN489" s="223">
        <f t="shared" ca="1" si="889"/>
        <v>-6.2366484959841034E-13</v>
      </c>
      <c r="AO489" s="223">
        <f t="shared" ca="1" si="890"/>
        <v>6.2366484959840913E-13</v>
      </c>
      <c r="AP489" s="223">
        <f t="shared" ca="1" si="891"/>
        <v>-6.2366484959840953E-13</v>
      </c>
      <c r="AQ489" s="223">
        <f t="shared" ca="1" si="892"/>
        <v>6.2366484959840993E-13</v>
      </c>
      <c r="AR489" s="223">
        <f t="shared" ca="1" si="893"/>
        <v>-6.2366484959840862E-13</v>
      </c>
      <c r="AS489" s="223">
        <f t="shared" ca="1" si="894"/>
        <v>6.2366484959840903E-13</v>
      </c>
      <c r="AT489" s="223">
        <f t="shared" ca="1" si="895"/>
        <v>-6.2366484959840943E-13</v>
      </c>
      <c r="AU489" s="223">
        <f t="shared" ca="1" si="896"/>
        <v>6.2366484959840822E-13</v>
      </c>
      <c r="AV489" s="223">
        <f t="shared" ca="1" si="897"/>
        <v>-6.2366484959841024E-13</v>
      </c>
      <c r="AW489" s="223">
        <f t="shared" ca="1" si="898"/>
        <v>6.2366484959840903E-13</v>
      </c>
      <c r="AX489" s="223">
        <f t="shared" ca="1" si="899"/>
        <v>-6.2366484959840771E-13</v>
      </c>
      <c r="AY489" s="223">
        <f t="shared" ca="1" si="900"/>
        <v>6.2366484959840983E-13</v>
      </c>
      <c r="AZ489" s="223">
        <f t="shared" ca="1" si="901"/>
        <v>-6.2366484959840852E-13</v>
      </c>
      <c r="BA489" s="223">
        <f t="shared" ca="1" si="902"/>
        <v>6.2366484959841064E-13</v>
      </c>
      <c r="BB489" s="223">
        <f t="shared" ca="1" si="903"/>
        <v>-6.2366484959840933E-13</v>
      </c>
      <c r="BC489" s="223">
        <f t="shared" ca="1" si="904"/>
        <v>6.2366484959840802E-13</v>
      </c>
      <c r="BD489" s="223">
        <f t="shared" ca="1" si="905"/>
        <v>-6.2366484959841014E-13</v>
      </c>
      <c r="BE489" s="223">
        <f t="shared" ca="1" si="906"/>
        <v>6.2366484959840892E-13</v>
      </c>
      <c r="BF489" s="223">
        <f t="shared" ca="1" si="907"/>
        <v>-6.2366484959841094E-13</v>
      </c>
      <c r="BG489" s="223">
        <f t="shared" ca="1" si="908"/>
        <v>6.2366484959840973E-13</v>
      </c>
      <c r="BH489" s="223">
        <f t="shared" ca="1" si="909"/>
        <v>-6.2366484959840842E-13</v>
      </c>
      <c r="BI489" s="223">
        <f t="shared" ca="1" si="910"/>
        <v>6.2366484959841054E-13</v>
      </c>
      <c r="BJ489" s="223">
        <f t="shared" ca="1" si="911"/>
        <v>-6.2366484959840923E-13</v>
      </c>
      <c r="BK489" s="223">
        <f t="shared" ca="1" si="912"/>
        <v>6.2366484959840792E-13</v>
      </c>
      <c r="BL489" s="223">
        <f t="shared" ca="1" si="913"/>
        <v>-6.2366484959841004E-13</v>
      </c>
      <c r="BM489" s="223">
        <f t="shared" ca="1" si="914"/>
        <v>6.2366484959840872E-13</v>
      </c>
      <c r="BN489" s="223">
        <f t="shared" ca="1" si="915"/>
        <v>-6.2366484959840751E-13</v>
      </c>
      <c r="BO489" s="223">
        <f t="shared" ca="1" si="916"/>
        <v>6.2366484959840953E-13</v>
      </c>
      <c r="BP489" s="223">
        <f t="shared" ca="1" si="917"/>
        <v>-6.2366484959840832E-13</v>
      </c>
      <c r="BQ489" s="223">
        <f t="shared" ca="1" si="918"/>
        <v>6.2366484959841034E-13</v>
      </c>
      <c r="BR489" s="223">
        <f t="shared" ca="1" si="919"/>
        <v>-6.2366484959840913E-13</v>
      </c>
      <c r="BS489" s="223">
        <f t="shared" ca="1" si="920"/>
        <v>6.2366484959840781E-13</v>
      </c>
      <c r="BT489" s="223">
        <f t="shared" ca="1" si="921"/>
        <v>-6.2366484959840993E-13</v>
      </c>
      <c r="BU489" s="223">
        <f t="shared" ca="1" si="922"/>
        <v>6.2366484959840862E-13</v>
      </c>
      <c r="BV489" s="223">
        <f t="shared" ca="1" si="923"/>
        <v>-6.2366484959841074E-13</v>
      </c>
      <c r="BW489" s="223">
        <f t="shared" ca="1" si="924"/>
        <v>6.2366484959840943E-13</v>
      </c>
      <c r="BX489" s="223">
        <f t="shared" ca="1" si="925"/>
        <v>-6.2366484959840822E-13</v>
      </c>
      <c r="BY489" s="223">
        <f t="shared" ca="1" si="926"/>
        <v>6.2366484959841024E-13</v>
      </c>
      <c r="BZ489" s="223">
        <f t="shared" ca="1" si="927"/>
        <v>-6.2366484959840903E-13</v>
      </c>
      <c r="CA489" s="223">
        <f t="shared" ca="1" si="928"/>
        <v>6.2366484959840771E-13</v>
      </c>
      <c r="CB489" s="223">
        <f t="shared" ca="1" si="929"/>
        <v>-6.2366484959840983E-13</v>
      </c>
      <c r="CC489" s="223">
        <f t="shared" ca="1" si="930"/>
        <v>6.2366484959840852E-13</v>
      </c>
      <c r="CD489" s="223">
        <f t="shared" ca="1" si="931"/>
        <v>-6.2366484959840721E-13</v>
      </c>
      <c r="CE489" s="223">
        <f t="shared" ca="1" si="932"/>
        <v>6.2366484959840933E-13</v>
      </c>
      <c r="CF489" s="223">
        <f t="shared" ca="1" si="933"/>
        <v>-6.2366484959840802E-13</v>
      </c>
      <c r="CG489" s="223">
        <f t="shared" ca="1" si="934"/>
        <v>6.2366484959841014E-13</v>
      </c>
      <c r="CH489" s="223">
        <f t="shared" ca="1" si="935"/>
        <v>-6.2366484959840892E-13</v>
      </c>
      <c r="CI489" s="223">
        <f t="shared" ca="1" si="936"/>
        <v>6.2366484959840761E-13</v>
      </c>
      <c r="CJ489" s="223">
        <f t="shared" ca="1" si="937"/>
        <v>-6.236648495984063E-13</v>
      </c>
      <c r="CK489" s="223">
        <f t="shared" ca="1" si="938"/>
        <v>6.2366484959841175E-13</v>
      </c>
      <c r="CL489" s="223">
        <f t="shared" ca="1" si="939"/>
        <v>-6.2366484959841054E-13</v>
      </c>
      <c r="CM489" s="223">
        <f t="shared" ca="1" si="940"/>
        <v>6.2366484959840923E-13</v>
      </c>
      <c r="CN489" s="223">
        <f t="shared" ca="1" si="941"/>
        <v>-6.2366484959840792E-13</v>
      </c>
      <c r="CO489" s="223">
        <f t="shared" ca="1" si="942"/>
        <v>6.236648495984067E-13</v>
      </c>
      <c r="CP489" s="223">
        <f t="shared" ca="1" si="943"/>
        <v>-6.2366484959840539E-13</v>
      </c>
      <c r="CQ489" s="223">
        <f t="shared" ca="1" si="944"/>
        <v>6.2366484959841084E-13</v>
      </c>
      <c r="CR489" s="223">
        <f t="shared" ca="1" si="945"/>
        <v>-6.2366484959840953E-13</v>
      </c>
      <c r="CS489" s="223">
        <f t="shared" ca="1" si="946"/>
        <v>6.2366484959840832E-13</v>
      </c>
      <c r="CT489" s="223">
        <f t="shared" ca="1" si="947"/>
        <v>-6.2366484959840701E-13</v>
      </c>
      <c r="CU489" s="223">
        <f t="shared" ca="1" si="948"/>
        <v>6.2366484959840569E-13</v>
      </c>
      <c r="CV489" s="223">
        <f t="shared" ca="1" si="949"/>
        <v>-6.2366484959841115E-13</v>
      </c>
      <c r="CW489" s="223">
        <f t="shared" ca="1" si="950"/>
        <v>6.2366484959840993E-13</v>
      </c>
      <c r="CX489" s="223">
        <f t="shared" ca="1" si="951"/>
        <v>-6.2366484959840862E-13</v>
      </c>
      <c r="CY489" s="223">
        <f t="shared" ca="1" si="952"/>
        <v>6.2366484959840741E-13</v>
      </c>
      <c r="CZ489" s="223">
        <f t="shared" ca="1" si="953"/>
        <v>-6.236648495984061E-13</v>
      </c>
      <c r="DA489" s="223">
        <f t="shared" ca="1" si="954"/>
        <v>6.2366484959841155E-13</v>
      </c>
      <c r="DB489" s="223">
        <f t="shared" ca="1" si="955"/>
        <v>-6.2366484959841024E-13</v>
      </c>
      <c r="DC489" s="223">
        <f t="shared" ca="1" si="956"/>
        <v>6.2366484959840903E-13</v>
      </c>
      <c r="DD489" s="223">
        <f t="shared" ca="1" si="957"/>
        <v>-6.2366484959840771E-13</v>
      </c>
      <c r="DE489" s="223">
        <f t="shared" ca="1" si="958"/>
        <v>6.236648495984064E-13</v>
      </c>
      <c r="DF489" s="223">
        <f t="shared" ca="1" si="959"/>
        <v>-6.2366484959841185E-13</v>
      </c>
      <c r="DG489" s="223">
        <f t="shared" ca="1" si="960"/>
        <v>6.2366484959841064E-13</v>
      </c>
      <c r="DH489" s="223">
        <f t="shared" ca="1" si="961"/>
        <v>-6.2366484959840933E-13</v>
      </c>
      <c r="DI489" s="223">
        <f t="shared" ca="1" si="962"/>
        <v>6.2366484959840802E-13</v>
      </c>
      <c r="DJ489" s="223">
        <f t="shared" ca="1" si="963"/>
        <v>-6.236648495984068E-13</v>
      </c>
      <c r="DK489" s="223">
        <f t="shared" ca="1" si="964"/>
        <v>6.2366484959840549E-13</v>
      </c>
      <c r="DL489" s="223">
        <f t="shared" ca="1" si="965"/>
        <v>-6.2366484959841094E-13</v>
      </c>
      <c r="DM489" s="223">
        <f t="shared" ca="1" si="966"/>
        <v>6.2366484959840973E-13</v>
      </c>
      <c r="DN489" s="223">
        <f t="shared" ca="1" si="967"/>
        <v>-6.2366484959840842E-13</v>
      </c>
      <c r="DO489" s="223">
        <f t="shared" ca="1" si="968"/>
        <v>6.2366484959840711E-13</v>
      </c>
      <c r="DP489" s="223">
        <f t="shared" ca="1" si="969"/>
        <v>-6.236648495984059E-13</v>
      </c>
      <c r="DQ489" s="223">
        <f t="shared" ca="1" si="970"/>
        <v>6.2366484959841135E-13</v>
      </c>
      <c r="DR489" s="223">
        <f t="shared" ca="1" si="971"/>
        <v>-6.2366484959841004E-13</v>
      </c>
      <c r="DS489" s="223">
        <f t="shared" ca="1" si="972"/>
        <v>6.2366484959840872E-13</v>
      </c>
      <c r="DT489" s="223">
        <f t="shared" ca="1" si="973"/>
        <v>-6.2366484959840751E-13</v>
      </c>
      <c r="DU489" s="223">
        <f t="shared" ca="1" si="974"/>
        <v>6.236648495984062E-13</v>
      </c>
      <c r="DV489" s="223">
        <f t="shared" ca="1" si="975"/>
        <v>-6.2366484959840489E-13</v>
      </c>
      <c r="DW489" s="223">
        <f t="shared" ca="1" si="976"/>
        <v>6.2366484959841034E-13</v>
      </c>
      <c r="DX489" s="223">
        <f t="shared" ca="1" si="977"/>
        <v>-6.2366484959840913E-13</v>
      </c>
      <c r="DY489" s="223">
        <f t="shared" ca="1" si="978"/>
        <v>6.2366484959840781E-13</v>
      </c>
      <c r="DZ489" s="223">
        <f t="shared" ca="1" si="979"/>
        <v>-6.236648495984066E-13</v>
      </c>
      <c r="EA489" s="223">
        <f t="shared" ca="1" si="980"/>
        <v>6.2366484959840529E-13</v>
      </c>
      <c r="EB489" s="223">
        <f t="shared" ca="1" si="981"/>
        <v>-6.2366484959841074E-13</v>
      </c>
      <c r="EC489" s="223">
        <f t="shared" ca="1" si="982"/>
        <v>6.2366484959840943E-13</v>
      </c>
      <c r="ED489" s="223">
        <f t="shared" ca="1" si="983"/>
        <v>-6.2366484959840822E-13</v>
      </c>
      <c r="EE489" s="223">
        <f t="shared" ca="1" si="984"/>
        <v>6.2366484959840691E-13</v>
      </c>
      <c r="EF489" s="223">
        <f t="shared" ca="1" si="985"/>
        <v>-6.2366484959840559E-13</v>
      </c>
      <c r="EG489" s="223">
        <f t="shared" ca="1" si="986"/>
        <v>6.2366484959841105E-13</v>
      </c>
      <c r="EH489" s="223">
        <f t="shared" ca="1" si="987"/>
        <v>-6.2366484959840983E-13</v>
      </c>
      <c r="EI489" s="223">
        <f t="shared" ca="1" si="988"/>
        <v>6.2366484959840852E-13</v>
      </c>
      <c r="EJ489" s="223">
        <f t="shared" ca="1" si="989"/>
        <v>-6.2366484959840721E-13</v>
      </c>
      <c r="EK489" s="223">
        <f t="shared" ca="1" si="990"/>
        <v>6.23664849598406E-13</v>
      </c>
      <c r="EL489" s="223">
        <f t="shared" ca="1" si="991"/>
        <v>-6.2366484959841145E-13</v>
      </c>
      <c r="EM489" s="223">
        <f t="shared" ca="1" si="992"/>
        <v>6.2366484959841014E-13</v>
      </c>
      <c r="EN489" s="223">
        <f t="shared" ca="1" si="993"/>
        <v>-6.2366484959840892E-13</v>
      </c>
      <c r="EO489" s="223">
        <f t="shared" ca="1" si="994"/>
        <v>6.2366484959840761E-13</v>
      </c>
      <c r="EP489" s="223">
        <f t="shared" ca="1" si="995"/>
        <v>-6.236648495984063E-13</v>
      </c>
      <c r="EQ489" s="223">
        <f t="shared" ca="1" si="996"/>
        <v>6.2366484959840509E-13</v>
      </c>
      <c r="ER489" s="223">
        <f t="shared" ca="1" si="997"/>
        <v>-6.2366484959841054E-13</v>
      </c>
      <c r="ES489" s="223">
        <f t="shared" ca="1" si="998"/>
        <v>6.2366484959840923E-13</v>
      </c>
      <c r="ET489" s="223">
        <f t="shared" ca="1" si="999"/>
        <v>-6.2366484959840792E-13</v>
      </c>
      <c r="EU489" s="223">
        <f t="shared" ca="1" si="1000"/>
        <v>6.236648495984067E-13</v>
      </c>
      <c r="EV489" s="223">
        <f t="shared" ca="1" si="1001"/>
        <v>-6.2366484959840539E-13</v>
      </c>
      <c r="EW489" s="223">
        <f t="shared" ca="1" si="1002"/>
        <v>6.2366484959841084E-13</v>
      </c>
      <c r="EX489" s="223">
        <f t="shared" ca="1" si="1003"/>
        <v>-6.2366484959840953E-13</v>
      </c>
      <c r="EY489" s="223">
        <f t="shared" ca="1" si="1004"/>
        <v>6.2366484959840832E-13</v>
      </c>
      <c r="EZ489" s="223">
        <f t="shared" ca="1" si="1005"/>
        <v>-6.2366484959840701E-13</v>
      </c>
      <c r="FA489" s="223">
        <f t="shared" ca="1" si="1006"/>
        <v>6.2366484959840569E-13</v>
      </c>
      <c r="FB489" s="223">
        <f t="shared" ca="1" si="1007"/>
        <v>-6.2366484959840448E-13</v>
      </c>
      <c r="FC489" s="223">
        <f t="shared" ca="1" si="1008"/>
        <v>6.2366484959840993E-13</v>
      </c>
      <c r="FD489" s="223">
        <f t="shared" ca="1" si="1009"/>
        <v>-6.2366484959840862E-13</v>
      </c>
      <c r="FE489" s="223">
        <f t="shared" ca="1" si="1010"/>
        <v>6.2366484959840741E-13</v>
      </c>
      <c r="FF489" s="223">
        <f t="shared" ca="1" si="1011"/>
        <v>-6.236648495984061E-13</v>
      </c>
      <c r="FG489" s="223">
        <f t="shared" ca="1" si="1012"/>
        <v>6.2366484959840478E-13</v>
      </c>
      <c r="FH489" s="223">
        <f t="shared" ca="1" si="1013"/>
        <v>-6.2366484959841024E-13</v>
      </c>
      <c r="FI489" s="223">
        <f t="shared" ca="1" si="1014"/>
        <v>6.2366484959840903E-13</v>
      </c>
      <c r="FJ489" s="223">
        <f t="shared" ca="1" si="1015"/>
        <v>-6.2366484959840771E-13</v>
      </c>
      <c r="FK489" s="223">
        <f t="shared" ca="1" si="1016"/>
        <v>6.236648495984064E-13</v>
      </c>
      <c r="FL489" s="223">
        <f t="shared" ca="1" si="1017"/>
        <v>-6.2366484959840519E-13</v>
      </c>
      <c r="FM489" s="223">
        <f t="shared" ca="1" si="1018"/>
        <v>6.2366484959840388E-13</v>
      </c>
      <c r="FN489" s="223">
        <f t="shared" ca="1" si="1019"/>
        <v>-6.2366484959840256E-13</v>
      </c>
      <c r="FO489" s="223">
        <f t="shared" ca="1" si="1020"/>
        <v>6.2366484959840135E-13</v>
      </c>
      <c r="FP489" s="223">
        <f t="shared" ca="1" si="1021"/>
        <v>-6.2366484959841347E-13</v>
      </c>
      <c r="FQ489" s="223">
        <f t="shared" ca="1" si="1022"/>
        <v>6.2366484959841226E-13</v>
      </c>
      <c r="FR489" s="223">
        <f t="shared" ca="1" si="1023"/>
        <v>-6.2366484959841094E-13</v>
      </c>
      <c r="FS489" s="223">
        <f t="shared" ca="1" si="1024"/>
        <v>6.2366484959840973E-13</v>
      </c>
      <c r="FT489" s="223">
        <f t="shared" ca="1" si="1025"/>
        <v>-6.2366484959840842E-13</v>
      </c>
      <c r="FU489" s="223">
        <f t="shared" ca="1" si="1026"/>
        <v>6.2366484959840711E-13</v>
      </c>
      <c r="FV489" s="223">
        <f t="shared" ca="1" si="1027"/>
        <v>-6.236648495984059E-13</v>
      </c>
      <c r="FW489" s="223">
        <f t="shared" ca="1" si="1028"/>
        <v>6.2366484959840458E-13</v>
      </c>
      <c r="FX489" s="223">
        <f t="shared" ca="1" si="1029"/>
        <v>-6.2366484959840327E-13</v>
      </c>
      <c r="FY489" s="223">
        <f t="shared" ca="1" si="1030"/>
        <v>6.2366484959840206E-13</v>
      </c>
      <c r="FZ489" s="223">
        <f t="shared" ca="1" si="1031"/>
        <v>-6.2366484959840075E-13</v>
      </c>
      <c r="GA489" s="223">
        <f t="shared" ca="1" si="1032"/>
        <v>6.2366484959841296E-13</v>
      </c>
      <c r="GB489" s="223">
        <f t="shared" ca="1" si="1033"/>
        <v>-6.2366484959841165E-13</v>
      </c>
      <c r="GC489" s="223">
        <f t="shared" ca="1" si="1034"/>
        <v>6.2366484959841034E-13</v>
      </c>
      <c r="GD489" s="223">
        <f t="shared" ca="1" si="1035"/>
        <v>-6.2366484959840913E-13</v>
      </c>
      <c r="GE489" s="223">
        <f t="shared" ca="1" si="1036"/>
        <v>6.2366484959840781E-13</v>
      </c>
      <c r="GF489" s="223">
        <f t="shared" ca="1" si="1037"/>
        <v>-6.236648495984066E-13</v>
      </c>
      <c r="GG489" s="223">
        <f t="shared" ca="1" si="1038"/>
        <v>6.2366484959840529E-13</v>
      </c>
      <c r="GH489" s="223">
        <f t="shared" ca="1" si="1039"/>
        <v>-6.2366484959840398E-13</v>
      </c>
      <c r="GI489" s="223">
        <f t="shared" ca="1" si="1040"/>
        <v>6.2366484959840277E-13</v>
      </c>
      <c r="GJ489" s="223">
        <f t="shared" ca="1" si="1041"/>
        <v>-6.2366484959840145E-13</v>
      </c>
      <c r="GK489" s="223">
        <f t="shared" ca="1" si="1042"/>
        <v>6.2366484959841367E-13</v>
      </c>
      <c r="GL489" s="223">
        <f t="shared" ca="1" si="1043"/>
        <v>-6.2366484959841236E-13</v>
      </c>
      <c r="GM489" s="223">
        <f t="shared" ca="1" si="1044"/>
        <v>6.2366484959841105E-13</v>
      </c>
      <c r="GN489" s="223">
        <f t="shared" ca="1" si="1045"/>
        <v>-6.2366484959840983E-13</v>
      </c>
      <c r="GO489" s="223">
        <f t="shared" ca="1" si="1046"/>
        <v>6.2366484959840852E-13</v>
      </c>
      <c r="GP489" s="223">
        <f t="shared" ca="1" si="1047"/>
        <v>-6.2366484959840721E-13</v>
      </c>
      <c r="GQ489" s="223">
        <f t="shared" ca="1" si="1048"/>
        <v>6.23664849598406E-13</v>
      </c>
      <c r="GR489" s="223">
        <f t="shared" ca="1" si="1049"/>
        <v>-6.2366484959840468E-13</v>
      </c>
      <c r="GS489" s="223">
        <f t="shared" ca="1" si="1050"/>
        <v>6.2366484959840347E-13</v>
      </c>
      <c r="GT489" s="223">
        <f t="shared" ca="1" si="1051"/>
        <v>-6.2366484959840216E-13</v>
      </c>
      <c r="GU489" s="223">
        <f t="shared" ca="1" si="1052"/>
        <v>6.2366484959840085E-13</v>
      </c>
      <c r="GV489" s="223">
        <f t="shared" ca="1" si="1053"/>
        <v>-6.2366484959841306E-13</v>
      </c>
      <c r="GW489" s="223">
        <f t="shared" ca="1" si="1054"/>
        <v>6.2366484959841175E-13</v>
      </c>
      <c r="GX489" s="223">
        <f t="shared" ca="1" si="1055"/>
        <v>-6.2366484959841054E-13</v>
      </c>
      <c r="GY489" s="223">
        <f t="shared" ca="1" si="1056"/>
        <v>6.2366484959840923E-13</v>
      </c>
      <c r="GZ489" s="223">
        <f t="shared" ca="1" si="1057"/>
        <v>-6.2366484959840792E-13</v>
      </c>
      <c r="HA489" s="223">
        <f t="shared" ca="1" si="1058"/>
        <v>6.236648495984067E-13</v>
      </c>
      <c r="HB489" s="223">
        <f t="shared" ca="1" si="1059"/>
        <v>-6.2366484959840539E-13</v>
      </c>
      <c r="HC489" s="223">
        <f t="shared" ca="1" si="1060"/>
        <v>6.2366484959840408E-13</v>
      </c>
      <c r="HD489" s="223">
        <f t="shared" ca="1" si="1061"/>
        <v>-6.2366484959840287E-13</v>
      </c>
      <c r="HE489" s="223">
        <f t="shared" ca="1" si="1062"/>
        <v>6.2366484959840155E-13</v>
      </c>
      <c r="HF489" s="223">
        <f t="shared" ca="1" si="1063"/>
        <v>-6.2366484959841377E-13</v>
      </c>
      <c r="HG489" s="223">
        <f t="shared" ca="1" si="1064"/>
        <v>6.2366484959841246E-13</v>
      </c>
      <c r="HH489" s="223">
        <f t="shared" ca="1" si="1065"/>
        <v>-6.2366484959841115E-13</v>
      </c>
      <c r="HI489" s="223">
        <f t="shared" ca="1" si="1066"/>
        <v>6.2366484959840993E-13</v>
      </c>
      <c r="HJ489" s="223">
        <f t="shared" ca="1" si="1067"/>
        <v>-6.2366484959840862E-13</v>
      </c>
      <c r="HK489" s="223">
        <f t="shared" ca="1" si="1068"/>
        <v>6.2366484959840741E-13</v>
      </c>
      <c r="HL489" s="223">
        <f t="shared" ca="1" si="1069"/>
        <v>-6.236648495984061E-13</v>
      </c>
      <c r="HM489" s="223">
        <f t="shared" ca="1" si="1070"/>
        <v>6.2366484959840478E-13</v>
      </c>
      <c r="HN489" s="223">
        <f t="shared" ca="1" si="1071"/>
        <v>-6.2366484959840357E-13</v>
      </c>
      <c r="HO489" s="223">
        <f t="shared" ca="1" si="1072"/>
        <v>6.2366484959840226E-13</v>
      </c>
      <c r="HP489" s="223">
        <f t="shared" ca="1" si="1073"/>
        <v>-6.2366484959840095E-13</v>
      </c>
      <c r="HQ489" s="223">
        <f t="shared" ca="1" si="1074"/>
        <v>6.2366484959841317E-13</v>
      </c>
      <c r="HR489" s="223">
        <f t="shared" ca="1" si="1075"/>
        <v>-6.2366484959841185E-13</v>
      </c>
      <c r="HS489" s="223">
        <f t="shared" ca="1" si="1076"/>
        <v>6.2366484959841064E-13</v>
      </c>
      <c r="HT489" s="223">
        <f t="shared" ca="1" si="1077"/>
        <v>-6.2366484959840933E-13</v>
      </c>
      <c r="HU489" s="223">
        <f t="shared" ca="1" si="1078"/>
        <v>6.2366484959840802E-13</v>
      </c>
      <c r="HV489" s="223">
        <f t="shared" ca="1" si="1079"/>
        <v>-6.236648495984068E-13</v>
      </c>
      <c r="HW489" s="223">
        <f t="shared" ca="1" si="1080"/>
        <v>6.2366484959840549E-13</v>
      </c>
      <c r="HX489" s="223">
        <f t="shared" ca="1" si="1081"/>
        <v>-6.2366484959840428E-13</v>
      </c>
      <c r="HY489" s="223">
        <f t="shared" ca="1" si="1082"/>
        <v>6.2366484959840297E-13</v>
      </c>
      <c r="HZ489" s="223">
        <f t="shared" ca="1" si="1083"/>
        <v>-6.2366484959840165E-13</v>
      </c>
      <c r="IA489" s="223">
        <f t="shared" ca="1" si="1084"/>
        <v>6.2366484959840044E-13</v>
      </c>
      <c r="IB489" s="223">
        <f t="shared" ca="1" si="1085"/>
        <v>-6.2366484959841256E-13</v>
      </c>
      <c r="IC489" s="223">
        <f t="shared" ca="1" si="1086"/>
        <v>6.2366484959841135E-13</v>
      </c>
      <c r="ID489" s="223">
        <f t="shared" ca="1" si="1087"/>
        <v>-6.2366484959841004E-13</v>
      </c>
      <c r="IE489" s="223">
        <f t="shared" ca="1" si="1088"/>
        <v>6.2366484959840802E-13</v>
      </c>
      <c r="IF489" s="223">
        <f t="shared" ca="1" si="1089"/>
        <v>-6.2366484959840751E-13</v>
      </c>
      <c r="IG489" s="223">
        <f t="shared" ca="1" si="1090"/>
        <v>6.236648495984062E-13</v>
      </c>
      <c r="IH489" s="223">
        <f t="shared" ca="1" si="1091"/>
        <v>-6.2366484959840489E-13</v>
      </c>
      <c r="II489" s="223">
        <f t="shared" ca="1" si="1092"/>
        <v>6.2366484959840367E-13</v>
      </c>
      <c r="IJ489" s="223">
        <f t="shared" ca="1" si="1093"/>
        <v>-6.2366484959840236E-13</v>
      </c>
      <c r="IK489" s="223">
        <f t="shared" ca="1" si="1094"/>
        <v>6.2366484959840115E-13</v>
      </c>
      <c r="IL489" s="223">
        <f t="shared" ca="1" si="1095"/>
        <v>-6.2366484959839984E-13</v>
      </c>
      <c r="IM489" s="223">
        <f t="shared" ca="1" si="1096"/>
        <v>6.2366484959841206E-13</v>
      </c>
      <c r="IN489" s="223">
        <f t="shared" ca="1" si="1097"/>
        <v>-6.2366484959841074E-13</v>
      </c>
      <c r="IO489" s="223">
        <f t="shared" ca="1" si="1098"/>
        <v>6.2366484959840943E-13</v>
      </c>
      <c r="IP489" s="223">
        <f t="shared" ca="1" si="1099"/>
        <v>-6.2366484959840822E-13</v>
      </c>
      <c r="IQ489" s="223">
        <f t="shared" ca="1" si="1100"/>
        <v>6.2366484959840691E-13</v>
      </c>
      <c r="IR489" s="223">
        <f t="shared" ca="1" si="1101"/>
        <v>-6.2366484959840559E-13</v>
      </c>
      <c r="IS489" s="223">
        <f t="shared" ca="1" si="1102"/>
        <v>6.2366484959840438E-13</v>
      </c>
      <c r="IT489" s="223">
        <f t="shared" ca="1" si="1103"/>
        <v>-6.2366484959840307E-13</v>
      </c>
      <c r="IU489" s="223">
        <f t="shared" ca="1" si="1104"/>
        <v>6.2366484959840176E-13</v>
      </c>
      <c r="IV489" s="223">
        <f t="shared" ca="1" si="1105"/>
        <v>-6.2366484959840054E-13</v>
      </c>
      <c r="IW489" s="223">
        <f t="shared" ca="1" si="1106"/>
        <v>6.2366484959841266E-13</v>
      </c>
      <c r="IX489" s="223">
        <f t="shared" ca="1" si="1107"/>
        <v>-6.2366484959841145E-13</v>
      </c>
      <c r="IY489" s="223">
        <f t="shared" ca="1" si="1108"/>
        <v>6.2366484959841014E-13</v>
      </c>
      <c r="IZ489" s="223">
        <f t="shared" ca="1" si="1109"/>
        <v>-6.2366484959840892E-13</v>
      </c>
      <c r="JA489" s="223">
        <f t="shared" ca="1" si="1110"/>
        <v>6.2366484959840761E-13</v>
      </c>
      <c r="JB489" s="223">
        <f t="shared" ca="1" si="1111"/>
        <v>-6.236648495984063E-13</v>
      </c>
    </row>
    <row r="490" spans="2:262">
      <c r="B490" s="230">
        <v>129</v>
      </c>
      <c r="C490" s="229">
        <f t="shared" si="1112"/>
        <v>2.5195312500000018E-3</v>
      </c>
      <c r="D490" s="226">
        <f t="shared" ref="D490:D553" ca="1" si="1113">Vo_set2+E490</f>
        <v>17.999999999991942</v>
      </c>
      <c r="E490" s="225">
        <f ca="1">EE361</f>
        <v>-8.055849270712112E-12</v>
      </c>
      <c r="F490" s="224">
        <v>129</v>
      </c>
      <c r="G490" s="223">
        <f t="shared" ref="G490:G553" ca="1" si="1114">2*IMREAL(K229)*COS(2*PI()*B229*1/Nt_load2)-2*IMAGINARY(K229)*SIN(2*PI()*B229*1/Nt_load2)</f>
        <v>6.5315934066143335E-13</v>
      </c>
      <c r="H490" s="223">
        <f t="shared" ref="H490:H553" ca="1" si="1115">2*IMREAL(K229)*COS(2*PI()*B229*2/Nt_load2)-2*IMAGINARY(K229)*SIN(2*PI()*B229*2/Nt_load2)</f>
        <v>-6.5458183910903318E-13</v>
      </c>
      <c r="I490" s="223">
        <f t="shared" ref="I490:I553" ca="1" si="1116">2*IMREAL(K229)*COS(2*PI()*B229*3/Nt_load2)-2*IMAGINARY(K229)*SIN(2*PI()*B229*3/Nt_load2)</f>
        <v>6.5561004193314514E-13</v>
      </c>
      <c r="J490" s="223">
        <f t="shared" ref="J490:J553" ca="1" si="1117">2*IMREAL(K229)*COS(2*PI()*B229*4/Nt_load2)-2*IMAGINARY(K229)*SIN(2*PI()*B229*4/Nt_load2)</f>
        <v>-6.5624332978283508E-13</v>
      </c>
      <c r="K490" s="223">
        <f t="shared" ref="K490:K553" ca="1" si="1118">2*IMREAL(K229)*COS(2*PI()*B229*5/Nt_load2)-2*IMAGINARY(K229)*SIN(2*PI()*B229*5/Nt_load2)</f>
        <v>6.5648132118918256E-13</v>
      </c>
      <c r="L490" s="223">
        <f t="shared" ref="L490:L553" ca="1" si="1119">2*IMREAL(K229)*COS(2*PI()*B229*6/Nt_load2)-2*IMAGINARY(K229)*SIN(2*PI()*B229*6/Nt_load2)</f>
        <v>-6.5632387279506323E-13</v>
      </c>
      <c r="M490" s="223">
        <f t="shared" ref="M490:M553" ca="1" si="1120">2*IMREAL(K229)*COS(2*PI()*B229*7/Nt_load2)-2*IMAGINARY(K229)*SIN(2*PI()*B229*7/Nt_load2)</f>
        <v>6.5577107944150263E-13</v>
      </c>
      <c r="N490" s="223">
        <f t="shared" ref="N490:N553" ca="1" si="1121">2*IMREAL(K229)*COS(2*PI()*B229*8/Nt_load2)-2*IMAGINARY(K229)*SIN(2*PI()*B229*8/Nt_load2)</f>
        <v>-6.5482327411054638E-13</v>
      </c>
      <c r="O490" s="223">
        <f t="shared" ref="O490:O553" ca="1" si="1122">2*IMREAL(K229)*COS(2*PI()*B229*9/Nt_load2)-2*IMAGINARY(K229)*SIN(2*PI()*B229*9/Nt_load2)</f>
        <v>6.5348102772468532E-13</v>
      </c>
      <c r="P490" s="223">
        <f t="shared" ref="P490:P553" ca="1" si="1123">2*IMREAL(K229)*COS(2*PI()*B229*10/Nt_load2)-2*IMAGINARY(K229)*SIN(2*PI()*B229*10/Nt_load2)</f>
        <v>-6.5174514880295268E-13</v>
      </c>
      <c r="Q490" s="223">
        <f t="shared" ref="Q490:Q553" ca="1" si="1124">2*IMREAL(K229)*COS(2*PI()*B229*11/Nt_load2)-2*IMAGINARY(K229)*SIN(2*PI()*B229*11/Nt_load2)</f>
        <v>6.4961668297390166E-13</v>
      </c>
      <c r="R490" s="223">
        <f t="shared" ref="R490:R553" ca="1" si="1125">2*IMREAL(K229)*COS(2*PI()*B229*12/Nt_load2)-2*IMAGINARY(K229)*SIN(2*PI()*B229*12/Nt_load2)</f>
        <v>-6.4709691234575896E-13</v>
      </c>
      <c r="S490" s="223">
        <f t="shared" ref="S490:S553" ca="1" si="1126">2*IMREAL(K229)*COS(2*PI()*B229*13/Nt_load2)-2*IMAGINARY(K229)*SIN(2*PI()*B229*13/Nt_load2)</f>
        <v>6.4418735473413184E-13</v>
      </c>
      <c r="T490" s="223">
        <f t="shared" ref="T490:T553" ca="1" si="1127">2*IMREAL(K229)*COS(2*PI()*B229*14/Nt_load2)-2*IMAGINARY(K229)*SIN(2*PI()*B229*14/Nt_load2)</f>
        <v>-6.4088976274772966E-13</v>
      </c>
      <c r="U490" s="223">
        <f t="shared" ref="U490:U553" ca="1" si="1128">2*IMREAL(K229)*COS(2*PI()*B229*15/Nt_load2)-2*IMAGINARY(K229)*SIN(2*PI()*B229*15/Nt_load2)</f>
        <v>6.3720612273266003E-13</v>
      </c>
      <c r="V490" s="223">
        <f t="shared" ref="V490:V553" ca="1" si="1129">2*IMREAL(K229)*COS(2*PI()*B229*16/Nt_load2)-2*IMAGINARY(K229)*SIN(2*PI()*B229*16/Nt_load2)</f>
        <v>-6.3313865357592783E-13</v>
      </c>
      <c r="W490" s="223">
        <f t="shared" ref="W490:W553" ca="1" si="1130">2*IMREAL(K229)*COS(2*PI()*B229*17/Nt_load2)-2*IMAGINARY(K229)*SIN(2*PI()*B229*17/Nt_load2)</f>
        <v>6.286898053688607E-13</v>
      </c>
      <c r="X490" s="223">
        <f t="shared" ref="X490:X553" ca="1" si="1131">2*IMREAL(K229)*COS(2*PI()*B229*18/Nt_load2)-2*IMAGINARY(K229)*SIN(2*PI()*B229*18/Nt_load2)</f>
        <v>-6.2386225793126542E-13</v>
      </c>
      <c r="Y490" s="223">
        <f t="shared" ref="Y490:Y553" ca="1" si="1132">2*IMREAL(K229)*COS(2*PI()*B229*19/Nt_load2)-2*IMAGINARY(K229)*SIN(2*PI()*B229*19/Nt_load2)</f>
        <v>6.1865891919720471E-13</v>
      </c>
      <c r="Z490" s="223">
        <f t="shared" ref="Z490:Z553" ca="1" si="1133">2*IMREAL(K229)*COS(2*PI()*B229*20/Nt_load2)-2*IMAGINARY(K229)*SIN(2*PI()*B229*20/Nt_load2)</f>
        <v>-6.1308292346336653E-13</v>
      </c>
      <c r="AA490" s="223">
        <f t="shared" ref="AA490:AA553" ca="1" si="1134">2*IMREAL(K229)*COS(2*PI()*B229*21/Nt_load2)-2*IMAGINARY(K229)*SIN(2*PI()*B229*21/Nt_load2)</f>
        <v>6.0713762950107949E-13</v>
      </c>
      <c r="AB490" s="223">
        <f t="shared" ref="AB490:AB553" ca="1" si="1135">2*IMREAL(K229)*COS(2*PI()*B229*22/Nt_load2)-2*IMAGINARY(K229)*SIN(2*PI()*B229*22/Nt_load2)</f>
        <v>-6.0082661853312272E-13</v>
      </c>
      <c r="AC490" s="223">
        <f t="shared" ref="AC490:AC553" ca="1" si="1136">2*IMREAL(K229)*COS(2*PI()*B229*23/Nt_load2)-2*IMAGINARY(K229)*SIN(2*PI()*B229*23/Nt_load2)</f>
        <v>5.941536920765122E-13</v>
      </c>
      <c r="AD490" s="223">
        <f t="shared" ref="AD490:AD553" ca="1" si="1137">2*IMREAL(K229)*COS(2*PI()*B229*24/Nt_load2)-2*IMAGINARY(K229)*SIN(2*PI()*B229*24/Nt_load2)</f>
        <v>-5.8712286965263213E-13</v>
      </c>
      <c r="AE490" s="223">
        <f t="shared" ref="AE490:AE553" ca="1" si="1138">2*IMREAL(K229)*COS(2*PI()*B229*25/Nt_load2)-2*IMAGINARY(K229)*SIN(2*PI()*B229*25/Nt_load2)</f>
        <v>5.7973838636601575E-13</v>
      </c>
      <c r="AF490" s="223">
        <f t="shared" ref="AF490:AF553" ca="1" si="1139">2*IMREAL(K229)*COS(2*PI()*B229*26/Nt_load2)-2*IMAGINARY(K229)*SIN(2*PI()*B229*26/Nt_load2)</f>
        <v>-5.7200469035326265E-13</v>
      </c>
      <c r="AG490" s="223">
        <f t="shared" ref="AG490:AG553" ca="1" si="1140">2*IMREAL(K229)*COS(2*PI()*B229*27/Nt_load2)-2*IMAGINARY(K229)*SIN(2*PI()*B229*27/Nt_load2)</f>
        <v>5.6392644010367837E-13</v>
      </c>
      <c r="AH490" s="223">
        <f t="shared" ref="AH490:AH553" ca="1" si="1141">2*IMREAL(K229)*COS(2*PI()*B229*28/Nt_load2)-2*IMAGINARY(K229)*SIN(2*PI()*B229*28/Nt_load2)</f>
        <v>-5.5550850165313859E-13</v>
      </c>
      <c r="AI490" s="223">
        <f t="shared" ref="AI490:AI553" ca="1" si="1142">2*IMREAL(K229)*COS(2*PI()*B229*29/Nt_load2)-2*IMAGINARY(K229)*SIN(2*PI()*B229*29/Nt_load2)</f>
        <v>5.4675594565300873E-13</v>
      </c>
      <c r="AJ490" s="223">
        <f t="shared" ref="AJ490:AJ553" ca="1" si="1143">2*IMREAL(K229)*COS(2*PI()*B229*30/Nt_load2)-2*IMAGINARY(K229)*SIN(2*PI()*B229*30/Nt_load2)</f>
        <v>-5.3767404431573417E-13</v>
      </c>
      <c r="AK490" s="223">
        <f t="shared" ref="AK490:AK553" ca="1" si="1144">2*IMREAL(K229)*COS(2*PI()*B229*31/Nt_load2)-2*IMAGINARY(K229)*SIN(2*PI()*B229*31/Nt_load2)</f>
        <v>5.2826826823909656E-13</v>
      </c>
      <c r="AL490" s="223">
        <f t="shared" ref="AL490:AL553" ca="1" si="1145">2*IMREAL(K229)*COS(2*PI()*B229*32/Nt_load2)-2*IMAGINARY(K229)*SIN(2*PI()*B229*32/Nt_load2)</f>
        <v>-5.1854428311088908E-13</v>
      </c>
      <c r="AM490" s="223">
        <f t="shared" ref="AM490:AM553" ca="1" si="1146">2*IMREAL(K229)*COS(2*PI()*B229*33/Nt_load2)-2*IMAGINARY(K229)*SIN(2*PI()*B229*33/Nt_load2)</f>
        <v>5.0850794629615507E-13</v>
      </c>
      <c r="AN490" s="223">
        <f t="shared" ref="AN490:AN553" ca="1" si="1147">2*IMREAL(K229)*COS(2*PI()*B229*34/Nt_load2)-2*IMAGINARY(K229)*SIN(2*PI()*B229*34/Nt_load2)</f>
        <v>-4.9816530330891491E-13</v>
      </c>
      <c r="AO490" s="223">
        <f t="shared" ref="AO490:AO553" ca="1" si="1148">2*IMREAL(K229)*COS(2*PI()*B229*35/Nt_load2)-2*IMAGINARY(K229)*SIN(2*PI()*B229*35/Nt_load2)</f>
        <v>4.8752258417055604E-13</v>
      </c>
      <c r="AP490" s="223">
        <f t="shared" ref="AP490:AP553" ca="1" si="1149">2*IMREAL(K229)*COS(2*PI()*B229*36/Nt_load2)-2*IMAGINARY(K229)*SIN(2*PI()*B229*36/Nt_load2)</f>
        <v>-4.7658619965714264E-13</v>
      </c>
      <c r="AQ490" s="223">
        <f t="shared" ref="AQ490:AQ553" ca="1" si="1150">2*IMREAL(K229)*COS(2*PI()*B229*37/Nt_load2)-2*IMAGINARY(K229)*SIN(2*PI()*B229*37/Nt_load2)</f>
        <v>4.6536273743775528E-13</v>
      </c>
      <c r="AR490" s="223">
        <f t="shared" ref="AR490:AR553" ca="1" si="1151">2*IMREAL(K229)*COS(2*PI()*B229*38/Nt_load2)-2*IMAGINARY(K229)*SIN(2*PI()*B229*38/Nt_load2)</f>
        <v>-4.538589581063754E-13</v>
      </c>
      <c r="AS490" s="223">
        <f t="shared" ref="AS490:AS553" ca="1" si="1152">2*IMREAL(K229)*COS(2*PI()*B229*39/Nt_load2)-2*IMAGINARY(K229)*SIN(2*PI()*B229*39/Nt_load2)</f>
        <v>4.4208179110950518E-13</v>
      </c>
      <c r="AT490" s="223">
        <f t="shared" ref="AT490:AT553" ca="1" si="1153">2*IMREAL(K229)*COS(2*PI()*B229*40/Nt_load2)-2*IMAGINARY(K229)*SIN(2*PI()*B229*40/Nt_load2)</f>
        <v>-4.3003833057218052E-13</v>
      </c>
      <c r="AU490" s="223">
        <f t="shared" ref="AU490:AU553" ca="1" si="1154">2*IMREAL(K229)*COS(2*PI()*B229*41/Nt_load2)-2*IMAGINARY(K229)*SIN(2*PI()*B229*41/Nt_load2)</f>
        <v>4.1773583102468089E-13</v>
      </c>
      <c r="AV490" s="223">
        <f t="shared" ref="AV490:AV553" ca="1" si="1155">2*IMREAL(K229)*COS(2*PI()*B229*42/Nt_load2)-2*IMAGINARY(K229)*SIN(2*PI()*B229*42/Nt_load2)</f>
        <v>-4.0518170303272076E-13</v>
      </c>
      <c r="AW490" s="223">
        <f t="shared" ref="AW490:AW553" ca="1" si="1156">2*IMREAL(K229)*COS(2*PI()*B229*43/Nt_load2)-2*IMAGINARY(K229)*SIN(2*PI()*B229*43/Nt_load2)</f>
        <v>3.9238350873357323E-13</v>
      </c>
      <c r="AX490" s="223">
        <f t="shared" ref="AX490:AX553" ca="1" si="1157">2*IMREAL(K229)*COS(2*PI()*B229*44/Nt_load2)-2*IMAGINARY(K229)*SIN(2*PI()*B229*44/Nt_load2)</f>
        <v>-3.7934895728094427E-13</v>
      </c>
      <c r="AY490" s="223">
        <f t="shared" ref="AY490:AY553" ca="1" si="1158">2*IMREAL(K229)*COS(2*PI()*B229*45/Nt_load2)-2*IMAGINARY(K229)*SIN(2*PI()*B229*45/Nt_load2)</f>
        <v>3.6608590020120524E-13</v>
      </c>
      <c r="AZ490" s="223">
        <f t="shared" ref="AZ490:AZ553" ca="1" si="1159">2*IMREAL(K229)*COS(2*PI()*B229*46/Nt_load2)-2*IMAGINARY(K229)*SIN(2*PI()*B229*46/Nt_load2)</f>
        <v>-3.5260232666401846E-13</v>
      </c>
      <c r="BA490" s="223">
        <f t="shared" ref="BA490:BA553" ca="1" si="1160">2*IMREAL(K229)*COS(2*PI()*B229*47/Nt_load2)-2*IMAGINARY(K229)*SIN(2*PI()*B229*47/Nt_load2)</f>
        <v>3.389063586698994E-13</v>
      </c>
      <c r="BB490" s="223">
        <f t="shared" ref="BB490:BB553" ca="1" si="1161">2*IMREAL(K229)*COS(2*PI()*B229*48/Nt_load2)-2*IMAGINARY(K229)*SIN(2*PI()*B229*48/Nt_load2)</f>
        <v>-3.2500624615784244E-13</v>
      </c>
      <c r="BC490" s="223">
        <f t="shared" ref="BC490:BC553" ca="1" si="1162">2*IMREAL(K229)*COS(2*PI()*B229*49/Nt_load2)-2*IMAGINARY(K229)*SIN(2*PI()*B229*49/Nt_load2)</f>
        <v>3.1091036203588265E-13</v>
      </c>
      <c r="BD490" s="223">
        <f t="shared" ref="BD490:BD553" ca="1" si="1163">2*IMREAL(K229)*COS(2*PI()*B229*50/Nt_load2)-2*IMAGINARY(K229)*SIN(2*PI()*B229*50/Nt_load2)</f>
        <v>-2.9662719713750334E-13</v>
      </c>
      <c r="BE490" s="223">
        <f t="shared" ref="BE490:BE553" ca="1" si="1164">2*IMREAL(K229)*COS(2*PI()*B229*51/Nt_load2)-2*IMAGINARY(K229)*SIN(2*PI()*B229*51/Nt_load2)</f>
        <v>2.8216535510717369E-13</v>
      </c>
      <c r="BF490" s="223">
        <f t="shared" ref="BF490:BF553" ca="1" si="1165">2*IMREAL(K229)*COS(2*PI()*B229*52/Nt_load2)-2*IMAGINARY(K229)*SIN(2*PI()*B229*52/Nt_load2)</f>
        <v>-2.6753354721776953E-13</v>
      </c>
      <c r="BG490" s="223">
        <f t="shared" ref="BG490:BG553" ca="1" si="1166">2*IMREAL(K229)*COS(2*PI()*B229*53/Nt_load2)-2*IMAGINARY(K229)*SIN(2*PI()*B229*53/Nt_load2)</f>
        <v>2.5274058712326227E-13</v>
      </c>
      <c r="BH490" s="223">
        <f t="shared" ref="BH490:BH553" ca="1" si="1167">2*IMREAL(K229)*COS(2*PI()*B229*54/Nt_load2)-2*IMAGINARY(K229)*SIN(2*PI()*B229*54/Nt_load2)</f>
        <v>-2.377953855496341E-13</v>
      </c>
      <c r="BI490" s="223">
        <f t="shared" ref="BI490:BI553" ca="1" si="1168">2*IMREAL(K229)*COS(2*PI()*B229*55/Nt_load2)-2*IMAGINARY(K229)*SIN(2*PI()*B229*55/Nt_load2)</f>
        <v>2.2270694492749291E-13</v>
      </c>
      <c r="BJ490" s="223">
        <f t="shared" ref="BJ490:BJ553" ca="1" si="1169">2*IMREAL(K229)*COS(2*PI()*B229*56/Nt_load2)-2*IMAGINARY(K229)*SIN(2*PI()*B229*56/Nt_load2)</f>
        <v>-2.0748435396927638E-13</v>
      </c>
      <c r="BK490" s="223">
        <f t="shared" ref="BK490:BK553" ca="1" si="1170">2*IMREAL(K229)*COS(2*PI()*B229*57/Nt_load2)-2*IMAGINARY(K229)*SIN(2*PI()*B229*57/Nt_load2)</f>
        <v>1.9213678219456843E-13</v>
      </c>
      <c r="BL490" s="223">
        <f t="shared" ref="BL490:BL553" ca="1" si="1171">2*IMREAL(K229)*COS(2*PI()*B229*58/Nt_load2)-2*IMAGINARY(K229)*SIN(2*PI()*B229*58/Nt_load2)</f>
        <v>-1.7667347440674139E-13</v>
      </c>
      <c r="BM490" s="223">
        <f t="shared" ref="BM490:BM553" ca="1" si="1172">2*IMREAL(K229)*COS(2*PI()*B229*59/Nt_load2)-2*IMAGINARY(K229)*SIN(2*PI()*B229*59/Nt_load2)</f>
        <v>1.6110374512416059E-13</v>
      </c>
      <c r="BN490" s="223">
        <f t="shared" ref="BN490:BN553" ca="1" si="1173">2*IMREAL(K229)*COS(2*PI()*B229*60/Nt_load2)-2*IMAGINARY(K229)*SIN(2*PI()*B229*60/Nt_load2)</f>
        <v>-1.4543697296957397E-13</v>
      </c>
      <c r="BO490" s="223">
        <f t="shared" ref="BO490:BO553" ca="1" si="1174">2*IMREAL(K229)*COS(2*PI()*B229*61/Nt_load2)-2*IMAGINARY(K229)*SIN(2*PI()*B229*61/Nt_load2)</f>
        <v>1.296825950207091E-13</v>
      </c>
      <c r="BP490" s="223">
        <f t="shared" ref="BP490:BP553" ca="1" si="1175">2*IMREAL(K229)*COS(2*PI()*B229*62/Nt_load2)-2*IMAGINARY(K229)*SIN(2*PI()*B229*62/Nt_load2)</f>
        <v>-1.1385010112576668E-13</v>
      </c>
      <c r="BQ490" s="223">
        <f t="shared" ref="BQ490:BQ553" ca="1" si="1176">2*IMREAL(K229)*COS(2*PI()*B229*63/Nt_load2)-2*IMAGINARY(K229)*SIN(2*PI()*B229*63/Nt_load2)</f>
        <v>9.7949028187017262E-14</v>
      </c>
      <c r="BR490" s="223">
        <f t="shared" ref="BR490:BR553" ca="1" si="1177">2*IMREAL(K229)*COS(2*PI()*B229*64/Nt_load2)-2*IMAGINARY(K229)*SIN(2*PI()*B229*64/Nt_load2)</f>
        <v>-8.1988954416238025E-14</v>
      </c>
      <c r="BS490" s="223">
        <f t="shared" ref="BS490:BS553" ca="1" si="1178">2*IMREAL(K229)*COS(2*PI()*B229*65/Nt_load2)-2*IMAGINARY(K229)*SIN(2*PI()*B229*65/Nt_load2)</f>
        <v>6.5979493565082886E-14</v>
      </c>
      <c r="BT490" s="223">
        <f t="shared" ref="BT490:BT553" ca="1" si="1179">2*IMREAL(K229)*COS(2*PI()*B229*66/Nt_load2)-2*IMAGINARY(K229)*SIN(2*PI()*B229*66/Nt_load2)</f>
        <v>-4.9930289134136286E-14</v>
      </c>
      <c r="BU490" s="223">
        <f t="shared" ref="BU490:BU553" ca="1" si="1180">2*IMREAL(K229)*COS(2*PI()*B229*67/Nt_load2)-2*IMAGINARY(K229)*SIN(2*PI()*B229*67/Nt_load2)</f>
        <v>3.3851008564047687E-14</v>
      </c>
      <c r="BV490" s="223">
        <f t="shared" ref="BV490:BV553" ca="1" si="1181">2*IMREAL(K229)*COS(2*PI()*B229*68/Nt_load2)-2*IMAGINARY(K229)*SIN(2*PI()*B229*68/Nt_load2)</f>
        <v>-1.7751337412152199E-14</v>
      </c>
      <c r="BW490" s="223">
        <f t="shared" ref="BW490:BW553" ca="1" si="1182">2*IMREAL(K229)*COS(2*PI()*B229*69/Nt_load2)-2*IMAGINARY(K229)*SIN(2*PI()*B229*69/Nt_load2)</f>
        <v>1.6409735183649072E-15</v>
      </c>
      <c r="BX490" s="223">
        <f t="shared" ref="BX490:BX553" ca="1" si="1183">2*IMREAL(K229)*COS(2*PI()*B229*70/Nt_load2)-2*IMAGINARY(K229)*SIN(2*PI()*B229*70/Nt_load2)</f>
        <v>1.4470378836509904E-14</v>
      </c>
      <c r="BY490" s="223">
        <f t="shared" ref="BY490:BY553" ca="1" si="1184">2*IMREAL(K229)*COS(2*PI()*B229*71/Nt_load2)-2*IMAGINARY(K229)*SIN(2*PI()*B229*71/Nt_load2)</f>
        <v>-3.0573014776237265E-14</v>
      </c>
      <c r="BZ490" s="223">
        <f t="shared" ref="BZ490:BZ553" ca="1" si="1185">2*IMREAL(K229)*COS(2*PI()*B229*72/Nt_load2)-2*IMAGINARY(K229)*SIN(2*PI()*B229*72/Nt_load2)</f>
        <v>4.6657234675080726E-14</v>
      </c>
      <c r="CA490" s="223">
        <f t="shared" ref="CA490:CA553" ca="1" si="1186">2*IMREAL(K229)*COS(2*PI()*B229*73/Nt_load2)-2*IMAGINARY(K229)*SIN(2*PI()*B229*73/Nt_load2)</f>
        <v>-6.2713350000382296E-14</v>
      </c>
      <c r="CB490" s="223">
        <f t="shared" ref="CB490:CB553" ca="1" si="1187">2*IMREAL(K229)*COS(2*PI()*B229*74/Nt_load2)-2*IMAGINARY(K229)*SIN(2*PI()*B229*74/Nt_load2)</f>
        <v>7.8731689148646804E-14</v>
      </c>
      <c r="CC490" s="223">
        <f t="shared" ref="CC490:CC553" ca="1" si="1188">2*IMREAL(K229)*COS(2*PI()*B229*75/Nt_load2)-2*IMAGINARY(K229)*SIN(2*PI()*B229*75/Nt_load2)</f>
        <v>-9.470260327133562E-14</v>
      </c>
      <c r="CD490" s="223">
        <f t="shared" ref="CD490:CD553" ca="1" si="1189">2*IMREAL(K229)*COS(2*PI()*B229*76/Nt_load2)-2*IMAGINARY(K229)*SIN(2*PI()*B229*76/Nt_load2)</f>
        <v>1.1061647208695378E-13</v>
      </c>
      <c r="CE490" s="223">
        <f t="shared" ref="CE490:CE553" ca="1" si="1190">2*IMREAL(K229)*COS(2*PI()*B229*77/Nt_load2)-2*IMAGINARY(K229)*SIN(2*PI()*B229*77/Nt_load2)</f>
        <v>-1.2646370967602152E-13</v>
      </c>
      <c r="CF490" s="223">
        <f t="shared" ref="CF490:CF553" ca="1" si="1191">2*IMREAL(K229)*COS(2*PI()*B229*78/Nt_load2)-2*IMAGINARY(K229)*SIN(2*PI()*B229*78/Nt_load2)</f>
        <v>1.4223477025516303E-13</v>
      </c>
      <c r="CG490" s="223">
        <f t="shared" ref="CG490:CG553" ca="1" si="1192">2*IMREAL(K229)*COS(2*PI()*B229*79/Nt_load2)-2*IMAGINARY(K229)*SIN(2*PI()*B229*79/Nt_load2)</f>
        <v>-1.5792015392720347E-13</v>
      </c>
      <c r="CH490" s="223">
        <f t="shared" ref="CH490:CH553" ca="1" si="1193">2*IMREAL(K229)*COS(2*PI()*B229*80/Nt_load2)-2*IMAGINARY(K229)*SIN(2*PI()*B229*80/Nt_load2)</f>
        <v>1.7351041240351494E-13</v>
      </c>
      <c r="CI490" s="223">
        <f t="shared" ref="CI490:CI553" ca="1" si="1194">2*IMREAL(K229)*COS(2*PI()*B229*81/Nt_load2)-2*IMAGINARY(K229)*SIN(2*PI()*B229*81/Nt_load2)</f>
        <v>-1.8899615469538485E-13</v>
      </c>
      <c r="CJ490" s="223">
        <f t="shared" ref="CJ490:CJ553" ca="1" si="1195">2*IMREAL(K229)*COS(2*PI()*B229*82/Nt_load2)-2*IMAGINARY(K229)*SIN(2*PI()*B229*82/Nt_load2)</f>
        <v>2.0436805277068761E-13</v>
      </c>
      <c r="CK490" s="223">
        <f t="shared" ref="CK490:CK553" ca="1" si="1196">2*IMREAL(K229)*COS(2*PI()*B229*83/Nt_load2)-2*IMAGINARY(K229)*SIN(2*PI()*B229*83/Nt_load2)</f>
        <v>-2.1961684717281496E-13</v>
      </c>
      <c r="CL490" s="223">
        <f t="shared" ref="CL490:CL553" ca="1" si="1197">2*IMREAL(K229)*COS(2*PI()*B229*84/Nt_load2)-2*IMAGINARY(K229)*SIN(2*PI()*B229*84/Nt_load2)</f>
        <v>2.347333525982082E-13</v>
      </c>
      <c r="CM490" s="223">
        <f t="shared" ref="CM490:CM553" ca="1" si="1198">2*IMREAL(K229)*COS(2*PI()*B229*85/Nt_load2)-2*IMAGINARY(K229)*SIN(2*PI()*B229*85/Nt_load2)</f>
        <v>-2.4970846342924152E-13</v>
      </c>
      <c r="CN490" s="223">
        <f t="shared" ref="CN490:CN553" ca="1" si="1199">2*IMREAL(K229)*COS(2*PI()*B229*86/Nt_load2)-2*IMAGINARY(K229)*SIN(2*PI()*B229*86/Nt_load2)</f>
        <v>2.6453315921910593E-13</v>
      </c>
      <c r="CO490" s="223">
        <f t="shared" ref="CO490:CO553" ca="1" si="1200">2*IMREAL(K229)*COS(2*PI()*B229*87/Nt_load2)-2*IMAGINARY(K229)*SIN(2*PI()*B229*87/Nt_load2)</f>
        <v>-2.7919851012535481E-13</v>
      </c>
      <c r="CP490" s="223">
        <f t="shared" ref="CP490:CP553" ca="1" si="1201">2*IMREAL(K229)*COS(2*PI()*B229*88/Nt_load2)-2*IMAGINARY(K229)*SIN(2*PI()*B229*88/Nt_load2)</f>
        <v>2.9369568228904304E-13</v>
      </c>
      <c r="CQ490" s="223">
        <f t="shared" ref="CQ490:CQ553" ca="1" si="1202">2*IMREAL(K229)*COS(2*PI()*B229*89/Nt_load2)-2*IMAGINARY(K229)*SIN(2*PI()*B229*89/Nt_load2)</f>
        <v>-3.0801594315570901E-13</v>
      </c>
      <c r="CR490" s="223">
        <f t="shared" ref="CR490:CR553" ca="1" si="1203">2*IMREAL(K229)*COS(2*PI()*B229*90/Nt_load2)-2*IMAGINARY(K229)*SIN(2*PI()*B229*90/Nt_load2)</f>
        <v>3.2215066673567599E-13</v>
      </c>
      <c r="CS490" s="223">
        <f t="shared" ref="CS490:CS553" ca="1" si="1204">2*IMREAL(K229)*COS(2*PI()*B229*91/Nt_load2)-2*IMAGINARY(K229)*SIN(2*PI()*B229*91/Nt_load2)</f>
        <v>-3.3609133879999057E-13</v>
      </c>
      <c r="CT490" s="223">
        <f t="shared" ref="CT490:CT553" ca="1" si="1205">2*IMREAL(K229)*COS(2*PI()*B229*92/Nt_load2)-2*IMAGINARY(K229)*SIN(2*PI()*B229*92/Nt_load2)</f>
        <v>3.4982956200907652E-13</v>
      </c>
      <c r="CU490" s="223">
        <f t="shared" ref="CU490:CU553" ca="1" si="1206">2*IMREAL(K229)*COS(2*PI()*B229*93/Nt_load2)-2*IMAGINARY(K229)*SIN(2*PI()*B229*93/Nt_load2)</f>
        <v>-3.6335706097097804E-13</v>
      </c>
      <c r="CV490" s="223">
        <f t="shared" ref="CV490:CV553" ca="1" si="1207">2*IMREAL(K229)*COS(2*PI()*B229*94/Nt_load2)-2*IMAGINARY(K229)*SIN(2*PI()*B229*94/Nt_load2)</f>
        <v>3.7666568722614615E-13</v>
      </c>
      <c r="CW490" s="223">
        <f t="shared" ref="CW490:CW553" ca="1" si="1208">2*IMREAL(K229)*COS(2*PI()*B229*95/Nt_load2)-2*IMAGINARY(K229)*SIN(2*PI()*B229*95/Nt_load2)</f>
        <v>-3.8974742415576632E-13</v>
      </c>
      <c r="CX490" s="223">
        <f t="shared" ref="CX490:CX553" ca="1" si="1209">2*IMREAL(K229)*COS(2*PI()*B229*96/Nt_load2)-2*IMAGINARY(K229)*SIN(2*PI()*B229*96/Nt_load2)</f>
        <v>4.0259439181066972E-13</v>
      </c>
      <c r="CY490" s="223">
        <f t="shared" ref="CY490:CY553" ca="1" si="1210">2*IMREAL(K229)*COS(2*PI()*B229*97/Nt_load2)-2*IMAGINARY(K229)*SIN(2*PI()*B229*97/Nt_load2)</f>
        <v>-4.1519885165789147E-13</v>
      </c>
      <c r="CZ490" s="223">
        <f t="shared" ref="CZ490:CZ553" ca="1" si="1211">2*IMREAL(K229)*COS(2*PI()*B229*98/Nt_load2)-2*IMAGINARY(K229)*SIN(2*PI()*B229*98/Nt_load2)</f>
        <v>4.2755321124218879E-13</v>
      </c>
      <c r="DA490" s="223">
        <f t="shared" ref="DA490:DA553" ca="1" si="1212">2*IMREAL(K229)*COS(2*PI()*B229*99/Nt_load2)-2*IMAGINARY(K229)*SIN(2*PI()*B229*99/Nt_load2)</f>
        <v>-4.3965002875927791E-13</v>
      </c>
      <c r="DB490" s="223">
        <f t="shared" ref="DB490:DB553" ca="1" si="1213">2*IMREAL(K229)*COS(2*PI()*B229*100/Nt_load2)-2*IMAGINARY(K229)*SIN(2*PI()*B229*100/Nt_load2)</f>
        <v>4.5148201753861587E-13</v>
      </c>
      <c r="DC490" s="223">
        <f t="shared" ref="DC490:DC553" ca="1" si="1214">2*IMREAL(K229)*COS(2*PI()*B229*101/Nt_load2)-2*IMAGINARY(K229)*SIN(2*PI()*B229*101/Nt_load2)</f>
        <v>-4.6304205043258839E-13</v>
      </c>
      <c r="DD490" s="223">
        <f t="shared" ref="DD490:DD553" ca="1" si="1215">2*IMREAL(K229)*COS(2*PI()*B229*102/Nt_load2)-2*IMAGINARY(K229)*SIN(2*PI()*B229*102/Nt_load2)</f>
        <v>4.7432316410963779E-13</v>
      </c>
      <c r="DE490" s="223">
        <f t="shared" ref="DE490:DE553" ca="1" si="1216">2*IMREAL(K229)*COS(2*PI()*B229*103/Nt_load2)-2*IMAGINARY(K229)*SIN(2*PI()*B229*103/Nt_load2)</f>
        <v>-4.8531856324871283E-13</v>
      </c>
      <c r="DF490" s="223">
        <f t="shared" ref="DF490:DF553" ca="1" si="1217">2*IMREAL(K229)*COS(2*PI()*B229*104/Nt_load2)-2*IMAGINARY(K229)*SIN(2*PI()*B229*104/Nt_load2)</f>
        <v>4.960216246325165E-13</v>
      </c>
      <c r="DG490" s="223">
        <f t="shared" ref="DG490:DG553" ca="1" si="1218">2*IMREAL(K229)*COS(2*PI()*B229*105/Nt_load2)-2*IMAGINARY(K229)*SIN(2*PI()*B229*105/Nt_load2)</f>
        <v>-5.0642590113708471E-13</v>
      </c>
      <c r="DH490" s="223">
        <f t="shared" ref="DH490:DH553" ca="1" si="1219">2*IMREAL(K229)*COS(2*PI()*B229*106/Nt_load2)-2*IMAGINARY(K229)*SIN(2*PI()*B229*106/Nt_load2)</f>
        <v>5.1652512561526883E-13</v>
      </c>
      <c r="DI490" s="223">
        <f t="shared" ref="DI490:DI553" ca="1" si="1220">2*IMREAL(K229)*COS(2*PI()*B229*107/Nt_load2)-2*IMAGINARY(K229)*SIN(2*PI()*B229*107/Nt_load2)</f>
        <v>-5.263132146719244E-13</v>
      </c>
      <c r="DJ490" s="223">
        <f t="shared" ref="DJ490:DJ553" ca="1" si="1221">2*IMREAL(K229)*COS(2*PI()*B229*108/Nt_load2)-2*IMAGINARY(K229)*SIN(2*PI()*B229*108/Nt_load2)</f>
        <v>5.3578427232818018E-13</v>
      </c>
      <c r="DK490" s="223">
        <f t="shared" ref="DK490:DK553" ca="1" si="1222">2*IMREAL(K229)*COS(2*PI()*B229*109/Nt_load2)-2*IMAGINARY(K229)*SIN(2*PI()*B229*109/Nt_load2)</f>
        <v>-5.4493259357304965E-13</v>
      </c>
      <c r="DL490" s="223">
        <f t="shared" ref="DL490:DL553" ca="1" si="1223">2*IMREAL(K229)*COS(2*PI()*B229*110/Nt_load2)-2*IMAGINARY(K229)*SIN(2*PI()*B229*110/Nt_load2)</f>
        <v>5.5375266779989266E-13</v>
      </c>
      <c r="DM490" s="223">
        <f t="shared" ref="DM490:DM553" ca="1" si="1224">2*IMREAL(K229)*COS(2*PI()*B229*111/Nt_load2)-2*IMAGINARY(K229)*SIN(2*PI()*B229*111/Nt_load2)</f>
        <v>-5.6223918212579875E-13</v>
      </c>
      <c r="DN490" s="223">
        <f t="shared" ref="DN490:DN553" ca="1" si="1225">2*IMREAL(K229)*COS(2*PI()*B229*112/Nt_load2)-2*IMAGINARY(K229)*SIN(2*PI()*B229*112/Nt_load2)</f>
        <v>5.7038702459186922E-13</v>
      </c>
      <c r="DO490" s="223">
        <f t="shared" ref="DO490:DO553" ca="1" si="1226">2*IMREAL(K229)*COS(2*PI()*B229*113/Nt_load2)-2*IMAGINARY(K229)*SIN(2*PI()*B229*113/Nt_load2)</f>
        <v>-5.7819128724246998E-13</v>
      </c>
      <c r="DP490" s="223">
        <f t="shared" ref="DP490:DP553" ca="1" si="1227">2*IMREAL(K229)*COS(2*PI()*B229*114/Nt_load2)-2*IMAGINARY(K229)*SIN(2*PI()*B229*114/Nt_load2)</f>
        <v>5.8564726908160054E-13</v>
      </c>
      <c r="DQ490" s="223">
        <f t="shared" ref="DQ490:DQ553" ca="1" si="1228">2*IMREAL(K229)*COS(2*PI()*B229*115/Nt_load2)-2*IMAGINARY(K229)*SIN(2*PI()*B229*115/Nt_load2)</f>
        <v>-5.9275047890458193E-13</v>
      </c>
      <c r="DR490" s="223">
        <f t="shared" ref="DR490:DR553" ca="1" si="1229">2*IMREAL(K229)*COS(2*PI()*B229*116/Nt_load2)-2*IMAGINARY(K229)*SIN(2*PI()*B229*116/Nt_load2)</f>
        <v>5.9949663800345592E-13</v>
      </c>
      <c r="DS490" s="223">
        <f t="shared" ref="DS490:DS553" ca="1" si="1230">2*IMREAL(K229)*COS(2*PI()*B229*117/Nt_load2)-2*IMAGINARY(K229)*SIN(2*PI()*B229*117/Nt_load2)</f>
        <v>-6.0588168274421958E-13</v>
      </c>
      <c r="DT490" s="223">
        <f t="shared" ref="DT490:DT553" ca="1" si="1231">2*IMREAL(K229)*COS(2*PI()*B229*118/Nt_load2)-2*IMAGINARY(K229)*SIN(2*PI()*B229*118/Nt_load2)</f>
        <v>6.1190176701467338E-13</v>
      </c>
      <c r="DU490" s="223">
        <f t="shared" ref="DU490:DU553" ca="1" si="1232">2*IMREAL(K229)*COS(2*PI()*B229*119/Nt_load2)-2*IMAGINARY(K229)*SIN(2*PI()*B229*119/Nt_load2)</f>
        <v>-6.1755326454115812E-13</v>
      </c>
      <c r="DV490" s="223">
        <f t="shared" ref="DV490:DV553" ca="1" si="1233">2*IMREAL(K229)*COS(2*PI()*B229*120/Nt_load2)-2*IMAGINARY(K229)*SIN(2*PI()*B229*120/Nt_load2)</f>
        <v>6.2283277107288701E-13</v>
      </c>
      <c r="DW490" s="223">
        <f t="shared" ref="DW490:DW553" ca="1" si="1234">2*IMREAL(K229)*COS(2*PI()*B229*121/Nt_load2)-2*IMAGINARY(K229)*SIN(2*PI()*B229*121/Nt_load2)</f>
        <v>-6.2773710643253868E-13</v>
      </c>
      <c r="DX490" s="223">
        <f t="shared" ref="DX490:DX553" ca="1" si="1235">2*IMREAL(K229)*COS(2*PI()*B229*122/Nt_load2)-2*IMAGINARY(K229)*SIN(2*PI()*B229*122/Nt_load2)</f>
        <v>6.322633164318775E-13</v>
      </c>
      <c r="DY490" s="223">
        <f t="shared" ref="DY490:DY553" ca="1" si="1236">2*IMREAL(K229)*COS(2*PI()*B229*123/Nt_load2)-2*IMAGINARY(K229)*SIN(2*PI()*B229*123/Nt_load2)</f>
        <v>-6.3640867465124578E-13</v>
      </c>
      <c r="DZ490" s="223">
        <f t="shared" ref="DZ490:DZ553" ca="1" si="1237">2*IMREAL(K229)*COS(2*PI()*B229*124/Nt_load2)-2*IMAGINARY(K229)*SIN(2*PI()*B229*124/Nt_load2)</f>
        <v>6.4017068408184876E-13</v>
      </c>
      <c r="EA490" s="223">
        <f t="shared" ref="EA490:EA553" ca="1" si="1238">2*IMREAL(K229)*COS(2*PI()*B229*125/Nt_load2)-2*IMAGINARY(K229)*SIN(2*PI()*B229*125/Nt_load2)</f>
        <v>-6.4354707862989365E-13</v>
      </c>
      <c r="EB490" s="223">
        <f t="shared" ref="EB490:EB553" ca="1" si="1239">2*IMREAL(K229)*COS(2*PI()*B229*126/Nt_load2)-2*IMAGINARY(K229)*SIN(2*PI()*B229*126/Nt_load2)</f>
        <v>6.4653582448154668E-13</v>
      </c>
      <c r="EC490" s="223">
        <f t="shared" ref="EC490:EC553" ca="1" si="1240">2*IMREAL(K229)*COS(2*PI()*B229*127/Nt_load2)-2*IMAGINARY(K229)*SIN(2*PI()*B229*127/Nt_load2)</f>
        <v>-6.4913512132806358E-13</v>
      </c>
      <c r="ED490" s="223">
        <f t="shared" ref="ED490:ED553" ca="1" si="1241">2*IMREAL(K229)*COS(2*PI()*B229*128/Nt_load2)-2*IMAGINARY(K229)*SIN(2*PI()*B229*128/Nt_load2)</f>
        <v>6.5134340345021787E-13</v>
      </c>
      <c r="EE490" s="223">
        <f t="shared" ref="EE490:EE553" ca="1" si="1242">2*IMREAL(K229)*COS(2*PI()*B229*129/Nt_load2)-2*IMAGINARY(K229)*SIN(2*PI()*B229*129/Nt_load2)</f>
        <v>-6.5315934066143203E-13</v>
      </c>
      <c r="EF490" s="223">
        <f t="shared" ref="EF490:EF553" ca="1" si="1243">2*IMREAL(K229)*COS(2*PI()*B229*130/Nt_load2)-2*IMAGINARY(K229)*SIN(2*PI()*B229*130/Nt_load2)</f>
        <v>6.5458183910903247E-13</v>
      </c>
      <c r="EG490" s="223">
        <f t="shared" ref="EG490:EG553" ca="1" si="1244">2*IMREAL(K229)*COS(2*PI()*B229*131/Nt_load2)-2*IMAGINARY(K229)*SIN(2*PI()*B229*131/Nt_load2)</f>
        <v>-6.5561004193314493E-13</v>
      </c>
      <c r="EH490" s="223">
        <f t="shared" ref="EH490:EH553" ca="1" si="1245">2*IMREAL(K229)*COS(2*PI()*B229*132/Nt_load2)-2*IMAGINARY(K229)*SIN(2*PI()*B229*132/Nt_load2)</f>
        <v>6.5624332978283518E-13</v>
      </c>
      <c r="EI490" s="223">
        <f t="shared" ref="EI490:EI553" ca="1" si="1246">2*IMREAL(K229)*COS(2*PI()*B229*133/Nt_load2)-2*IMAGINARY(K229)*SIN(2*PI()*B229*133/Nt_load2)</f>
        <v>-6.5648132118918246E-13</v>
      </c>
      <c r="EJ490" s="223">
        <f t="shared" ref="EJ490:EJ553" ca="1" si="1247">2*IMREAL(K229)*COS(2*PI()*B229*134/Nt_load2)-2*IMAGINARY(K229)*SIN(2*PI()*B229*134/Nt_load2)</f>
        <v>6.5632387279506394E-13</v>
      </c>
      <c r="EK490" s="223">
        <f t="shared" ref="EK490:EK553" ca="1" si="1248">2*IMREAL(K229)*COS(2*PI()*B229*135/Nt_load2)-2*IMAGINARY(K229)*SIN(2*PI()*B229*135/Nt_load2)</f>
        <v>-6.5577107944150385E-13</v>
      </c>
      <c r="EL490" s="223">
        <f t="shared" ref="EL490:EL553" ca="1" si="1249">2*IMREAL(K229)*COS(2*PI()*B229*136/Nt_load2)-2*IMAGINARY(K229)*SIN(2*PI()*B229*136/Nt_load2)</f>
        <v>6.548232741105479E-13</v>
      </c>
      <c r="EM490" s="223">
        <f t="shared" ref="EM490:EM553" ca="1" si="1250">2*IMREAL(K229)*COS(2*PI()*B229*137/Nt_load2)-2*IMAGINARY(K229)*SIN(2*PI()*B229*137/Nt_load2)</f>
        <v>-6.5348102772468704E-13</v>
      </c>
      <c r="EN490" s="223">
        <f t="shared" ref="EN490:EN553" ca="1" si="1251">2*IMREAL(K229)*COS(2*PI()*B229*138/Nt_load2)-2*IMAGINARY(K229)*SIN(2*PI()*B229*138/Nt_load2)</f>
        <v>6.5174514880295409E-13</v>
      </c>
      <c r="EO490" s="223">
        <f t="shared" ref="EO490:EO553" ca="1" si="1252">2*IMREAL(K229)*COS(2*PI()*B229*139/Nt_load2)-2*IMAGINARY(K229)*SIN(2*PI()*B229*139/Nt_load2)</f>
        <v>-6.4961668297390298E-13</v>
      </c>
      <c r="EP490" s="223">
        <f t="shared" ref="EP490:EP553" ca="1" si="1253">2*IMREAL(K229)*COS(2*PI()*B229*140/Nt_load2)-2*IMAGINARY(K229)*SIN(2*PI()*B229*140/Nt_load2)</f>
        <v>6.4709691234576027E-13</v>
      </c>
      <c r="EQ490" s="223">
        <f t="shared" ref="EQ490:EQ553" ca="1" si="1254">2*IMREAL(K229)*COS(2*PI()*B229*141/Nt_load2)-2*IMAGINARY(K229)*SIN(2*PI()*B229*141/Nt_load2)</f>
        <v>-6.4418735473413255E-13</v>
      </c>
      <c r="ER490" s="223">
        <f t="shared" ref="ER490:ER553" ca="1" si="1255">2*IMREAL(K229)*COS(2*PI()*B229*142/Nt_load2)-2*IMAGINARY(K229)*SIN(2*PI()*B229*142/Nt_load2)</f>
        <v>6.4088976274773744E-13</v>
      </c>
      <c r="ES490" s="223">
        <f t="shared" ref="ES490:ES553" ca="1" si="1256">2*IMREAL(K229)*COS(2*PI()*B229*143/Nt_load2)-2*IMAGINARY(K229)*SIN(2*PI()*B229*143/Nt_load2)</f>
        <v>-6.372061227326675E-13</v>
      </c>
      <c r="ET490" s="223">
        <f t="shared" ref="ET490:ET553" ca="1" si="1257">2*IMREAL(K229)*COS(2*PI()*B229*144/Nt_load2)-2*IMAGINARY(K229)*SIN(2*PI()*B229*144/Nt_load2)</f>
        <v>6.331386535759349E-13</v>
      </c>
      <c r="EU490" s="223">
        <f t="shared" ref="EU490:EU553" ca="1" si="1258">2*IMREAL(K229)*COS(2*PI()*B229*145/Nt_load2)-2*IMAGINARY(K229)*SIN(2*PI()*B229*145/Nt_load2)</f>
        <v>-6.2868980536886697E-13</v>
      </c>
      <c r="EV490" s="223">
        <f t="shared" ref="EV490:EV553" ca="1" si="1259">2*IMREAL(K229)*COS(2*PI()*B229*146/Nt_load2)-2*IMAGINARY(K229)*SIN(2*PI()*B229*146/Nt_load2)</f>
        <v>6.2386225793127077E-13</v>
      </c>
      <c r="EW490" s="223">
        <f t="shared" ref="EW490:EW553" ca="1" si="1260">2*IMREAL(K229)*COS(2*PI()*B229*147/Nt_load2)-2*IMAGINARY(K229)*SIN(2*PI()*B229*147/Nt_load2)</f>
        <v>-6.1865891919720895E-13</v>
      </c>
      <c r="EX490" s="223">
        <f t="shared" ref="EX490:EX553" ca="1" si="1261">2*IMREAL(K229)*COS(2*PI()*B229*148/Nt_load2)-2*IMAGINARY(K229)*SIN(2*PI()*B229*148/Nt_load2)</f>
        <v>6.1308292346336936E-13</v>
      </c>
      <c r="EY490" s="223">
        <f t="shared" ref="EY490:EY553" ca="1" si="1262">2*IMREAL(K229)*COS(2*PI()*B229*149/Nt_load2)-2*IMAGINARY(K229)*SIN(2*PI()*B229*149/Nt_load2)</f>
        <v>-6.0713762950108242E-13</v>
      </c>
      <c r="EZ490" s="223">
        <f t="shared" ref="EZ490:EZ553" ca="1" si="1263">2*IMREAL(K229)*COS(2*PI()*B229*150/Nt_load2)-2*IMAGINARY(K229)*SIN(2*PI()*B229*150/Nt_load2)</f>
        <v>6.0082661853312221E-13</v>
      </c>
      <c r="FA490" s="223">
        <f t="shared" ref="FA490:FA553" ca="1" si="1264">2*IMREAL(K229)*COS(2*PI()*B229*151/Nt_load2)-2*IMAGINARY(K229)*SIN(2*PI()*B229*151/Nt_load2)</f>
        <v>-5.9415369207652755E-13</v>
      </c>
      <c r="FB490" s="223">
        <f t="shared" ref="FB490:FB553" ca="1" si="1265">2*IMREAL(K229)*COS(2*PI()*B229*152/Nt_load2)-2*IMAGINARY(K229)*SIN(2*PI()*B229*152/Nt_load2)</f>
        <v>5.8712286965264829E-13</v>
      </c>
      <c r="FC490" s="223">
        <f t="shared" ref="FC490:FC553" ca="1" si="1266">2*IMREAL(K229)*COS(2*PI()*B229*153/Nt_load2)-2*IMAGINARY(K229)*SIN(2*PI()*B229*153/Nt_load2)</f>
        <v>-5.7973838636602827E-13</v>
      </c>
      <c r="FD490" s="223">
        <f t="shared" ref="FD490:FD553" ca="1" si="1267">2*IMREAL(K229)*COS(2*PI()*B229*154/Nt_load2)-2*IMAGINARY(K229)*SIN(2*PI()*B229*154/Nt_load2)</f>
        <v>5.7200469035327578E-13</v>
      </c>
      <c r="FE490" s="223">
        <f t="shared" ref="FE490:FE553" ca="1" si="1268">2*IMREAL(K229)*COS(2*PI()*B229*155/Nt_load2)-2*IMAGINARY(K229)*SIN(2*PI()*B229*155/Nt_load2)</f>
        <v>-5.6392644010368726E-13</v>
      </c>
      <c r="FF490" s="223">
        <f t="shared" ref="FF490:FF553" ca="1" si="1269">2*IMREAL(K229)*COS(2*PI()*B229*156/Nt_load2)-2*IMAGINARY(K229)*SIN(2*PI()*B229*156/Nt_load2)</f>
        <v>5.5550850165314788E-13</v>
      </c>
      <c r="FG490" s="223">
        <f t="shared" ref="FG490:FG553" ca="1" si="1270">2*IMREAL(K229)*COS(2*PI()*B229*157/Nt_load2)-2*IMAGINARY(K229)*SIN(2*PI()*B229*157/Nt_load2)</f>
        <v>-5.4675594565301328E-13</v>
      </c>
      <c r="FH490" s="223">
        <f t="shared" ref="FH490:FH553" ca="1" si="1271">2*IMREAL(K229)*COS(2*PI()*B229*158/Nt_load2)-2*IMAGINARY(K229)*SIN(2*PI()*B229*158/Nt_load2)</f>
        <v>5.3767404431573881E-13</v>
      </c>
      <c r="FI490" s="223">
        <f t="shared" ref="FI490:FI553" ca="1" si="1272">2*IMREAL(K229)*COS(2*PI()*B229*159/Nt_load2)-2*IMAGINARY(K229)*SIN(2*PI()*B229*159/Nt_load2)</f>
        <v>-5.2826826823909575E-13</v>
      </c>
      <c r="FJ490" s="223">
        <f t="shared" ref="FJ490:FJ553" ca="1" si="1273">2*IMREAL(K229)*COS(2*PI()*B229*160/Nt_load2)-2*IMAGINARY(K229)*SIN(2*PI()*B229*160/Nt_load2)</f>
        <v>5.1854428311091119E-13</v>
      </c>
      <c r="FK490" s="223">
        <f t="shared" ref="FK490:FK553" ca="1" si="1274">2*IMREAL(K229)*COS(2*PI()*B229*161/Nt_load2)-2*IMAGINARY(K229)*SIN(2*PI()*B229*161/Nt_load2)</f>
        <v>-5.0850794629617789E-13</v>
      </c>
      <c r="FL490" s="223">
        <f t="shared" ref="FL490:FL553" ca="1" si="1275">2*IMREAL(K229)*COS(2*PI()*B229*162/Nt_load2)-2*IMAGINARY(K229)*SIN(2*PI()*B229*162/Nt_load2)</f>
        <v>4.9816530330893238E-13</v>
      </c>
      <c r="FM490" s="223">
        <f t="shared" ref="FM490:FM553" ca="1" si="1276">2*IMREAL(K229)*COS(2*PI()*B229*163/Nt_load2)-2*IMAGINARY(K229)*SIN(2*PI()*B229*163/Nt_load2)</f>
        <v>-4.8752258417054897E-13</v>
      </c>
      <c r="FN490" s="223">
        <f t="shared" ref="FN490:FN553" ca="1" si="1277">2*IMREAL(K229)*COS(2*PI()*B229*164/Nt_load2)-2*IMAGINARY(K229)*SIN(2*PI()*B229*164/Nt_load2)</f>
        <v>4.7658619965715456E-13</v>
      </c>
      <c r="FO490" s="223">
        <f t="shared" ref="FO490:FO553" ca="1" si="1278">2*IMREAL(K229)*COS(2*PI()*B229*165/Nt_load2)-2*IMAGINARY(K229)*SIN(2*PI()*B229*165/Nt_load2)</f>
        <v>-4.6536273743779375E-13</v>
      </c>
      <c r="FP490" s="223">
        <f t="shared" ref="FP490:FP553" ca="1" si="1279">2*IMREAL(K229)*COS(2*PI()*B229*166/Nt_load2)-2*IMAGINARY(K229)*SIN(2*PI()*B229*166/Nt_load2)</f>
        <v>4.5385895810638126E-13</v>
      </c>
      <c r="FQ490" s="223">
        <f t="shared" ref="FQ490:FQ553" ca="1" si="1280">2*IMREAL(K229)*COS(2*PI()*B229*167/Nt_load2)-2*IMAGINARY(K229)*SIN(2*PI()*B229*167/Nt_load2)</f>
        <v>-4.4208179110953876E-13</v>
      </c>
      <c r="FR490" s="223">
        <f t="shared" ref="FR490:FR553" ca="1" si="1281">2*IMREAL(K229)*COS(2*PI()*B229*168/Nt_load2)-2*IMAGINARY(K229)*SIN(2*PI()*B229*168/Nt_load2)</f>
        <v>4.3003833057217951E-13</v>
      </c>
      <c r="FS490" s="223">
        <f t="shared" ref="FS490:FS553" ca="1" si="1282">2*IMREAL(K229)*COS(2*PI()*B229*169/Nt_load2)-2*IMAGINARY(K229)*SIN(2*PI()*B229*169/Nt_load2)</f>
        <v>-4.1773583102470861E-13</v>
      </c>
      <c r="FT490" s="223">
        <f t="shared" ref="FT490:FT553" ca="1" si="1283">2*IMREAL(K229)*COS(2*PI()*B229*170/Nt_load2)-2*IMAGINARY(K229)*SIN(2*PI()*B229*170/Nt_load2)</f>
        <v>4.051817030327197E-13</v>
      </c>
      <c r="FU490" s="223">
        <f t="shared" ref="FU490:FU553" ca="1" si="1284">2*IMREAL(K229)*COS(2*PI()*B229*171/Nt_load2)-2*IMAGINARY(K229)*SIN(2*PI()*B229*171/Nt_load2)</f>
        <v>-3.9238350873360216E-13</v>
      </c>
      <c r="FV490" s="223">
        <f t="shared" ref="FV490:FV553" ca="1" si="1285">2*IMREAL(K229)*COS(2*PI()*B229*172/Nt_load2)-2*IMAGINARY(K229)*SIN(2*PI()*B229*172/Nt_load2)</f>
        <v>3.7934895728092796E-13</v>
      </c>
      <c r="FW490" s="223">
        <f t="shared" ref="FW490:FW553" ca="1" si="1286">2*IMREAL(K229)*COS(2*PI()*B229*173/Nt_load2)-2*IMAGINARY(K229)*SIN(2*PI()*B229*173/Nt_load2)</f>
        <v>-3.6608590020121968E-13</v>
      </c>
      <c r="FX490" s="223">
        <f t="shared" ref="FX490:FX553" ca="1" si="1287">2*IMREAL(K229)*COS(2*PI()*B229*174/Nt_load2)-2*IMAGINARY(K229)*SIN(2*PI()*B229*174/Nt_load2)</f>
        <v>3.526023266640646E-13</v>
      </c>
      <c r="FY490" s="223">
        <f t="shared" ref="FY490:FY553" ca="1" si="1288">2*IMREAL(K229)*COS(2*PI()*B229*175/Nt_load2)-2*IMAGINARY(K229)*SIN(2*PI()*B229*175/Nt_load2)</f>
        <v>-3.3890635866991424E-13</v>
      </c>
      <c r="FZ490" s="223">
        <f t="shared" ref="FZ490:FZ553" ca="1" si="1289">2*IMREAL(K229)*COS(2*PI()*B229*176/Nt_load2)-2*IMAGINARY(K229)*SIN(2*PI()*B229*176/Nt_load2)</f>
        <v>3.2500624615788994E-13</v>
      </c>
      <c r="GA490" s="223">
        <f t="shared" ref="GA490:GA553" ca="1" si="1290">2*IMREAL(K229)*COS(2*PI()*B229*177/Nt_load2)-2*IMAGINARY(K229)*SIN(2*PI()*B229*177/Nt_load2)</f>
        <v>-3.1091036203588149E-13</v>
      </c>
      <c r="GB490" s="223">
        <f t="shared" ref="GB490:GB553" ca="1" si="1291">2*IMREAL(K229)*COS(2*PI()*B229*178/Nt_load2)-2*IMAGINARY(K229)*SIN(2*PI()*B229*178/Nt_load2)</f>
        <v>2.9662719713753545E-13</v>
      </c>
      <c r="GC490" s="223">
        <f t="shared" ref="GC490:GC553" ca="1" si="1292">2*IMREAL(K229)*COS(2*PI()*B229*179/Nt_load2)-2*IMAGINARY(K229)*SIN(2*PI()*B229*179/Nt_load2)</f>
        <v>-2.8216535510717253E-13</v>
      </c>
      <c r="GD490" s="223">
        <f t="shared" ref="GD490:GD553" ca="1" si="1293">2*IMREAL(K229)*COS(2*PI()*B229*180/Nt_load2)-2*IMAGINARY(K229)*SIN(2*PI()*B229*180/Nt_load2)</f>
        <v>2.6753354721780245E-13</v>
      </c>
      <c r="GE490" s="223">
        <f t="shared" ref="GE490:GE553" ca="1" si="1294">2*IMREAL(K229)*COS(2*PI()*B229*181/Nt_load2)-2*IMAGINARY(K229)*SIN(2*PI()*B229*181/Nt_load2)</f>
        <v>-2.527405871232439E-13</v>
      </c>
      <c r="GF490" s="223">
        <f t="shared" ref="GF490:GF553" ca="1" si="1295">2*IMREAL(K229)*COS(2*PI()*B229*182/Nt_load2)-2*IMAGINARY(K229)*SIN(2*PI()*B229*182/Nt_load2)</f>
        <v>2.3779538554965026E-13</v>
      </c>
      <c r="GG490" s="223">
        <f t="shared" ref="GG490:GG553" ca="1" si="1296">2*IMREAL(K229)*COS(2*PI()*B229*183/Nt_load2)-2*IMAGINARY(K229)*SIN(2*PI()*B229*183/Nt_load2)</f>
        <v>-2.2270694492754436E-13</v>
      </c>
      <c r="GH490" s="223">
        <f t="shared" ref="GH490:GH553" ca="1" si="1297">2*IMREAL(K229)*COS(2*PI()*B229*184/Nt_load2)-2*IMAGINARY(K229)*SIN(2*PI()*B229*184/Nt_load2)</f>
        <v>2.0748435396929289E-13</v>
      </c>
      <c r="GI490" s="223">
        <f t="shared" ref="GI490:GI553" ca="1" si="1298">2*IMREAL(K229)*COS(2*PI()*B229*185/Nt_load2)-2*IMAGINARY(K229)*SIN(2*PI()*B229*185/Nt_load2)</f>
        <v>-1.9213678219462071E-13</v>
      </c>
      <c r="GJ490" s="223">
        <f t="shared" ref="GJ490:GJ553" ca="1" si="1299">2*IMREAL(K229)*COS(2*PI()*B229*186/Nt_load2)-2*IMAGINARY(K229)*SIN(2*PI()*B229*186/Nt_load2)</f>
        <v>1.7667347440674018E-13</v>
      </c>
      <c r="GK490" s="223">
        <f t="shared" ref="GK490:GK553" ca="1" si="1300">2*IMREAL(K229)*COS(2*PI()*B229*187/Nt_load2)-2*IMAGINARY(K229)*SIN(2*PI()*B229*187/Nt_load2)</f>
        <v>-1.611037451241955E-13</v>
      </c>
      <c r="GL490" s="223">
        <f t="shared" ref="GL490:GL553" ca="1" si="1301">2*IMREAL(K229)*COS(2*PI()*B229*188/Nt_load2)-2*IMAGINARY(K229)*SIN(2*PI()*B229*188/Nt_load2)</f>
        <v>1.4543697296957271E-13</v>
      </c>
      <c r="GM490" s="223">
        <f t="shared" ref="GM490:GM553" ca="1" si="1302">2*IMREAL(K229)*COS(2*PI()*B229*189/Nt_load2)-2*IMAGINARY(K229)*SIN(2*PI()*B229*189/Nt_load2)</f>
        <v>-1.2968259502074444E-13</v>
      </c>
      <c r="GN490" s="223">
        <f t="shared" ref="GN490:GN553" ca="1" si="1303">2*IMREAL(K229)*COS(2*PI()*B229*190/Nt_load2)-2*IMAGINARY(K229)*SIN(2*PI()*B229*190/Nt_load2)</f>
        <v>1.1385010112574704E-13</v>
      </c>
      <c r="GO490" s="223">
        <f t="shared" ref="GO490:GO553" ca="1" si="1304">2*IMREAL(K229)*COS(2*PI()*B229*191/Nt_load2)-2*IMAGINARY(K229)*SIN(2*PI()*B229*191/Nt_load2)</f>
        <v>-9.7949028187034452E-14</v>
      </c>
      <c r="GP490" s="223">
        <f t="shared" ref="GP490:GP553" ca="1" si="1305">2*IMREAL(K229)*COS(2*PI()*B229*192/Nt_load2)-2*IMAGINARY(K229)*SIN(2*PI()*B229*192/Nt_load2)</f>
        <v>8.1988954416218234E-14</v>
      </c>
      <c r="GQ490" s="223">
        <f t="shared" ref="GQ490:GQ553" ca="1" si="1306">2*IMREAL(K229)*COS(2*PI()*B229*193/Nt_load2)-2*IMAGINARY(K229)*SIN(2*PI()*B229*193/Nt_load2)</f>
        <v>-6.5979493565100165E-14</v>
      </c>
      <c r="GR490" s="223">
        <f t="shared" ref="GR490:GR553" ca="1" si="1307">2*IMREAL(K229)*COS(2*PI()*B229*194/Nt_load2)-2*IMAGINARY(K229)*SIN(2*PI()*B229*194/Nt_load2)</f>
        <v>4.9930289134190813E-14</v>
      </c>
      <c r="GS490" s="223">
        <f t="shared" ref="GS490:GS553" ca="1" si="1308">2*IMREAL(K229)*COS(2*PI()*B229*195/Nt_load2)-2*IMAGINARY(K229)*SIN(2*PI()*B229*195/Nt_load2)</f>
        <v>-3.3851008564046387E-14</v>
      </c>
      <c r="GT490" s="223">
        <f t="shared" ref="GT490:GT553" ca="1" si="1309">2*IMREAL(K229)*COS(2*PI()*B229*196/Nt_load2)-2*IMAGINARY(K229)*SIN(2*PI()*B229*196/Nt_load2)</f>
        <v>1.7751337412188222E-14</v>
      </c>
      <c r="GU490" s="223">
        <f t="shared" ref="GU490:GU553" ca="1" si="1310">2*IMREAL(K229)*COS(2*PI()*B229*197/Nt_load2)-2*IMAGINARY(K229)*SIN(2*PI()*B229*197/Nt_load2)</f>
        <v>-1.6409735183636198E-15</v>
      </c>
      <c r="GV490" s="223">
        <f t="shared" ref="GV490:GV553" ca="1" si="1311">2*IMREAL(K229)*COS(2*PI()*B229*198/Nt_load2)-2*IMAGINARY(K229)*SIN(2*PI()*B229*198/Nt_load2)</f>
        <v>-1.4470378836473869E-14</v>
      </c>
      <c r="GW490" s="223">
        <f t="shared" ref="GW490:GW553" ca="1" si="1312">2*IMREAL(K229)*COS(2*PI()*B229*199/Nt_load2)-2*IMAGINARY(K229)*SIN(2*PI()*B229*199/Nt_load2)</f>
        <v>3.0573014776257182E-14</v>
      </c>
      <c r="GX490" s="223">
        <f t="shared" ref="GX490:GX553" ca="1" si="1313">2*IMREAL(K229)*COS(2*PI()*B229*200/Nt_load2)-2*IMAGINARY(K229)*SIN(2*PI()*B229*200/Nt_load2)</f>
        <v>-4.6657234675063421E-14</v>
      </c>
      <c r="GY490" s="223">
        <f t="shared" ref="GY490:GY553" ca="1" si="1314">2*IMREAL(K229)*COS(2*PI()*B229*201/Nt_load2)-2*IMAGINARY(K229)*SIN(2*PI()*B229*201/Nt_load2)</f>
        <v>6.2713350000402137E-14</v>
      </c>
      <c r="GZ490" s="223">
        <f t="shared" ref="GZ490:GZ553" ca="1" si="1315">2*IMREAL(K229)*COS(2*PI()*B229*202/Nt_load2)-2*IMAGINARY(K229)*SIN(2*PI()*B229*202/Nt_load2)</f>
        <v>-7.8731689148629537E-14</v>
      </c>
      <c r="HA490" s="223">
        <f t="shared" ref="HA490:HA553" ca="1" si="1316">2*IMREAL(K229)*COS(2*PI()*B229*203/Nt_load2)-2*IMAGINARY(K229)*SIN(2*PI()*B229*203/Nt_load2)</f>
        <v>9.4702603271281473E-14</v>
      </c>
      <c r="HB490" s="223">
        <f t="shared" ref="HB490:HB553" ca="1" si="1317">2*IMREAL(K229)*COS(2*PI()*B229*204/Nt_load2)-2*IMAGINARY(K229)*SIN(2*PI()*B229*204/Nt_load2)</f>
        <v>-1.1061647208695506E-13</v>
      </c>
      <c r="HC490" s="223">
        <f t="shared" ref="HC490:HC553" ca="1" si="1318">2*IMREAL(K229)*COS(2*PI()*B229*205/Nt_load2)-2*IMAGINARY(K229)*SIN(2*PI()*B229*205/Nt_load2)</f>
        <v>1.2646370967598612E-13</v>
      </c>
      <c r="HD490" s="223">
        <f t="shared" ref="HD490:HD553" ca="1" si="1319">2*IMREAL(K229)*COS(2*PI()*B229*206/Nt_load2)-2*IMAGINARY(K229)*SIN(2*PI()*B229*206/Nt_load2)</f>
        <v>-1.4223477025516429E-13</v>
      </c>
      <c r="HE490" s="223">
        <f t="shared" ref="HE490:HE553" ca="1" si="1320">2*IMREAL(K229)*COS(2*PI()*B229*207/Nt_load2)-2*IMAGINARY(K229)*SIN(2*PI()*B229*207/Nt_load2)</f>
        <v>1.5792015392716848E-13</v>
      </c>
      <c r="HF490" s="223">
        <f t="shared" ref="HF490:HF553" ca="1" si="1321">2*IMREAL(K229)*COS(2*PI()*B229*208/Nt_load2)-2*IMAGINARY(K229)*SIN(2*PI()*B229*208/Nt_load2)</f>
        <v>-1.7351041240353422E-13</v>
      </c>
      <c r="HG490" s="223">
        <f t="shared" ref="HG490:HG553" ca="1" si="1322">2*IMREAL(K229)*COS(2*PI()*B229*209/Nt_load2)-2*IMAGINARY(K229)*SIN(2*PI()*B229*209/Nt_load2)</f>
        <v>1.8899615469536822E-13</v>
      </c>
      <c r="HH490" s="223">
        <f t="shared" ref="HH490:HH553" ca="1" si="1323">2*IMREAL(K229)*COS(2*PI()*B229*210/Nt_load2)-2*IMAGINARY(K229)*SIN(2*PI()*B229*210/Nt_load2)</f>
        <v>-2.0436805277070659E-13</v>
      </c>
      <c r="HI490" s="223">
        <f t="shared" ref="HI490:HI553" ca="1" si="1324">2*IMREAL(K229)*COS(2*PI()*B229*211/Nt_load2)-2*IMAGINARY(K229)*SIN(2*PI()*B229*211/Nt_load2)</f>
        <v>2.1961684717279858E-13</v>
      </c>
      <c r="HJ490" s="223">
        <f t="shared" ref="HJ490:HJ553" ca="1" si="1325">2*IMREAL(K229)*COS(2*PI()*B229*212/Nt_load2)-2*IMAGINARY(K229)*SIN(2*PI()*B229*212/Nt_load2)</f>
        <v>-2.347333525981571E-13</v>
      </c>
      <c r="HK490" s="223">
        <f t="shared" ref="HK490:HK553" ca="1" si="1326">2*IMREAL(K229)*COS(2*PI()*B229*213/Nt_load2)-2*IMAGINARY(K229)*SIN(2*PI()*B229*213/Nt_load2)</f>
        <v>2.4970846342922546E-13</v>
      </c>
      <c r="HL490" s="223">
        <f t="shared" ref="HL490:HL553" ca="1" si="1327">2*IMREAL(K229)*COS(2*PI()*B229*214/Nt_load2)-2*IMAGINARY(K229)*SIN(2*PI()*B229*214/Nt_load2)</f>
        <v>-2.645331592190559E-13</v>
      </c>
      <c r="HM490" s="223">
        <f t="shared" ref="HM490:HM553" ca="1" si="1328">2*IMREAL(K229)*COS(2*PI()*B229*215/Nt_load2)-2*IMAGINARY(K229)*SIN(2*PI()*B229*215/Nt_load2)</f>
        <v>2.7919851012537288E-13</v>
      </c>
      <c r="HN490" s="223">
        <f t="shared" ref="HN490:HN553" ca="1" si="1329">2*IMREAL(K229)*COS(2*PI()*B229*216/Nt_load2)-2*IMAGINARY(K229)*SIN(2*PI()*B229*216/Nt_load2)</f>
        <v>-2.9369568228902744E-13</v>
      </c>
      <c r="HO490" s="223">
        <f t="shared" ref="HO490:HO553" ca="1" si="1330">2*IMREAL(K229)*COS(2*PI()*B229*217/Nt_load2)-2*IMAGINARY(K229)*SIN(2*PI()*B229*217/Nt_load2)</f>
        <v>3.0801594315572668E-13</v>
      </c>
      <c r="HP490" s="223">
        <f t="shared" ref="HP490:HP553" ca="1" si="1331">2*IMREAL(K229)*COS(2*PI()*B229*218/Nt_load2)-2*IMAGINARY(K229)*SIN(2*PI()*B229*218/Nt_load2)</f>
        <v>-3.221506667356609E-13</v>
      </c>
      <c r="HQ490" s="223">
        <f t="shared" ref="HQ490:HQ553" ca="1" si="1332">2*IMREAL(K229)*COS(2*PI()*B229*219/Nt_load2)-2*IMAGINARY(K229)*SIN(2*PI()*B229*219/Nt_load2)</f>
        <v>3.3609133880000763E-13</v>
      </c>
      <c r="HR490" s="223">
        <f t="shared" ref="HR490:HR553" ca="1" si="1333">2*IMREAL(K229)*COS(2*PI()*B229*220/Nt_load2)-2*IMAGINARY(K229)*SIN(2*PI()*B229*220/Nt_load2)</f>
        <v>-3.4982956200906183E-13</v>
      </c>
      <c r="HS490" s="223">
        <f t="shared" ref="HS490:HS553" ca="1" si="1334">2*IMREAL(K229)*COS(2*PI()*B229*221/Nt_load2)-2*IMAGINARY(K229)*SIN(2*PI()*B229*221/Nt_load2)</f>
        <v>3.6335706097093245E-13</v>
      </c>
      <c r="HT490" s="223">
        <f t="shared" ref="HT490:HT553" ca="1" si="1335">2*IMREAL(K229)*COS(2*PI()*B229*222/Nt_load2)-2*IMAGINARY(K229)*SIN(2*PI()*B229*222/Nt_load2)</f>
        <v>-3.7666568722613186E-13</v>
      </c>
      <c r="HU490" s="223">
        <f t="shared" ref="HU490:HU553" ca="1" si="1336">2*IMREAL(K229)*COS(2*PI()*B229*223/Nt_load2)-2*IMAGINARY(K229)*SIN(2*PI()*B229*223/Nt_load2)</f>
        <v>3.8974742415572229E-13</v>
      </c>
      <c r="HV490" s="223">
        <f t="shared" ref="HV490:HV553" ca="1" si="1337">2*IMREAL(K229)*COS(2*PI()*B229*224/Nt_load2)-2*IMAGINARY(K229)*SIN(2*PI()*B229*224/Nt_load2)</f>
        <v>-4.0259439181065609E-13</v>
      </c>
      <c r="HW490" s="223">
        <f t="shared" ref="HW490:HW553" ca="1" si="1338">2*IMREAL(K229)*COS(2*PI()*B229*225/Nt_load2)-2*IMAGINARY(K229)*SIN(2*PI()*B229*225/Nt_load2)</f>
        <v>4.1519885165787788E-13</v>
      </c>
      <c r="HX490" s="223">
        <f t="shared" ref="HX490:HX553" ca="1" si="1339">2*IMREAL(K229)*COS(2*PI()*B229*226/Nt_load2)-2*IMAGINARY(K229)*SIN(2*PI()*B229*226/Nt_load2)</f>
        <v>-4.2755321124220384E-13</v>
      </c>
      <c r="HY490" s="223">
        <f t="shared" ref="HY490:HY553" ca="1" si="1340">2*IMREAL(K229)*COS(2*PI()*B229*227/Nt_load2)-2*IMAGINARY(K229)*SIN(2*PI()*B229*227/Nt_load2)</f>
        <v>4.3965002875926509E-13</v>
      </c>
      <c r="HZ490" s="223">
        <f t="shared" ref="HZ490:HZ553" ca="1" si="1341">2*IMREAL(K229)*COS(2*PI()*B229*228/Nt_load2)-2*IMAGINARY(K229)*SIN(2*PI()*B229*228/Nt_load2)</f>
        <v>-4.5148201753863041E-13</v>
      </c>
      <c r="IA490" s="223">
        <f t="shared" ref="IA490:IA553" ca="1" si="1342">2*IMREAL(K229)*COS(2*PI()*B229*229/Nt_load2)-2*IMAGINARY(K229)*SIN(2*PI()*B229*229/Nt_load2)</f>
        <v>4.6304205043257617E-13</v>
      </c>
      <c r="IB490" s="223">
        <f t="shared" ref="IB490:IB553" ca="1" si="1343">2*IMREAL(K229)*COS(2*PI()*B229*230/Nt_load2)-2*IMAGINARY(K229)*SIN(2*PI()*B229*230/Nt_load2)</f>
        <v>-4.7432316410959992E-13</v>
      </c>
      <c r="IC490" s="223">
        <f t="shared" ref="IC490:IC553" ca="1" si="1344">2*IMREAL(K229)*COS(2*PI()*B229*231/Nt_load2)-2*IMAGINARY(K229)*SIN(2*PI()*B229*231/Nt_load2)</f>
        <v>4.8531856324870102E-13</v>
      </c>
      <c r="ID490" s="223">
        <f t="shared" ref="ID490:ID553" ca="1" si="1345">2*IMREAL(K229)*COS(2*PI()*B229*232/Nt_load2)-2*IMAGINARY(K229)*SIN(2*PI()*B229*232/Nt_load2)</f>
        <v>-4.9602162463248076E-13</v>
      </c>
      <c r="IE490" s="223">
        <f t="shared" ref="IE490:IE553" ca="1" si="1346">2*IMREAL(K229)*COS(2*PI()*B229*233/Nt_load2)-2*IMAGINARY(K229)*SIN(2*PI()*B229*223/Nt_load2)</f>
        <v>4.9090953553658999E-13</v>
      </c>
      <c r="IF490" s="223">
        <f t="shared" ref="IF490:IF553" ca="1" si="1347">2*IMREAL(K229)*COS(2*PI()*B229*234/Nt_load2)-2*IMAGINARY(K229)*SIN(2*PI()*B229*234/Nt_load2)</f>
        <v>-5.1652512561525823E-13</v>
      </c>
      <c r="IG490" s="223">
        <f t="shared" ref="IG490:IG553" ca="1" si="1348">2*IMREAL(K229)*COS(2*PI()*B229*235/Nt_load2)-2*IMAGINARY(K229)*SIN(2*PI()*B229*235/Nt_load2)</f>
        <v>5.2631321467193642E-13</v>
      </c>
      <c r="IH490" s="223">
        <f t="shared" ref="IH490:IH553" ca="1" si="1349">2*IMREAL(K229)*COS(2*PI()*B229*236/Nt_load2)-2*IMAGINARY(K229)*SIN(2*PI()*B229*236/Nt_load2)</f>
        <v>-5.3578427232817008E-13</v>
      </c>
      <c r="II490" s="223">
        <f t="shared" ref="II490:II553" ca="1" si="1350">2*IMREAL(K229)*COS(2*PI()*B229*237/Nt_load2)-2*IMAGINARY(K229)*SIN(2*PI()*B229*237/Nt_load2)</f>
        <v>5.4493259357306076E-13</v>
      </c>
      <c r="IJ490" s="223">
        <f t="shared" ref="IJ490:IJ553" ca="1" si="1351">2*IMREAL(K229)*COS(2*PI()*B229*238/Nt_load2)-2*IMAGINARY(K229)*SIN(2*PI()*B229*238/Nt_load2)</f>
        <v>-5.5375266779988337E-13</v>
      </c>
      <c r="IK490" s="223">
        <f t="shared" ref="IK490:IK553" ca="1" si="1352">2*IMREAL(K229)*COS(2*PI()*B229*239/Nt_load2)-2*IMAGINARY(K229)*SIN(2*PI()*B229*239/Nt_load2)</f>
        <v>5.6223918212577047E-13</v>
      </c>
      <c r="IL490" s="223">
        <f t="shared" ref="IL490:IL553" ca="1" si="1353">2*IMREAL(K229)*COS(2*PI()*B229*240/Nt_load2)-2*IMAGINARY(K229)*SIN(2*PI()*B229*240/Nt_load2)</f>
        <v>-5.7038702459186054E-13</v>
      </c>
      <c r="IM490" s="223">
        <f t="shared" ref="IM490:IM553" ca="1" si="1354">2*IMREAL(K229)*COS(2*PI()*B229*241/Nt_load2)-2*IMAGINARY(K229)*SIN(2*PI()*B229*241/Nt_load2)</f>
        <v>5.7819128724244413E-13</v>
      </c>
      <c r="IN490" s="223">
        <f t="shared" ref="IN490:IN553" ca="1" si="1355">2*IMREAL(K229)*COS(2*PI()*B229*242/Nt_load2)-2*IMAGINARY(K229)*SIN(2*PI()*B229*242/Nt_load2)</f>
        <v>-5.8564726908159267E-13</v>
      </c>
      <c r="IO490" s="223">
        <f t="shared" ref="IO490:IO553" ca="1" si="1356">2*IMREAL(K229)*COS(2*PI()*B229*243/Nt_load2)-2*IMAGINARY(K229)*SIN(2*PI()*B229*243/Nt_load2)</f>
        <v>5.9275047890457436E-13</v>
      </c>
      <c r="IP490" s="223">
        <f t="shared" ref="IP490:IP553" ca="1" si="1357">2*IMREAL(K229)*COS(2*PI()*B229*244/Nt_load2)-2*IMAGINARY(K229)*SIN(2*PI()*B229*244/Nt_load2)</f>
        <v>-5.994966380034641E-13</v>
      </c>
      <c r="IQ490" s="223">
        <f t="shared" ref="IQ490:IQ553" ca="1" si="1358">2*IMREAL(K229)*COS(2*PI()*B229*245/Nt_load2)-2*IMAGINARY(K229)*SIN(2*PI()*B229*245/Nt_load2)</f>
        <v>6.0588168274421292E-13</v>
      </c>
      <c r="IR490" s="223">
        <f t="shared" ref="IR490:IR553" ca="1" si="1359">2*IMREAL(K229)*COS(2*PI()*B229*246/Nt_load2)-2*IMAGINARY(K229)*SIN(2*PI()*B229*246/Nt_load2)</f>
        <v>-6.1190176701468065E-13</v>
      </c>
      <c r="IS490" s="223">
        <f t="shared" ref="IS490:IS553" ca="1" si="1360">2*IMREAL(K229)*COS(2*PI()*B229*247/Nt_load2)-2*IMAGINARY(K229)*SIN(2*PI()*B229*247/Nt_load2)</f>
        <v>6.1755326454115227E-13</v>
      </c>
      <c r="IT490" s="223">
        <f t="shared" ref="IT490:IT553" ca="1" si="1361">2*IMREAL(K229)*COS(2*PI()*B229*248/Nt_load2)-2*IMAGINARY(K229)*SIN(2*PI()*B229*248/Nt_load2)</f>
        <v>-6.2283277107286964E-13</v>
      </c>
      <c r="IU490" s="223">
        <f t="shared" ref="IU490:IU553" ca="1" si="1362">2*IMREAL(K229)*COS(2*PI()*B229*249/Nt_load2)-2*IMAGINARY(K229)*SIN(2*PI()*B229*249/Nt_load2)</f>
        <v>6.2773710643253353E-13</v>
      </c>
      <c r="IV490" s="223">
        <f t="shared" ref="IV490:IV553" ca="1" si="1363">2*IMREAL(K229)*COS(2*PI()*B229*250/Nt_load2)-2*IMAGINARY(K229)*SIN(2*PI()*B229*250/Nt_load2)</f>
        <v>-6.3226331643186276E-13</v>
      </c>
      <c r="IW490" s="223">
        <f t="shared" ref="IW490:IW553" ca="1" si="1364">2*IMREAL(K229)*COS(2*PI()*B229*251/Nt_load2)-2*IMAGINARY(K229)*SIN(2*PI()*B229*251/Nt_load2)</f>
        <v>6.3640867465124154E-13</v>
      </c>
      <c r="IX490" s="223">
        <f t="shared" ref="IX490:IX553" ca="1" si="1365">2*IMREAL(K229)*COS(2*PI()*B229*252/Nt_load2)-2*IMAGINARY(K229)*SIN(2*PI()*B229*252/Nt_load2)</f>
        <v>-6.4017068408184493E-13</v>
      </c>
      <c r="IY490" s="223">
        <f t="shared" ref="IY490:IY553" ca="1" si="1366">2*IMREAL(K229)*COS(2*PI()*B229*253/Nt_load2)-2*IMAGINARY(K229)*SIN(2*PI()*B229*253/Nt_load2)</f>
        <v>6.4354707862989748E-13</v>
      </c>
      <c r="IZ490" s="223">
        <f t="shared" ref="IZ490:IZ553" ca="1" si="1367">2*IMREAL(K229)*COS(2*PI()*B229*254/Nt_load2)-2*IMAGINARY(K229)*SIN(2*PI()*B229*254/Nt_load2)</f>
        <v>-6.4653582448154365E-13</v>
      </c>
      <c r="JA490" s="223">
        <f t="shared" ref="JA490:JA553" ca="1" si="1368">2*IMREAL(K229)*COS(2*PI()*B229*255/Nt_load2)-2*IMAGINARY(K229)*SIN(2*PI()*B229*255/Nt_load2)</f>
        <v>6.4913512132806651E-13</v>
      </c>
      <c r="JB490" s="223">
        <f t="shared" ref="JB490:JB553" ca="1" si="1369">2*IMREAL(K229)*COS(2*PI()*B229*256/Nt_load2)-2*IMAGINARY(K229)*SIN(2*PI()*B229*256/Nt_load2)</f>
        <v>-6.5134340345021565E-13</v>
      </c>
    </row>
    <row r="491" spans="2:262">
      <c r="B491" s="230">
        <v>130</v>
      </c>
      <c r="C491" s="229">
        <f t="shared" ref="C491:C554" si="1370">C490+Div_Nt_load2</f>
        <v>2.5390625000000018E-3</v>
      </c>
      <c r="D491" s="226">
        <f t="shared" ca="1" si="1113"/>
        <v>18.000000000002391</v>
      </c>
      <c r="E491" s="225">
        <f ca="1">EF361</f>
        <v>2.3911602195988723E-12</v>
      </c>
      <c r="F491" s="224">
        <v>130</v>
      </c>
      <c r="G491" s="223">
        <f t="shared" ca="1" si="1114"/>
        <v>6.2863210820655531E-13</v>
      </c>
      <c r="H491" s="223">
        <f t="shared" ca="1" si="1115"/>
        <v>-6.3208453575684152E-13</v>
      </c>
      <c r="I491" s="223">
        <f t="shared" ca="1" si="1116"/>
        <v>6.3401421629642292E-13</v>
      </c>
      <c r="J491" s="223">
        <f t="shared" ca="1" si="1117"/>
        <v>-6.3441650105585964E-13</v>
      </c>
      <c r="K491" s="223">
        <f t="shared" ca="1" si="1118"/>
        <v>6.3329042089593023E-13</v>
      </c>
      <c r="L491" s="223">
        <f t="shared" ca="1" si="1119"/>
        <v>-6.3063868864237295E-13</v>
      </c>
      <c r="M491" s="223">
        <f t="shared" ca="1" si="1120"/>
        <v>6.2646769255045103E-13</v>
      </c>
      <c r="N491" s="223">
        <f t="shared" ca="1" si="1121"/>
        <v>-6.2078748091508554E-13</v>
      </c>
      <c r="O491" s="223">
        <f t="shared" ca="1" si="1122"/>
        <v>6.1361173786363407E-13</v>
      </c>
      <c r="P491" s="223">
        <f t="shared" ca="1" si="1123"/>
        <v>-6.0495775038962922E-13</v>
      </c>
      <c r="Q491" s="223">
        <f t="shared" ca="1" si="1124"/>
        <v>5.9484636670689515E-13</v>
      </c>
      <c r="R491" s="223">
        <f t="shared" ca="1" si="1125"/>
        <v>-5.8330194602437516E-13</v>
      </c>
      <c r="S491" s="223">
        <f t="shared" ca="1" si="1126"/>
        <v>5.7035229986266601E-13</v>
      </c>
      <c r="T491" s="223">
        <f t="shared" ca="1" si="1127"/>
        <v>-5.5602862505362852E-13</v>
      </c>
      <c r="U491" s="223">
        <f t="shared" ca="1" si="1128"/>
        <v>5.4036542858447928E-13</v>
      </c>
      <c r="V491" s="223">
        <f t="shared" ca="1" si="1129"/>
        <v>-5.2340044446744824E-13</v>
      </c>
      <c r="W491" s="223">
        <f t="shared" ca="1" si="1130"/>
        <v>5.0517454283523069E-13</v>
      </c>
      <c r="X491" s="223">
        <f t="shared" ca="1" si="1131"/>
        <v>-4.85731631481259E-13</v>
      </c>
      <c r="Y491" s="223">
        <f t="shared" ca="1" si="1132"/>
        <v>4.6511855008198571E-13</v>
      </c>
      <c r="Z491" s="223">
        <f t="shared" ca="1" si="1133"/>
        <v>-4.433849573559885E-13</v>
      </c>
      <c r="AA491" s="223">
        <f t="shared" ca="1" si="1134"/>
        <v>4.2058321143178514E-13</v>
      </c>
      <c r="AB491" s="223">
        <f t="shared" ca="1" si="1135"/>
        <v>-3.9676824371250766E-13</v>
      </c>
      <c r="AC491" s="223">
        <f t="shared" ca="1" si="1136"/>
        <v>3.7199742654132592E-13</v>
      </c>
      <c r="AD491" s="223">
        <f t="shared" ca="1" si="1137"/>
        <v>-3.4633043498648706E-13</v>
      </c>
      <c r="AE491" s="223">
        <f t="shared" ca="1" si="1138"/>
        <v>3.1982910307880254E-13</v>
      </c>
      <c r="AF491" s="223">
        <f t="shared" ca="1" si="1139"/>
        <v>-2.9255727484807252E-13</v>
      </c>
      <c r="AG491" s="223">
        <f t="shared" ca="1" si="1140"/>
        <v>2.6458065051725056E-13</v>
      </c>
      <c r="AH491" s="223">
        <f t="shared" ca="1" si="1141"/>
        <v>-2.3596662822480474E-13</v>
      </c>
      <c r="AI491" s="223">
        <f t="shared" ca="1" si="1142"/>
        <v>2.0678414165672144E-13</v>
      </c>
      <c r="AJ491" s="223">
        <f t="shared" ca="1" si="1143"/>
        <v>-1.7710349397924386E-13</v>
      </c>
      <c r="AK491" s="223">
        <f t="shared" ca="1" si="1144"/>
        <v>1.4699618847232761E-13</v>
      </c>
      <c r="AL491" s="223">
        <f t="shared" ca="1" si="1145"/>
        <v>-1.1653475627204482E-13</v>
      </c>
      <c r="AM491" s="223">
        <f t="shared" ca="1" si="1146"/>
        <v>8.57925816366636E-14</v>
      </c>
      <c r="AN491" s="223">
        <f t="shared" ca="1" si="1147"/>
        <v>-5.4843725157568101E-14</v>
      </c>
      <c r="AO491" s="223">
        <f t="shared" ca="1" si="1148"/>
        <v>2.3762745340833989E-14</v>
      </c>
      <c r="AP491" s="223">
        <f t="shared" ca="1" si="1149"/>
        <v>7.375481010805869E-15</v>
      </c>
      <c r="AQ491" s="223">
        <f t="shared" ca="1" si="1150"/>
        <v>-3.8495939182665835E-14</v>
      </c>
      <c r="AR491" s="223">
        <f t="shared" ca="1" si="1151"/>
        <v>6.952365726518874E-14</v>
      </c>
      <c r="AS491" s="223">
        <f t="shared" ca="1" si="1152"/>
        <v>-1.003838867678156E-13</v>
      </c>
      <c r="AT491" s="223">
        <f t="shared" ca="1" si="1153"/>
        <v>1.3100228269461982E-13</v>
      </c>
      <c r="AU491" s="223">
        <f t="shared" ca="1" si="1154"/>
        <v>-1.6130508264797677E-13</v>
      </c>
      <c r="AV491" s="223">
        <f t="shared" ca="1" si="1155"/>
        <v>1.9121928452856939E-13</v>
      </c>
      <c r="AW491" s="223">
        <f t="shared" ca="1" si="1156"/>
        <v>-2.206728224039016E-13</v>
      </c>
      <c r="AX491" s="223">
        <f t="shared" ca="1" si="1157"/>
        <v>2.4959474012140651E-13</v>
      </c>
      <c r="AY491" s="223">
        <f t="shared" ca="1" si="1158"/>
        <v>-2.7791536224804186E-13</v>
      </c>
      <c r="AZ491" s="223">
        <f t="shared" ca="1" si="1159"/>
        <v>3.0556646192452686E-13</v>
      </c>
      <c r="BA491" s="223">
        <f t="shared" ca="1" si="1160"/>
        <v>-3.3248142522975863E-13</v>
      </c>
      <c r="BB491" s="223">
        <f t="shared" ca="1" si="1161"/>
        <v>3.5859541165967869E-13</v>
      </c>
      <c r="BC491" s="223">
        <f t="shared" ca="1" si="1162"/>
        <v>-3.838455103336623E-13</v>
      </c>
      <c r="BD491" s="223">
        <f t="shared" ca="1" si="1163"/>
        <v>4.0817089155235638E-13</v>
      </c>
      <c r="BE491" s="223">
        <f t="shared" ca="1" si="1164"/>
        <v>-4.3151295334176659E-13</v>
      </c>
      <c r="BF491" s="223">
        <f t="shared" ca="1" si="1165"/>
        <v>4.5381546263049222E-13</v>
      </c>
      <c r="BG491" s="223">
        <f t="shared" ca="1" si="1166"/>
        <v>-4.7502469072020131E-13</v>
      </c>
      <c r="BH491" s="223">
        <f t="shared" ca="1" si="1167"/>
        <v>4.9508954272271681E-13</v>
      </c>
      <c r="BI491" s="223">
        <f t="shared" ca="1" si="1168"/>
        <v>-5.1396168065209122E-13</v>
      </c>
      <c r="BJ491" s="223">
        <f t="shared" ca="1" si="1169"/>
        <v>5.3159563987504858E-13</v>
      </c>
      <c r="BK491" s="223">
        <f t="shared" ca="1" si="1170"/>
        <v>-5.4794893863927751E-13</v>
      </c>
      <c r="BL491" s="223">
        <f t="shared" ca="1" si="1171"/>
        <v>5.6298218041565642E-13</v>
      </c>
      <c r="BM491" s="223">
        <f t="shared" ca="1" si="1172"/>
        <v>-5.7665914880799912E-13</v>
      </c>
      <c r="BN491" s="223">
        <f t="shared" ca="1" si="1173"/>
        <v>5.8894689480148767E-13</v>
      </c>
      <c r="BO491" s="223">
        <f t="shared" ca="1" si="1174"/>
        <v>-5.9981581613974431E-13</v>
      </c>
      <c r="BP491" s="223">
        <f t="shared" ca="1" si="1175"/>
        <v>6.092397286392651E-13</v>
      </c>
      <c r="BQ491" s="223">
        <f t="shared" ca="1" si="1176"/>
        <v>-6.1719592926939055E-13</v>
      </c>
      <c r="BR491" s="223">
        <f t="shared" ca="1" si="1177"/>
        <v>6.2366525084592788E-13</v>
      </c>
      <c r="BS491" s="223">
        <f t="shared" ca="1" si="1178"/>
        <v>-6.2863210820655329E-13</v>
      </c>
      <c r="BT491" s="223">
        <f t="shared" ca="1" si="1179"/>
        <v>6.3208453575683991E-13</v>
      </c>
      <c r="BU491" s="223">
        <f t="shared" ca="1" si="1180"/>
        <v>-6.3401421629642272E-13</v>
      </c>
      <c r="BV491" s="223">
        <f t="shared" ca="1" si="1181"/>
        <v>6.3441650105585964E-13</v>
      </c>
      <c r="BW491" s="223">
        <f t="shared" ca="1" si="1182"/>
        <v>-6.3329042089593093E-13</v>
      </c>
      <c r="BX491" s="223">
        <f t="shared" ca="1" si="1183"/>
        <v>6.3063868864237447E-13</v>
      </c>
      <c r="BY491" s="223">
        <f t="shared" ca="1" si="1184"/>
        <v>-6.2646769255045365E-13</v>
      </c>
      <c r="BZ491" s="223">
        <f t="shared" ca="1" si="1185"/>
        <v>6.2078748091508615E-13</v>
      </c>
      <c r="CA491" s="223">
        <f t="shared" ca="1" si="1186"/>
        <v>-6.1361173786363599E-13</v>
      </c>
      <c r="CB491" s="223">
        <f t="shared" ca="1" si="1187"/>
        <v>6.0495775038963215E-13</v>
      </c>
      <c r="CC491" s="223">
        <f t="shared" ca="1" si="1188"/>
        <v>-5.9484636670689919E-13</v>
      </c>
      <c r="CD491" s="223">
        <f t="shared" ca="1" si="1189"/>
        <v>5.8330194602438162E-13</v>
      </c>
      <c r="CE491" s="223">
        <f t="shared" ca="1" si="1190"/>
        <v>-5.703522998626753E-13</v>
      </c>
      <c r="CF491" s="223">
        <f t="shared" ca="1" si="1191"/>
        <v>5.5602862505362994E-13</v>
      </c>
      <c r="CG491" s="223">
        <f t="shared" ca="1" si="1192"/>
        <v>-5.4036542858448321E-13</v>
      </c>
      <c r="CH491" s="223">
        <f t="shared" ca="1" si="1193"/>
        <v>5.2340044446745501E-13</v>
      </c>
      <c r="CI491" s="223">
        <f t="shared" ca="1" si="1194"/>
        <v>-5.0517454283524048E-13</v>
      </c>
      <c r="CJ491" s="223">
        <f t="shared" ca="1" si="1195"/>
        <v>4.8573163148126072E-13</v>
      </c>
      <c r="CK491" s="223">
        <f t="shared" ca="1" si="1196"/>
        <v>-4.6511855008199984E-13</v>
      </c>
      <c r="CL491" s="223">
        <f t="shared" ca="1" si="1197"/>
        <v>4.433849573559937E-13</v>
      </c>
      <c r="CM491" s="223">
        <f t="shared" ca="1" si="1198"/>
        <v>-4.2058321143180756E-13</v>
      </c>
      <c r="CN491" s="223">
        <f t="shared" ca="1" si="1199"/>
        <v>3.9676824371251689E-13</v>
      </c>
      <c r="CO491" s="223">
        <f t="shared" ca="1" si="1200"/>
        <v>-3.7199742654132819E-13</v>
      </c>
      <c r="CP491" s="223">
        <f t="shared" ca="1" si="1201"/>
        <v>3.4633043498650447E-13</v>
      </c>
      <c r="CQ491" s="223">
        <f t="shared" ca="1" si="1202"/>
        <v>-3.1982910307880496E-13</v>
      </c>
      <c r="CR491" s="223">
        <f t="shared" ca="1" si="1203"/>
        <v>2.9255727484809902E-13</v>
      </c>
      <c r="CS491" s="223">
        <f t="shared" ca="1" si="1204"/>
        <v>-2.6458065051726131E-13</v>
      </c>
      <c r="CT491" s="223">
        <f t="shared" ca="1" si="1205"/>
        <v>2.3596662822479898E-13</v>
      </c>
      <c r="CU491" s="223">
        <f t="shared" ca="1" si="1206"/>
        <v>-2.0678414165674113E-13</v>
      </c>
      <c r="CV491" s="223">
        <f t="shared" ca="1" si="1207"/>
        <v>1.7710349397924653E-13</v>
      </c>
      <c r="CW491" s="223">
        <f t="shared" ca="1" si="1208"/>
        <v>-1.4699618847235662E-13</v>
      </c>
      <c r="CX491" s="223">
        <f t="shared" ca="1" si="1209"/>
        <v>1.1653475627205643E-13</v>
      </c>
      <c r="CY491" s="223">
        <f t="shared" ca="1" si="1210"/>
        <v>-8.579258163665744E-14</v>
      </c>
      <c r="CZ491" s="223">
        <f t="shared" ca="1" si="1211"/>
        <v>5.4843725157588851E-14</v>
      </c>
      <c r="DA491" s="223">
        <f t="shared" ca="1" si="1212"/>
        <v>-2.3762745340836791E-14</v>
      </c>
      <c r="DB491" s="223">
        <f t="shared" ca="1" si="1213"/>
        <v>-7.3754810107760059E-15</v>
      </c>
      <c r="DC491" s="223">
        <f t="shared" ca="1" si="1214"/>
        <v>3.8495939182654046E-14</v>
      </c>
      <c r="DD491" s="223">
        <f t="shared" ca="1" si="1215"/>
        <v>-6.9523657265194925E-14</v>
      </c>
      <c r="DE491" s="223">
        <f t="shared" ca="1" si="1216"/>
        <v>1.0038388676779502E-13</v>
      </c>
      <c r="DF491" s="223">
        <f t="shared" ca="1" si="1217"/>
        <v>-1.310022826946171E-13</v>
      </c>
      <c r="DG491" s="223">
        <f t="shared" ca="1" si="1218"/>
        <v>1.6130508264794789E-13</v>
      </c>
      <c r="DH491" s="223">
        <f t="shared" ca="1" si="1219"/>
        <v>-1.9121928452855811E-13</v>
      </c>
      <c r="DI491" s="223">
        <f t="shared" ca="1" si="1220"/>
        <v>2.2067282240390743E-13</v>
      </c>
      <c r="DJ491" s="223">
        <f t="shared" ca="1" si="1221"/>
        <v>-2.4959474012139565E-13</v>
      </c>
      <c r="DK491" s="223">
        <f t="shared" ca="1" si="1222"/>
        <v>2.7791536224804746E-13</v>
      </c>
      <c r="DL491" s="223">
        <f t="shared" ca="1" si="1223"/>
        <v>-3.0556646192450076E-13</v>
      </c>
      <c r="DM491" s="223">
        <f t="shared" ca="1" si="1224"/>
        <v>3.3248142522974853E-13</v>
      </c>
      <c r="DN491" s="223">
        <f t="shared" ca="1" si="1225"/>
        <v>-3.5859541165965405E-13</v>
      </c>
      <c r="DO491" s="223">
        <f t="shared" ca="1" si="1226"/>
        <v>3.8384551033365286E-13</v>
      </c>
      <c r="DP491" s="223">
        <f t="shared" ca="1" si="1227"/>
        <v>-4.0817089155236123E-13</v>
      </c>
      <c r="DQ491" s="223">
        <f t="shared" ca="1" si="1228"/>
        <v>4.3151295334174473E-13</v>
      </c>
      <c r="DR491" s="223">
        <f t="shared" ca="1" si="1229"/>
        <v>-4.5381546263048394E-13</v>
      </c>
      <c r="DS491" s="223">
        <f t="shared" ca="1" si="1230"/>
        <v>4.7502469072018152E-13</v>
      </c>
      <c r="DT491" s="223">
        <f t="shared" ca="1" si="1231"/>
        <v>-4.9508954272270944E-13</v>
      </c>
      <c r="DU491" s="223">
        <f t="shared" ca="1" si="1232"/>
        <v>5.1396168065209485E-13</v>
      </c>
      <c r="DV491" s="223">
        <f t="shared" ca="1" si="1233"/>
        <v>-5.3159563987504211E-13</v>
      </c>
      <c r="DW491" s="223">
        <f t="shared" ca="1" si="1234"/>
        <v>5.4794893863927165E-13</v>
      </c>
      <c r="DX491" s="223">
        <f t="shared" ca="1" si="1235"/>
        <v>-5.6298218041564268E-13</v>
      </c>
      <c r="DY491" s="223">
        <f t="shared" ca="1" si="1236"/>
        <v>5.7665914880799417E-13</v>
      </c>
      <c r="DZ491" s="223">
        <f t="shared" ca="1" si="1237"/>
        <v>-5.889468948014899E-13</v>
      </c>
      <c r="EA491" s="223">
        <f t="shared" ca="1" si="1238"/>
        <v>5.9981581613974037E-13</v>
      </c>
      <c r="EB491" s="223">
        <f t="shared" ca="1" si="1239"/>
        <v>-6.0923972863926176E-13</v>
      </c>
      <c r="EC491" s="223">
        <f t="shared" ca="1" si="1240"/>
        <v>6.1719592926938369E-13</v>
      </c>
      <c r="ED491" s="223">
        <f t="shared" ca="1" si="1241"/>
        <v>-6.2366525084592566E-13</v>
      </c>
      <c r="EE491" s="223">
        <f t="shared" ca="1" si="1242"/>
        <v>6.286321082065542E-13</v>
      </c>
      <c r="EF491" s="223">
        <f t="shared" ca="1" si="1243"/>
        <v>-6.320845357568388E-13</v>
      </c>
      <c r="EG491" s="223">
        <f t="shared" ca="1" si="1244"/>
        <v>6.3401421629642241E-13</v>
      </c>
      <c r="EH491" s="223">
        <f t="shared" ca="1" si="1245"/>
        <v>-6.3441650105586004E-13</v>
      </c>
      <c r="EI491" s="223">
        <f t="shared" ca="1" si="1246"/>
        <v>6.3329042089593164E-13</v>
      </c>
      <c r="EJ491" s="223">
        <f t="shared" ca="1" si="1247"/>
        <v>-6.3063868864237376E-13</v>
      </c>
      <c r="EK491" s="223">
        <f t="shared" ca="1" si="1248"/>
        <v>6.2646769255045547E-13</v>
      </c>
      <c r="EL491" s="223">
        <f t="shared" ca="1" si="1249"/>
        <v>-6.2078748091508857E-13</v>
      </c>
      <c r="EM491" s="223">
        <f t="shared" ca="1" si="1250"/>
        <v>6.1361173786364356E-13</v>
      </c>
      <c r="EN491" s="223">
        <f t="shared" ca="1" si="1251"/>
        <v>-6.0495775038963569E-13</v>
      </c>
      <c r="EO491" s="223">
        <f t="shared" ca="1" si="1252"/>
        <v>5.9484636670689707E-13</v>
      </c>
      <c r="EP491" s="223">
        <f t="shared" ca="1" si="1253"/>
        <v>-5.8330194602438617E-13</v>
      </c>
      <c r="EQ491" s="223">
        <f t="shared" ca="1" si="1254"/>
        <v>5.7035229986267247E-13</v>
      </c>
      <c r="ER491" s="223">
        <f t="shared" ca="1" si="1255"/>
        <v>-5.5602862505364428E-13</v>
      </c>
      <c r="ES491" s="223">
        <f t="shared" ca="1" si="1256"/>
        <v>5.4036542858448927E-13</v>
      </c>
      <c r="ET491" s="223">
        <f t="shared" ca="1" si="1257"/>
        <v>-5.2340044446745137E-13</v>
      </c>
      <c r="EU491" s="223">
        <f t="shared" ca="1" si="1258"/>
        <v>5.0517454283524775E-13</v>
      </c>
      <c r="EV491" s="223">
        <f t="shared" ca="1" si="1259"/>
        <v>-4.8573163148126829E-13</v>
      </c>
      <c r="EW491" s="223">
        <f t="shared" ca="1" si="1260"/>
        <v>4.6511855008200792E-13</v>
      </c>
      <c r="EX491" s="223">
        <f t="shared" ca="1" si="1261"/>
        <v>-4.4338495735600218E-13</v>
      </c>
      <c r="EY491" s="223">
        <f t="shared" ca="1" si="1262"/>
        <v>4.2058321143181635E-13</v>
      </c>
      <c r="EZ491" s="223">
        <f t="shared" ca="1" si="1263"/>
        <v>-3.9676824371252608E-13</v>
      </c>
      <c r="FA491" s="223">
        <f t="shared" ca="1" si="1264"/>
        <v>3.7199742654133774E-13</v>
      </c>
      <c r="FB491" s="223">
        <f t="shared" ca="1" si="1265"/>
        <v>-3.4633043498651442E-13</v>
      </c>
      <c r="FC491" s="223">
        <f t="shared" ca="1" si="1266"/>
        <v>3.1982910307881516E-13</v>
      </c>
      <c r="FD491" s="223">
        <f t="shared" ca="1" si="1267"/>
        <v>-2.9255727484810947E-13</v>
      </c>
      <c r="FE491" s="223">
        <f t="shared" ca="1" si="1268"/>
        <v>2.6458065051727207E-13</v>
      </c>
      <c r="FF491" s="223">
        <f t="shared" ca="1" si="1269"/>
        <v>-2.3596662822480999E-13</v>
      </c>
      <c r="FG491" s="223">
        <f t="shared" ca="1" si="1270"/>
        <v>2.0678414165675228E-13</v>
      </c>
      <c r="FH491" s="223">
        <f t="shared" ca="1" si="1271"/>
        <v>-1.7710349397925787E-13</v>
      </c>
      <c r="FI491" s="223">
        <f t="shared" ca="1" si="1272"/>
        <v>1.4699618847236813E-13</v>
      </c>
      <c r="FJ491" s="223">
        <f t="shared" ca="1" si="1273"/>
        <v>-1.1653475627206804E-13</v>
      </c>
      <c r="FK491" s="223">
        <f t="shared" ca="1" si="1274"/>
        <v>8.5792581636704898E-14</v>
      </c>
      <c r="FL491" s="223">
        <f t="shared" ca="1" si="1275"/>
        <v>-5.484372515760064E-14</v>
      </c>
      <c r="FM491" s="223">
        <f t="shared" ca="1" si="1276"/>
        <v>2.376274534084858E-14</v>
      </c>
      <c r="FN491" s="223">
        <f t="shared" ca="1" si="1277"/>
        <v>7.375481010800265E-15</v>
      </c>
      <c r="FO491" s="223">
        <f t="shared" ca="1" si="1278"/>
        <v>-3.8495939182606247E-14</v>
      </c>
      <c r="FP491" s="223">
        <f t="shared" ca="1" si="1279"/>
        <v>6.9523657265147341E-14</v>
      </c>
      <c r="FQ491" s="223">
        <f t="shared" ca="1" si="1280"/>
        <v>-1.0038388676778337E-13</v>
      </c>
      <c r="FR491" s="223">
        <f t="shared" ca="1" si="1281"/>
        <v>1.3100228269460556E-13</v>
      </c>
      <c r="FS491" s="223">
        <f t="shared" ca="1" si="1282"/>
        <v>-1.6130508264797134E-13</v>
      </c>
      <c r="FT491" s="223">
        <f t="shared" ca="1" si="1283"/>
        <v>1.9121928452851247E-13</v>
      </c>
      <c r="FU491" s="223">
        <f t="shared" ca="1" si="1284"/>
        <v>-2.2067282240386257E-13</v>
      </c>
      <c r="FV491" s="223">
        <f t="shared" ca="1" si="1285"/>
        <v>2.4959474012138475E-13</v>
      </c>
      <c r="FW491" s="223">
        <f t="shared" ca="1" si="1286"/>
        <v>-2.7791536224803681E-13</v>
      </c>
      <c r="FX491" s="223">
        <f t="shared" ca="1" si="1287"/>
        <v>3.0556646192452196E-13</v>
      </c>
      <c r="FY491" s="223">
        <f t="shared" ca="1" si="1288"/>
        <v>-3.3248142522970779E-13</v>
      </c>
      <c r="FZ491" s="223">
        <f t="shared" ca="1" si="1289"/>
        <v>3.5859541165964426E-13</v>
      </c>
      <c r="GA491" s="223">
        <f t="shared" ca="1" si="1290"/>
        <v>-3.8384551033364342E-13</v>
      </c>
      <c r="GB491" s="223">
        <f t="shared" ca="1" si="1291"/>
        <v>4.0817089155235204E-13</v>
      </c>
      <c r="GC491" s="223">
        <f t="shared" ca="1" si="1292"/>
        <v>-4.3151295334176255E-13</v>
      </c>
      <c r="GD491" s="223">
        <f t="shared" ca="1" si="1293"/>
        <v>4.5381546263045047E-13</v>
      </c>
      <c r="GE491" s="223">
        <f t="shared" ca="1" si="1294"/>
        <v>-4.7502469072017364E-13</v>
      </c>
      <c r="GF491" s="223">
        <f t="shared" ca="1" si="1295"/>
        <v>4.9508954272270196E-13</v>
      </c>
      <c r="GG491" s="223">
        <f t="shared" ca="1" si="1296"/>
        <v>-5.1396168065208789E-13</v>
      </c>
      <c r="GH491" s="223">
        <f t="shared" ca="1" si="1297"/>
        <v>5.3159563987505534E-13</v>
      </c>
      <c r="GI491" s="223">
        <f t="shared" ca="1" si="1298"/>
        <v>-5.4794893863924752E-13</v>
      </c>
      <c r="GJ491" s="223">
        <f t="shared" ca="1" si="1299"/>
        <v>5.6298218041563713E-13</v>
      </c>
      <c r="GK491" s="223">
        <f t="shared" ca="1" si="1300"/>
        <v>-5.7665914880798922E-13</v>
      </c>
      <c r="GL491" s="223">
        <f t="shared" ca="1" si="1301"/>
        <v>5.8894689480148555E-13</v>
      </c>
      <c r="GM491" s="223">
        <f t="shared" ca="1" si="1302"/>
        <v>-5.9981581613974835E-13</v>
      </c>
      <c r="GN491" s="223">
        <f t="shared" ca="1" si="1303"/>
        <v>6.0923972863924843E-13</v>
      </c>
      <c r="GO491" s="223">
        <f t="shared" ca="1" si="1304"/>
        <v>-6.1719592926938086E-13</v>
      </c>
      <c r="GP491" s="223">
        <f t="shared" ca="1" si="1305"/>
        <v>6.2366525084592354E-13</v>
      </c>
      <c r="GQ491" s="223">
        <f t="shared" ca="1" si="1306"/>
        <v>-6.2863210820655258E-13</v>
      </c>
      <c r="GR491" s="223">
        <f t="shared" ca="1" si="1307"/>
        <v>6.3208453575684102E-13</v>
      </c>
      <c r="GS491" s="223">
        <f t="shared" ca="1" si="1308"/>
        <v>-6.340142162964206E-13</v>
      </c>
      <c r="GT491" s="223">
        <f t="shared" ca="1" si="1309"/>
        <v>6.3441650105586024E-13</v>
      </c>
      <c r="GU491" s="223">
        <f t="shared" ca="1" si="1310"/>
        <v>-6.3329042089593235E-13</v>
      </c>
      <c r="GV491" s="223">
        <f t="shared" ca="1" si="1311"/>
        <v>6.3063868864237508E-13</v>
      </c>
      <c r="GW491" s="223">
        <f t="shared" ca="1" si="1312"/>
        <v>-6.2646769255045163E-13</v>
      </c>
      <c r="GX491" s="223">
        <f t="shared" ca="1" si="1313"/>
        <v>6.2078748091509846E-13</v>
      </c>
      <c r="GY491" s="223">
        <f t="shared" ca="1" si="1314"/>
        <v>-6.1361173786364659E-13</v>
      </c>
      <c r="GZ491" s="223">
        <f t="shared" ca="1" si="1315"/>
        <v>6.0495775038963922E-13</v>
      </c>
      <c r="HA491" s="223">
        <f t="shared" ca="1" si="1316"/>
        <v>-5.9484636670690131E-13</v>
      </c>
      <c r="HB491" s="223">
        <f t="shared" ca="1" si="1317"/>
        <v>5.8330194602437678E-13</v>
      </c>
      <c r="HC491" s="223">
        <f t="shared" ca="1" si="1318"/>
        <v>-5.7035229986269347E-13</v>
      </c>
      <c r="HD491" s="223">
        <f t="shared" ca="1" si="1319"/>
        <v>5.5602862505364993E-13</v>
      </c>
      <c r="HE491" s="223">
        <f t="shared" ca="1" si="1320"/>
        <v>-5.4036542858449553E-13</v>
      </c>
      <c r="HF491" s="223">
        <f t="shared" ca="1" si="1321"/>
        <v>5.2340044446745814E-13</v>
      </c>
      <c r="HG491" s="223">
        <f t="shared" ca="1" si="1322"/>
        <v>-5.0517454283523311E-13</v>
      </c>
      <c r="HH491" s="223">
        <f t="shared" ca="1" si="1323"/>
        <v>4.8573163148129909E-13</v>
      </c>
      <c r="HI491" s="223">
        <f t="shared" ca="1" si="1324"/>
        <v>-4.65118550082016E-13</v>
      </c>
      <c r="HJ491" s="223">
        <f t="shared" ca="1" si="1325"/>
        <v>4.4338495735601066E-13</v>
      </c>
      <c r="HK491" s="223">
        <f t="shared" ca="1" si="1326"/>
        <v>-4.2058321143179817E-13</v>
      </c>
      <c r="HL491" s="223">
        <f t="shared" ca="1" si="1327"/>
        <v>3.9676824371250715E-13</v>
      </c>
      <c r="HM491" s="223">
        <f t="shared" ca="1" si="1328"/>
        <v>-3.7199742654137651E-13</v>
      </c>
      <c r="HN491" s="223">
        <f t="shared" ca="1" si="1329"/>
        <v>3.4633043498652432E-13</v>
      </c>
      <c r="HO491" s="223">
        <f t="shared" ca="1" si="1330"/>
        <v>-3.1982910307882536E-13</v>
      </c>
      <c r="HP491" s="223">
        <f t="shared" ca="1" si="1331"/>
        <v>2.9255727484808792E-13</v>
      </c>
      <c r="HQ491" s="223">
        <f t="shared" ca="1" si="1332"/>
        <v>-2.6458065051725E-13</v>
      </c>
      <c r="HR491" s="223">
        <f t="shared" ca="1" si="1333"/>
        <v>2.3596662822485442E-13</v>
      </c>
      <c r="HS491" s="223">
        <f t="shared" ca="1" si="1334"/>
        <v>-2.0678414165676347E-13</v>
      </c>
      <c r="HT491" s="223">
        <f t="shared" ca="1" si="1335"/>
        <v>1.7710349397926923E-13</v>
      </c>
      <c r="HU491" s="223">
        <f t="shared" ca="1" si="1336"/>
        <v>-1.4699618847234455E-13</v>
      </c>
      <c r="HV491" s="223">
        <f t="shared" ca="1" si="1337"/>
        <v>1.1653475627211512E-13</v>
      </c>
      <c r="HW491" s="223">
        <f t="shared" ca="1" si="1338"/>
        <v>-8.5792581636716611E-14</v>
      </c>
      <c r="HX491" s="223">
        <f t="shared" ca="1" si="1339"/>
        <v>5.4843725157612391E-14</v>
      </c>
      <c r="HY491" s="223">
        <f t="shared" ca="1" si="1340"/>
        <v>-2.3762745340860407E-14</v>
      </c>
      <c r="HZ491" s="223">
        <f t="shared" ca="1" si="1341"/>
        <v>-7.375481010788451E-15</v>
      </c>
      <c r="IA491" s="223">
        <f t="shared" ca="1" si="1342"/>
        <v>3.8495939182594433E-14</v>
      </c>
      <c r="IB491" s="223">
        <f t="shared" ca="1" si="1343"/>
        <v>-6.9523657265135602E-14</v>
      </c>
      <c r="IC491" s="223">
        <f t="shared" ca="1" si="1344"/>
        <v>1.0038388676777167E-13</v>
      </c>
      <c r="ID491" s="223">
        <f t="shared" ca="1" si="1345"/>
        <v>-1.3100228269459397E-13</v>
      </c>
      <c r="IE491" s="223">
        <f t="shared" ca="1" si="1346"/>
        <v>1.5025686954014514E-13</v>
      </c>
      <c r="IF491" s="223">
        <f t="shared" ca="1" si="1347"/>
        <v>-1.9121928452850118E-13</v>
      </c>
      <c r="IG491" s="223">
        <f t="shared" ca="1" si="1348"/>
        <v>2.2067282240385146E-13</v>
      </c>
      <c r="IH491" s="223">
        <f t="shared" ca="1" si="1349"/>
        <v>-2.4959474012137389E-13</v>
      </c>
      <c r="II491" s="223">
        <f t="shared" ca="1" si="1350"/>
        <v>2.7791536224802626E-13</v>
      </c>
      <c r="IJ491" s="223">
        <f t="shared" ca="1" si="1351"/>
        <v>-3.0556646192451161E-13</v>
      </c>
      <c r="IK491" s="223">
        <f t="shared" ca="1" si="1352"/>
        <v>3.3248142522969774E-13</v>
      </c>
      <c r="IL491" s="223">
        <f t="shared" ca="1" si="1353"/>
        <v>-3.5859541165963456E-13</v>
      </c>
      <c r="IM491" s="223">
        <f t="shared" ca="1" si="1354"/>
        <v>3.8384551033363403E-13</v>
      </c>
      <c r="IN491" s="223">
        <f t="shared" ca="1" si="1355"/>
        <v>-4.08170891552343E-13</v>
      </c>
      <c r="IO491" s="223">
        <f t="shared" ca="1" si="1356"/>
        <v>4.3151295334175392E-13</v>
      </c>
      <c r="IP491" s="223">
        <f t="shared" ca="1" si="1357"/>
        <v>-4.5381546263044219E-13</v>
      </c>
      <c r="IQ491" s="223">
        <f t="shared" ca="1" si="1358"/>
        <v>4.7502469072016577E-13</v>
      </c>
      <c r="IR491" s="223">
        <f t="shared" ca="1" si="1359"/>
        <v>-4.9508954272269459E-13</v>
      </c>
      <c r="IS491" s="223">
        <f t="shared" ca="1" si="1360"/>
        <v>5.1396168065208092E-13</v>
      </c>
      <c r="IT491" s="223">
        <f t="shared" ca="1" si="1361"/>
        <v>-5.3159563987504888E-13</v>
      </c>
      <c r="IU491" s="223">
        <f t="shared" ca="1" si="1362"/>
        <v>5.4794893863924146E-13</v>
      </c>
      <c r="IV491" s="223">
        <f t="shared" ca="1" si="1363"/>
        <v>-5.6298218041563158E-13</v>
      </c>
      <c r="IW491" s="223">
        <f t="shared" ca="1" si="1364"/>
        <v>5.7665914880798427E-13</v>
      </c>
      <c r="IX491" s="223">
        <f t="shared" ca="1" si="1365"/>
        <v>-5.8894689480148121E-13</v>
      </c>
      <c r="IY491" s="223">
        <f t="shared" ca="1" si="1366"/>
        <v>5.9981581613974451E-13</v>
      </c>
      <c r="IZ491" s="223">
        <f t="shared" ca="1" si="1367"/>
        <v>-6.092397286392451E-13</v>
      </c>
      <c r="JA491" s="223">
        <f t="shared" ca="1" si="1368"/>
        <v>6.1719592926937823E-13</v>
      </c>
      <c r="JB491" s="223">
        <f t="shared" ca="1" si="1369"/>
        <v>-6.2366525084592131E-13</v>
      </c>
    </row>
    <row r="492" spans="2:262">
      <c r="B492" s="230">
        <v>131</v>
      </c>
      <c r="C492" s="229">
        <f t="shared" si="1370"/>
        <v>2.5585937500000018E-3</v>
      </c>
      <c r="D492" s="226">
        <f t="shared" ca="1" si="1113"/>
        <v>17.999999999990088</v>
      </c>
      <c r="E492" s="225">
        <f ca="1">EG361</f>
        <v>-9.9105545822202049E-12</v>
      </c>
      <c r="F492" s="224">
        <v>131</v>
      </c>
      <c r="G492" s="223">
        <f t="shared" ca="1" si="1114"/>
        <v>4.6959554919261578E-13</v>
      </c>
      <c r="H492" s="223">
        <f t="shared" ca="1" si="1115"/>
        <v>-4.7506591395479833E-13</v>
      </c>
      <c r="I492" s="223">
        <f t="shared" ca="1" si="1116"/>
        <v>4.7796185536830451E-13</v>
      </c>
      <c r="J492" s="223">
        <f t="shared" ca="1" si="1117"/>
        <v>-4.7826768007570263E-13</v>
      </c>
      <c r="K492" s="223">
        <f t="shared" ca="1" si="1118"/>
        <v>4.7598173078640601E-13</v>
      </c>
      <c r="L492" s="223">
        <f t="shared" ca="1" si="1119"/>
        <v>-4.7111639525767364E-13</v>
      </c>
      <c r="M492" s="223">
        <f t="shared" ca="1" si="1120"/>
        <v>4.6369803916428135E-13</v>
      </c>
      <c r="N492" s="223">
        <f t="shared" ca="1" si="1121"/>
        <v>-4.5376686322064496E-13</v>
      </c>
      <c r="O492" s="223">
        <f t="shared" ca="1" si="1122"/>
        <v>4.4137668532966618E-13</v>
      </c>
      <c r="P492" s="223">
        <f t="shared" ca="1" si="1123"/>
        <v>-4.2659464893885446E-13</v>
      </c>
      <c r="Q492" s="223">
        <f t="shared" ca="1" si="1124"/>
        <v>4.0950085918416363E-13</v>
      </c>
      <c r="R492" s="223">
        <f t="shared" ca="1" si="1125"/>
        <v>-3.9018794879332837E-13</v>
      </c>
      <c r="S492" s="223">
        <f t="shared" ca="1" si="1126"/>
        <v>3.6876057610107409E-13</v>
      </c>
      <c r="T492" s="223">
        <f t="shared" ca="1" si="1127"/>
        <v>-3.4533485789654792E-13</v>
      </c>
      <c r="U492" s="223">
        <f t="shared" ca="1" si="1128"/>
        <v>3.2003774017636122E-13</v>
      </c>
      <c r="V492" s="223">
        <f t="shared" ca="1" si="1129"/>
        <v>-2.9300631021325321E-13</v>
      </c>
      <c r="W492" s="223">
        <f t="shared" ca="1" si="1130"/>
        <v>2.6438705366826537E-13</v>
      </c>
      <c r="X492" s="223">
        <f t="shared" ca="1" si="1131"/>
        <v>-2.3433506077225948E-13</v>
      </c>
      <c r="Y492" s="223">
        <f t="shared" ca="1" si="1132"/>
        <v>2.0301318587852817E-13</v>
      </c>
      <c r="Z492" s="223">
        <f t="shared" ca="1" si="1133"/>
        <v>-1.7059116494092693E-13</v>
      </c>
      <c r="AA492" s="223">
        <f t="shared" ca="1" si="1134"/>
        <v>1.3724469570003898E-13</v>
      </c>
      <c r="AB492" s="223">
        <f t="shared" ca="1" si="1135"/>
        <v>-1.0315448556191897E-13</v>
      </c>
      <c r="AC492" s="223">
        <f t="shared" ca="1" si="1136"/>
        <v>6.8505272328964132E-14</v>
      </c>
      <c r="AD492" s="223">
        <f t="shared" ca="1" si="1137"/>
        <v>-3.3484823089782401E-14</v>
      </c>
      <c r="AE492" s="223">
        <f t="shared" ca="1" si="1138"/>
        <v>-1.7170833069356486E-15</v>
      </c>
      <c r="AF492" s="223">
        <f t="shared" ca="1" si="1139"/>
        <v>3.6909684680447559E-14</v>
      </c>
      <c r="AG492" s="223">
        <f t="shared" ca="1" si="1140"/>
        <v>-7.1902269274717582E-14</v>
      </c>
      <c r="AH492" s="223">
        <f t="shared" ca="1" si="1141"/>
        <v>1.0650520924198701E-13</v>
      </c>
      <c r="AI492" s="223">
        <f t="shared" ca="1" si="1142"/>
        <v>-1.4053098825248381E-13</v>
      </c>
      <c r="AJ492" s="223">
        <f t="shared" ca="1" si="1143"/>
        <v>1.7379521766167386E-13</v>
      </c>
      <c r="AK492" s="223">
        <f t="shared" ca="1" si="1144"/>
        <v>-2.061176357282759E-13</v>
      </c>
      <c r="AL492" s="223">
        <f t="shared" ca="1" si="1145"/>
        <v>2.3732308446829466E-13</v>
      </c>
      <c r="AM492" s="223">
        <f t="shared" ca="1" si="1146"/>
        <v>-2.6724245885128611E-13</v>
      </c>
      <c r="AN492" s="223">
        <f t="shared" ca="1" si="1147"/>
        <v>2.9571362319517584E-13</v>
      </c>
      <c r="AO492" s="223">
        <f t="shared" ca="1" si="1148"/>
        <v>-3.2258228979357315E-13</v>
      </c>
      <c r="AP492" s="223">
        <f t="shared" ca="1" si="1149"/>
        <v>3.4770285501419924E-13</v>
      </c>
      <c r="AQ492" s="223">
        <f t="shared" ca="1" si="1150"/>
        <v>-3.7093918833761732E-13</v>
      </c>
      <c r="AR492" s="223">
        <f t="shared" ca="1" si="1151"/>
        <v>3.9216537006029108E-13</v>
      </c>
      <c r="AS492" s="223">
        <f t="shared" ca="1" si="1152"/>
        <v>-4.112663736643768E-13</v>
      </c>
      <c r="AT492" s="223">
        <f t="shared" ca="1" si="1153"/>
        <v>4.2813868915637256E-13</v>
      </c>
      <c r="AU492" s="223">
        <f t="shared" ca="1" si="1154"/>
        <v>-4.4269088399677859E-13</v>
      </c>
      <c r="AV492" s="223">
        <f t="shared" ca="1" si="1155"/>
        <v>4.5484409858090749E-13</v>
      </c>
      <c r="AW492" s="223">
        <f t="shared" ca="1" si="1156"/>
        <v>-4.6453247358593843E-13</v>
      </c>
      <c r="AX492" s="223">
        <f t="shared" ca="1" si="1157"/>
        <v>4.7170350686830004E-13</v>
      </c>
      <c r="AY492" s="223">
        <f t="shared" ca="1" si="1158"/>
        <v>-4.7631833797731288E-13</v>
      </c>
      <c r="AZ492" s="223">
        <f t="shared" ca="1" si="1159"/>
        <v>4.7835195874335955E-13</v>
      </c>
      <c r="BA492" s="223">
        <f t="shared" ca="1" si="1160"/>
        <v>-4.7779334879930841E-13</v>
      </c>
      <c r="BB492" s="223">
        <f t="shared" ca="1" si="1161"/>
        <v>4.746455353008474E-13</v>
      </c>
      <c r="BC492" s="223">
        <f t="shared" ca="1" si="1162"/>
        <v>-4.6892557652205703E-13</v>
      </c>
      <c r="BD492" s="223">
        <f t="shared" ca="1" si="1163"/>
        <v>4.6066446941515624E-13</v>
      </c>
      <c r="BE492" s="223">
        <f t="shared" ca="1" si="1164"/>
        <v>-4.4990698163531483E-13</v>
      </c>
      <c r="BF492" s="223">
        <f t="shared" ca="1" si="1165"/>
        <v>4.3671140894087146E-13</v>
      </c>
      <c r="BG492" s="223">
        <f t="shared" ca="1" si="1166"/>
        <v>-4.2114925928356287E-13</v>
      </c>
      <c r="BH492" s="223">
        <f t="shared" ca="1" si="1167"/>
        <v>4.033048653007153E-13</v>
      </c>
      <c r="BI492" s="223">
        <f t="shared" ca="1" si="1168"/>
        <v>-3.832749273094125E-13</v>
      </c>
      <c r="BJ492" s="223">
        <f t="shared" ca="1" si="1169"/>
        <v>3.6116798927908447E-13</v>
      </c>
      <c r="BK492" s="223">
        <f t="shared" ca="1" si="1170"/>
        <v>-3.3710385062230377E-13</v>
      </c>
      <c r="BL492" s="223">
        <f t="shared" ca="1" si="1171"/>
        <v>3.1121291699144978E-13</v>
      </c>
      <c r="BM492" s="223">
        <f t="shared" ca="1" si="1172"/>
        <v>-2.836354935991067E-13</v>
      </c>
      <c r="BN492" s="223">
        <f t="shared" ca="1" si="1173"/>
        <v>2.5452102489202738E-13</v>
      </c>
      <c r="BO492" s="223">
        <f t="shared" ca="1" si="1174"/>
        <v>-2.2402728469870141E-13</v>
      </c>
      <c r="BP492" s="223">
        <f t="shared" ca="1" si="1175"/>
        <v>1.9231952123927054E-13</v>
      </c>
      <c r="BQ492" s="223">
        <f t="shared" ca="1" si="1176"/>
        <v>-1.5956956163118944E-13</v>
      </c>
      <c r="BR492" s="223">
        <f t="shared" ca="1" si="1177"/>
        <v>1.2595488074309136E-13</v>
      </c>
      <c r="BS492" s="223">
        <f t="shared" ca="1" si="1178"/>
        <v>-9.1657639443185477E-14</v>
      </c>
      <c r="BT492" s="223">
        <f t="shared" ca="1" si="1179"/>
        <v>5.6863697453692316E-14</v>
      </c>
      <c r="BU492" s="223">
        <f t="shared" ca="1" si="1180"/>
        <v>-2.1761606160864467E-14</v>
      </c>
      <c r="BV492" s="223">
        <f t="shared" ca="1" si="1181"/>
        <v>-1.3458413161218129E-14</v>
      </c>
      <c r="BW492" s="223">
        <f t="shared" ca="1" si="1182"/>
        <v>4.8605500176321453E-14</v>
      </c>
      <c r="BX492" s="223">
        <f t="shared" ca="1" si="1183"/>
        <v>-8.3489189774661378E-14</v>
      </c>
      <c r="BY492" s="223">
        <f t="shared" ca="1" si="1184"/>
        <v>1.1792044421987698E-13</v>
      </c>
      <c r="BZ492" s="223">
        <f t="shared" ca="1" si="1185"/>
        <v>-1.5171267756094203E-13</v>
      </c>
      <c r="CA492" s="223">
        <f t="shared" ca="1" si="1186"/>
        <v>1.8468276675750781E-13</v>
      </c>
      <c r="CB492" s="223">
        <f t="shared" ca="1" si="1187"/>
        <v>-2.1665204403962854E-13</v>
      </c>
      <c r="CC492" s="223">
        <f t="shared" ca="1" si="1188"/>
        <v>2.4744726512379747E-13</v>
      </c>
      <c r="CD492" s="223">
        <f t="shared" ca="1" si="1189"/>
        <v>-2.7690154803876986E-13</v>
      </c>
      <c r="CE492" s="223">
        <f t="shared" ca="1" si="1190"/>
        <v>3.0485527747345585E-13</v>
      </c>
      <c r="CF492" s="223">
        <f t="shared" ca="1" si="1191"/>
        <v>-3.3115696974605283E-13</v>
      </c>
      <c r="CG492" s="223">
        <f t="shared" ca="1" si="1192"/>
        <v>3.5566409370727894E-13</v>
      </c>
      <c r="CH492" s="223">
        <f t="shared" ca="1" si="1193"/>
        <v>-3.7824384312903748E-13</v>
      </c>
      <c r="CI492" s="223">
        <f t="shared" ca="1" si="1194"/>
        <v>3.9877385639285832E-13</v>
      </c>
      <c r="CJ492" s="223">
        <f t="shared" ca="1" si="1195"/>
        <v>-4.1714287957805909E-13</v>
      </c>
      <c r="CK492" s="223">
        <f t="shared" ca="1" si="1196"/>
        <v>4.3325136935647559E-13</v>
      </c>
      <c r="CL492" s="223">
        <f t="shared" ca="1" si="1197"/>
        <v>-4.470120324263266E-13</v>
      </c>
      <c r="CM492" s="223">
        <f t="shared" ca="1" si="1198"/>
        <v>4.5835029856215545E-13</v>
      </c>
      <c r="CN492" s="223">
        <f t="shared" ca="1" si="1199"/>
        <v>-4.6720472471740662E-13</v>
      </c>
      <c r="CO492" s="223">
        <f t="shared" ca="1" si="1200"/>
        <v>4.7352732798957803E-13</v>
      </c>
      <c r="CP492" s="223">
        <f t="shared" ca="1" si="1201"/>
        <v>-4.7728384564372112E-13</v>
      </c>
      <c r="CQ492" s="223">
        <f t="shared" ca="1" si="1202"/>
        <v>4.7845392078519943E-13</v>
      </c>
      <c r="CR492" s="223">
        <f t="shared" ca="1" si="1203"/>
        <v>-4.770312126754429E-13</v>
      </c>
      <c r="CS492" s="223">
        <f t="shared" ca="1" si="1204"/>
        <v>4.730234310929613E-13</v>
      </c>
      <c r="CT492" s="223">
        <f t="shared" ca="1" si="1205"/>
        <v>-4.664522945534012E-13</v>
      </c>
      <c r="CU492" s="223">
        <f t="shared" ca="1" si="1206"/>
        <v>4.5735341261500862E-13</v>
      </c>
      <c r="CV492" s="223">
        <f t="shared" ca="1" si="1207"/>
        <v>-4.4577609290734884E-13</v>
      </c>
      <c r="CW492" s="223">
        <f t="shared" ca="1" si="1208"/>
        <v>4.3178307392902493E-13</v>
      </c>
      <c r="CX492" s="223">
        <f t="shared" ca="1" si="1209"/>
        <v>-4.1545018506226402E-13</v>
      </c>
      <c r="CY492" s="223">
        <f t="shared" ca="1" si="1210"/>
        <v>3.9686593564694426E-13</v>
      </c>
      <c r="CZ492" s="223">
        <f t="shared" ca="1" si="1211"/>
        <v>-3.7613103534086395E-13</v>
      </c>
      <c r="DA492" s="223">
        <f t="shared" ca="1" si="1212"/>
        <v>3.5335784836529425E-13</v>
      </c>
      <c r="DB492" s="223">
        <f t="shared" ca="1" si="1213"/>
        <v>-3.2866978459358422E-13</v>
      </c>
      <c r="DC492" s="223">
        <f t="shared" ca="1" si="1214"/>
        <v>3.0220063078233021E-13</v>
      </c>
      <c r="DD492" s="223">
        <f t="shared" ca="1" si="1215"/>
        <v>-2.7409382556943306E-13</v>
      </c>
      <c r="DE492" s="223">
        <f t="shared" ca="1" si="1216"/>
        <v>2.4450168216756875E-13</v>
      </c>
      <c r="DF492" s="223">
        <f t="shared" ca="1" si="1217"/>
        <v>-2.1358456296574847E-13</v>
      </c>
      <c r="DG492" s="223">
        <f t="shared" ca="1" si="1218"/>
        <v>1.8151001051171467E-13</v>
      </c>
      <c r="DH492" s="223">
        <f t="shared" ca="1" si="1219"/>
        <v>-1.4845183958421554E-13</v>
      </c>
      <c r="DI492" s="223">
        <f t="shared" ca="1" si="1220"/>
        <v>1.1458919527572728E-13</v>
      </c>
      <c r="DJ492" s="223">
        <f t="shared" ca="1" si="1221"/>
        <v>-8.0105582189757928E-14</v>
      </c>
      <c r="DK492" s="223">
        <f t="shared" ca="1" si="1222"/>
        <v>4.5187870013345014E-14</v>
      </c>
      <c r="DL492" s="223">
        <f t="shared" ca="1" si="1223"/>
        <v>-1.0025280854107275E-14</v>
      </c>
      <c r="DM492" s="223">
        <f t="shared" ca="1" si="1224"/>
        <v>-2.5191636170668378E-14</v>
      </c>
      <c r="DN492" s="223">
        <f t="shared" ca="1" si="1225"/>
        <v>6.0272037536365902E-14</v>
      </c>
      <c r="DO492" s="223">
        <f t="shared" ca="1" si="1226"/>
        <v>-9.5025819508526752E-14</v>
      </c>
      <c r="DP492" s="223">
        <f t="shared" ca="1" si="1227"/>
        <v>1.2926464833151143E-13</v>
      </c>
      <c r="DQ492" s="223">
        <f t="shared" ca="1" si="1228"/>
        <v>-1.6280298082533356E-13</v>
      </c>
      <c r="DR492" s="223">
        <f t="shared" ca="1" si="1229"/>
        <v>1.954590698603869E-13</v>
      </c>
      <c r="DS492" s="223">
        <f t="shared" ca="1" si="1230"/>
        <v>-2.270559492608054E-13</v>
      </c>
      <c r="DT492" s="223">
        <f t="shared" ca="1" si="1231"/>
        <v>2.5742239279943306E-13</v>
      </c>
      <c r="DU492" s="223">
        <f t="shared" ca="1" si="1232"/>
        <v>-2.8639384208773088E-13</v>
      </c>
      <c r="DV492" s="223">
        <f t="shared" ca="1" si="1233"/>
        <v>3.1381329833186381E-13</v>
      </c>
      <c r="DW492" s="223">
        <f t="shared" ca="1" si="1234"/>
        <v>-3.3953217312270912E-13</v>
      </c>
      <c r="DX492" s="223">
        <f t="shared" ca="1" si="1235"/>
        <v>3.634110936494465E-13</v>
      </c>
      <c r="DY492" s="223">
        <f t="shared" ca="1" si="1236"/>
        <v>-3.853206579728093E-13</v>
      </c>
      <c r="DZ492" s="223">
        <f t="shared" ca="1" si="1237"/>
        <v>4.0514213626544167E-13</v>
      </c>
      <c r="EA492" s="223">
        <f t="shared" ca="1" si="1238"/>
        <v>-4.2276811421906054E-13</v>
      </c>
      <c r="EB492" s="223">
        <f t="shared" ca="1" si="1239"/>
        <v>4.3810307513199047E-13</v>
      </c>
      <c r="EC492" s="223">
        <f t="shared" ca="1" si="1240"/>
        <v>-4.5106391752239232E-13</v>
      </c>
      <c r="ED492" s="223">
        <f t="shared" ca="1" si="1241"/>
        <v>4.6158040546237115E-13</v>
      </c>
      <c r="EE492" s="223">
        <f t="shared" ca="1" si="1242"/>
        <v>-4.6959554919261507E-13</v>
      </c>
      <c r="EF492" s="223">
        <f t="shared" ca="1" si="1243"/>
        <v>4.7506591395480004E-13</v>
      </c>
      <c r="EG492" s="223">
        <f t="shared" ca="1" si="1244"/>
        <v>-4.7796185536830481E-13</v>
      </c>
      <c r="EH492" s="223">
        <f t="shared" ca="1" si="1245"/>
        <v>4.7826768007570273E-13</v>
      </c>
      <c r="EI492" s="223">
        <f t="shared" ca="1" si="1246"/>
        <v>-4.7598173078640419E-13</v>
      </c>
      <c r="EJ492" s="223">
        <f t="shared" ca="1" si="1247"/>
        <v>4.7111639525767203E-13</v>
      </c>
      <c r="EK492" s="223">
        <f t="shared" ca="1" si="1248"/>
        <v>-4.6369803916428114E-13</v>
      </c>
      <c r="EL492" s="223">
        <f t="shared" ca="1" si="1249"/>
        <v>4.5376686322064743E-13</v>
      </c>
      <c r="EM492" s="223">
        <f t="shared" ca="1" si="1250"/>
        <v>-4.4137668532966194E-13</v>
      </c>
      <c r="EN492" s="223">
        <f t="shared" ca="1" si="1251"/>
        <v>4.2659464893885254E-13</v>
      </c>
      <c r="EO492" s="223">
        <f t="shared" ca="1" si="1252"/>
        <v>-4.0950085918416676E-13</v>
      </c>
      <c r="EP492" s="223">
        <f t="shared" ca="1" si="1253"/>
        <v>3.9018794879332004E-13</v>
      </c>
      <c r="EQ492" s="223">
        <f t="shared" ca="1" si="1254"/>
        <v>-3.6876057610107137E-13</v>
      </c>
      <c r="ER492" s="223">
        <f t="shared" ca="1" si="1255"/>
        <v>3.4533485789654969E-13</v>
      </c>
      <c r="ES492" s="223">
        <f t="shared" ca="1" si="1256"/>
        <v>-3.2003774017635057E-13</v>
      </c>
      <c r="ET492" s="223">
        <f t="shared" ca="1" si="1257"/>
        <v>2.9300631021324715E-13</v>
      </c>
      <c r="EU492" s="223">
        <f t="shared" ca="1" si="1258"/>
        <v>-2.6438705366826466E-13</v>
      </c>
      <c r="EV492" s="223">
        <f t="shared" ca="1" si="1259"/>
        <v>2.3433506077226766E-13</v>
      </c>
      <c r="EW492" s="223">
        <f t="shared" ca="1" si="1260"/>
        <v>-2.0301318587851818E-13</v>
      </c>
      <c r="EX492" s="223">
        <f t="shared" ca="1" si="1261"/>
        <v>1.70591164940923E-13</v>
      </c>
      <c r="EY492" s="223">
        <f t="shared" ca="1" si="1262"/>
        <v>-1.3724469570004796E-13</v>
      </c>
      <c r="EZ492" s="223">
        <f t="shared" ca="1" si="1263"/>
        <v>1.0315448556190822E-13</v>
      </c>
      <c r="FA492" s="223">
        <f t="shared" ca="1" si="1264"/>
        <v>-6.8505272328959954E-14</v>
      </c>
      <c r="FB492" s="223">
        <f t="shared" ca="1" si="1265"/>
        <v>3.3484823089784964E-14</v>
      </c>
      <c r="FC492" s="223">
        <f t="shared" ca="1" si="1266"/>
        <v>1.7170833069534201E-15</v>
      </c>
      <c r="FD492" s="223">
        <f t="shared" ca="1" si="1267"/>
        <v>-3.690968468045175E-14</v>
      </c>
      <c r="FE492" s="223">
        <f t="shared" ca="1" si="1268"/>
        <v>7.1902269274715033E-14</v>
      </c>
      <c r="FF492" s="223">
        <f t="shared" ca="1" si="1269"/>
        <v>-1.0650520924200437E-13</v>
      </c>
      <c r="FG492" s="223">
        <f t="shared" ca="1" si="1270"/>
        <v>1.4053098825249436E-13</v>
      </c>
      <c r="FH492" s="223">
        <f t="shared" ca="1" si="1271"/>
        <v>-1.7379521766167148E-13</v>
      </c>
      <c r="FI492" s="223">
        <f t="shared" ca="1" si="1272"/>
        <v>2.0611763572826741E-13</v>
      </c>
      <c r="FJ492" s="223">
        <f t="shared" ca="1" si="1273"/>
        <v>-2.3732308446828057E-13</v>
      </c>
      <c r="FK492" s="223">
        <f t="shared" ca="1" si="1274"/>
        <v>2.6724245885131211E-13</v>
      </c>
      <c r="FL492" s="223">
        <f t="shared" ca="1" si="1275"/>
        <v>-2.9571362319519518E-13</v>
      </c>
      <c r="FM492" s="223">
        <f t="shared" ca="1" si="1276"/>
        <v>3.2258228979358123E-13</v>
      </c>
      <c r="FN492" s="223">
        <f t="shared" ca="1" si="1277"/>
        <v>-3.4770285501420212E-13</v>
      </c>
      <c r="FO492" s="223">
        <f t="shared" ca="1" si="1278"/>
        <v>3.7093918833761566E-13</v>
      </c>
      <c r="FP492" s="223">
        <f t="shared" ca="1" si="1279"/>
        <v>-3.9216537006028573E-13</v>
      </c>
      <c r="FQ492" s="223">
        <f t="shared" ca="1" si="1280"/>
        <v>4.1126637366436509E-13</v>
      </c>
      <c r="FR492" s="223">
        <f t="shared" ca="1" si="1281"/>
        <v>-4.2813868915638665E-13</v>
      </c>
      <c r="FS492" s="223">
        <f t="shared" ca="1" si="1282"/>
        <v>4.4269088399678541E-13</v>
      </c>
      <c r="FT492" s="223">
        <f t="shared" ca="1" si="1283"/>
        <v>-4.5484409858090881E-13</v>
      </c>
      <c r="FU492" s="223">
        <f t="shared" ca="1" si="1284"/>
        <v>4.6453247358593944E-13</v>
      </c>
      <c r="FV492" s="223">
        <f t="shared" ca="1" si="1285"/>
        <v>-4.7170350686829843E-13</v>
      </c>
      <c r="FW492" s="223">
        <f t="shared" ca="1" si="1286"/>
        <v>4.7631833797731197E-13</v>
      </c>
      <c r="FX492" s="223">
        <f t="shared" ca="1" si="1287"/>
        <v>-4.7835195874336016E-13</v>
      </c>
      <c r="FY492" s="223">
        <f t="shared" ca="1" si="1288"/>
        <v>4.777933487993075E-13</v>
      </c>
      <c r="FZ492" s="223">
        <f t="shared" ca="1" si="1289"/>
        <v>-4.7464553530084507E-13</v>
      </c>
      <c r="GA492" s="223">
        <f t="shared" ca="1" si="1290"/>
        <v>4.6892557652205622E-13</v>
      </c>
      <c r="GB492" s="223">
        <f t="shared" ca="1" si="1291"/>
        <v>-4.6066446941515503E-13</v>
      </c>
      <c r="GC492" s="223">
        <f t="shared" ca="1" si="1292"/>
        <v>4.4990698163531806E-13</v>
      </c>
      <c r="GD492" s="223">
        <f t="shared" ca="1" si="1293"/>
        <v>-4.3671140894088095E-13</v>
      </c>
      <c r="GE492" s="223">
        <f t="shared" ca="1" si="1294"/>
        <v>4.2114925928354793E-13</v>
      </c>
      <c r="GF492" s="223">
        <f t="shared" ca="1" si="1295"/>
        <v>-4.0330486530070566E-13</v>
      </c>
      <c r="GG492" s="223">
        <f t="shared" ca="1" si="1296"/>
        <v>3.8327492730940992E-13</v>
      </c>
      <c r="GH492" s="223">
        <f t="shared" ca="1" si="1297"/>
        <v>-3.6116798927908174E-13</v>
      </c>
      <c r="GI492" s="223">
        <f t="shared" ca="1" si="1298"/>
        <v>3.3710385062231043E-13</v>
      </c>
      <c r="GJ492" s="223">
        <f t="shared" ca="1" si="1299"/>
        <v>-3.1121291699145694E-13</v>
      </c>
      <c r="GK492" s="223">
        <f t="shared" ca="1" si="1300"/>
        <v>2.8363549359912518E-13</v>
      </c>
      <c r="GL492" s="223">
        <f t="shared" ca="1" si="1301"/>
        <v>-2.5452102489201233E-13</v>
      </c>
      <c r="GM492" s="223">
        <f t="shared" ca="1" si="1302"/>
        <v>2.2402728469868571E-13</v>
      </c>
      <c r="GN492" s="223">
        <f t="shared" ca="1" si="1303"/>
        <v>-1.9231952123926667E-13</v>
      </c>
      <c r="GO492" s="223">
        <f t="shared" ca="1" si="1304"/>
        <v>1.5956956163118545E-13</v>
      </c>
      <c r="GP492" s="223">
        <f t="shared" ca="1" si="1305"/>
        <v>-1.2595488074310042E-13</v>
      </c>
      <c r="GQ492" s="223">
        <f t="shared" ca="1" si="1306"/>
        <v>9.1657639443208019E-14</v>
      </c>
      <c r="GR492" s="223">
        <f t="shared" ca="1" si="1307"/>
        <v>-5.6863697453661127E-14</v>
      </c>
      <c r="GS492" s="223">
        <f t="shared" ca="1" si="1308"/>
        <v>2.1761606160846657E-14</v>
      </c>
      <c r="GT492" s="223">
        <f t="shared" ca="1" si="1309"/>
        <v>1.3458413161235926E-14</v>
      </c>
      <c r="GU492" s="223">
        <f t="shared" ca="1" si="1310"/>
        <v>-4.8605500176325669E-14</v>
      </c>
      <c r="GV492" s="223">
        <f t="shared" ca="1" si="1311"/>
        <v>8.3489189774652164E-14</v>
      </c>
      <c r="GW492" s="223">
        <f t="shared" ca="1" si="1312"/>
        <v>-1.1792044421986789E-13</v>
      </c>
      <c r="GX492" s="223">
        <f t="shared" ca="1" si="1313"/>
        <v>1.517126775609203E-13</v>
      </c>
      <c r="GY492" s="223">
        <f t="shared" ca="1" si="1314"/>
        <v>-1.8468276675753679E-13</v>
      </c>
      <c r="GZ492" s="223">
        <f t="shared" ca="1" si="1315"/>
        <v>2.1665204403964439E-13</v>
      </c>
      <c r="HA492" s="223">
        <f t="shared" ca="1" si="1316"/>
        <v>-2.4744726512380111E-13</v>
      </c>
      <c r="HB492" s="223">
        <f t="shared" ca="1" si="1317"/>
        <v>2.7690154803877329E-13</v>
      </c>
      <c r="HC492" s="223">
        <f t="shared" ca="1" si="1318"/>
        <v>-3.0485527747344858E-13</v>
      </c>
      <c r="HD492" s="223">
        <f t="shared" ca="1" si="1319"/>
        <v>3.3115696974603622E-13</v>
      </c>
      <c r="HE492" s="223">
        <f t="shared" ca="1" si="1320"/>
        <v>-3.5566409370729999E-13</v>
      </c>
      <c r="HF492" s="223">
        <f t="shared" ca="1" si="1321"/>
        <v>3.7824384312905672E-13</v>
      </c>
      <c r="HG492" s="223">
        <f t="shared" ca="1" si="1322"/>
        <v>-3.987738563928607E-13</v>
      </c>
      <c r="HH492" s="223">
        <f t="shared" ca="1" si="1323"/>
        <v>4.1714287957806116E-13</v>
      </c>
      <c r="HI492" s="223">
        <f t="shared" ca="1" si="1324"/>
        <v>-4.332513693564774E-13</v>
      </c>
      <c r="HJ492" s="223">
        <f t="shared" ca="1" si="1325"/>
        <v>4.4701203242631848E-13</v>
      </c>
      <c r="HK492" s="223">
        <f t="shared" ca="1" si="1326"/>
        <v>-4.5835029856214889E-13</v>
      </c>
      <c r="HL492" s="223">
        <f t="shared" ca="1" si="1327"/>
        <v>4.6720472471741338E-13</v>
      </c>
      <c r="HM492" s="223">
        <f t="shared" ca="1" si="1328"/>
        <v>-4.7352732798957863E-13</v>
      </c>
      <c r="HN492" s="223">
        <f t="shared" ca="1" si="1329"/>
        <v>4.7728384564372142E-13</v>
      </c>
      <c r="HO492" s="223">
        <f t="shared" ca="1" si="1330"/>
        <v>-4.7845392078519933E-13</v>
      </c>
      <c r="HP492" s="223">
        <f t="shared" ca="1" si="1331"/>
        <v>4.7703121267544249E-13</v>
      </c>
      <c r="HQ492" s="223">
        <f t="shared" ca="1" si="1332"/>
        <v>-4.7302343109296483E-13</v>
      </c>
      <c r="HR492" s="223">
        <f t="shared" ca="1" si="1333"/>
        <v>4.6645229455339423E-13</v>
      </c>
      <c r="HS492" s="223">
        <f t="shared" ca="1" si="1334"/>
        <v>-4.5735341261499933E-13</v>
      </c>
      <c r="HT492" s="223">
        <f t="shared" ca="1" si="1335"/>
        <v>4.4577609290734738E-13</v>
      </c>
      <c r="HU492" s="223">
        <f t="shared" ca="1" si="1336"/>
        <v>-4.3178307392902306E-13</v>
      </c>
      <c r="HV492" s="223">
        <f t="shared" ca="1" si="1337"/>
        <v>4.1545018506226195E-13</v>
      </c>
      <c r="HW492" s="223">
        <f t="shared" ca="1" si="1338"/>
        <v>-3.9686593564695708E-13</v>
      </c>
      <c r="HX492" s="223">
        <f t="shared" ca="1" si="1339"/>
        <v>3.7613103534087814E-13</v>
      </c>
      <c r="HY492" s="223">
        <f t="shared" ca="1" si="1340"/>
        <v>-3.53357848365273E-13</v>
      </c>
      <c r="HZ492" s="223">
        <f t="shared" ca="1" si="1341"/>
        <v>3.286697845935614E-13</v>
      </c>
      <c r="IA492" s="223">
        <f t="shared" ca="1" si="1342"/>
        <v>-3.0220063078232693E-13</v>
      </c>
      <c r="IB492" s="223">
        <f t="shared" ca="1" si="1343"/>
        <v>2.7409382556942962E-13</v>
      </c>
      <c r="IC492" s="223">
        <f t="shared" ca="1" si="1344"/>
        <v>-2.4450168216756512E-13</v>
      </c>
      <c r="ID492" s="223">
        <f t="shared" ca="1" si="1345"/>
        <v>2.1358456296576904E-13</v>
      </c>
      <c r="IE492" s="223">
        <f t="shared" ca="1" si="1346"/>
        <v>-1.3877267663026717E-13</v>
      </c>
      <c r="IF492" s="223">
        <f t="shared" ca="1" si="1347"/>
        <v>1.4845183958418567E-13</v>
      </c>
      <c r="IG492" s="223">
        <f t="shared" ca="1" si="1348"/>
        <v>-1.1458919527572319E-13</v>
      </c>
      <c r="IH492" s="223">
        <f t="shared" ca="1" si="1349"/>
        <v>8.0105582189753775E-14</v>
      </c>
      <c r="II492" s="223">
        <f t="shared" ca="1" si="1350"/>
        <v>-4.5187870013340824E-14</v>
      </c>
      <c r="IJ492" s="223">
        <f t="shared" ca="1" si="1351"/>
        <v>1.0025280854130247E-14</v>
      </c>
      <c r="IK492" s="223">
        <f t="shared" ca="1" si="1352"/>
        <v>2.5191636170645407E-14</v>
      </c>
      <c r="IL492" s="223">
        <f t="shared" ca="1" si="1353"/>
        <v>-6.0272037536397052E-14</v>
      </c>
      <c r="IM492" s="223">
        <f t="shared" ca="1" si="1354"/>
        <v>9.5025819508557562E-14</v>
      </c>
      <c r="IN492" s="223">
        <f t="shared" ca="1" si="1355"/>
        <v>-1.2926464833151547E-13</v>
      </c>
      <c r="IO492" s="223">
        <f t="shared" ca="1" si="1356"/>
        <v>1.628029808253375E-13</v>
      </c>
      <c r="IP492" s="223">
        <f t="shared" ca="1" si="1357"/>
        <v>-1.9545906986039074E-13</v>
      </c>
      <c r="IQ492" s="223">
        <f t="shared" ca="1" si="1358"/>
        <v>2.2705594926078516E-13</v>
      </c>
      <c r="IR492" s="223">
        <f t="shared" ca="1" si="1359"/>
        <v>-2.5742239279941377E-13</v>
      </c>
      <c r="IS492" s="223">
        <f t="shared" ca="1" si="1360"/>
        <v>2.8639384208775602E-13</v>
      </c>
      <c r="IT492" s="223">
        <f t="shared" ca="1" si="1361"/>
        <v>-3.1381329833186705E-13</v>
      </c>
      <c r="IU492" s="223">
        <f t="shared" ca="1" si="1362"/>
        <v>3.395321731227121E-13</v>
      </c>
      <c r="IV492" s="223">
        <f t="shared" ca="1" si="1363"/>
        <v>-3.6341109364944928E-13</v>
      </c>
      <c r="IW492" s="223">
        <f t="shared" ca="1" si="1364"/>
        <v>3.8532065797281178E-13</v>
      </c>
      <c r="IX492" s="223">
        <f t="shared" ca="1" si="1365"/>
        <v>-4.0514213626542945E-13</v>
      </c>
      <c r="IY492" s="223">
        <f t="shared" ca="1" si="1366"/>
        <v>4.2276811421907528E-13</v>
      </c>
      <c r="IZ492" s="223">
        <f t="shared" ca="1" si="1367"/>
        <v>-4.3810307513200319E-13</v>
      </c>
      <c r="JA492" s="223">
        <f t="shared" ca="1" si="1368"/>
        <v>4.5106391752239373E-13</v>
      </c>
      <c r="JB492" s="223">
        <f t="shared" ca="1" si="1369"/>
        <v>-4.6158040546237226E-13</v>
      </c>
    </row>
    <row r="493" spans="2:262">
      <c r="B493" s="230">
        <v>132</v>
      </c>
      <c r="C493" s="229">
        <f t="shared" si="1370"/>
        <v>2.5781250000000019E-3</v>
      </c>
      <c r="D493" s="226">
        <f t="shared" ca="1" si="1113"/>
        <v>17.999999999999968</v>
      </c>
      <c r="E493" s="225">
        <f ca="1">EH361</f>
        <v>-3.1076783759837599E-14</v>
      </c>
      <c r="F493" s="224">
        <v>132</v>
      </c>
      <c r="G493" s="223">
        <f t="shared" ca="1" si="1114"/>
        <v>4.7323100088545511E-13</v>
      </c>
      <c r="H493" s="223">
        <f t="shared" ca="1" si="1115"/>
        <v>-4.7482854200025943E-13</v>
      </c>
      <c r="I493" s="223">
        <f t="shared" ca="1" si="1116"/>
        <v>4.7185322468791693E-13</v>
      </c>
      <c r="J493" s="223">
        <f t="shared" ca="1" si="1117"/>
        <v>-4.6433370288061924E-13</v>
      </c>
      <c r="K493" s="223">
        <f t="shared" ca="1" si="1118"/>
        <v>4.5234239368395903E-13</v>
      </c>
      <c r="L493" s="223">
        <f t="shared" ca="1" si="1119"/>
        <v>-4.3599477996061715E-13</v>
      </c>
      <c r="M493" s="223">
        <f t="shared" ca="1" si="1120"/>
        <v>4.1544829816726381E-13</v>
      </c>
      <c r="N493" s="223">
        <f t="shared" ca="1" si="1121"/>
        <v>-3.9090082215541842E-13</v>
      </c>
      <c r="O493" s="223">
        <f t="shared" ca="1" si="1122"/>
        <v>3.6258875753809052E-13</v>
      </c>
      <c r="P493" s="223">
        <f t="shared" ca="1" si="1123"/>
        <v>-3.3078476497449258E-13</v>
      </c>
      <c r="Q493" s="223">
        <f t="shared" ca="1" si="1124"/>
        <v>2.9579513429884514E-13</v>
      </c>
      <c r="R493" s="223">
        <f t="shared" ca="1" si="1125"/>
        <v>-2.5795683478183138E-13</v>
      </c>
      <c r="S493" s="223">
        <f t="shared" ca="1" si="1126"/>
        <v>2.1763426993231872E-13</v>
      </c>
      <c r="T493" s="223">
        <f t="shared" ca="1" si="1127"/>
        <v>-1.7521576809236409E-13</v>
      </c>
      <c r="U493" s="223">
        <f t="shared" ca="1" si="1128"/>
        <v>1.3110984262299809E-13</v>
      </c>
      <c r="V493" s="223">
        <f t="shared" ca="1" si="1129"/>
        <v>-8.5741257697242111E-14</v>
      </c>
      <c r="W493" s="223">
        <f t="shared" ca="1" si="1130"/>
        <v>3.9546937588922495E-14</v>
      </c>
      <c r="X493" s="223">
        <f t="shared" ca="1" si="1131"/>
        <v>7.0282411469335768E-15</v>
      </c>
      <c r="Y493" s="223">
        <f t="shared" ca="1" si="1132"/>
        <v>-5.3535734078517272E-14</v>
      </c>
      <c r="Z493" s="223">
        <f t="shared" ca="1" si="1133"/>
        <v>9.9527648625318945E-14</v>
      </c>
      <c r="AA493" s="223">
        <f t="shared" ca="1" si="1134"/>
        <v>-1.445610575085084E-13</v>
      </c>
      <c r="AB493" s="223">
        <f t="shared" ca="1" si="1135"/>
        <v>1.8820226438277833E-13</v>
      </c>
      <c r="AC493" s="223">
        <f t="shared" ca="1" si="1136"/>
        <v>-2.3003098056921929E-13</v>
      </c>
      <c r="AD493" s="223">
        <f t="shared" ca="1" si="1137"/>
        <v>2.6964437266505351E-13</v>
      </c>
      <c r="AE493" s="223">
        <f t="shared" ca="1" si="1138"/>
        <v>-3.0666094204951524E-13</v>
      </c>
      <c r="AF493" s="223">
        <f t="shared" ca="1" si="1139"/>
        <v>3.4072419892411705E-13</v>
      </c>
      <c r="AG493" s="223">
        <f t="shared" ca="1" si="1140"/>
        <v>-3.7150609550428606E-13</v>
      </c>
      <c r="AH493" s="223">
        <f t="shared" ca="1" si="1141"/>
        <v>3.9871018529885909E-13</v>
      </c>
      <c r="AI493" s="223">
        <f t="shared" ca="1" si="1142"/>
        <v>-4.2207447805184601E-13</v>
      </c>
      <c r="AJ493" s="223">
        <f t="shared" ca="1" si="1143"/>
        <v>4.4137396285181402E-13</v>
      </c>
      <c r="AK493" s="223">
        <f t="shared" ca="1" si="1144"/>
        <v>-4.5642277510996784E-13</v>
      </c>
      <c r="AL493" s="223">
        <f t="shared" ca="1" si="1145"/>
        <v>4.6707598653774395E-13</v>
      </c>
      <c r="AM493" s="223">
        <f t="shared" ca="1" si="1146"/>
        <v>-4.7323100088545501E-13</v>
      </c>
      <c r="AN493" s="223">
        <f t="shared" ca="1" si="1147"/>
        <v>4.7482854200025953E-13</v>
      </c>
      <c r="AO493" s="223">
        <f t="shared" ca="1" si="1148"/>
        <v>-4.7185322468791703E-13</v>
      </c>
      <c r="AP493" s="223">
        <f t="shared" ca="1" si="1149"/>
        <v>4.6433370288061944E-13</v>
      </c>
      <c r="AQ493" s="223">
        <f t="shared" ca="1" si="1150"/>
        <v>-4.5234239368395963E-13</v>
      </c>
      <c r="AR493" s="223">
        <f t="shared" ca="1" si="1151"/>
        <v>4.3599477996061791E-13</v>
      </c>
      <c r="AS493" s="223">
        <f t="shared" ca="1" si="1152"/>
        <v>-4.1544829816726477E-13</v>
      </c>
      <c r="AT493" s="223">
        <f t="shared" ca="1" si="1153"/>
        <v>3.9090082215541574E-13</v>
      </c>
      <c r="AU493" s="223">
        <f t="shared" ca="1" si="1154"/>
        <v>-3.6258875753808739E-13</v>
      </c>
      <c r="AV493" s="223">
        <f t="shared" ca="1" si="1155"/>
        <v>3.3078476497449036E-13</v>
      </c>
      <c r="AW493" s="223">
        <f t="shared" ca="1" si="1156"/>
        <v>-2.9579513429884267E-13</v>
      </c>
      <c r="AX493" s="223">
        <f t="shared" ca="1" si="1157"/>
        <v>2.5795683478182875E-13</v>
      </c>
      <c r="AY493" s="223">
        <f t="shared" ca="1" si="1158"/>
        <v>-2.1763426993231594E-13</v>
      </c>
      <c r="AZ493" s="223">
        <f t="shared" ca="1" si="1159"/>
        <v>1.7521576809236119E-13</v>
      </c>
      <c r="BA493" s="223">
        <f t="shared" ca="1" si="1160"/>
        <v>-1.3110984262299509E-13</v>
      </c>
      <c r="BB493" s="223">
        <f t="shared" ca="1" si="1161"/>
        <v>8.5741257697239018E-14</v>
      </c>
      <c r="BC493" s="223">
        <f t="shared" ca="1" si="1162"/>
        <v>-3.9546937588919371E-14</v>
      </c>
      <c r="BD493" s="223">
        <f t="shared" ca="1" si="1163"/>
        <v>-7.028241146936707E-15</v>
      </c>
      <c r="BE493" s="223">
        <f t="shared" ca="1" si="1164"/>
        <v>5.353573407852039E-14</v>
      </c>
      <c r="BF493" s="223">
        <f t="shared" ca="1" si="1165"/>
        <v>-9.9527648625318718E-14</v>
      </c>
      <c r="BG493" s="223">
        <f t="shared" ca="1" si="1166"/>
        <v>1.4456105750850814E-13</v>
      </c>
      <c r="BH493" s="223">
        <f t="shared" ca="1" si="1167"/>
        <v>-1.8820226438277812E-13</v>
      </c>
      <c r="BI493" s="223">
        <f t="shared" ca="1" si="1168"/>
        <v>2.3003098056921909E-13</v>
      </c>
      <c r="BJ493" s="223">
        <f t="shared" ca="1" si="1169"/>
        <v>-2.6964437266505336E-13</v>
      </c>
      <c r="BK493" s="223">
        <f t="shared" ca="1" si="1170"/>
        <v>3.0666094204951504E-13</v>
      </c>
      <c r="BL493" s="223">
        <f t="shared" ca="1" si="1171"/>
        <v>-3.407241989241169E-13</v>
      </c>
      <c r="BM493" s="223">
        <f t="shared" ca="1" si="1172"/>
        <v>3.7150609550428596E-13</v>
      </c>
      <c r="BN493" s="223">
        <f t="shared" ca="1" si="1173"/>
        <v>-3.9871018529885894E-13</v>
      </c>
      <c r="BO493" s="223">
        <f t="shared" ca="1" si="1174"/>
        <v>4.2207447805184586E-13</v>
      </c>
      <c r="BP493" s="223">
        <f t="shared" ca="1" si="1175"/>
        <v>-4.4137396285181387E-13</v>
      </c>
      <c r="BQ493" s="223">
        <f t="shared" ca="1" si="1176"/>
        <v>4.5642277510996774E-13</v>
      </c>
      <c r="BR493" s="223">
        <f t="shared" ca="1" si="1177"/>
        <v>-4.6707598653774385E-13</v>
      </c>
      <c r="BS493" s="223">
        <f t="shared" ca="1" si="1178"/>
        <v>4.7323100088545491E-13</v>
      </c>
      <c r="BT493" s="223">
        <f t="shared" ca="1" si="1179"/>
        <v>-4.7482854200025953E-13</v>
      </c>
      <c r="BU493" s="223">
        <f t="shared" ca="1" si="1180"/>
        <v>4.7185322468791713E-13</v>
      </c>
      <c r="BV493" s="223">
        <f t="shared" ca="1" si="1181"/>
        <v>-4.6433370288061944E-13</v>
      </c>
      <c r="BW493" s="223">
        <f t="shared" ca="1" si="1182"/>
        <v>4.5234239368395968E-13</v>
      </c>
      <c r="BX493" s="223">
        <f t="shared" ca="1" si="1183"/>
        <v>-4.3599477996061801E-13</v>
      </c>
      <c r="BY493" s="223">
        <f t="shared" ca="1" si="1184"/>
        <v>4.1544829816726487E-13</v>
      </c>
      <c r="BZ493" s="223">
        <f t="shared" ca="1" si="1185"/>
        <v>-3.9090082215541963E-13</v>
      </c>
      <c r="CA493" s="223">
        <f t="shared" ca="1" si="1186"/>
        <v>3.6258875753809193E-13</v>
      </c>
      <c r="CB493" s="223">
        <f t="shared" ca="1" si="1187"/>
        <v>-3.3078476497449531E-13</v>
      </c>
      <c r="CC493" s="223">
        <f t="shared" ca="1" si="1188"/>
        <v>2.9579513429884812E-13</v>
      </c>
      <c r="CD493" s="223">
        <f t="shared" ca="1" si="1189"/>
        <v>-2.5795683478183461E-13</v>
      </c>
      <c r="CE493" s="223">
        <f t="shared" ca="1" si="1190"/>
        <v>2.1763426993232215E-13</v>
      </c>
      <c r="CF493" s="223">
        <f t="shared" ca="1" si="1191"/>
        <v>-1.7521576809236767E-13</v>
      </c>
      <c r="CG493" s="223">
        <f t="shared" ca="1" si="1192"/>
        <v>1.3110984262300178E-13</v>
      </c>
      <c r="CH493" s="223">
        <f t="shared" ca="1" si="1193"/>
        <v>-8.5741257697232619E-14</v>
      </c>
      <c r="CI493" s="223">
        <f t="shared" ca="1" si="1194"/>
        <v>3.9546937588912877E-14</v>
      </c>
      <c r="CJ493" s="223">
        <f t="shared" ca="1" si="1195"/>
        <v>7.0282411469432324E-15</v>
      </c>
      <c r="CK493" s="223">
        <f t="shared" ca="1" si="1196"/>
        <v>-5.353573407852684E-14</v>
      </c>
      <c r="CL493" s="223">
        <f t="shared" ca="1" si="1197"/>
        <v>9.9527648625325105E-14</v>
      </c>
      <c r="CM493" s="223">
        <f t="shared" ca="1" si="1198"/>
        <v>-1.4456105750851435E-13</v>
      </c>
      <c r="CN493" s="223">
        <f t="shared" ca="1" si="1199"/>
        <v>1.8820226438278413E-13</v>
      </c>
      <c r="CO493" s="223">
        <f t="shared" ca="1" si="1200"/>
        <v>-2.3003098056922479E-13</v>
      </c>
      <c r="CP493" s="223">
        <f t="shared" ca="1" si="1201"/>
        <v>2.6964437266505866E-13</v>
      </c>
      <c r="CQ493" s="223">
        <f t="shared" ca="1" si="1202"/>
        <v>-3.0666094204952004E-13</v>
      </c>
      <c r="CR493" s="223">
        <f t="shared" ca="1" si="1203"/>
        <v>3.4072419892412144E-13</v>
      </c>
      <c r="CS493" s="223">
        <f t="shared" ca="1" si="1204"/>
        <v>-3.7150609550429005E-13</v>
      </c>
      <c r="CT493" s="223">
        <f t="shared" ca="1" si="1205"/>
        <v>3.9871018529886248E-13</v>
      </c>
      <c r="CU493" s="223">
        <f t="shared" ca="1" si="1206"/>
        <v>-4.2207447805184889E-13</v>
      </c>
      <c r="CV493" s="223">
        <f t="shared" ca="1" si="1207"/>
        <v>4.4137396285181624E-13</v>
      </c>
      <c r="CW493" s="223">
        <f t="shared" ca="1" si="1208"/>
        <v>-4.5642277510996956E-13</v>
      </c>
      <c r="CX493" s="223">
        <f t="shared" ca="1" si="1209"/>
        <v>4.6707598653774507E-13</v>
      </c>
      <c r="CY493" s="223">
        <f t="shared" ca="1" si="1210"/>
        <v>-4.7323100088545551E-13</v>
      </c>
      <c r="CZ493" s="223">
        <f t="shared" ca="1" si="1211"/>
        <v>4.7482854200025933E-13</v>
      </c>
      <c r="DA493" s="223">
        <f t="shared" ca="1" si="1212"/>
        <v>-4.7185322468791632E-13</v>
      </c>
      <c r="DB493" s="223">
        <f t="shared" ca="1" si="1213"/>
        <v>4.6433370288061813E-13</v>
      </c>
      <c r="DC493" s="223">
        <f t="shared" ca="1" si="1214"/>
        <v>-4.5234239368395771E-13</v>
      </c>
      <c r="DD493" s="223">
        <f t="shared" ca="1" si="1215"/>
        <v>4.3599477996061543E-13</v>
      </c>
      <c r="DE493" s="223">
        <f t="shared" ca="1" si="1216"/>
        <v>-4.1544829816726164E-13</v>
      </c>
      <c r="DF493" s="223">
        <f t="shared" ca="1" si="1217"/>
        <v>3.90900822155416E-13</v>
      </c>
      <c r="DG493" s="223">
        <f t="shared" ca="1" si="1218"/>
        <v>-3.6258875753808774E-13</v>
      </c>
      <c r="DH493" s="223">
        <f t="shared" ca="1" si="1219"/>
        <v>3.3078476497449066E-13</v>
      </c>
      <c r="DI493" s="223">
        <f t="shared" ca="1" si="1220"/>
        <v>-2.9579513429884302E-13</v>
      </c>
      <c r="DJ493" s="223">
        <f t="shared" ca="1" si="1221"/>
        <v>2.5795683478182916E-13</v>
      </c>
      <c r="DK493" s="223">
        <f t="shared" ca="1" si="1222"/>
        <v>-2.1763426993231634E-13</v>
      </c>
      <c r="DL493" s="223">
        <f t="shared" ca="1" si="1223"/>
        <v>1.7521576809236162E-13</v>
      </c>
      <c r="DM493" s="223">
        <f t="shared" ca="1" si="1224"/>
        <v>-1.3110984262299552E-13</v>
      </c>
      <c r="DN493" s="223">
        <f t="shared" ca="1" si="1225"/>
        <v>8.5741257697239485E-14</v>
      </c>
      <c r="DO493" s="223">
        <f t="shared" ca="1" si="1226"/>
        <v>-3.9546937588919832E-14</v>
      </c>
      <c r="DP493" s="223">
        <f t="shared" ca="1" si="1227"/>
        <v>-7.0282411469362526E-15</v>
      </c>
      <c r="DQ493" s="223">
        <f t="shared" ca="1" si="1228"/>
        <v>5.353573407851991E-14</v>
      </c>
      <c r="DR493" s="223">
        <f t="shared" ca="1" si="1229"/>
        <v>-9.9527648625318264E-14</v>
      </c>
      <c r="DS493" s="223">
        <f t="shared" ca="1" si="1230"/>
        <v>1.4456105750850769E-13</v>
      </c>
      <c r="DT493" s="223">
        <f t="shared" ca="1" si="1231"/>
        <v>-1.8820226438277772E-13</v>
      </c>
      <c r="DU493" s="223">
        <f t="shared" ca="1" si="1232"/>
        <v>2.3003098056921868E-13</v>
      </c>
      <c r="DV493" s="223">
        <f t="shared" ca="1" si="1233"/>
        <v>-2.6964437266505291E-13</v>
      </c>
      <c r="DW493" s="223">
        <f t="shared" ca="1" si="1234"/>
        <v>3.0666094204951474E-13</v>
      </c>
      <c r="DX493" s="223">
        <f t="shared" ca="1" si="1235"/>
        <v>-3.407241989241166E-13</v>
      </c>
      <c r="DY493" s="223">
        <f t="shared" ca="1" si="1236"/>
        <v>3.7150609550428566E-13</v>
      </c>
      <c r="DZ493" s="223">
        <f t="shared" ca="1" si="1237"/>
        <v>-3.9871018529885869E-13</v>
      </c>
      <c r="EA493" s="223">
        <f t="shared" ca="1" si="1238"/>
        <v>4.2207447805184571E-13</v>
      </c>
      <c r="EB493" s="223">
        <f t="shared" ca="1" si="1239"/>
        <v>-4.4137396285181372E-13</v>
      </c>
      <c r="EC493" s="223">
        <f t="shared" ca="1" si="1240"/>
        <v>4.5642277510996764E-13</v>
      </c>
      <c r="ED493" s="223">
        <f t="shared" ca="1" si="1241"/>
        <v>-4.6707598653774375E-13</v>
      </c>
      <c r="EE493" s="223">
        <f t="shared" ca="1" si="1242"/>
        <v>4.7323100088545491E-13</v>
      </c>
      <c r="EF493" s="223">
        <f t="shared" ca="1" si="1243"/>
        <v>-4.7482854200025953E-13</v>
      </c>
      <c r="EG493" s="223">
        <f t="shared" ca="1" si="1244"/>
        <v>4.7185322468791713E-13</v>
      </c>
      <c r="EH493" s="223">
        <f t="shared" ca="1" si="1245"/>
        <v>-4.6433370288061954E-13</v>
      </c>
      <c r="EI493" s="223">
        <f t="shared" ca="1" si="1246"/>
        <v>4.5234239368395983E-13</v>
      </c>
      <c r="EJ493" s="223">
        <f t="shared" ca="1" si="1247"/>
        <v>-4.3599477996061821E-13</v>
      </c>
      <c r="EK493" s="223">
        <f t="shared" ca="1" si="1248"/>
        <v>4.1544829816726507E-13</v>
      </c>
      <c r="EL493" s="223">
        <f t="shared" ca="1" si="1249"/>
        <v>-3.9090082215541988E-13</v>
      </c>
      <c r="EM493" s="223">
        <f t="shared" ca="1" si="1250"/>
        <v>3.6258875753809224E-13</v>
      </c>
      <c r="EN493" s="223">
        <f t="shared" ca="1" si="1251"/>
        <v>-3.3078476497449571E-13</v>
      </c>
      <c r="EO493" s="223">
        <f t="shared" ca="1" si="1252"/>
        <v>2.9579513429884852E-13</v>
      </c>
      <c r="EP493" s="223">
        <f t="shared" ca="1" si="1253"/>
        <v>-2.5795683478183502E-13</v>
      </c>
      <c r="EQ493" s="223">
        <f t="shared" ca="1" si="1254"/>
        <v>2.1763426993232255E-13</v>
      </c>
      <c r="ER493" s="223">
        <f t="shared" ca="1" si="1255"/>
        <v>-1.752157680923681E-13</v>
      </c>
      <c r="ES493" s="223">
        <f t="shared" ca="1" si="1256"/>
        <v>1.3110984262300223E-13</v>
      </c>
      <c r="ET493" s="223">
        <f t="shared" ca="1" si="1257"/>
        <v>-8.5741257697246352E-14</v>
      </c>
      <c r="EU493" s="223">
        <f t="shared" ca="1" si="1258"/>
        <v>3.9546937588926786E-14</v>
      </c>
      <c r="EV493" s="223">
        <f t="shared" ca="1" si="1259"/>
        <v>7.0282411469292727E-15</v>
      </c>
      <c r="EW493" s="223">
        <f t="shared" ca="1" si="1260"/>
        <v>-5.3535734078512956E-14</v>
      </c>
      <c r="EX493" s="223">
        <f t="shared" ca="1" si="1261"/>
        <v>9.952764862531141E-14</v>
      </c>
      <c r="EY493" s="223">
        <f t="shared" ca="1" si="1262"/>
        <v>-1.4456105750850107E-13</v>
      </c>
      <c r="EZ493" s="223">
        <f t="shared" ca="1" si="1263"/>
        <v>1.8820226438277131E-13</v>
      </c>
      <c r="FA493" s="223">
        <f t="shared" ca="1" si="1264"/>
        <v>-2.3003098056921258E-13</v>
      </c>
      <c r="FB493" s="223">
        <f t="shared" ca="1" si="1265"/>
        <v>2.696443726650472E-13</v>
      </c>
      <c r="FC493" s="223">
        <f t="shared" ca="1" si="1266"/>
        <v>-3.0666094204950939E-13</v>
      </c>
      <c r="FD493" s="223">
        <f t="shared" ca="1" si="1267"/>
        <v>3.407241989241117E-13</v>
      </c>
      <c r="FE493" s="223">
        <f t="shared" ca="1" si="1268"/>
        <v>-3.7150609550428132E-13</v>
      </c>
      <c r="FF493" s="223">
        <f t="shared" ca="1" si="1269"/>
        <v>3.9871018529885485E-13</v>
      </c>
      <c r="FG493" s="223">
        <f t="shared" ca="1" si="1270"/>
        <v>-4.2207447805184248E-13</v>
      </c>
      <c r="FH493" s="223">
        <f t="shared" ca="1" si="1271"/>
        <v>4.4137396285181114E-13</v>
      </c>
      <c r="FI493" s="223">
        <f t="shared" ca="1" si="1272"/>
        <v>-4.5642277510996572E-13</v>
      </c>
      <c r="FJ493" s="223">
        <f t="shared" ca="1" si="1273"/>
        <v>4.6707598653774739E-13</v>
      </c>
      <c r="FK493" s="223">
        <f t="shared" ca="1" si="1274"/>
        <v>-4.732310008854543E-13</v>
      </c>
      <c r="FL493" s="223">
        <f t="shared" ca="1" si="1275"/>
        <v>4.7482854200025923E-13</v>
      </c>
      <c r="FM493" s="223">
        <f t="shared" ca="1" si="1276"/>
        <v>-4.7185322468791794E-13</v>
      </c>
      <c r="FN493" s="223">
        <f t="shared" ca="1" si="1277"/>
        <v>4.643337028806154E-13</v>
      </c>
      <c r="FO493" s="223">
        <f t="shared" ca="1" si="1278"/>
        <v>-4.5234239368396195E-13</v>
      </c>
      <c r="FP493" s="223">
        <f t="shared" ca="1" si="1279"/>
        <v>4.3599477996061029E-13</v>
      </c>
      <c r="FQ493" s="223">
        <f t="shared" ca="1" si="1280"/>
        <v>-4.1544829816726845E-13</v>
      </c>
      <c r="FR493" s="223">
        <f t="shared" ca="1" si="1281"/>
        <v>3.9090082215540857E-13</v>
      </c>
      <c r="FS493" s="223">
        <f t="shared" ca="1" si="1282"/>
        <v>-3.6258875753809673E-13</v>
      </c>
      <c r="FT493" s="223">
        <f t="shared" ca="1" si="1283"/>
        <v>3.3078476497448127E-13</v>
      </c>
      <c r="FU493" s="223">
        <f t="shared" ca="1" si="1284"/>
        <v>-2.9579513429885398E-13</v>
      </c>
      <c r="FV493" s="223">
        <f t="shared" ca="1" si="1285"/>
        <v>2.579568347818182E-13</v>
      </c>
      <c r="FW493" s="223">
        <f t="shared" ca="1" si="1286"/>
        <v>-2.1763426993232876E-13</v>
      </c>
      <c r="FX493" s="223">
        <f t="shared" ca="1" si="1287"/>
        <v>1.7521576809234947E-13</v>
      </c>
      <c r="FY493" s="223">
        <f t="shared" ca="1" si="1288"/>
        <v>-1.3110984262300892E-13</v>
      </c>
      <c r="FZ493" s="223">
        <f t="shared" ca="1" si="1289"/>
        <v>8.5741257697226662E-14</v>
      </c>
      <c r="GA493" s="223">
        <f t="shared" ca="1" si="1290"/>
        <v>-3.9546937588933747E-14</v>
      </c>
      <c r="GB493" s="223">
        <f t="shared" ca="1" si="1291"/>
        <v>-7.0282411469492782E-15</v>
      </c>
      <c r="GC493" s="223">
        <f t="shared" ca="1" si="1292"/>
        <v>5.3535734078506026E-14</v>
      </c>
      <c r="GD493" s="223">
        <f t="shared" ca="1" si="1293"/>
        <v>-9.9527648625331037E-14</v>
      </c>
      <c r="GE493" s="223">
        <f t="shared" ca="1" si="1294"/>
        <v>1.4456105750849441E-13</v>
      </c>
      <c r="GF493" s="223">
        <f t="shared" ca="1" si="1295"/>
        <v>-1.8820226438278971E-13</v>
      </c>
      <c r="GG493" s="223">
        <f t="shared" ca="1" si="1296"/>
        <v>2.3003098056920647E-13</v>
      </c>
      <c r="GH493" s="223">
        <f t="shared" ca="1" si="1297"/>
        <v>-2.6964437266506361E-13</v>
      </c>
      <c r="GI493" s="223">
        <f t="shared" ca="1" si="1298"/>
        <v>3.0666094204950409E-13</v>
      </c>
      <c r="GJ493" s="223">
        <f t="shared" ca="1" si="1299"/>
        <v>-3.4072419892412558E-13</v>
      </c>
      <c r="GK493" s="223">
        <f t="shared" ca="1" si="1300"/>
        <v>3.7150609550427692E-13</v>
      </c>
      <c r="GL493" s="223">
        <f t="shared" ca="1" si="1301"/>
        <v>-3.9871018529886576E-13</v>
      </c>
      <c r="GM493" s="223">
        <f t="shared" ca="1" si="1302"/>
        <v>4.2207447805183925E-13</v>
      </c>
      <c r="GN493" s="223">
        <f t="shared" ca="1" si="1303"/>
        <v>-4.4137396285181857E-13</v>
      </c>
      <c r="GO493" s="223">
        <f t="shared" ca="1" si="1304"/>
        <v>4.564227751099637E-13</v>
      </c>
      <c r="GP493" s="223">
        <f t="shared" ca="1" si="1305"/>
        <v>-4.6707598653774618E-13</v>
      </c>
      <c r="GQ493" s="223">
        <f t="shared" ca="1" si="1306"/>
        <v>4.732310008854538E-13</v>
      </c>
      <c r="GR493" s="223">
        <f t="shared" ca="1" si="1307"/>
        <v>-4.7482854200025933E-13</v>
      </c>
      <c r="GS493" s="223">
        <f t="shared" ca="1" si="1308"/>
        <v>4.7185322468791875E-13</v>
      </c>
      <c r="GT493" s="223">
        <f t="shared" ca="1" si="1309"/>
        <v>-4.6433370288061682E-13</v>
      </c>
      <c r="GU493" s="223">
        <f t="shared" ca="1" si="1310"/>
        <v>4.5234239368396413E-13</v>
      </c>
      <c r="GV493" s="223">
        <f t="shared" ca="1" si="1311"/>
        <v>-4.3599477996061306E-13</v>
      </c>
      <c r="GW493" s="223">
        <f t="shared" ca="1" si="1312"/>
        <v>4.1544829816727179E-13</v>
      </c>
      <c r="GX493" s="223">
        <f t="shared" ca="1" si="1313"/>
        <v>-3.9090082215541256E-13</v>
      </c>
      <c r="GY493" s="223">
        <f t="shared" ca="1" si="1314"/>
        <v>3.6258875753810122E-13</v>
      </c>
      <c r="GZ493" s="223">
        <f t="shared" ca="1" si="1315"/>
        <v>-3.3078476497448632E-13</v>
      </c>
      <c r="HA493" s="223">
        <f t="shared" ca="1" si="1316"/>
        <v>2.9579513429885943E-13</v>
      </c>
      <c r="HB493" s="223">
        <f t="shared" ca="1" si="1317"/>
        <v>-2.5795683478182406E-13</v>
      </c>
      <c r="HC493" s="223">
        <f t="shared" ca="1" si="1318"/>
        <v>2.1763426993233497E-13</v>
      </c>
      <c r="HD493" s="223">
        <f t="shared" ca="1" si="1319"/>
        <v>-1.7521576809235599E-13</v>
      </c>
      <c r="HE493" s="223">
        <f t="shared" ca="1" si="1320"/>
        <v>1.3110984262301563E-13</v>
      </c>
      <c r="HF493" s="223">
        <f t="shared" ca="1" si="1321"/>
        <v>-8.5741257697233528E-14</v>
      </c>
      <c r="HG493" s="223">
        <f t="shared" ca="1" si="1322"/>
        <v>3.9546937588940702E-14</v>
      </c>
      <c r="HH493" s="223">
        <f t="shared" ca="1" si="1323"/>
        <v>7.0282411469422984E-15</v>
      </c>
      <c r="HI493" s="223">
        <f t="shared" ca="1" si="1324"/>
        <v>-5.3535734078499122E-14</v>
      </c>
      <c r="HJ493" s="223">
        <f t="shared" ca="1" si="1325"/>
        <v>9.9527648625324183E-14</v>
      </c>
      <c r="HK493" s="223">
        <f t="shared" ca="1" si="1326"/>
        <v>-1.4456105750848777E-13</v>
      </c>
      <c r="HL493" s="223">
        <f t="shared" ca="1" si="1327"/>
        <v>1.8820226438278332E-13</v>
      </c>
      <c r="HM493" s="223">
        <f t="shared" ca="1" si="1328"/>
        <v>-2.3003098056920031E-13</v>
      </c>
      <c r="HN493" s="223">
        <f t="shared" ca="1" si="1329"/>
        <v>2.696443726650579E-13</v>
      </c>
      <c r="HO493" s="223">
        <f t="shared" ca="1" si="1330"/>
        <v>-3.0666094204949873E-13</v>
      </c>
      <c r="HP493" s="223">
        <f t="shared" ca="1" si="1331"/>
        <v>3.4072419892412079E-13</v>
      </c>
      <c r="HQ493" s="223">
        <f t="shared" ca="1" si="1332"/>
        <v>-3.7150609550427263E-13</v>
      </c>
      <c r="HR493" s="223">
        <f t="shared" ca="1" si="1333"/>
        <v>3.9871018529886202E-13</v>
      </c>
      <c r="HS493" s="223">
        <f t="shared" ca="1" si="1334"/>
        <v>-4.2207447805183606E-13</v>
      </c>
      <c r="HT493" s="223">
        <f t="shared" ca="1" si="1335"/>
        <v>4.4137396285181599E-13</v>
      </c>
      <c r="HU493" s="223">
        <f t="shared" ca="1" si="1336"/>
        <v>-4.5642277510996188E-13</v>
      </c>
      <c r="HV493" s="223">
        <f t="shared" ca="1" si="1337"/>
        <v>4.6707598653774486E-13</v>
      </c>
      <c r="HW493" s="223">
        <f t="shared" ca="1" si="1338"/>
        <v>-4.7323100088545319E-13</v>
      </c>
      <c r="HX493" s="223">
        <f t="shared" ca="1" si="1339"/>
        <v>4.7482854200025933E-13</v>
      </c>
      <c r="HY493" s="223">
        <f t="shared" ca="1" si="1340"/>
        <v>-4.7185322468791945E-13</v>
      </c>
      <c r="HZ493" s="223">
        <f t="shared" ca="1" si="1341"/>
        <v>4.6433370288061833E-13</v>
      </c>
      <c r="IA493" s="223">
        <f t="shared" ca="1" si="1342"/>
        <v>-4.523423936839662E-13</v>
      </c>
      <c r="IB493" s="223">
        <f t="shared" ca="1" si="1343"/>
        <v>4.3599477996061584E-13</v>
      </c>
      <c r="IC493" s="223">
        <f t="shared" ca="1" si="1344"/>
        <v>-4.1544829816727522E-13</v>
      </c>
      <c r="ID493" s="223">
        <f t="shared" ca="1" si="1345"/>
        <v>3.909008221554165E-13</v>
      </c>
      <c r="IE493" s="223">
        <f t="shared" ca="1" si="1346"/>
        <v>-2.8790575616592475E-13</v>
      </c>
      <c r="IF493" s="223">
        <f t="shared" ca="1" si="1347"/>
        <v>3.3078476497449127E-13</v>
      </c>
      <c r="IG493" s="223">
        <f t="shared" ca="1" si="1348"/>
        <v>-2.9579513429886488E-13</v>
      </c>
      <c r="IH493" s="223">
        <f t="shared" ca="1" si="1349"/>
        <v>2.5795683478182992E-13</v>
      </c>
      <c r="II493" s="223">
        <f t="shared" ca="1" si="1350"/>
        <v>-2.1763426993234118E-13</v>
      </c>
      <c r="IJ493" s="223">
        <f t="shared" ca="1" si="1351"/>
        <v>1.7521576809236247E-13</v>
      </c>
      <c r="IK493" s="223">
        <f t="shared" ca="1" si="1352"/>
        <v>-1.3110984262302235E-13</v>
      </c>
      <c r="IL493" s="223">
        <f t="shared" ca="1" si="1353"/>
        <v>8.5741257697240394E-14</v>
      </c>
      <c r="IM493" s="223">
        <f t="shared" ca="1" si="1354"/>
        <v>-3.9546937588947663E-14</v>
      </c>
      <c r="IN493" s="223">
        <f t="shared" ca="1" si="1355"/>
        <v>-7.0282411469353059E-15</v>
      </c>
      <c r="IO493" s="223">
        <f t="shared" ca="1" si="1356"/>
        <v>5.3535734078492168E-14</v>
      </c>
      <c r="IP493" s="223">
        <f t="shared" ca="1" si="1357"/>
        <v>-9.9527648625317342E-14</v>
      </c>
      <c r="IQ493" s="223">
        <f t="shared" ca="1" si="1358"/>
        <v>1.4456105750848113E-13</v>
      </c>
      <c r="IR493" s="223">
        <f t="shared" ca="1" si="1359"/>
        <v>-1.8820226438277686E-13</v>
      </c>
      <c r="IS493" s="223">
        <f t="shared" ca="1" si="1360"/>
        <v>2.3003098056919425E-13</v>
      </c>
      <c r="IT493" s="223">
        <f t="shared" ca="1" si="1361"/>
        <v>-2.6964437266505215E-13</v>
      </c>
      <c r="IU493" s="223">
        <f t="shared" ca="1" si="1362"/>
        <v>3.0666094204949343E-13</v>
      </c>
      <c r="IV493" s="223">
        <f t="shared" ca="1" si="1363"/>
        <v>-3.4072419892411589E-13</v>
      </c>
      <c r="IW493" s="223">
        <f t="shared" ca="1" si="1364"/>
        <v>3.7150609550426829E-13</v>
      </c>
      <c r="IX493" s="223">
        <f t="shared" ca="1" si="1365"/>
        <v>-3.9871018529885813E-13</v>
      </c>
      <c r="IY493" s="223">
        <f t="shared" ca="1" si="1366"/>
        <v>4.2207447805183283E-13</v>
      </c>
      <c r="IZ493" s="223">
        <f t="shared" ca="1" si="1367"/>
        <v>-4.4137396285181347E-13</v>
      </c>
      <c r="JA493" s="223">
        <f t="shared" ca="1" si="1368"/>
        <v>4.5642277510995996E-13</v>
      </c>
      <c r="JB493" s="223">
        <f t="shared" ca="1" si="1369"/>
        <v>-4.6707598653774365E-13</v>
      </c>
    </row>
    <row r="494" spans="2:262">
      <c r="B494" s="230">
        <v>133</v>
      </c>
      <c r="C494" s="229">
        <f t="shared" si="1370"/>
        <v>2.5976562500000019E-3</v>
      </c>
      <c r="D494" s="226">
        <f t="shared" ca="1" si="1113"/>
        <v>17.999999999990202</v>
      </c>
      <c r="E494" s="225">
        <f ca="1">EI361</f>
        <v>-9.7980749382869445E-12</v>
      </c>
      <c r="F494" s="224">
        <v>133</v>
      </c>
      <c r="G494" s="223">
        <f t="shared" ca="1" si="1114"/>
        <v>6.1114990553048547E-13</v>
      </c>
      <c r="H494" s="223">
        <f t="shared" ca="1" si="1115"/>
        <v>-6.059994845447096E-13</v>
      </c>
      <c r="I494" s="223">
        <f t="shared" ca="1" si="1116"/>
        <v>5.9173426724549779E-13</v>
      </c>
      <c r="J494" s="223">
        <f t="shared" ca="1" si="1117"/>
        <v>-5.6856881577913084E-13</v>
      </c>
      <c r="K494" s="223">
        <f t="shared" ca="1" si="1118"/>
        <v>5.3685156009812516E-13</v>
      </c>
      <c r="L494" s="223">
        <f t="shared" ca="1" si="1119"/>
        <v>-4.9705955725042694E-13</v>
      </c>
      <c r="M494" s="223">
        <f t="shared" ca="1" si="1120"/>
        <v>4.4979131599736284E-13</v>
      </c>
      <c r="N494" s="223">
        <f t="shared" ca="1" si="1121"/>
        <v>-3.9575779468478226E-13</v>
      </c>
      <c r="O494" s="223">
        <f t="shared" ca="1" si="1122"/>
        <v>3.3577170776776648E-13</v>
      </c>
      <c r="P494" s="223">
        <f t="shared" ca="1" si="1123"/>
        <v>-2.7073530182874975E-13</v>
      </c>
      <c r="Q494" s="223">
        <f t="shared" ca="1" si="1124"/>
        <v>2.0162678494911101E-13</v>
      </c>
      <c r="R494" s="223">
        <f t="shared" ca="1" si="1125"/>
        <v>-1.2948561354911019E-13</v>
      </c>
      <c r="S494" s="223">
        <f t="shared" ca="1" si="1126"/>
        <v>5.53968579957834E-14</v>
      </c>
      <c r="T494" s="223">
        <f t="shared" ca="1" si="1127"/>
        <v>1.952511786533834E-14</v>
      </c>
      <c r="U494" s="223">
        <f t="shared" ca="1" si="1128"/>
        <v>-9.4153417779731025E-14</v>
      </c>
      <c r="V494" s="223">
        <f t="shared" ca="1" si="1129"/>
        <v>1.6736556265247663E-13</v>
      </c>
      <c r="W494" s="223">
        <f t="shared" ca="1" si="1130"/>
        <v>-2.3806037367863139E-13</v>
      </c>
      <c r="X494" s="223">
        <f t="shared" ca="1" si="1131"/>
        <v>3.0517453509744568E-13</v>
      </c>
      <c r="Y494" s="223">
        <f t="shared" ca="1" si="1132"/>
        <v>-3.6769858745115356E-13</v>
      </c>
      <c r="Z494" s="223">
        <f t="shared" ca="1" si="1133"/>
        <v>4.2469211079480199E-13</v>
      </c>
      <c r="AA494" s="223">
        <f t="shared" ca="1" si="1134"/>
        <v>-4.7529786948758407E-13</v>
      </c>
      <c r="AB494" s="223">
        <f t="shared" ca="1" si="1135"/>
        <v>5.1875470581478928E-13</v>
      </c>
      <c r="AC494" s="223">
        <f t="shared" ca="1" si="1136"/>
        <v>-5.544089885083177E-13</v>
      </c>
      <c r="AD494" s="223">
        <f t="shared" ca="1" si="1137"/>
        <v>5.8172444396936847E-13</v>
      </c>
      <c r="AE494" s="223">
        <f t="shared" ca="1" si="1138"/>
        <v>-6.0029022232250631E-13</v>
      </c>
      <c r="AF494" s="223">
        <f t="shared" ca="1" si="1139"/>
        <v>6.0982707698022552E-13</v>
      </c>
      <c r="AG494" s="223">
        <f t="shared" ca="1" si="1140"/>
        <v>-6.1019156477154534E-13</v>
      </c>
      <c r="AH494" s="223">
        <f t="shared" ca="1" si="1141"/>
        <v>6.0137820346081804E-13</v>
      </c>
      <c r="AI494" s="223">
        <f t="shared" ca="1" si="1142"/>
        <v>-5.8351955420565893E-13</v>
      </c>
      <c r="AJ494" s="223">
        <f t="shared" ca="1" si="1143"/>
        <v>5.5688422771373832E-13</v>
      </c>
      <c r="AK494" s="223">
        <f t="shared" ca="1" si="1144"/>
        <v>-5.2187284408772688E-13</v>
      </c>
      <c r="AL494" s="223">
        <f t="shared" ca="1" si="1145"/>
        <v>4.7901200712604601E-13</v>
      </c>
      <c r="AM494" s="223">
        <f t="shared" ca="1" si="1146"/>
        <v>-4.289463837115771E-13</v>
      </c>
      <c r="AN494" s="223">
        <f t="shared" ca="1" si="1147"/>
        <v>3.7242900742168517E-13</v>
      </c>
      <c r="AO494" s="223">
        <f t="shared" ca="1" si="1148"/>
        <v>-3.1030995220229001E-13</v>
      </c>
      <c r="AP494" s="223">
        <f t="shared" ca="1" si="1149"/>
        <v>2.4352354646447601E-13</v>
      </c>
      <c r="AQ494" s="223">
        <f t="shared" ca="1" si="1150"/>
        <v>-1.730743199154834E-13</v>
      </c>
      <c r="AR494" s="223">
        <f t="shared" ca="1" si="1151"/>
        <v>1.0002189449693831E-13</v>
      </c>
      <c r="AS494" s="223">
        <f t="shared" ca="1" si="1152"/>
        <v>-2.5465046684521757E-14</v>
      </c>
      <c r="AT494" s="223">
        <f t="shared" ca="1" si="1153"/>
        <v>-4.9474819132961167E-14</v>
      </c>
      <c r="AU494" s="223">
        <f t="shared" ca="1" si="1154"/>
        <v>1.2367053761938651E-13</v>
      </c>
      <c r="AV494" s="223">
        <f t="shared" ca="1" si="1155"/>
        <v>-1.9600613610717763E-13</v>
      </c>
      <c r="AW494" s="223">
        <f t="shared" ca="1" si="1156"/>
        <v>2.6539361986488327E-13</v>
      </c>
      <c r="AX494" s="223">
        <f t="shared" ca="1" si="1157"/>
        <v>-3.3078933655077023E-13</v>
      </c>
      <c r="AY494" s="223">
        <f t="shared" ca="1" si="1158"/>
        <v>3.9120967371535107E-13</v>
      </c>
      <c r="AZ494" s="223">
        <f t="shared" ca="1" si="1159"/>
        <v>-4.4574585324828058E-13</v>
      </c>
      <c r="BA494" s="223">
        <f t="shared" ca="1" si="1160"/>
        <v>4.9357760024697736E-13</v>
      </c>
      <c r="BB494" s="223">
        <f t="shared" ca="1" si="1161"/>
        <v>-5.3398548071464536E-13</v>
      </c>
      <c r="BC494" s="223">
        <f t="shared" ca="1" si="1162"/>
        <v>5.6636172251731009E-13</v>
      </c>
      <c r="BD494" s="223">
        <f t="shared" ca="1" si="1163"/>
        <v>-5.9021935684235514E-13</v>
      </c>
      <c r="BE494" s="223">
        <f t="shared" ca="1" si="1164"/>
        <v>6.0519954266279531E-13</v>
      </c>
      <c r="BF494" s="223">
        <f t="shared" ca="1" si="1165"/>
        <v>-6.1107696404028848E-13</v>
      </c>
      <c r="BG494" s="223">
        <f t="shared" ca="1" si="1166"/>
        <v>6.077632190866029E-13</v>
      </c>
      <c r="BH494" s="223">
        <f t="shared" ca="1" si="1167"/>
        <v>-5.9530814961028025E-13</v>
      </c>
      <c r="BI494" s="223">
        <f t="shared" ca="1" si="1168"/>
        <v>5.7389909144946106E-13</v>
      </c>
      <c r="BJ494" s="223">
        <f t="shared" ca="1" si="1169"/>
        <v>-5.4385805676648075E-13</v>
      </c>
      <c r="BK494" s="223">
        <f t="shared" ca="1" si="1170"/>
        <v>5.0563689068525774E-13</v>
      </c>
      <c r="BL494" s="223">
        <f t="shared" ca="1" si="1171"/>
        <v>-4.5981047512000764E-13</v>
      </c>
      <c r="BM494" s="223">
        <f t="shared" ca="1" si="1172"/>
        <v>4.0706808201616438E-13</v>
      </c>
      <c r="BN494" s="223">
        <f t="shared" ca="1" si="1173"/>
        <v>-3.482030060587897E-13</v>
      </c>
      <c r="BO494" s="223">
        <f t="shared" ca="1" si="1174"/>
        <v>2.8410063278202011E-13</v>
      </c>
      <c r="BP494" s="223">
        <f t="shared" ca="1" si="1175"/>
        <v>-2.1572512154662206E-13</v>
      </c>
      <c r="BQ494" s="223">
        <f t="shared" ca="1" si="1176"/>
        <v>1.4410490368564687E-13</v>
      </c>
      <c r="BR494" s="223">
        <f t="shared" ca="1" si="1177"/>
        <v>-7.0317213940040065E-14</v>
      </c>
      <c r="BS494" s="223">
        <f t="shared" ca="1" si="1178"/>
        <v>-4.5281121546688588E-15</v>
      </c>
      <c r="BT494" s="223">
        <f t="shared" ca="1" si="1179"/>
        <v>7.9305331227810351E-14</v>
      </c>
      <c r="BU494" s="223">
        <f t="shared" ca="1" si="1180"/>
        <v>-1.5288972430166151E-13</v>
      </c>
      <c r="BV494" s="223">
        <f t="shared" ca="1" si="1181"/>
        <v>2.2417451361188245E-13</v>
      </c>
      <c r="BW494" s="223">
        <f t="shared" ca="1" si="1182"/>
        <v>-2.9208750957514888E-13</v>
      </c>
      <c r="BX494" s="223">
        <f t="shared" ca="1" si="1183"/>
        <v>3.5560723751861258E-13</v>
      </c>
      <c r="BY494" s="223">
        <f t="shared" ca="1" si="1184"/>
        <v>-4.1377830160964804E-13</v>
      </c>
      <c r="BZ494" s="223">
        <f t="shared" ca="1" si="1185"/>
        <v>4.6572575489856485E-13</v>
      </c>
      <c r="CA494" s="223">
        <f t="shared" ca="1" si="1186"/>
        <v>-5.1066825933508388E-13</v>
      </c>
      <c r="CB494" s="223">
        <f t="shared" ca="1" si="1187"/>
        <v>5.4792983781986038E-13</v>
      </c>
      <c r="CC494" s="223">
        <f t="shared" ca="1" si="1188"/>
        <v>-5.7695004152932672E-13</v>
      </c>
      <c r="CD494" s="223">
        <f t="shared" ca="1" si="1189"/>
        <v>5.9729237958759874E-13</v>
      </c>
      <c r="CE494" s="223">
        <f t="shared" ca="1" si="1190"/>
        <v>-6.0865088429558727E-13</v>
      </c>
      <c r="CF494" s="223">
        <f t="shared" ca="1" si="1191"/>
        <v>6.1085471316995779E-13</v>
      </c>
      <c r="CG494" s="223">
        <f t="shared" ca="1" si="1192"/>
        <v>-6.0387071857310961E-13</v>
      </c>
      <c r="CH494" s="223">
        <f t="shared" ca="1" si="1193"/>
        <v>5.8780394628449587E-13</v>
      </c>
      <c r="CI494" s="223">
        <f t="shared" ca="1" si="1194"/>
        <v>-5.6289605551433129E-13</v>
      </c>
      <c r="CJ494" s="223">
        <f t="shared" ca="1" si="1195"/>
        <v>5.2952168412414537E-13</v>
      </c>
      <c r="CK494" s="223">
        <f t="shared" ca="1" si="1196"/>
        <v>-4.8818281372456704E-13</v>
      </c>
      <c r="CL494" s="223">
        <f t="shared" ca="1" si="1197"/>
        <v>4.3950121940474677E-13</v>
      </c>
      <c r="CM494" s="223">
        <f t="shared" ca="1" si="1198"/>
        <v>-3.8420911765623543E-13</v>
      </c>
      <c r="CN494" s="223">
        <f t="shared" ca="1" si="1199"/>
        <v>3.2313815315531055E-13</v>
      </c>
      <c r="CO494" s="223">
        <f t="shared" ca="1" si="1200"/>
        <v>-2.5720689005310194E-13</v>
      </c>
      <c r="CP494" s="223">
        <f t="shared" ca="1" si="1201"/>
        <v>1.8740699591565678E-13</v>
      </c>
      <c r="CQ494" s="223">
        <f t="shared" ca="1" si="1202"/>
        <v>-1.1478832612075819E-13</v>
      </c>
      <c r="CR494" s="223">
        <f t="shared" ca="1" si="1203"/>
        <v>4.0443133055699758E-14</v>
      </c>
      <c r="CS494" s="223">
        <f t="shared" ca="1" si="1204"/>
        <v>3.4510362375089143E-14</v>
      </c>
      <c r="CT494" s="223">
        <f t="shared" ca="1" si="1205"/>
        <v>-1.0894478983338804E-13</v>
      </c>
      <c r="CU494" s="223">
        <f t="shared" ca="1" si="1206"/>
        <v>1.8174058624653554E-13</v>
      </c>
      <c r="CV494" s="223">
        <f t="shared" ca="1" si="1207"/>
        <v>-2.5180283507792794E-13</v>
      </c>
      <c r="CW494" s="223">
        <f t="shared" ca="1" si="1208"/>
        <v>3.1807773489101863E-13</v>
      </c>
      <c r="CX494" s="223">
        <f t="shared" ca="1" si="1209"/>
        <v>-3.7956844950374372E-13</v>
      </c>
      <c r="CY494" s="223">
        <f t="shared" ca="1" si="1210"/>
        <v>4.3535010133266861E-13</v>
      </c>
      <c r="CZ494" s="223">
        <f t="shared" ca="1" si="1211"/>
        <v>-4.845836824125508E-13</v>
      </c>
      <c r="DA494" s="223">
        <f t="shared" ca="1" si="1212"/>
        <v>5.265286738571868E-13</v>
      </c>
      <c r="DB494" s="223">
        <f t="shared" ca="1" si="1213"/>
        <v>-5.6055418395278181E-13</v>
      </c>
      <c r="DC494" s="223">
        <f t="shared" ca="1" si="1214"/>
        <v>5.8614843735644407E-13</v>
      </c>
      <c r="DD494" s="223">
        <f t="shared" ca="1" si="1215"/>
        <v>-6.0292647267378527E-13</v>
      </c>
      <c r="DE494" s="223">
        <f t="shared" ca="1" si="1216"/>
        <v>6.1063593263659249E-13</v>
      </c>
      <c r="DF494" s="223">
        <f t="shared" ca="1" si="1217"/>
        <v>-6.091608597910471E-13</v>
      </c>
      <c r="DG494" s="223">
        <f t="shared" ca="1" si="1218"/>
        <v>5.9852344060574213E-13</v>
      </c>
      <c r="DH494" s="223">
        <f t="shared" ca="1" si="1219"/>
        <v>-5.7888367176657275E-13</v>
      </c>
      <c r="DI494" s="223">
        <f t="shared" ca="1" si="1220"/>
        <v>5.5053695367760961E-13</v>
      </c>
      <c r="DJ494" s="223">
        <f t="shared" ca="1" si="1221"/>
        <v>-5.1390964736411605E-13</v>
      </c>
      <c r="DK494" s="223">
        <f t="shared" ca="1" si="1222"/>
        <v>4.6955266160586075E-13</v>
      </c>
      <c r="DL494" s="223">
        <f t="shared" ca="1" si="1223"/>
        <v>-4.1813316675620378E-13</v>
      </c>
      <c r="DM494" s="223">
        <f t="shared" ca="1" si="1224"/>
        <v>3.6042455987910145E-13</v>
      </c>
      <c r="DN494" s="223">
        <f t="shared" ca="1" si="1225"/>
        <v>-2.972948321373057E-13</v>
      </c>
      <c r="DO494" s="223">
        <f t="shared" ca="1" si="1226"/>
        <v>2.2969351339739914E-13</v>
      </c>
      <c r="DP494" s="223">
        <f t="shared" ca="1" si="1227"/>
        <v>-1.5863739041664957E-13</v>
      </c>
      <c r="DQ494" s="223">
        <f t="shared" ca="1" si="1228"/>
        <v>8.5195213423940619E-14</v>
      </c>
      <c r="DR494" s="223">
        <f t="shared" ca="1" si="1229"/>
        <v>-1.0471621121445563E-14</v>
      </c>
      <c r="DS494" s="223">
        <f t="shared" ca="1" si="1230"/>
        <v>-6.4409474109762441E-14</v>
      </c>
      <c r="DT494" s="223">
        <f t="shared" ca="1" si="1231"/>
        <v>1.3832179089785465E-13</v>
      </c>
      <c r="DU494" s="223">
        <f t="shared" ca="1" si="1232"/>
        <v>-2.1015361920056275E-13</v>
      </c>
      <c r="DV494" s="223">
        <f t="shared" ca="1" si="1233"/>
        <v>2.7882454145893171E-13</v>
      </c>
      <c r="DW494" s="223">
        <f t="shared" ca="1" si="1234"/>
        <v>-3.4330168308318731E-13</v>
      </c>
      <c r="DX494" s="223">
        <f t="shared" ca="1" si="1235"/>
        <v>4.0261524784777802E-13</v>
      </c>
      <c r="DY494" s="223">
        <f t="shared" ca="1" si="1236"/>
        <v>-4.5587310452940196E-13</v>
      </c>
      <c r="DZ494" s="223">
        <f t="shared" ca="1" si="1237"/>
        <v>5.0227420539106618E-13</v>
      </c>
      <c r="EA494" s="223">
        <f t="shared" ca="1" si="1238"/>
        <v>-5.4112063468552047E-13</v>
      </c>
      <c r="EB494" s="223">
        <f t="shared" ca="1" si="1239"/>
        <v>5.7182810595781947E-13</v>
      </c>
      <c r="EC494" s="223">
        <f t="shared" ca="1" si="1240"/>
        <v>-5.9393475025742613E-13</v>
      </c>
      <c r="ED494" s="223">
        <f t="shared" ca="1" si="1241"/>
        <v>6.0710806307717306E-13</v>
      </c>
      <c r="EE494" s="223">
        <f t="shared" ca="1" si="1242"/>
        <v>-6.1114990553048547E-13</v>
      </c>
      <c r="EF494" s="223">
        <f t="shared" ca="1" si="1243"/>
        <v>6.0599948454471263E-13</v>
      </c>
      <c r="EG494" s="223">
        <f t="shared" ca="1" si="1244"/>
        <v>-5.9173426724550082E-13</v>
      </c>
      <c r="EH494" s="223">
        <f t="shared" ca="1" si="1245"/>
        <v>5.6856881577913175E-13</v>
      </c>
      <c r="EI494" s="223">
        <f t="shared" ca="1" si="1246"/>
        <v>-5.3685156009812163E-13</v>
      </c>
      <c r="EJ494" s="223">
        <f t="shared" ca="1" si="1247"/>
        <v>4.9705955725043663E-13</v>
      </c>
      <c r="EK494" s="223">
        <f t="shared" ca="1" si="1248"/>
        <v>-4.4979131599736809E-13</v>
      </c>
      <c r="EL494" s="223">
        <f t="shared" ca="1" si="1249"/>
        <v>3.9575779468477999E-13</v>
      </c>
      <c r="EM494" s="223">
        <f t="shared" ca="1" si="1250"/>
        <v>-3.357717077677839E-13</v>
      </c>
      <c r="EN494" s="223">
        <f t="shared" ca="1" si="1251"/>
        <v>2.707353018287606E-13</v>
      </c>
      <c r="EO494" s="223">
        <f t="shared" ca="1" si="1252"/>
        <v>-2.0162678494911427E-13</v>
      </c>
      <c r="EP494" s="223">
        <f t="shared" ca="1" si="1253"/>
        <v>1.2948561354910082E-13</v>
      </c>
      <c r="EQ494" s="223">
        <f t="shared" ca="1" si="1254"/>
        <v>-5.5396857995799808E-14</v>
      </c>
      <c r="ER494" s="223">
        <f t="shared" ca="1" si="1255"/>
        <v>-1.9525117865330552E-14</v>
      </c>
      <c r="ES494" s="223">
        <f t="shared" ca="1" si="1256"/>
        <v>9.41534177797362E-14</v>
      </c>
      <c r="ET494" s="223">
        <f t="shared" ca="1" si="1257"/>
        <v>-1.6736556265245658E-13</v>
      </c>
      <c r="EU494" s="223">
        <f t="shared" ca="1" si="1258"/>
        <v>2.3806037367862028E-13</v>
      </c>
      <c r="EV494" s="223">
        <f t="shared" ca="1" si="1259"/>
        <v>-3.0517453509744643E-13</v>
      </c>
      <c r="EW494" s="223">
        <f t="shared" ca="1" si="1260"/>
        <v>3.6769858745116119E-13</v>
      </c>
      <c r="EX494" s="223">
        <f t="shared" ca="1" si="1261"/>
        <v>-4.2469211079479013E-13</v>
      </c>
      <c r="EY494" s="223">
        <f t="shared" ca="1" si="1262"/>
        <v>4.7529786948757903E-13</v>
      </c>
      <c r="EZ494" s="223">
        <f t="shared" ca="1" si="1263"/>
        <v>-5.1875470581478978E-13</v>
      </c>
      <c r="FA494" s="223">
        <f t="shared" ca="1" si="1264"/>
        <v>5.5440898850831083E-13</v>
      </c>
      <c r="FB494" s="223">
        <f t="shared" ca="1" si="1265"/>
        <v>-5.8172444396936595E-13</v>
      </c>
      <c r="FC494" s="223">
        <f t="shared" ca="1" si="1266"/>
        <v>6.0029022232250641E-13</v>
      </c>
      <c r="FD494" s="223">
        <f t="shared" ca="1" si="1267"/>
        <v>-6.098270769802239E-13</v>
      </c>
      <c r="FE494" s="223">
        <f t="shared" ca="1" si="1268"/>
        <v>6.1019156477154635E-13</v>
      </c>
      <c r="FF494" s="223">
        <f t="shared" ca="1" si="1269"/>
        <v>-6.0137820346081936E-13</v>
      </c>
      <c r="FG494" s="223">
        <f t="shared" ca="1" si="1270"/>
        <v>5.835195542056664E-13</v>
      </c>
      <c r="FH494" s="223">
        <f t="shared" ca="1" si="1271"/>
        <v>-5.5688422771374509E-13</v>
      </c>
      <c r="FI494" s="223">
        <f t="shared" ca="1" si="1272"/>
        <v>5.2187284408773092E-13</v>
      </c>
      <c r="FJ494" s="223">
        <f t="shared" ca="1" si="1273"/>
        <v>-4.790120071260454E-13</v>
      </c>
      <c r="FK494" s="223">
        <f t="shared" ca="1" si="1274"/>
        <v>4.2894638371157019E-13</v>
      </c>
      <c r="FL494" s="223">
        <f t="shared" ca="1" si="1275"/>
        <v>-3.7242900742167068E-13</v>
      </c>
      <c r="FM494" s="223">
        <f t="shared" ca="1" si="1276"/>
        <v>3.1030995220232667E-13</v>
      </c>
      <c r="FN494" s="223">
        <f t="shared" ca="1" si="1277"/>
        <v>-2.4352354646449908E-13</v>
      </c>
      <c r="FO494" s="223">
        <f t="shared" ca="1" si="1278"/>
        <v>1.7307431991549921E-13</v>
      </c>
      <c r="FP494" s="223">
        <f t="shared" ca="1" si="1279"/>
        <v>-1.0002189449694598E-13</v>
      </c>
      <c r="FQ494" s="223">
        <f t="shared" ca="1" si="1280"/>
        <v>2.5465046684520861E-14</v>
      </c>
      <c r="FR494" s="223">
        <f t="shared" ca="1" si="1281"/>
        <v>4.9474819132970722E-14</v>
      </c>
      <c r="FS494" s="223">
        <f t="shared" ca="1" si="1282"/>
        <v>-1.2367053761941292E-13</v>
      </c>
      <c r="FT494" s="223">
        <f t="shared" ca="1" si="1283"/>
        <v>1.9600613610713739E-13</v>
      </c>
      <c r="FU494" s="223">
        <f t="shared" ca="1" si="1284"/>
        <v>-2.6539361986486055E-13</v>
      </c>
      <c r="FV494" s="223">
        <f t="shared" ca="1" si="1285"/>
        <v>3.3078933655074913E-13</v>
      </c>
      <c r="FW494" s="223">
        <f t="shared" ca="1" si="1286"/>
        <v>-3.9120967371534511E-13</v>
      </c>
      <c r="FX494" s="223">
        <f t="shared" ca="1" si="1287"/>
        <v>4.4574585324828709E-13</v>
      </c>
      <c r="FY494" s="223">
        <f t="shared" ca="1" si="1288"/>
        <v>-4.9357760024698291E-13</v>
      </c>
      <c r="FZ494" s="223">
        <f t="shared" ca="1" si="1289"/>
        <v>5.3398548071465849E-13</v>
      </c>
      <c r="GA494" s="223">
        <f t="shared" ca="1" si="1290"/>
        <v>-5.6636172251729414E-13</v>
      </c>
      <c r="GB494" s="223">
        <f t="shared" ca="1" si="1291"/>
        <v>5.9021935684234868E-13</v>
      </c>
      <c r="GC494" s="223">
        <f t="shared" ca="1" si="1292"/>
        <v>-6.0519954266279177E-13</v>
      </c>
      <c r="GD494" s="223">
        <f t="shared" ca="1" si="1293"/>
        <v>6.1107696404028827E-13</v>
      </c>
      <c r="GE494" s="223">
        <f t="shared" ca="1" si="1294"/>
        <v>-6.0776321908660179E-13</v>
      </c>
      <c r="GF494" s="223">
        <f t="shared" ca="1" si="1295"/>
        <v>5.9530814961027813E-13</v>
      </c>
      <c r="GG494" s="223">
        <f t="shared" ca="1" si="1296"/>
        <v>-5.7389909144945177E-13</v>
      </c>
      <c r="GH494" s="223">
        <f t="shared" ca="1" si="1297"/>
        <v>5.4385805676650013E-13</v>
      </c>
      <c r="GI494" s="223">
        <f t="shared" ca="1" si="1298"/>
        <v>-5.0563689068527188E-13</v>
      </c>
      <c r="GJ494" s="223">
        <f t="shared" ca="1" si="1299"/>
        <v>4.5981047512001269E-13</v>
      </c>
      <c r="GK494" s="223">
        <f t="shared" ca="1" si="1300"/>
        <v>-4.0706808201617019E-13</v>
      </c>
      <c r="GL494" s="223">
        <f t="shared" ca="1" si="1301"/>
        <v>3.4820300605878182E-13</v>
      </c>
      <c r="GM494" s="223">
        <f t="shared" ca="1" si="1302"/>
        <v>-2.8410063278201163E-13</v>
      </c>
      <c r="GN494" s="223">
        <f t="shared" ca="1" si="1303"/>
        <v>2.1572512154659682E-13</v>
      </c>
      <c r="GO494" s="223">
        <f t="shared" ca="1" si="1304"/>
        <v>-1.4410490368568819E-13</v>
      </c>
      <c r="GP494" s="223">
        <f t="shared" ca="1" si="1305"/>
        <v>7.0317213940065056E-14</v>
      </c>
      <c r="GQ494" s="223">
        <f t="shared" ca="1" si="1306"/>
        <v>4.5281121546610838E-15</v>
      </c>
      <c r="GR494" s="223">
        <f t="shared" ca="1" si="1307"/>
        <v>-7.9305331227802639E-14</v>
      </c>
      <c r="GS494" s="223">
        <f t="shared" ca="1" si="1308"/>
        <v>1.5288972430167078E-13</v>
      </c>
      <c r="GT494" s="223">
        <f t="shared" ca="1" si="1309"/>
        <v>-2.2417451361189142E-13</v>
      </c>
      <c r="GU494" s="223">
        <f t="shared" ca="1" si="1310"/>
        <v>2.9208750957517256E-13</v>
      </c>
      <c r="GV494" s="223">
        <f t="shared" ca="1" si="1311"/>
        <v>-3.5560723751857805E-13</v>
      </c>
      <c r="GW494" s="223">
        <f t="shared" ca="1" si="1312"/>
        <v>4.1377830160962946E-13</v>
      </c>
      <c r="GX494" s="223">
        <f t="shared" ca="1" si="1313"/>
        <v>-4.657257548985598E-13</v>
      </c>
      <c r="GY494" s="223">
        <f t="shared" ca="1" si="1314"/>
        <v>5.1066825933507964E-13</v>
      </c>
      <c r="GZ494" s="223">
        <f t="shared" ca="1" si="1315"/>
        <v>-5.4792983781986452E-13</v>
      </c>
      <c r="HA494" s="223">
        <f t="shared" ca="1" si="1316"/>
        <v>5.7695004152932985E-13</v>
      </c>
      <c r="HB494" s="223">
        <f t="shared" ca="1" si="1317"/>
        <v>-5.9729237958760449E-13</v>
      </c>
      <c r="HC494" s="223">
        <f t="shared" ca="1" si="1318"/>
        <v>6.0865088429558495E-13</v>
      </c>
      <c r="HD494" s="223">
        <f t="shared" ca="1" si="1319"/>
        <v>-6.108547131699587E-13</v>
      </c>
      <c r="HE494" s="223">
        <f t="shared" ca="1" si="1320"/>
        <v>6.0387071857311072E-13</v>
      </c>
      <c r="HF494" s="223">
        <f t="shared" ca="1" si="1321"/>
        <v>-5.8780394628449789E-13</v>
      </c>
      <c r="HG494" s="223">
        <f t="shared" ca="1" si="1322"/>
        <v>5.6289605551433422E-13</v>
      </c>
      <c r="HH494" s="223">
        <f t="shared" ca="1" si="1323"/>
        <v>-5.2952168412413195E-13</v>
      </c>
      <c r="HI494" s="223">
        <f t="shared" ca="1" si="1324"/>
        <v>4.8818281372455088E-13</v>
      </c>
      <c r="HJ494" s="223">
        <f t="shared" ca="1" si="1325"/>
        <v>-4.3950121940477625E-13</v>
      </c>
      <c r="HK494" s="223">
        <f t="shared" ca="1" si="1326"/>
        <v>3.8420911765624143E-13</v>
      </c>
      <c r="HL494" s="223">
        <f t="shared" ca="1" si="1327"/>
        <v>-3.2313815315531712E-13</v>
      </c>
      <c r="HM494" s="223">
        <f t="shared" ca="1" si="1328"/>
        <v>2.5720689005310901E-13</v>
      </c>
      <c r="HN494" s="223">
        <f t="shared" ca="1" si="1329"/>
        <v>-1.874069959156642E-13</v>
      </c>
      <c r="HO494" s="223">
        <f t="shared" ca="1" si="1330"/>
        <v>1.1478832612073171E-13</v>
      </c>
      <c r="HP494" s="223">
        <f t="shared" ca="1" si="1331"/>
        <v>-4.0443133055742193E-14</v>
      </c>
      <c r="HQ494" s="223">
        <f t="shared" ca="1" si="1332"/>
        <v>-3.4510362375046658E-14</v>
      </c>
      <c r="HR494" s="223">
        <f t="shared" ca="1" si="1333"/>
        <v>1.0894478983338037E-13</v>
      </c>
      <c r="HS494" s="223">
        <f t="shared" ca="1" si="1334"/>
        <v>-1.8174058624652812E-13</v>
      </c>
      <c r="HT494" s="223">
        <f t="shared" ca="1" si="1335"/>
        <v>2.5180283507792078E-13</v>
      </c>
      <c r="HU494" s="223">
        <f t="shared" ca="1" si="1336"/>
        <v>-3.1807773489101207E-13</v>
      </c>
      <c r="HV494" s="223">
        <f t="shared" ca="1" si="1337"/>
        <v>3.7956844950376487E-13</v>
      </c>
      <c r="HW494" s="223">
        <f t="shared" ca="1" si="1338"/>
        <v>-4.3535010133263867E-13</v>
      </c>
      <c r="HX494" s="223">
        <f t="shared" ca="1" si="1339"/>
        <v>4.8458368241252495E-13</v>
      </c>
      <c r="HY494" s="223">
        <f t="shared" ca="1" si="1340"/>
        <v>-5.2652867385718286E-13</v>
      </c>
      <c r="HZ494" s="223">
        <f t="shared" ca="1" si="1341"/>
        <v>5.6055418395277868E-13</v>
      </c>
      <c r="IA494" s="223">
        <f t="shared" ca="1" si="1342"/>
        <v>-5.8614843735644174E-13</v>
      </c>
      <c r="IB494" s="223">
        <f t="shared" ca="1" si="1343"/>
        <v>6.0292647267378396E-13</v>
      </c>
      <c r="IC494" s="223">
        <f t="shared" ca="1" si="1344"/>
        <v>-6.106359326365937E-13</v>
      </c>
      <c r="ID494" s="223">
        <f t="shared" ca="1" si="1345"/>
        <v>6.0916085979105064E-13</v>
      </c>
      <c r="IE494" s="223">
        <f t="shared" ca="1" si="1346"/>
        <v>-5.2103189014675979E-13</v>
      </c>
      <c r="IF494" s="223">
        <f t="shared" ca="1" si="1347"/>
        <v>5.7888367176657517E-13</v>
      </c>
      <c r="IG494" s="223">
        <f t="shared" ca="1" si="1348"/>
        <v>-5.5053695367761295E-13</v>
      </c>
      <c r="IH494" s="223">
        <f t="shared" ca="1" si="1349"/>
        <v>5.1390964736412029E-13</v>
      </c>
      <c r="II494" s="223">
        <f t="shared" ca="1" si="1350"/>
        <v>-4.6955266160584348E-13</v>
      </c>
      <c r="IJ494" s="223">
        <f t="shared" ca="1" si="1351"/>
        <v>4.1813316675618415E-13</v>
      </c>
      <c r="IK494" s="223">
        <f t="shared" ca="1" si="1352"/>
        <v>-3.6042455987913574E-13</v>
      </c>
      <c r="IL494" s="223">
        <f t="shared" ca="1" si="1353"/>
        <v>2.9729483213734286E-13</v>
      </c>
      <c r="IM494" s="223">
        <f t="shared" ca="1" si="1354"/>
        <v>-2.2969351339740636E-13</v>
      </c>
      <c r="IN494" s="223">
        <f t="shared" ca="1" si="1355"/>
        <v>1.5863739041665709E-13</v>
      </c>
      <c r="IO494" s="223">
        <f t="shared" ca="1" si="1356"/>
        <v>-8.519521342394833E-14</v>
      </c>
      <c r="IP494" s="223">
        <f t="shared" ca="1" si="1357"/>
        <v>1.0471621121418615E-14</v>
      </c>
      <c r="IQ494" s="223">
        <f t="shared" ca="1" si="1358"/>
        <v>6.4409474109789237E-14</v>
      </c>
      <c r="IR494" s="223">
        <f t="shared" ca="1" si="1359"/>
        <v>-1.3832179089781323E-13</v>
      </c>
      <c r="IS494" s="223">
        <f t="shared" ca="1" si="1360"/>
        <v>2.1015361920052287E-13</v>
      </c>
      <c r="IT494" s="223">
        <f t="shared" ca="1" si="1361"/>
        <v>-2.7882454145892479E-13</v>
      </c>
      <c r="IU494" s="223">
        <f t="shared" ca="1" si="1362"/>
        <v>3.4330168308318084E-13</v>
      </c>
      <c r="IV494" s="223">
        <f t="shared" ca="1" si="1363"/>
        <v>-4.0261524784777216E-13</v>
      </c>
      <c r="IW494" s="223">
        <f t="shared" ca="1" si="1364"/>
        <v>4.5587310452941993E-13</v>
      </c>
      <c r="IX494" s="223">
        <f t="shared" ca="1" si="1365"/>
        <v>-5.0227420539108153E-13</v>
      </c>
      <c r="IY494" s="223">
        <f t="shared" ca="1" si="1366"/>
        <v>5.4112063468550068E-13</v>
      </c>
      <c r="IZ494" s="223">
        <f t="shared" ca="1" si="1367"/>
        <v>-5.7182810595780452E-13</v>
      </c>
      <c r="JA494" s="223">
        <f t="shared" ca="1" si="1368"/>
        <v>5.9393475025742431E-13</v>
      </c>
      <c r="JB494" s="223">
        <f t="shared" ca="1" si="1369"/>
        <v>-6.0710806307717216E-13</v>
      </c>
    </row>
    <row r="495" spans="2:262">
      <c r="B495" s="230">
        <v>134</v>
      </c>
      <c r="C495" s="229">
        <f t="shared" si="1370"/>
        <v>2.6171875000000019E-3</v>
      </c>
      <c r="D495" s="226">
        <f t="shared" ca="1" si="1113"/>
        <v>17.99999999999654</v>
      </c>
      <c r="E495" s="225">
        <f ca="1">EJ361</f>
        <v>-3.4618142939508191E-12</v>
      </c>
      <c r="F495" s="224">
        <v>134</v>
      </c>
      <c r="G495" s="223">
        <f t="shared" ca="1" si="1114"/>
        <v>6.3350762595170213E-13</v>
      </c>
      <c r="H495" s="223">
        <f t="shared" ca="1" si="1115"/>
        <v>-6.2962300888669143E-13</v>
      </c>
      <c r="I495" s="223">
        <f t="shared" ca="1" si="1116"/>
        <v>6.1210895509642111E-13</v>
      </c>
      <c r="J495" s="223">
        <f t="shared" ca="1" si="1117"/>
        <v>-5.8134459095424217E-13</v>
      </c>
      <c r="K495" s="223">
        <f t="shared" ca="1" si="1118"/>
        <v>5.3799587203761982E-13</v>
      </c>
      <c r="L495" s="223">
        <f t="shared" ca="1" si="1119"/>
        <v>-4.8300116720102063E-13</v>
      </c>
      <c r="M495" s="223">
        <f t="shared" ca="1" si="1120"/>
        <v>4.1755094572402403E-13</v>
      </c>
      <c r="N495" s="223">
        <f t="shared" ca="1" si="1121"/>
        <v>-3.4306200724654539E-13</v>
      </c>
      <c r="O495" s="223">
        <f t="shared" ca="1" si="1122"/>
        <v>2.6114681233527623E-13</v>
      </c>
      <c r="P495" s="223">
        <f t="shared" ca="1" si="1123"/>
        <v>-1.7357857758192896E-13</v>
      </c>
      <c r="Q495" s="223">
        <f t="shared" ca="1" si="1124"/>
        <v>8.2252890819010816E-14</v>
      </c>
      <c r="R495" s="223">
        <f t="shared" ca="1" si="1125"/>
        <v>1.0853322632206818E-14</v>
      </c>
      <c r="S495" s="223">
        <f t="shared" ca="1" si="1126"/>
        <v>-1.0372459442470257E-13</v>
      </c>
      <c r="T495" s="223">
        <f t="shared" ca="1" si="1127"/>
        <v>1.9435054198887258E-13</v>
      </c>
      <c r="U495" s="223">
        <f t="shared" ca="1" si="1128"/>
        <v>-2.8076938724393487E-13</v>
      </c>
      <c r="V495" s="223">
        <f t="shared" ca="1" si="1129"/>
        <v>3.6111042316893444E-13</v>
      </c>
      <c r="W495" s="223">
        <f t="shared" ca="1" si="1130"/>
        <v>-4.3363450896036892E-13</v>
      </c>
      <c r="X495" s="223">
        <f t="shared" ca="1" si="1131"/>
        <v>4.9677171717848709E-13</v>
      </c>
      <c r="Y495" s="223">
        <f t="shared" ca="1" si="1132"/>
        <v>-5.4915531793528261E-13</v>
      </c>
      <c r="Z495" s="223">
        <f t="shared" ca="1" si="1133"/>
        <v>5.8965136446915817E-13</v>
      </c>
      <c r="AA495" s="223">
        <f t="shared" ca="1" si="1134"/>
        <v>-6.1738323966786468E-13</v>
      </c>
      <c r="AB495" s="223">
        <f t="shared" ca="1" si="1135"/>
        <v>6.3175063218165687E-13</v>
      </c>
      <c r="AC495" s="223">
        <f t="shared" ca="1" si="1136"/>
        <v>-6.324425313511274E-13</v>
      </c>
      <c r="AD495" s="223">
        <f t="shared" ca="1" si="1137"/>
        <v>6.1944395964874165E-13</v>
      </c>
      <c r="AE495" s="223">
        <f t="shared" ca="1" si="1138"/>
        <v>-5.9303629689708876E-13</v>
      </c>
      <c r="AF495" s="223">
        <f t="shared" ca="1" si="1139"/>
        <v>5.5379118924545548E-13</v>
      </c>
      <c r="AG495" s="223">
        <f t="shared" ca="1" si="1140"/>
        <v>-5.0255817475704083E-13</v>
      </c>
      <c r="AH495" s="223">
        <f t="shared" ca="1" si="1141"/>
        <v>4.4044629347543065E-13</v>
      </c>
      <c r="AI495" s="223">
        <f t="shared" ca="1" si="1142"/>
        <v>-3.6880008005685331E-13</v>
      </c>
      <c r="AJ495" s="223">
        <f t="shared" ca="1" si="1143"/>
        <v>2.8917045865530887E-13</v>
      </c>
      <c r="AK495" s="223">
        <f t="shared" ca="1" si="1144"/>
        <v>-2.0328117009830166E-13</v>
      </c>
      <c r="AL495" s="223">
        <f t="shared" ca="1" si="1145"/>
        <v>1.1299145810347287E-13</v>
      </c>
      <c r="AM495" s="223">
        <f t="shared" ca="1" si="1146"/>
        <v>-2.0255822266948323E-14</v>
      </c>
      <c r="AN495" s="223">
        <f t="shared" ca="1" si="1147"/>
        <v>-7.2918290950490274E-14</v>
      </c>
      <c r="AO495" s="223">
        <f t="shared" ca="1" si="1148"/>
        <v>1.6451394337696212E-13</v>
      </c>
      <c r="AP495" s="223">
        <f t="shared" ca="1" si="1149"/>
        <v>-2.5254836574984347E-13</v>
      </c>
      <c r="AQ495" s="223">
        <f t="shared" ca="1" si="1150"/>
        <v>3.3511587868250826E-13</v>
      </c>
      <c r="AR495" s="223">
        <f t="shared" ca="1" si="1151"/>
        <v>-4.1042914486805325E-13</v>
      </c>
      <c r="AS495" s="223">
        <f t="shared" ca="1" si="1152"/>
        <v>4.768578595343059E-13</v>
      </c>
      <c r="AT495" s="223">
        <f t="shared" ca="1" si="1153"/>
        <v>-5.3296404161879419E-13</v>
      </c>
      <c r="AU495" s="223">
        <f t="shared" ca="1" si="1154"/>
        <v>5.7753316171609942E-13</v>
      </c>
      <c r="AV495" s="223">
        <f t="shared" ca="1" si="1155"/>
        <v>-6.0960043297171838E-13</v>
      </c>
      <c r="AW495" s="223">
        <f t="shared" ca="1" si="1156"/>
        <v>6.2847169580386726E-13</v>
      </c>
      <c r="AX495" s="223">
        <f t="shared" ca="1" si="1157"/>
        <v>-6.3373844436211496E-13</v>
      </c>
      <c r="AY495" s="223">
        <f t="shared" ca="1" si="1158"/>
        <v>6.2528666944538702E-13</v>
      </c>
      <c r="AZ495" s="223">
        <f t="shared" ca="1" si="1159"/>
        <v>-6.0329932645686325E-13</v>
      </c>
      <c r="BA495" s="223">
        <f t="shared" ca="1" si="1160"/>
        <v>5.6825237497201822E-13</v>
      </c>
      <c r="BB495" s="223">
        <f t="shared" ca="1" si="1161"/>
        <v>-5.20904475651174E-13</v>
      </c>
      <c r="BC495" s="223">
        <f t="shared" ca="1" si="1162"/>
        <v>4.6228056752730624E-13</v>
      </c>
      <c r="BD495" s="223">
        <f t="shared" ca="1" si="1163"/>
        <v>-3.9364968117123756E-13</v>
      </c>
      <c r="BE495" s="223">
        <f t="shared" ca="1" si="1164"/>
        <v>3.1649746801210791E-13</v>
      </c>
      <c r="BF495" s="223">
        <f t="shared" ca="1" si="1165"/>
        <v>-2.3249404047057558E-13</v>
      </c>
      <c r="BG495" s="223">
        <f t="shared" ca="1" si="1166"/>
        <v>1.4345781906848077E-13</v>
      </c>
      <c r="BH495" s="223">
        <f t="shared" ca="1" si="1167"/>
        <v>-5.1316169116061878E-14</v>
      </c>
      <c r="BI495" s="223">
        <f t="shared" ca="1" si="1168"/>
        <v>-4.1936320926503706E-14</v>
      </c>
      <c r="BJ495" s="223">
        <f t="shared" ca="1" si="1169"/>
        <v>1.3428101626572811E-13</v>
      </c>
      <c r="BK495" s="223">
        <f t="shared" ca="1" si="1170"/>
        <v>-2.2371893312202794E-13</v>
      </c>
      <c r="BL495" s="223">
        <f t="shared" ca="1" si="1171"/>
        <v>3.0831401069165527E-13</v>
      </c>
      <c r="BM495" s="223">
        <f t="shared" ca="1" si="1172"/>
        <v>-3.8623502101640302E-13</v>
      </c>
      <c r="BN495" s="223">
        <f t="shared" ca="1" si="1173"/>
        <v>4.55795209538703E-13</v>
      </c>
      <c r="BO495" s="223">
        <f t="shared" ca="1" si="1174"/>
        <v>-5.1548880824391692E-13</v>
      </c>
      <c r="BP495" s="223">
        <f t="shared" ca="1" si="1175"/>
        <v>5.6402363099053189E-13</v>
      </c>
      <c r="BQ495" s="223">
        <f t="shared" ca="1" si="1176"/>
        <v>-6.0034904543784842E-13</v>
      </c>
      <c r="BR495" s="223">
        <f t="shared" ca="1" si="1177"/>
        <v>6.2367871606326465E-13</v>
      </c>
      <c r="BS495" s="223">
        <f t="shared" ca="1" si="1178"/>
        <v>-6.3350762595170203E-13</v>
      </c>
      <c r="BT495" s="223">
        <f t="shared" ca="1" si="1179"/>
        <v>6.2962300888669163E-13</v>
      </c>
      <c r="BU495" s="223">
        <f t="shared" ca="1" si="1180"/>
        <v>-6.1210895509642536E-13</v>
      </c>
      <c r="BV495" s="223">
        <f t="shared" ca="1" si="1181"/>
        <v>5.8134459095424732E-13</v>
      </c>
      <c r="BW495" s="223">
        <f t="shared" ca="1" si="1182"/>
        <v>-5.3799587203762497E-13</v>
      </c>
      <c r="BX495" s="223">
        <f t="shared" ca="1" si="1183"/>
        <v>4.8300116720102537E-13</v>
      </c>
      <c r="BY495" s="223">
        <f t="shared" ca="1" si="1184"/>
        <v>-4.1755094572402631E-13</v>
      </c>
      <c r="BZ495" s="223">
        <f t="shared" ca="1" si="1185"/>
        <v>3.43062007246546E-13</v>
      </c>
      <c r="CA495" s="223">
        <f t="shared" ca="1" si="1186"/>
        <v>-2.6114681233529123E-13</v>
      </c>
      <c r="CB495" s="223">
        <f t="shared" ca="1" si="1187"/>
        <v>1.7357857758194047E-13</v>
      </c>
      <c r="CC495" s="223">
        <f t="shared" ca="1" si="1188"/>
        <v>-8.2252890819018212E-14</v>
      </c>
      <c r="CD495" s="223">
        <f t="shared" ca="1" si="1189"/>
        <v>-1.0853322632199359E-14</v>
      </c>
      <c r="CE495" s="223">
        <f t="shared" ca="1" si="1190"/>
        <v>1.0372459442469967E-13</v>
      </c>
      <c r="CF495" s="223">
        <f t="shared" ca="1" si="1191"/>
        <v>-1.9435054198885693E-13</v>
      </c>
      <c r="CG495" s="223">
        <f t="shared" ca="1" si="1192"/>
        <v>2.8076938724393623E-13</v>
      </c>
      <c r="CH495" s="223">
        <f t="shared" ca="1" si="1193"/>
        <v>-3.6111042316892465E-13</v>
      </c>
      <c r="CI495" s="223">
        <f t="shared" ca="1" si="1194"/>
        <v>4.336345089603766E-13</v>
      </c>
      <c r="CJ495" s="223">
        <f t="shared" ca="1" si="1195"/>
        <v>-4.9677171717848254E-13</v>
      </c>
      <c r="CK495" s="223">
        <f t="shared" ca="1" si="1196"/>
        <v>5.4915531793527211E-13</v>
      </c>
      <c r="CL495" s="223">
        <f t="shared" ca="1" si="1197"/>
        <v>-5.8965136446915868E-13</v>
      </c>
      <c r="CM495" s="223">
        <f t="shared" ca="1" si="1198"/>
        <v>6.1738323966786095E-13</v>
      </c>
      <c r="CN495" s="223">
        <f t="shared" ca="1" si="1199"/>
        <v>-6.3175063218165777E-13</v>
      </c>
      <c r="CO495" s="223">
        <f t="shared" ca="1" si="1200"/>
        <v>6.324425313511278E-13</v>
      </c>
      <c r="CP495" s="223">
        <f t="shared" ca="1" si="1201"/>
        <v>-6.194439596487471E-13</v>
      </c>
      <c r="CQ495" s="223">
        <f t="shared" ca="1" si="1202"/>
        <v>5.9303629689708815E-13</v>
      </c>
      <c r="CR495" s="223">
        <f t="shared" ca="1" si="1203"/>
        <v>-5.5379118924546346E-13</v>
      </c>
      <c r="CS495" s="223">
        <f t="shared" ca="1" si="1204"/>
        <v>5.0255817475703992E-13</v>
      </c>
      <c r="CT495" s="223">
        <f t="shared" ca="1" si="1205"/>
        <v>-4.4044629347543595E-13</v>
      </c>
      <c r="CU495" s="223">
        <f t="shared" ca="1" si="1206"/>
        <v>3.6880008005684473E-13</v>
      </c>
      <c r="CV495" s="223">
        <f t="shared" ca="1" si="1207"/>
        <v>-2.8917045865531549E-13</v>
      </c>
      <c r="CW495" s="223">
        <f t="shared" ca="1" si="1208"/>
        <v>2.0328117009831726E-13</v>
      </c>
      <c r="CX495" s="223">
        <f t="shared" ca="1" si="1209"/>
        <v>-1.1299145810347135E-13</v>
      </c>
      <c r="CY495" s="223">
        <f t="shared" ca="1" si="1210"/>
        <v>2.0255822266964782E-14</v>
      </c>
      <c r="CZ495" s="223">
        <f t="shared" ca="1" si="1211"/>
        <v>7.2918290950500788E-14</v>
      </c>
      <c r="DA495" s="223">
        <f t="shared" ca="1" si="1212"/>
        <v>-1.645139433769549E-13</v>
      </c>
      <c r="DB495" s="223">
        <f t="shared" ca="1" si="1213"/>
        <v>2.525483657498201E-13</v>
      </c>
      <c r="DC495" s="223">
        <f t="shared" ca="1" si="1214"/>
        <v>-3.3511587868250952E-13</v>
      </c>
      <c r="DD495" s="223">
        <f t="shared" ca="1" si="1215"/>
        <v>4.1042914486804068E-13</v>
      </c>
      <c r="DE495" s="223">
        <f t="shared" ca="1" si="1216"/>
        <v>-4.7685785953431287E-13</v>
      </c>
      <c r="DF495" s="223">
        <f t="shared" ca="1" si="1217"/>
        <v>5.3296404161879015E-13</v>
      </c>
      <c r="DG495" s="223">
        <f t="shared" ca="1" si="1218"/>
        <v>-5.7753316171608892E-13</v>
      </c>
      <c r="DH495" s="223">
        <f t="shared" ca="1" si="1219"/>
        <v>6.0960043297171636E-13</v>
      </c>
      <c r="DI495" s="223">
        <f t="shared" ca="1" si="1220"/>
        <v>-6.2847169580386393E-13</v>
      </c>
      <c r="DJ495" s="223">
        <f t="shared" ca="1" si="1221"/>
        <v>6.3373844436211476E-13</v>
      </c>
      <c r="DK495" s="223">
        <f t="shared" ca="1" si="1222"/>
        <v>-6.2528666944538813E-13</v>
      </c>
      <c r="DL495" s="223">
        <f t="shared" ca="1" si="1223"/>
        <v>6.0329932645685992E-13</v>
      </c>
      <c r="DM495" s="223">
        <f t="shared" ca="1" si="1224"/>
        <v>-5.6825237497202145E-13</v>
      </c>
      <c r="DN495" s="223">
        <f t="shared" ca="1" si="1225"/>
        <v>5.2090447565118854E-13</v>
      </c>
      <c r="DO495" s="223">
        <f t="shared" ca="1" si="1226"/>
        <v>-4.6228056752731129E-13</v>
      </c>
      <c r="DP495" s="223">
        <f t="shared" ca="1" si="1227"/>
        <v>3.9364968117124337E-13</v>
      </c>
      <c r="DQ495" s="223">
        <f t="shared" ca="1" si="1228"/>
        <v>-3.1649746801209872E-13</v>
      </c>
      <c r="DR495" s="223">
        <f t="shared" ca="1" si="1229"/>
        <v>2.3249404047058255E-13</v>
      </c>
      <c r="DS495" s="223">
        <f t="shared" ca="1" si="1230"/>
        <v>-1.4345781906850559E-13</v>
      </c>
      <c r="DT495" s="223">
        <f t="shared" ca="1" si="1231"/>
        <v>5.1316169116069312E-14</v>
      </c>
      <c r="DU495" s="223">
        <f t="shared" ca="1" si="1232"/>
        <v>4.1936320926478298E-14</v>
      </c>
      <c r="DV495" s="223">
        <f t="shared" ca="1" si="1233"/>
        <v>-1.3428101626573841E-13</v>
      </c>
      <c r="DW495" s="223">
        <f t="shared" ca="1" si="1234"/>
        <v>2.2371893312202094E-13</v>
      </c>
      <c r="DX495" s="223">
        <f t="shared" ca="1" si="1235"/>
        <v>-3.0831401069166451E-13</v>
      </c>
      <c r="DY495" s="223">
        <f t="shared" ca="1" si="1236"/>
        <v>3.8623502101639711E-13</v>
      </c>
      <c r="DZ495" s="223">
        <f t="shared" ca="1" si="1237"/>
        <v>-4.5579520953868523E-13</v>
      </c>
      <c r="EA495" s="223">
        <f t="shared" ca="1" si="1238"/>
        <v>5.1548880824391248E-13</v>
      </c>
      <c r="EB495" s="223">
        <f t="shared" ca="1" si="1239"/>
        <v>-5.6402363099052856E-13</v>
      </c>
      <c r="EC495" s="223">
        <f t="shared" ca="1" si="1240"/>
        <v>6.0034904543785186E-13</v>
      </c>
      <c r="ED495" s="223">
        <f t="shared" ca="1" si="1241"/>
        <v>-6.2367871606326334E-13</v>
      </c>
      <c r="EE495" s="223">
        <f t="shared" ca="1" si="1242"/>
        <v>6.3350762595170122E-13</v>
      </c>
      <c r="EF495" s="223">
        <f t="shared" ca="1" si="1243"/>
        <v>-6.2962300888669234E-13</v>
      </c>
      <c r="EG495" s="223">
        <f t="shared" ca="1" si="1244"/>
        <v>6.1210895509642727E-13</v>
      </c>
      <c r="EH495" s="223">
        <f t="shared" ca="1" si="1245"/>
        <v>-5.8134459095424318E-13</v>
      </c>
      <c r="EI495" s="223">
        <f t="shared" ca="1" si="1246"/>
        <v>5.3799587203762891E-13</v>
      </c>
      <c r="EJ495" s="223">
        <f t="shared" ca="1" si="1247"/>
        <v>-4.8300116720104183E-13</v>
      </c>
      <c r="EK495" s="223">
        <f t="shared" ca="1" si="1248"/>
        <v>4.1755094572403186E-13</v>
      </c>
      <c r="EL495" s="223">
        <f t="shared" ca="1" si="1249"/>
        <v>-3.430620072465674E-13</v>
      </c>
      <c r="EM495" s="223">
        <f t="shared" ca="1" si="1250"/>
        <v>2.6114681233528158E-13</v>
      </c>
      <c r="EN495" s="223">
        <f t="shared" ca="1" si="1251"/>
        <v>-1.7357857758194764E-13</v>
      </c>
      <c r="EO495" s="223">
        <f t="shared" ca="1" si="1252"/>
        <v>8.2252890819007736E-14</v>
      </c>
      <c r="EP495" s="223">
        <f t="shared" ca="1" si="1253"/>
        <v>1.0853322632191887E-14</v>
      </c>
      <c r="EQ495" s="223">
        <f t="shared" ca="1" si="1254"/>
        <v>-1.0372459442467454E-13</v>
      </c>
      <c r="ER495" s="223">
        <f t="shared" ca="1" si="1255"/>
        <v>1.9435054198886698E-13</v>
      </c>
      <c r="ES495" s="223">
        <f t="shared" ca="1" si="1256"/>
        <v>-2.8076938724391341E-13</v>
      </c>
      <c r="ET495" s="223">
        <f t="shared" ca="1" si="1257"/>
        <v>3.6111042316893328E-13</v>
      </c>
      <c r="EU495" s="223">
        <f t="shared" ca="1" si="1258"/>
        <v>-4.3363450896035797E-13</v>
      </c>
      <c r="EV495" s="223">
        <f t="shared" ca="1" si="1259"/>
        <v>4.9677171717846679E-13</v>
      </c>
      <c r="EW495" s="223">
        <f t="shared" ca="1" si="1260"/>
        <v>-5.4915531793527736E-13</v>
      </c>
      <c r="EX495" s="223">
        <f t="shared" ca="1" si="1261"/>
        <v>5.8965136446914929E-13</v>
      </c>
      <c r="EY495" s="223">
        <f t="shared" ca="1" si="1262"/>
        <v>-6.1738323966786327E-13</v>
      </c>
      <c r="EZ495" s="223">
        <f t="shared" ca="1" si="1263"/>
        <v>6.3175063218165565E-13</v>
      </c>
      <c r="FA495" s="223">
        <f t="shared" ca="1" si="1264"/>
        <v>-6.324425313511272E-13</v>
      </c>
      <c r="FB495" s="223">
        <f t="shared" ca="1" si="1265"/>
        <v>6.1944395964874488E-13</v>
      </c>
      <c r="FC495" s="223">
        <f t="shared" ca="1" si="1266"/>
        <v>-5.9303629689709724E-13</v>
      </c>
      <c r="FD495" s="223">
        <f t="shared" ca="1" si="1267"/>
        <v>5.5379118924545831E-13</v>
      </c>
      <c r="FE495" s="223">
        <f t="shared" ca="1" si="1268"/>
        <v>-5.0255817475705547E-13</v>
      </c>
      <c r="FF495" s="223">
        <f t="shared" ca="1" si="1269"/>
        <v>4.4044629347545428E-13</v>
      </c>
      <c r="FG495" s="223">
        <f t="shared" ca="1" si="1270"/>
        <v>-3.6880008005683614E-13</v>
      </c>
      <c r="FH495" s="223">
        <f t="shared" ca="1" si="1271"/>
        <v>2.8917045865530615E-13</v>
      </c>
      <c r="FI495" s="223">
        <f t="shared" ca="1" si="1272"/>
        <v>-2.0328117009830724E-13</v>
      </c>
      <c r="FJ495" s="223">
        <f t="shared" ca="1" si="1273"/>
        <v>1.129914581034964E-13</v>
      </c>
      <c r="FK495" s="223">
        <f t="shared" ca="1" si="1274"/>
        <v>-2.025582226699024E-14</v>
      </c>
      <c r="FL495" s="223">
        <f t="shared" ca="1" si="1275"/>
        <v>-7.2918290950511264E-14</v>
      </c>
      <c r="FM495" s="223">
        <f t="shared" ca="1" si="1276"/>
        <v>1.645139433769651E-13</v>
      </c>
      <c r="FN495" s="223">
        <f t="shared" ca="1" si="1277"/>
        <v>-2.5254836574982979E-13</v>
      </c>
      <c r="FO495" s="223">
        <f t="shared" ca="1" si="1278"/>
        <v>3.3511587868248796E-13</v>
      </c>
      <c r="FP495" s="223">
        <f t="shared" ca="1" si="1279"/>
        <v>-4.1042914486802119E-13</v>
      </c>
      <c r="FQ495" s="223">
        <f t="shared" ca="1" si="1280"/>
        <v>4.7685785953431994E-13</v>
      </c>
      <c r="FR495" s="223">
        <f t="shared" ca="1" si="1281"/>
        <v>-5.329640416187958E-13</v>
      </c>
      <c r="FS495" s="223">
        <f t="shared" ca="1" si="1282"/>
        <v>5.7753316171609326E-13</v>
      </c>
      <c r="FT495" s="223">
        <f t="shared" ca="1" si="1283"/>
        <v>-6.0960043297170929E-13</v>
      </c>
      <c r="FU495" s="223">
        <f t="shared" ca="1" si="1284"/>
        <v>6.284716958038607E-13</v>
      </c>
      <c r="FV495" s="223">
        <f t="shared" ca="1" si="1285"/>
        <v>-6.3373844436211456E-13</v>
      </c>
      <c r="FW495" s="223">
        <f t="shared" ca="1" si="1286"/>
        <v>6.2528666944538652E-13</v>
      </c>
      <c r="FX495" s="223">
        <f t="shared" ca="1" si="1287"/>
        <v>-6.0329932645686779E-13</v>
      </c>
      <c r="FY495" s="223">
        <f t="shared" ca="1" si="1288"/>
        <v>5.6825237497203276E-13</v>
      </c>
      <c r="FZ495" s="223">
        <f t="shared" ca="1" si="1289"/>
        <v>-5.2090447565120308E-13</v>
      </c>
      <c r="GA495" s="223">
        <f t="shared" ca="1" si="1290"/>
        <v>4.6228056752730412E-13</v>
      </c>
      <c r="GB495" s="223">
        <f t="shared" ca="1" si="1291"/>
        <v>-3.9364968117123514E-13</v>
      </c>
      <c r="GC495" s="223">
        <f t="shared" ca="1" si="1292"/>
        <v>3.1649746801212078E-13</v>
      </c>
      <c r="GD495" s="223">
        <f t="shared" ca="1" si="1293"/>
        <v>-2.3249404047060623E-13</v>
      </c>
      <c r="GE495" s="223">
        <f t="shared" ca="1" si="1294"/>
        <v>1.434578190685304E-13</v>
      </c>
      <c r="GF495" s="223">
        <f t="shared" ca="1" si="1295"/>
        <v>-5.1316169116058786E-14</v>
      </c>
      <c r="GG495" s="223">
        <f t="shared" ca="1" si="1296"/>
        <v>-4.1936320926488825E-14</v>
      </c>
      <c r="GH495" s="223">
        <f t="shared" ca="1" si="1297"/>
        <v>1.3428101626571355E-13</v>
      </c>
      <c r="GI495" s="223">
        <f t="shared" ca="1" si="1298"/>
        <v>-2.2371893312199714E-13</v>
      </c>
      <c r="GJ495" s="223">
        <f t="shared" ca="1" si="1299"/>
        <v>3.0831401069167375E-13</v>
      </c>
      <c r="GK495" s="223">
        <f t="shared" ca="1" si="1300"/>
        <v>-3.8623502101640544E-13</v>
      </c>
      <c r="GL495" s="223">
        <f t="shared" ca="1" si="1301"/>
        <v>4.557952095386927E-13</v>
      </c>
      <c r="GM495" s="223">
        <f t="shared" ca="1" si="1302"/>
        <v>-5.1548880824389774E-13</v>
      </c>
      <c r="GN495" s="223">
        <f t="shared" ca="1" si="1303"/>
        <v>5.6402363099051684E-13</v>
      </c>
      <c r="GO495" s="223">
        <f t="shared" ca="1" si="1304"/>
        <v>-6.0034904543785529E-13</v>
      </c>
      <c r="GP495" s="223">
        <f t="shared" ca="1" si="1305"/>
        <v>6.2367871606326516E-13</v>
      </c>
      <c r="GQ495" s="223">
        <f t="shared" ca="1" si="1306"/>
        <v>-6.3350762595170152E-13</v>
      </c>
      <c r="GR495" s="223">
        <f t="shared" ca="1" si="1307"/>
        <v>6.2962300888669527E-13</v>
      </c>
      <c r="GS495" s="223">
        <f t="shared" ca="1" si="1308"/>
        <v>-6.1210895509643394E-13</v>
      </c>
      <c r="GT495" s="223">
        <f t="shared" ca="1" si="1309"/>
        <v>5.8134459095423884E-13</v>
      </c>
      <c r="GU495" s="223">
        <f t="shared" ca="1" si="1310"/>
        <v>-5.3799587203762325E-13</v>
      </c>
      <c r="GV495" s="223">
        <f t="shared" ca="1" si="1311"/>
        <v>4.8300116720103506E-13</v>
      </c>
      <c r="GW495" s="223">
        <f t="shared" ca="1" si="1312"/>
        <v>-4.1755094572405104E-13</v>
      </c>
      <c r="GX495" s="223">
        <f t="shared" ca="1" si="1313"/>
        <v>3.4306200724658881E-13</v>
      </c>
      <c r="GY495" s="223">
        <f t="shared" ca="1" si="1314"/>
        <v>-2.6114681233527199E-13</v>
      </c>
      <c r="GZ495" s="223">
        <f t="shared" ca="1" si="1315"/>
        <v>1.7357857758193749E-13</v>
      </c>
      <c r="HA495" s="223">
        <f t="shared" ca="1" si="1316"/>
        <v>-8.2252890819033005E-14</v>
      </c>
      <c r="HB495" s="223">
        <f t="shared" ca="1" si="1317"/>
        <v>-1.0853322632166441E-14</v>
      </c>
      <c r="HC495" s="223">
        <f t="shared" ca="1" si="1318"/>
        <v>1.0372459442464942E-13</v>
      </c>
      <c r="HD495" s="223">
        <f t="shared" ca="1" si="1319"/>
        <v>-1.9435054198887703E-13</v>
      </c>
      <c r="HE495" s="223">
        <f t="shared" ca="1" si="1320"/>
        <v>2.807693872439229E-13</v>
      </c>
      <c r="HF495" s="223">
        <f t="shared" ca="1" si="1321"/>
        <v>-3.6111042316891238E-13</v>
      </c>
      <c r="HG495" s="223">
        <f t="shared" ca="1" si="1322"/>
        <v>4.3363450896033939E-13</v>
      </c>
      <c r="HH495" s="223">
        <f t="shared" ca="1" si="1323"/>
        <v>-4.9677171717845084E-13</v>
      </c>
      <c r="HI495" s="223">
        <f t="shared" ca="1" si="1324"/>
        <v>5.4915531793528261E-13</v>
      </c>
      <c r="HJ495" s="223">
        <f t="shared" ca="1" si="1325"/>
        <v>-5.8965136446915333E-13</v>
      </c>
      <c r="HK495" s="223">
        <f t="shared" ca="1" si="1326"/>
        <v>6.1738323966785751E-13</v>
      </c>
      <c r="HL495" s="223">
        <f t="shared" ca="1" si="1327"/>
        <v>-6.3175063218165363E-13</v>
      </c>
      <c r="HM495" s="223">
        <f t="shared" ca="1" si="1328"/>
        <v>6.3244253135112639E-13</v>
      </c>
      <c r="HN495" s="223">
        <f t="shared" ca="1" si="1329"/>
        <v>-6.1944395964874266E-13</v>
      </c>
      <c r="HO495" s="223">
        <f t="shared" ca="1" si="1330"/>
        <v>5.9303629689709351E-13</v>
      </c>
      <c r="HP495" s="223">
        <f t="shared" ca="1" si="1331"/>
        <v>-5.5379118924547073E-13</v>
      </c>
      <c r="HQ495" s="223">
        <f t="shared" ca="1" si="1332"/>
        <v>5.0255817475707092E-13</v>
      </c>
      <c r="HR495" s="223">
        <f t="shared" ca="1" si="1333"/>
        <v>-4.4044629347542071E-13</v>
      </c>
      <c r="HS495" s="223">
        <f t="shared" ca="1" si="1334"/>
        <v>3.6880008005685684E-13</v>
      </c>
      <c r="HT495" s="223">
        <f t="shared" ca="1" si="1335"/>
        <v>-2.8917045865532877E-13</v>
      </c>
      <c r="HU495" s="223">
        <f t="shared" ca="1" si="1336"/>
        <v>2.0328117009833134E-13</v>
      </c>
      <c r="HV495" s="223">
        <f t="shared" ca="1" si="1337"/>
        <v>-1.1299145810352147E-13</v>
      </c>
      <c r="HW495" s="223">
        <f t="shared" ca="1" si="1338"/>
        <v>2.0255822266943666E-14</v>
      </c>
      <c r="HX495" s="223">
        <f t="shared" ca="1" si="1339"/>
        <v>7.2918290950485957E-14</v>
      </c>
      <c r="HY495" s="223">
        <f t="shared" ca="1" si="1340"/>
        <v>-1.6451394337694049E-13</v>
      </c>
      <c r="HZ495" s="223">
        <f t="shared" ca="1" si="1341"/>
        <v>2.5254836574980646E-13</v>
      </c>
      <c r="IA495" s="223">
        <f t="shared" ca="1" si="1342"/>
        <v>-3.3511587868246635E-13</v>
      </c>
      <c r="IB495" s="223">
        <f t="shared" ca="1" si="1343"/>
        <v>4.1042914486805669E-13</v>
      </c>
      <c r="IC495" s="223">
        <f t="shared" ca="1" si="1344"/>
        <v>-4.7685785953430318E-13</v>
      </c>
      <c r="ID495" s="223">
        <f t="shared" ca="1" si="1345"/>
        <v>5.3296404161878207E-13</v>
      </c>
      <c r="IE495" s="223">
        <f t="shared" ca="1" si="1346"/>
        <v>-4.9321935035098299E-13</v>
      </c>
      <c r="IF495" s="223">
        <f t="shared" ca="1" si="1347"/>
        <v>6.0960043297170232E-13</v>
      </c>
      <c r="IG495" s="223">
        <f t="shared" ca="1" si="1348"/>
        <v>-6.2847169580386676E-13</v>
      </c>
      <c r="IH495" s="223">
        <f t="shared" ca="1" si="1349"/>
        <v>6.3373844436211496E-13</v>
      </c>
      <c r="II495" s="223">
        <f t="shared" ca="1" si="1350"/>
        <v>-6.2528666944539056E-13</v>
      </c>
      <c r="IJ495" s="223">
        <f t="shared" ca="1" si="1351"/>
        <v>6.0329932645687567E-13</v>
      </c>
      <c r="IK495" s="223">
        <f t="shared" ca="1" si="1352"/>
        <v>-5.6825237497204407E-13</v>
      </c>
      <c r="IL495" s="223">
        <f t="shared" ca="1" si="1353"/>
        <v>5.2090447565117652E-13</v>
      </c>
      <c r="IM495" s="223">
        <f t="shared" ca="1" si="1354"/>
        <v>-4.6228056752732159E-13</v>
      </c>
      <c r="IN495" s="223">
        <f t="shared" ca="1" si="1355"/>
        <v>3.9364968117125503E-13</v>
      </c>
      <c r="IO495" s="223">
        <f t="shared" ca="1" si="1356"/>
        <v>-3.1649746801214284E-13</v>
      </c>
      <c r="IP495" s="223">
        <f t="shared" ca="1" si="1357"/>
        <v>2.3249404047056286E-13</v>
      </c>
      <c r="IQ495" s="223">
        <f t="shared" ca="1" si="1358"/>
        <v>-1.4345781906848501E-13</v>
      </c>
      <c r="IR495" s="223">
        <f t="shared" ca="1" si="1359"/>
        <v>5.1316169116084168E-14</v>
      </c>
      <c r="IS495" s="223">
        <f t="shared" ca="1" si="1360"/>
        <v>4.1936320926463404E-14</v>
      </c>
      <c r="IT495" s="223">
        <f t="shared" ca="1" si="1361"/>
        <v>-1.3428101626568868E-13</v>
      </c>
      <c r="IU495" s="223">
        <f t="shared" ca="1" si="1362"/>
        <v>2.2371893312204076E-13</v>
      </c>
      <c r="IV495" s="223">
        <f t="shared" ca="1" si="1363"/>
        <v>-3.0831401069165143E-13</v>
      </c>
      <c r="IW495" s="223">
        <f t="shared" ca="1" si="1364"/>
        <v>3.8623502101638534E-13</v>
      </c>
      <c r="IX495" s="223">
        <f t="shared" ca="1" si="1365"/>
        <v>-4.5579520953867483E-13</v>
      </c>
      <c r="IY495" s="223">
        <f t="shared" ca="1" si="1366"/>
        <v>5.15488808243883E-13</v>
      </c>
      <c r="IZ495" s="223">
        <f t="shared" ca="1" si="1367"/>
        <v>-5.6402363099053815E-13</v>
      </c>
      <c r="JA495" s="223">
        <f t="shared" ca="1" si="1368"/>
        <v>6.0034904543784711E-13</v>
      </c>
      <c r="JB495" s="223">
        <f t="shared" ca="1" si="1369"/>
        <v>-6.2367871606326061E-13</v>
      </c>
    </row>
    <row r="496" spans="2:262">
      <c r="B496" s="230">
        <v>135</v>
      </c>
      <c r="C496" s="229">
        <f t="shared" si="1370"/>
        <v>2.6367187500000019E-3</v>
      </c>
      <c r="D496" s="226">
        <f t="shared" ca="1" si="1113"/>
        <v>17.999999999995353</v>
      </c>
      <c r="E496" s="225">
        <f ca="1">EK361</f>
        <v>-4.6457295201956122E-12</v>
      </c>
      <c r="F496" s="224">
        <v>135</v>
      </c>
      <c r="G496" s="223">
        <f t="shared" ca="1" si="1114"/>
        <v>5.2061250049341361E-13</v>
      </c>
      <c r="H496" s="223">
        <f t="shared" ca="1" si="1115"/>
        <v>-5.2027941175929808E-13</v>
      </c>
      <c r="I496" s="223">
        <f t="shared" ca="1" si="1116"/>
        <v>5.0462684390999941E-13</v>
      </c>
      <c r="J496" s="223">
        <f t="shared" ca="1" si="1117"/>
        <v>-4.7411568234833483E-13</v>
      </c>
      <c r="K496" s="223">
        <f t="shared" ca="1" si="1118"/>
        <v>4.2964431953758398E-13</v>
      </c>
      <c r="L496" s="223">
        <f t="shared" ca="1" si="1119"/>
        <v>-3.7252220209124817E-13</v>
      </c>
      <c r="M496" s="223">
        <f t="shared" ca="1" si="1120"/>
        <v>3.0443127449041946E-13</v>
      </c>
      <c r="N496" s="223">
        <f t="shared" ca="1" si="1121"/>
        <v>-2.27376454707514E-13</v>
      </c>
      <c r="O496" s="223">
        <f t="shared" ca="1" si="1122"/>
        <v>1.4362659996753106E-13</v>
      </c>
      <c r="P496" s="223">
        <f t="shared" ca="1" si="1123"/>
        <v>-5.5647700893185039E-14</v>
      </c>
      <c r="Q496" s="223">
        <f t="shared" ca="1" si="1124"/>
        <v>-3.396972888672818E-14</v>
      </c>
      <c r="R496" s="223">
        <f t="shared" ca="1" si="1125"/>
        <v>1.2258692967339914E-13</v>
      </c>
      <c r="S496" s="223">
        <f t="shared" ca="1" si="1126"/>
        <v>-2.0759459322588309E-13</v>
      </c>
      <c r="T496" s="223">
        <f t="shared" ca="1" si="1127"/>
        <v>2.8648969309917965E-13</v>
      </c>
      <c r="U496" s="223">
        <f t="shared" ca="1" si="1128"/>
        <v>-3.5694918554509892E-13</v>
      </c>
      <c r="V496" s="223">
        <f t="shared" ca="1" si="1129"/>
        <v>4.1689841087387602E-13</v>
      </c>
      <c r="W496" s="223">
        <f t="shared" ca="1" si="1130"/>
        <v>-4.6457218121791843E-13</v>
      </c>
      <c r="X496" s="223">
        <f t="shared" ca="1" si="1131"/>
        <v>4.985667559858812E-13</v>
      </c>
      <c r="Y496" s="223">
        <f t="shared" ca="1" si="1132"/>
        <v>-5.1788117460462471E-13</v>
      </c>
      <c r="Z496" s="223">
        <f t="shared" ca="1" si="1133"/>
        <v>5.2194672951823957E-13</v>
      </c>
      <c r="AA496" s="223">
        <f t="shared" ca="1" si="1134"/>
        <v>-5.1064371162007386E-13</v>
      </c>
      <c r="AB496" s="223">
        <f t="shared" ca="1" si="1135"/>
        <v>4.8430493505329152E-13</v>
      </c>
      <c r="AC496" s="223">
        <f t="shared" ca="1" si="1136"/>
        <v>-4.4370593759319612E-13</v>
      </c>
      <c r="AD496" s="223">
        <f t="shared" ca="1" si="1137"/>
        <v>3.9004214515831018E-13</v>
      </c>
      <c r="AE496" s="223">
        <f t="shared" ca="1" si="1138"/>
        <v>-3.2489367283460922E-13</v>
      </c>
      <c r="AF496" s="223">
        <f t="shared" ca="1" si="1139"/>
        <v>2.5017879883683095E-13</v>
      </c>
      <c r="AG496" s="223">
        <f t="shared" ca="1" si="1140"/>
        <v>-1.6809748135268439E-13</v>
      </c>
      <c r="AH496" s="223">
        <f t="shared" ca="1" si="1141"/>
        <v>8.1066581400559768E-14</v>
      </c>
      <c r="AI496" s="223">
        <f t="shared" ca="1" si="1142"/>
        <v>8.3513009549422306E-15</v>
      </c>
      <c r="AJ496" s="223">
        <f t="shared" ca="1" si="1143"/>
        <v>-9.7523281632084412E-14</v>
      </c>
      <c r="AK496" s="223">
        <f t="shared" ca="1" si="1144"/>
        <v>1.838237170540507E-13</v>
      </c>
      <c r="AL496" s="223">
        <f t="shared" ca="1" si="1145"/>
        <v>-2.6471151547628248E-13</v>
      </c>
      <c r="AM496" s="223">
        <f t="shared" ca="1" si="1146"/>
        <v>3.3780495870930057E-13</v>
      </c>
      <c r="AN496" s="223">
        <f t="shared" ca="1" si="1147"/>
        <v>-4.0095183113250978E-13</v>
      </c>
      <c r="AO496" s="223">
        <f t="shared" ca="1" si="1148"/>
        <v>4.5229279107023095E-13</v>
      </c>
      <c r="AP496" s="223">
        <f t="shared" ca="1" si="1149"/>
        <v>-4.9031611857787611E-13</v>
      </c>
      <c r="AQ496" s="223">
        <f t="shared" ca="1" si="1150"/>
        <v>5.1390222760517912E-13</v>
      </c>
      <c r="AR496" s="223">
        <f t="shared" ca="1" si="1151"/>
        <v>-5.2235663188863703E-13</v>
      </c>
      <c r="AS496" s="223">
        <f t="shared" ca="1" si="1152"/>
        <v>5.1543039390174956E-13</v>
      </c>
      <c r="AT496" s="223">
        <f t="shared" ca="1" si="1153"/>
        <v>-4.9332745474960244E-13</v>
      </c>
      <c r="AU496" s="223">
        <f t="shared" ca="1" si="1154"/>
        <v>4.5669862918109525E-13</v>
      </c>
      <c r="AV496" s="223">
        <f t="shared" ca="1" si="1155"/>
        <v>-4.0662244253402505E-13</v>
      </c>
      <c r="AW496" s="223">
        <f t="shared" ca="1" si="1156"/>
        <v>3.4457337386361968E-13</v>
      </c>
      <c r="AX496" s="223">
        <f t="shared" ca="1" si="1157"/>
        <v>-2.7237844032667669E-13</v>
      </c>
      <c r="AY496" s="223">
        <f t="shared" ca="1" si="1158"/>
        <v>1.9216340118165692E-13</v>
      </c>
      <c r="AZ496" s="223">
        <f t="shared" ca="1" si="1159"/>
        <v>-1.0629016541274294E-13</v>
      </c>
      <c r="BA496" s="223">
        <f t="shared" ca="1" si="1160"/>
        <v>1.7287245992339175E-14</v>
      </c>
      <c r="BB496" s="223">
        <f t="shared" ca="1" si="1161"/>
        <v>7.2224691463283635E-14</v>
      </c>
      <c r="BC496" s="223">
        <f t="shared" ca="1" si="1162"/>
        <v>-1.5960999344676501E-13</v>
      </c>
      <c r="BD496" s="223">
        <f t="shared" ca="1" si="1163"/>
        <v>2.4229562462661579E-13</v>
      </c>
      <c r="BE496" s="223">
        <f t="shared" ca="1" si="1164"/>
        <v>-3.1784693013975726E-13</v>
      </c>
      <c r="BF496" s="223">
        <f t="shared" ca="1" si="1165"/>
        <v>3.8403932331070999E-13</v>
      </c>
      <c r="BG496" s="223">
        <f t="shared" ca="1" si="1166"/>
        <v>-4.3892378797268513E-13</v>
      </c>
      <c r="BH496" s="223">
        <f t="shared" ca="1" si="1167"/>
        <v>4.8088426669359821E-13</v>
      </c>
      <c r="BI496" s="223">
        <f t="shared" ca="1" si="1168"/>
        <v>-5.0868524512691464E-13</v>
      </c>
      <c r="BJ496" s="223">
        <f t="shared" ca="1" si="1169"/>
        <v>5.2150813137977729E-13</v>
      </c>
      <c r="BK496" s="223">
        <f t="shared" ca="1" si="1170"/>
        <v>-5.1897535921814489E-13</v>
      </c>
      <c r="BL496" s="223">
        <f t="shared" ca="1" si="1171"/>
        <v>5.0116150539703524E-13</v>
      </c>
      <c r="BM496" s="223">
        <f t="shared" ca="1" si="1172"/>
        <v>-4.6859109376922493E-13</v>
      </c>
      <c r="BN496" s="223">
        <f t="shared" ca="1" si="1173"/>
        <v>4.222231508297604E-13</v>
      </c>
      <c r="BO496" s="223">
        <f t="shared" ca="1" si="1174"/>
        <v>-3.6342296745392943E-13</v>
      </c>
      <c r="BP496" s="223">
        <f t="shared" ca="1" si="1175"/>
        <v>2.9392189829622918E-13</v>
      </c>
      <c r="BQ496" s="223">
        <f t="shared" ca="1" si="1176"/>
        <v>-2.157663825456636E-13</v>
      </c>
      <c r="BR496" s="223">
        <f t="shared" ca="1" si="1177"/>
        <v>1.3125768710653508E-13</v>
      </c>
      <c r="BS496" s="223">
        <f t="shared" ca="1" si="1178"/>
        <v>-4.2884146449841104E-14</v>
      </c>
      <c r="BT496" s="223">
        <f t="shared" ca="1" si="1179"/>
        <v>-4.6752105686611957E-14</v>
      </c>
      <c r="BU496" s="223">
        <f t="shared" ca="1" si="1180"/>
        <v>1.350117553851028E-13</v>
      </c>
      <c r="BV496" s="223">
        <f t="shared" ca="1" si="1181"/>
        <v>-2.1929602239462665E-13</v>
      </c>
      <c r="BW496" s="223">
        <f t="shared" ca="1" si="1182"/>
        <v>2.9712318047539808E-13</v>
      </c>
      <c r="BX496" s="223">
        <f t="shared" ca="1" si="1183"/>
        <v>-3.6620163112118235E-13</v>
      </c>
      <c r="BY496" s="223">
        <f t="shared" ca="1" si="1184"/>
        <v>4.24497379024738E-13</v>
      </c>
      <c r="BZ496" s="223">
        <f t="shared" ca="1" si="1185"/>
        <v>-4.7029392249036548E-13</v>
      </c>
      <c r="CA496" s="223">
        <f t="shared" ca="1" si="1186"/>
        <v>5.0224279533757243E-13</v>
      </c>
      <c r="CB496" s="223">
        <f t="shared" ca="1" si="1187"/>
        <v>-5.194032721037057E-13</v>
      </c>
      <c r="CC496" s="223">
        <f t="shared" ca="1" si="1188"/>
        <v>5.212700674373095E-13</v>
      </c>
      <c r="CD496" s="223">
        <f t="shared" ca="1" si="1189"/>
        <v>-5.0778821408140745E-13</v>
      </c>
      <c r="CE496" s="223">
        <f t="shared" ca="1" si="1190"/>
        <v>4.7935468136873187E-13</v>
      </c>
      <c r="CF496" s="223">
        <f t="shared" ca="1" si="1191"/>
        <v>-4.3680668657276617E-13</v>
      </c>
      <c r="CG496" s="223">
        <f t="shared" ca="1" si="1192"/>
        <v>3.8139704328354978E-13</v>
      </c>
      <c r="CH496" s="223">
        <f t="shared" ca="1" si="1193"/>
        <v>-3.1475727266829252E-13</v>
      </c>
      <c r="CI496" s="223">
        <f t="shared" ca="1" si="1194"/>
        <v>2.3884956379522775E-13</v>
      </c>
      <c r="CJ496" s="223">
        <f t="shared" ca="1" si="1195"/>
        <v>-1.5590899753525771E-13</v>
      </c>
      <c r="CK496" s="223">
        <f t="shared" ca="1" si="1196"/>
        <v>6.8377735242322967E-14</v>
      </c>
      <c r="CL496" s="223">
        <f t="shared" ca="1" si="1197"/>
        <v>2.116688999235516E-14</v>
      </c>
      <c r="CM496" s="223">
        <f t="shared" ca="1" si="1198"/>
        <v>-1.1008826217907053E-13</v>
      </c>
      <c r="CN496" s="223">
        <f t="shared" ca="1" si="1199"/>
        <v>1.9576811683662563E-13</v>
      </c>
      <c r="CO496" s="223">
        <f t="shared" ca="1" si="1200"/>
        <v>-2.756836350443566E-13</v>
      </c>
      <c r="CP496" s="223">
        <f t="shared" ca="1" si="1201"/>
        <v>3.4748172712680887E-13</v>
      </c>
      <c r="CQ496" s="223">
        <f t="shared" ca="1" si="1202"/>
        <v>-4.0904831870912352E-13</v>
      </c>
      <c r="CR496" s="223">
        <f t="shared" ca="1" si="1203"/>
        <v>4.5857059903497727E-13</v>
      </c>
      <c r="CS496" s="223">
        <f t="shared" ca="1" si="1204"/>
        <v>-4.9459039866299294E-13</v>
      </c>
      <c r="CT496" s="223">
        <f t="shared" ca="1" si="1205"/>
        <v>5.1604712485078434E-13</v>
      </c>
      <c r="CU496" s="223">
        <f t="shared" ca="1" si="1206"/>
        <v>-5.2230899040615312E-13</v>
      </c>
      <c r="CV496" s="223">
        <f t="shared" ca="1" si="1207"/>
        <v>5.1319161648106224E-13</v>
      </c>
      <c r="CW496" s="223">
        <f t="shared" ca="1" si="1208"/>
        <v>-4.8896346155430966E-13</v>
      </c>
      <c r="CX496" s="223">
        <f t="shared" ca="1" si="1209"/>
        <v>4.5033791674807064E-13</v>
      </c>
      <c r="CY496" s="223">
        <f t="shared" ca="1" si="1210"/>
        <v>-3.9845230022946416E-13</v>
      </c>
      <c r="CZ496" s="223">
        <f t="shared" ca="1" si="1211"/>
        <v>3.3483436920100437E-13</v>
      </c>
      <c r="DA496" s="223">
        <f t="shared" ca="1" si="1212"/>
        <v>-2.613573355248187E-13</v>
      </c>
      <c r="DB496" s="223">
        <f t="shared" ca="1" si="1213"/>
        <v>1.8018470953291676E-13</v>
      </c>
      <c r="DC496" s="223">
        <f t="shared" ca="1" si="1214"/>
        <v>-9.370659608143856E-14</v>
      </c>
      <c r="DD496" s="223">
        <f t="shared" ca="1" si="1215"/>
        <v>4.469318593908626E-15</v>
      </c>
      <c r="DE496" s="223">
        <f t="shared" ca="1" si="1216"/>
        <v>8.4899556706855874E-14</v>
      </c>
      <c r="DF496" s="223">
        <f t="shared" ca="1" si="1217"/>
        <v>-1.7176858873790318E-13</v>
      </c>
      <c r="DG496" s="223">
        <f t="shared" ca="1" si="1218"/>
        <v>2.5357994358945823E-13</v>
      </c>
      <c r="DH496" s="223">
        <f t="shared" ca="1" si="1219"/>
        <v>-3.2792470921598182E-13</v>
      </c>
      <c r="DI496" s="223">
        <f t="shared" ca="1" si="1220"/>
        <v>3.9261382516536536E-13</v>
      </c>
      <c r="DJ496" s="223">
        <f t="shared" ca="1" si="1221"/>
        <v>-4.4574253884046635E-13</v>
      </c>
      <c r="DK496" s="223">
        <f t="shared" ca="1" si="1222"/>
        <v>4.8574649039702724E-13</v>
      </c>
      <c r="DL496" s="223">
        <f t="shared" ca="1" si="1223"/>
        <v>-5.1144777487370575E-13</v>
      </c>
      <c r="DM496" s="223">
        <f t="shared" ca="1" si="1224"/>
        <v>5.2208962526824354E-13</v>
      </c>
      <c r="DN496" s="223">
        <f t="shared" ca="1" si="1225"/>
        <v>-5.1735869532633703E-13</v>
      </c>
      <c r="DO496" s="223">
        <f t="shared" ca="1" si="1226"/>
        <v>4.9739428593286151E-13</v>
      </c>
      <c r="DP496" s="223">
        <f t="shared" ca="1" si="1227"/>
        <v>-4.6278424343698565E-13</v>
      </c>
      <c r="DQ496" s="223">
        <f t="shared" ca="1" si="1228"/>
        <v>4.1454765068382567E-13</v>
      </c>
      <c r="DR496" s="223">
        <f t="shared" ca="1" si="1229"/>
        <v>-3.5410482041026183E-13</v>
      </c>
      <c r="DS496" s="223">
        <f t="shared" ca="1" si="1230"/>
        <v>2.832354745409576E-13</v>
      </c>
      <c r="DT496" s="223">
        <f t="shared" ca="1" si="1231"/>
        <v>-2.0402634078299425E-13</v>
      </c>
      <c r="DU496" s="223">
        <f t="shared" ca="1" si="1232"/>
        <v>1.1880970952286544E-13</v>
      </c>
      <c r="DV496" s="223">
        <f t="shared" ca="1" si="1233"/>
        <v>-3.0094760200213582E-14</v>
      </c>
      <c r="DW496" s="223">
        <f t="shared" ca="1" si="1234"/>
        <v>-5.9506320766211355E-14</v>
      </c>
      <c r="DX496" s="223">
        <f t="shared" ca="1" si="1235"/>
        <v>1.4735525506375942E-13</v>
      </c>
      <c r="DY496" s="223">
        <f t="shared" ca="1" si="1236"/>
        <v>-2.308653558394729E-13</v>
      </c>
      <c r="DZ496" s="223">
        <f t="shared" ca="1" si="1237"/>
        <v>3.0757769195786481E-13</v>
      </c>
      <c r="EA496" s="223">
        <f t="shared" ca="1" si="1238"/>
        <v>-3.7523349052785535E-13</v>
      </c>
      <c r="EB496" s="223">
        <f t="shared" ca="1" si="1239"/>
        <v>4.3184064582745297E-13</v>
      </c>
      <c r="EC496" s="223">
        <f t="shared" ca="1" si="1240"/>
        <v>-4.7573237628932688E-13</v>
      </c>
      <c r="ED496" s="223">
        <f t="shared" ca="1" si="1241"/>
        <v>5.0561630240942143E-13</v>
      </c>
      <c r="EE496" s="223">
        <f t="shared" ca="1" si="1242"/>
        <v>-5.2061250049341179E-13</v>
      </c>
      <c r="EF496" s="223">
        <f t="shared" ca="1" si="1243"/>
        <v>5.202794117593003E-13</v>
      </c>
      <c r="EG496" s="223">
        <f t="shared" ca="1" si="1244"/>
        <v>-5.0462684391000668E-13</v>
      </c>
      <c r="EH496" s="223">
        <f t="shared" ca="1" si="1245"/>
        <v>4.7411568234834816E-13</v>
      </c>
      <c r="EI496" s="223">
        <f t="shared" ca="1" si="1246"/>
        <v>-4.2964431953758681E-13</v>
      </c>
      <c r="EJ496" s="223">
        <f t="shared" ca="1" si="1247"/>
        <v>3.7252220209125422E-13</v>
      </c>
      <c r="EK496" s="223">
        <f t="shared" ca="1" si="1248"/>
        <v>-3.0443127449042945E-13</v>
      </c>
      <c r="EL496" s="223">
        <f t="shared" ca="1" si="1249"/>
        <v>2.2737645470752844E-13</v>
      </c>
      <c r="EM496" s="223">
        <f t="shared" ca="1" si="1250"/>
        <v>-1.436265999675501E-13</v>
      </c>
      <c r="EN496" s="223">
        <f t="shared" ca="1" si="1251"/>
        <v>5.5647700893206534E-14</v>
      </c>
      <c r="EO496" s="223">
        <f t="shared" ca="1" si="1252"/>
        <v>3.3969728886702886E-14</v>
      </c>
      <c r="EP496" s="223">
        <f t="shared" ca="1" si="1253"/>
        <v>-1.2258692967337091E-13</v>
      </c>
      <c r="EQ496" s="223">
        <f t="shared" ca="1" si="1254"/>
        <v>2.0759459322588031E-13</v>
      </c>
      <c r="ER496" s="223">
        <f t="shared" ca="1" si="1255"/>
        <v>-2.8648969309917395E-13</v>
      </c>
      <c r="ES496" s="223">
        <f t="shared" ca="1" si="1256"/>
        <v>3.5694918554509125E-13</v>
      </c>
      <c r="ET496" s="223">
        <f t="shared" ca="1" si="1257"/>
        <v>-4.1689841087386744E-13</v>
      </c>
      <c r="EU496" s="223">
        <f t="shared" ca="1" si="1258"/>
        <v>4.6457218121791025E-13</v>
      </c>
      <c r="EV496" s="223">
        <f t="shared" ca="1" si="1259"/>
        <v>-4.9856675598587474E-13</v>
      </c>
      <c r="EW496" s="223">
        <f t="shared" ca="1" si="1260"/>
        <v>5.1788117460462148E-13</v>
      </c>
      <c r="EX496" s="223">
        <f t="shared" ca="1" si="1261"/>
        <v>-5.2194672951824058E-13</v>
      </c>
      <c r="EY496" s="223">
        <f t="shared" ca="1" si="1262"/>
        <v>5.1064371162008082E-13</v>
      </c>
      <c r="EZ496" s="223">
        <f t="shared" ca="1" si="1263"/>
        <v>-4.8430493505329273E-13</v>
      </c>
      <c r="FA496" s="223">
        <f t="shared" ca="1" si="1264"/>
        <v>4.4370593759320167E-13</v>
      </c>
      <c r="FB496" s="223">
        <f t="shared" ca="1" si="1265"/>
        <v>-3.900421451583172E-13</v>
      </c>
      <c r="FC496" s="223">
        <f t="shared" ca="1" si="1266"/>
        <v>3.2489367283462326E-13</v>
      </c>
      <c r="FD496" s="223">
        <f t="shared" ca="1" si="1267"/>
        <v>-2.501787988368467E-13</v>
      </c>
      <c r="FE496" s="223">
        <f t="shared" ca="1" si="1268"/>
        <v>1.6809748135268028E-13</v>
      </c>
      <c r="FF496" s="223">
        <f t="shared" ca="1" si="1269"/>
        <v>-8.1066581400584785E-14</v>
      </c>
      <c r="FG496" s="223">
        <f t="shared" ca="1" si="1270"/>
        <v>-8.3513009549391761E-15</v>
      </c>
      <c r="FH496" s="223">
        <f t="shared" ca="1" si="1271"/>
        <v>9.7523281632052201E-14</v>
      </c>
      <c r="FI496" s="223">
        <f t="shared" ca="1" si="1272"/>
        <v>-1.8382371705404088E-13</v>
      </c>
      <c r="FJ496" s="223">
        <f t="shared" ca="1" si="1273"/>
        <v>2.6471151547624785E-13</v>
      </c>
      <c r="FK496" s="223">
        <f t="shared" ca="1" si="1274"/>
        <v>-3.3780495870929255E-13</v>
      </c>
      <c r="FL496" s="223">
        <f t="shared" ca="1" si="1275"/>
        <v>4.0095183113247928E-13</v>
      </c>
      <c r="FM496" s="223">
        <f t="shared" ca="1" si="1276"/>
        <v>-4.5229279107022197E-13</v>
      </c>
      <c r="FN496" s="223">
        <f t="shared" ca="1" si="1277"/>
        <v>4.9031611857787762E-13</v>
      </c>
      <c r="FO496" s="223">
        <f t="shared" ca="1" si="1278"/>
        <v>-5.1390222760517458E-13</v>
      </c>
      <c r="FP496" s="223">
        <f t="shared" ca="1" si="1279"/>
        <v>5.2235663188863703E-13</v>
      </c>
      <c r="FQ496" s="223">
        <f t="shared" ca="1" si="1280"/>
        <v>-5.1543039390175491E-13</v>
      </c>
      <c r="FR496" s="223">
        <f t="shared" ca="1" si="1281"/>
        <v>4.9332745474960345E-13</v>
      </c>
      <c r="FS496" s="223">
        <f t="shared" ca="1" si="1282"/>
        <v>-4.5669862918111827E-13</v>
      </c>
      <c r="FT496" s="223">
        <f t="shared" ca="1" si="1283"/>
        <v>4.0662244253403636E-13</v>
      </c>
      <c r="FU496" s="223">
        <f t="shared" ca="1" si="1284"/>
        <v>-3.445733738636109E-13</v>
      </c>
      <c r="FV496" s="223">
        <f t="shared" ca="1" si="1285"/>
        <v>2.7237844032669194E-13</v>
      </c>
      <c r="FW496" s="223">
        <f t="shared" ca="1" si="1286"/>
        <v>-1.921634011816598E-13</v>
      </c>
      <c r="FX496" s="223">
        <f t="shared" ca="1" si="1287"/>
        <v>1.0629016541277499E-13</v>
      </c>
      <c r="FY496" s="223">
        <f t="shared" ca="1" si="1288"/>
        <v>-1.7287245992342229E-14</v>
      </c>
      <c r="FZ496" s="223">
        <f t="shared" ca="1" si="1289"/>
        <v>-7.2224691463251197E-14</v>
      </c>
      <c r="GA496" s="223">
        <f t="shared" ca="1" si="1290"/>
        <v>1.5960999344676198E-13</v>
      </c>
      <c r="GB496" s="223">
        <f t="shared" ca="1" si="1291"/>
        <v>-2.4229562462657358E-13</v>
      </c>
      <c r="GC496" s="223">
        <f t="shared" ca="1" si="1292"/>
        <v>3.1784693013974297E-13</v>
      </c>
      <c r="GD496" s="223">
        <f t="shared" ca="1" si="1293"/>
        <v>-3.8403932331071797E-13</v>
      </c>
      <c r="GE496" s="223">
        <f t="shared" ca="1" si="1294"/>
        <v>4.3892378797267538E-13</v>
      </c>
      <c r="GF496" s="223">
        <f t="shared" ca="1" si="1295"/>
        <v>-4.808842666935971E-13</v>
      </c>
      <c r="GG496" s="223">
        <f t="shared" ca="1" si="1296"/>
        <v>5.0868524512690727E-13</v>
      </c>
      <c r="GH496" s="223">
        <f t="shared" ca="1" si="1297"/>
        <v>-5.2150813137977708E-13</v>
      </c>
      <c r="GI496" s="223">
        <f t="shared" ca="1" si="1298"/>
        <v>5.1897535921814863E-13</v>
      </c>
      <c r="GJ496" s="223">
        <f t="shared" ca="1" si="1299"/>
        <v>-5.0116150539704029E-13</v>
      </c>
      <c r="GK496" s="223">
        <f t="shared" ca="1" si="1300"/>
        <v>4.6859109376924604E-13</v>
      </c>
      <c r="GL496" s="223">
        <f t="shared" ca="1" si="1301"/>
        <v>-4.22223150829771E-13</v>
      </c>
      <c r="GM496" s="223">
        <f t="shared" ca="1" si="1302"/>
        <v>3.6342296745392095E-13</v>
      </c>
      <c r="GN496" s="223">
        <f t="shared" ca="1" si="1303"/>
        <v>-2.9392189829625624E-13</v>
      </c>
      <c r="GO496" s="223">
        <f t="shared" ca="1" si="1304"/>
        <v>2.1576638254566643E-13</v>
      </c>
      <c r="GP496" s="223">
        <f t="shared" ca="1" si="1305"/>
        <v>-1.3125768710656678E-13</v>
      </c>
      <c r="GQ496" s="223">
        <f t="shared" ca="1" si="1306"/>
        <v>4.2884146449844145E-14</v>
      </c>
      <c r="GR496" s="223">
        <f t="shared" ca="1" si="1307"/>
        <v>4.6752105686579317E-14</v>
      </c>
      <c r="GS496" s="223">
        <f t="shared" ca="1" si="1308"/>
        <v>-1.3501175538508548E-13</v>
      </c>
      <c r="GT496" s="223">
        <f t="shared" ca="1" si="1309"/>
        <v>2.1929602239458343E-13</v>
      </c>
      <c r="GU496" s="223">
        <f t="shared" ca="1" si="1310"/>
        <v>-2.9712318047538339E-13</v>
      </c>
      <c r="GV496" s="223">
        <f t="shared" ca="1" si="1311"/>
        <v>3.6620163112119078E-13</v>
      </c>
      <c r="GW496" s="223">
        <f t="shared" ca="1" si="1312"/>
        <v>-4.2449737902471892E-13</v>
      </c>
      <c r="GX496" s="223">
        <f t="shared" ca="1" si="1313"/>
        <v>4.7029392249036396E-13</v>
      </c>
      <c r="GY496" s="223">
        <f t="shared" ca="1" si="1314"/>
        <v>-5.0224279533756345E-13</v>
      </c>
      <c r="GZ496" s="223">
        <f t="shared" ca="1" si="1315"/>
        <v>5.194032721037053E-13</v>
      </c>
      <c r="HA496" s="223">
        <f t="shared" ca="1" si="1316"/>
        <v>-5.2127006743731253E-13</v>
      </c>
      <c r="HB496" s="223">
        <f t="shared" ca="1" si="1317"/>
        <v>5.0778821408141159E-13</v>
      </c>
      <c r="HC496" s="223">
        <f t="shared" ca="1" si="1318"/>
        <v>-4.7935468136872712E-13</v>
      </c>
      <c r="HD496" s="223">
        <f t="shared" ca="1" si="1319"/>
        <v>4.3680668657277601E-13</v>
      </c>
      <c r="HE496" s="223">
        <f t="shared" ca="1" si="1320"/>
        <v>-3.8139704328354181E-13</v>
      </c>
      <c r="HF496" s="223">
        <f t="shared" ca="1" si="1321"/>
        <v>3.147572726683068E-13</v>
      </c>
      <c r="HG496" s="223">
        <f t="shared" ca="1" si="1322"/>
        <v>-2.3884956379521725E-13</v>
      </c>
      <c r="HH496" s="223">
        <f t="shared" ca="1" si="1323"/>
        <v>1.5590899753530315E-13</v>
      </c>
      <c r="HI496" s="223">
        <f t="shared" ca="1" si="1324"/>
        <v>-6.8377735242340726E-14</v>
      </c>
      <c r="HJ496" s="223">
        <f t="shared" ca="1" si="1325"/>
        <v>-2.1166889992307575E-14</v>
      </c>
      <c r="HK496" s="223">
        <f t="shared" ca="1" si="1326"/>
        <v>1.1008826217905301E-13</v>
      </c>
      <c r="HL496" s="223">
        <f t="shared" ca="1" si="1327"/>
        <v>-1.9576811683663654E-13</v>
      </c>
      <c r="HM496" s="223">
        <f t="shared" ca="1" si="1328"/>
        <v>2.756836350443413E-13</v>
      </c>
      <c r="HN496" s="223">
        <f t="shared" ca="1" si="1329"/>
        <v>-3.4748172712681761E-13</v>
      </c>
      <c r="HO496" s="223">
        <f t="shared" ca="1" si="1330"/>
        <v>4.0904831870911237E-13</v>
      </c>
      <c r="HP496" s="223">
        <f t="shared" ca="1" si="1331"/>
        <v>-4.5857059903496879E-13</v>
      </c>
      <c r="HQ496" s="223">
        <f t="shared" ca="1" si="1332"/>
        <v>4.945903986629777E-13</v>
      </c>
      <c r="HR496" s="223">
        <f t="shared" ca="1" si="1333"/>
        <v>-5.1604712485078161E-13</v>
      </c>
      <c r="HS496" s="223">
        <f t="shared" ca="1" si="1334"/>
        <v>5.2230899040615393E-13</v>
      </c>
      <c r="HT496" s="223">
        <f t="shared" ca="1" si="1335"/>
        <v>-5.1319161648106568E-13</v>
      </c>
      <c r="HU496" s="223">
        <f t="shared" ca="1" si="1336"/>
        <v>4.8896346155430552E-13</v>
      </c>
      <c r="HV496" s="223">
        <f t="shared" ca="1" si="1337"/>
        <v>-4.5033791674807972E-13</v>
      </c>
      <c r="HW496" s="223">
        <f t="shared" ca="1" si="1338"/>
        <v>3.9845230022945659E-13</v>
      </c>
      <c r="HX496" s="223">
        <f t="shared" ca="1" si="1339"/>
        <v>-3.348343692010181E-13</v>
      </c>
      <c r="HY496" s="223">
        <f t="shared" ca="1" si="1340"/>
        <v>2.6135733552483425E-13</v>
      </c>
      <c r="HZ496" s="223">
        <f t="shared" ca="1" si="1341"/>
        <v>-1.8018470953296147E-13</v>
      </c>
      <c r="IA496" s="223">
        <f t="shared" ca="1" si="1342"/>
        <v>9.3706596081456193E-14</v>
      </c>
      <c r="IB496" s="223">
        <f t="shared" ca="1" si="1343"/>
        <v>-4.4693185939562353E-15</v>
      </c>
      <c r="IC496" s="223">
        <f t="shared" ca="1" si="1344"/>
        <v>-8.4899556706838178E-14</v>
      </c>
      <c r="ID496" s="223">
        <f t="shared" ca="1" si="1345"/>
        <v>1.7176858873791431E-13</v>
      </c>
      <c r="IE496" s="223">
        <f t="shared" ca="1" si="1346"/>
        <v>-2.7306368916881069E-13</v>
      </c>
      <c r="IF496" s="223">
        <f t="shared" ca="1" si="1347"/>
        <v>3.2792470921599096E-13</v>
      </c>
      <c r="IG496" s="223">
        <f t="shared" ca="1" si="1348"/>
        <v>-3.9261382516533395E-13</v>
      </c>
      <c r="IH496" s="223">
        <f t="shared" ca="1" si="1349"/>
        <v>4.4574253884045696E-13</v>
      </c>
      <c r="II496" s="223">
        <f t="shared" ca="1" si="1350"/>
        <v>-4.8574649039700968E-13</v>
      </c>
      <c r="IJ496" s="223">
        <f t="shared" ca="1" si="1351"/>
        <v>5.1144777487370202E-13</v>
      </c>
      <c r="IK496" s="223">
        <f t="shared" ca="1" si="1352"/>
        <v>-5.2208962526824384E-13</v>
      </c>
      <c r="IL496" s="223">
        <f t="shared" ca="1" si="1353"/>
        <v>5.1735869532633956E-13</v>
      </c>
      <c r="IM496" s="223">
        <f t="shared" ca="1" si="1354"/>
        <v>-4.9739428593285798E-13</v>
      </c>
      <c r="IN496" s="223">
        <f t="shared" ca="1" si="1355"/>
        <v>4.6278424343699403E-13</v>
      </c>
      <c r="IO496" s="223">
        <f t="shared" ca="1" si="1356"/>
        <v>-4.145476506838185E-13</v>
      </c>
      <c r="IP496" s="223">
        <f t="shared" ca="1" si="1357"/>
        <v>3.5410482041029682E-13</v>
      </c>
      <c r="IQ496" s="223">
        <f t="shared" ca="1" si="1358"/>
        <v>-2.8323547454097264E-13</v>
      </c>
      <c r="IR496" s="223">
        <f t="shared" ca="1" si="1359"/>
        <v>2.0402634078303809E-13</v>
      </c>
      <c r="IS496" s="223">
        <f t="shared" ca="1" si="1360"/>
        <v>-1.1880970952288288E-13</v>
      </c>
      <c r="IT496" s="223">
        <f t="shared" ca="1" si="1361"/>
        <v>3.0094760200201831E-14</v>
      </c>
      <c r="IU496" s="223">
        <f t="shared" ca="1" si="1362"/>
        <v>5.9506320766193533E-14</v>
      </c>
      <c r="IV496" s="223">
        <f t="shared" ca="1" si="1363"/>
        <v>-1.4735525506377073E-13</v>
      </c>
      <c r="IW496" s="223">
        <f t="shared" ca="1" si="1364"/>
        <v>2.3086535583945684E-13</v>
      </c>
      <c r="IX496" s="223">
        <f t="shared" ca="1" si="1365"/>
        <v>-3.0757769195785037E-13</v>
      </c>
      <c r="IY496" s="223">
        <f t="shared" ca="1" si="1366"/>
        <v>3.7523349052782224E-13</v>
      </c>
      <c r="IZ496" s="223">
        <f t="shared" ca="1" si="1367"/>
        <v>-4.3184064582744288E-13</v>
      </c>
      <c r="JA496" s="223">
        <f t="shared" ca="1" si="1368"/>
        <v>4.7573237628930719E-13</v>
      </c>
      <c r="JB496" s="223">
        <f t="shared" ca="1" si="1369"/>
        <v>-5.0561630240941698E-13</v>
      </c>
    </row>
    <row r="497" spans="2:262">
      <c r="B497" s="230">
        <v>136</v>
      </c>
      <c r="C497" s="229">
        <f t="shared" si="1370"/>
        <v>2.6562500000000019E-3</v>
      </c>
      <c r="D497" s="226">
        <f t="shared" ca="1" si="1113"/>
        <v>17.999999999990308</v>
      </c>
      <c r="E497" s="225">
        <f ca="1">EL361</f>
        <v>-9.6910398187687622E-12</v>
      </c>
      <c r="F497" s="224">
        <v>136</v>
      </c>
      <c r="G497" s="223">
        <f t="shared" ca="1" si="1114"/>
        <v>5.6416118228693518E-13</v>
      </c>
      <c r="H497" s="223">
        <f t="shared" ca="1" si="1115"/>
        <v>-5.4338450536600356E-13</v>
      </c>
      <c r="I497" s="223">
        <f t="shared" ca="1" si="1116"/>
        <v>5.0172586663739754E-13</v>
      </c>
      <c r="J497" s="223">
        <f t="shared" ca="1" si="1117"/>
        <v>-4.4078618422502429E-13</v>
      </c>
      <c r="K497" s="223">
        <f t="shared" ca="1" si="1118"/>
        <v>3.6290733594862356E-13</v>
      </c>
      <c r="L497" s="223">
        <f t="shared" ca="1" si="1119"/>
        <v>-2.7108216227249426E-13</v>
      </c>
      <c r="M497" s="223">
        <f t="shared" ca="1" si="1120"/>
        <v>1.6883945312486263E-13</v>
      </c>
      <c r="N497" s="223">
        <f t="shared" ca="1" si="1121"/>
        <v>-6.0108338479898778E-14</v>
      </c>
      <c r="O497" s="223">
        <f t="shared" ca="1" si="1122"/>
        <v>-5.0932705903703001E-14</v>
      </c>
      <c r="P497" s="223">
        <f t="shared" ca="1" si="1123"/>
        <v>1.6001643496281603E-13</v>
      </c>
      <c r="Q497" s="223">
        <f t="shared" ca="1" si="1124"/>
        <v>-2.6295082216456045E-13</v>
      </c>
      <c r="R497" s="223">
        <f t="shared" ca="1" si="1125"/>
        <v>3.5578015673504047E-13</v>
      </c>
      <c r="S497" s="223">
        <f t="shared" ca="1" si="1126"/>
        <v>-4.3493705940600057E-13</v>
      </c>
      <c r="T497" s="223">
        <f t="shared" ca="1" si="1127"/>
        <v>4.9737957479950362E-13</v>
      </c>
      <c r="U497" s="223">
        <f t="shared" ca="1" si="1128"/>
        <v>-5.4070807206713907E-13</v>
      </c>
      <c r="V497" s="223">
        <f t="shared" ca="1" si="1129"/>
        <v>5.6325746135781606E-13</v>
      </c>
      <c r="W497" s="223">
        <f t="shared" ca="1" si="1130"/>
        <v>-5.6416118228693508E-13</v>
      </c>
      <c r="X497" s="223">
        <f t="shared" ca="1" si="1131"/>
        <v>5.4338450536600366E-13</v>
      </c>
      <c r="Y497" s="223">
        <f t="shared" ca="1" si="1132"/>
        <v>-5.0172586663739714E-13</v>
      </c>
      <c r="Z497" s="223">
        <f t="shared" ca="1" si="1133"/>
        <v>4.40786184225025E-13</v>
      </c>
      <c r="AA497" s="223">
        <f t="shared" ca="1" si="1134"/>
        <v>-3.6290733594861978E-13</v>
      </c>
      <c r="AB497" s="223">
        <f t="shared" ca="1" si="1135"/>
        <v>2.710821622724935E-13</v>
      </c>
      <c r="AC497" s="223">
        <f t="shared" ca="1" si="1136"/>
        <v>-1.6883945312486374E-13</v>
      </c>
      <c r="AD497" s="223">
        <f t="shared" ca="1" si="1137"/>
        <v>6.0108338479893956E-14</v>
      </c>
      <c r="AE497" s="223">
        <f t="shared" ca="1" si="1138"/>
        <v>5.0932705903705828E-14</v>
      </c>
      <c r="AF497" s="223">
        <f t="shared" ca="1" si="1139"/>
        <v>-1.6001643496281681E-13</v>
      </c>
      <c r="AG497" s="223">
        <f t="shared" ca="1" si="1140"/>
        <v>2.6295082216455757E-13</v>
      </c>
      <c r="AH497" s="223">
        <f t="shared" ca="1" si="1141"/>
        <v>-3.5578015673504113E-13</v>
      </c>
      <c r="AI497" s="223">
        <f t="shared" ca="1" si="1142"/>
        <v>4.3493705940600103E-13</v>
      </c>
      <c r="AJ497" s="223">
        <f t="shared" ca="1" si="1143"/>
        <v>-4.9737957479950211E-13</v>
      </c>
      <c r="AK497" s="223">
        <f t="shared" ca="1" si="1144"/>
        <v>5.4070807206714049E-13</v>
      </c>
      <c r="AL497" s="223">
        <f t="shared" ca="1" si="1145"/>
        <v>-5.6325746135781616E-13</v>
      </c>
      <c r="AM497" s="223">
        <f t="shared" ca="1" si="1146"/>
        <v>5.6416118228693529E-13</v>
      </c>
      <c r="AN497" s="223">
        <f t="shared" ca="1" si="1147"/>
        <v>-5.4338450536600225E-13</v>
      </c>
      <c r="AO497" s="223">
        <f t="shared" ca="1" si="1148"/>
        <v>5.0172586663739663E-13</v>
      </c>
      <c r="AP497" s="223">
        <f t="shared" ca="1" si="1149"/>
        <v>-4.4078618422502449E-13</v>
      </c>
      <c r="AQ497" s="223">
        <f t="shared" ca="1" si="1150"/>
        <v>3.6290733594861912E-13</v>
      </c>
      <c r="AR497" s="223">
        <f t="shared" ca="1" si="1151"/>
        <v>-2.7108216227249275E-13</v>
      </c>
      <c r="AS497" s="223">
        <f t="shared" ca="1" si="1152"/>
        <v>1.6883945312485526E-13</v>
      </c>
      <c r="AT497" s="223">
        <f t="shared" ca="1" si="1153"/>
        <v>-6.0108338479901126E-14</v>
      </c>
      <c r="AU497" s="223">
        <f t="shared" ca="1" si="1154"/>
        <v>-5.0932705903706648E-14</v>
      </c>
      <c r="AV497" s="223">
        <f t="shared" ca="1" si="1155"/>
        <v>1.6001643496282534E-13</v>
      </c>
      <c r="AW497" s="223">
        <f t="shared" ca="1" si="1156"/>
        <v>-2.6295082216455832E-13</v>
      </c>
      <c r="AX497" s="223">
        <f t="shared" ca="1" si="1157"/>
        <v>3.5578015673504173E-13</v>
      </c>
      <c r="AY497" s="223">
        <f t="shared" ca="1" si="1158"/>
        <v>-4.3493705940600668E-13</v>
      </c>
      <c r="AZ497" s="223">
        <f t="shared" ca="1" si="1159"/>
        <v>4.9737957479950241E-13</v>
      </c>
      <c r="BA497" s="223">
        <f t="shared" ca="1" si="1160"/>
        <v>-5.4070807206714079E-13</v>
      </c>
      <c r="BB497" s="223">
        <f t="shared" ca="1" si="1161"/>
        <v>5.6325746135781707E-13</v>
      </c>
      <c r="BC497" s="223">
        <f t="shared" ca="1" si="1162"/>
        <v>-5.6416118228693518E-13</v>
      </c>
      <c r="BD497" s="223">
        <f t="shared" ca="1" si="1163"/>
        <v>5.4338450536600204E-13</v>
      </c>
      <c r="BE497" s="223">
        <f t="shared" ca="1" si="1164"/>
        <v>-5.0172586663740006E-13</v>
      </c>
      <c r="BF497" s="223">
        <f t="shared" ca="1" si="1165"/>
        <v>4.4078618422502399E-13</v>
      </c>
      <c r="BG497" s="223">
        <f t="shared" ca="1" si="1166"/>
        <v>-3.6290733594861851E-13</v>
      </c>
      <c r="BH497" s="223">
        <f t="shared" ca="1" si="1167"/>
        <v>2.7108216227249911E-13</v>
      </c>
      <c r="BI497" s="223">
        <f t="shared" ca="1" si="1168"/>
        <v>-1.6883945312486217E-13</v>
      </c>
      <c r="BJ497" s="223">
        <f t="shared" ca="1" si="1169"/>
        <v>6.010833847989229E-14</v>
      </c>
      <c r="BK497" s="223">
        <f t="shared" ca="1" si="1170"/>
        <v>5.0932705903699467E-14</v>
      </c>
      <c r="BL497" s="223">
        <f t="shared" ca="1" si="1171"/>
        <v>-1.600164349628184E-13</v>
      </c>
      <c r="BM497" s="223">
        <f t="shared" ca="1" si="1172"/>
        <v>2.629508221645662E-13</v>
      </c>
      <c r="BN497" s="223">
        <f t="shared" ca="1" si="1173"/>
        <v>-3.5578015673503613E-13</v>
      </c>
      <c r="BO497" s="223">
        <f t="shared" ca="1" si="1174"/>
        <v>4.3493705940600209E-13</v>
      </c>
      <c r="BP497" s="223">
        <f t="shared" ca="1" si="1175"/>
        <v>-4.9737957479950665E-13</v>
      </c>
      <c r="BQ497" s="223">
        <f t="shared" ca="1" si="1176"/>
        <v>5.4070807206713867E-13</v>
      </c>
      <c r="BR497" s="223">
        <f t="shared" ca="1" si="1177"/>
        <v>-5.6325746135781636E-13</v>
      </c>
      <c r="BS497" s="223">
        <f t="shared" ca="1" si="1178"/>
        <v>5.6416118228693448E-13</v>
      </c>
      <c r="BT497" s="223">
        <f t="shared" ca="1" si="1179"/>
        <v>-5.4338450536600396E-13</v>
      </c>
      <c r="BU497" s="223">
        <f t="shared" ca="1" si="1180"/>
        <v>5.0172586663739603E-13</v>
      </c>
      <c r="BV497" s="223">
        <f t="shared" ca="1" si="1181"/>
        <v>-4.4078618422501838E-13</v>
      </c>
      <c r="BW497" s="223">
        <f t="shared" ca="1" si="1182"/>
        <v>3.6290733594862412E-13</v>
      </c>
      <c r="BX497" s="223">
        <f t="shared" ca="1" si="1183"/>
        <v>-2.7108216227249128E-13</v>
      </c>
      <c r="BY497" s="223">
        <f t="shared" ca="1" si="1184"/>
        <v>1.6883945312485369E-13</v>
      </c>
      <c r="BZ497" s="223">
        <f t="shared" ca="1" si="1185"/>
        <v>-6.0108338479899472E-14</v>
      </c>
      <c r="CA497" s="223">
        <f t="shared" ca="1" si="1186"/>
        <v>-5.0932705903708302E-14</v>
      </c>
      <c r="CB497" s="223">
        <f t="shared" ca="1" si="1187"/>
        <v>1.6001643496282691E-13</v>
      </c>
      <c r="CC497" s="223">
        <f t="shared" ca="1" si="1188"/>
        <v>-2.6295082216455979E-13</v>
      </c>
      <c r="CD497" s="223">
        <f t="shared" ca="1" si="1189"/>
        <v>3.5578015673504309E-13</v>
      </c>
      <c r="CE497" s="223">
        <f t="shared" ca="1" si="1190"/>
        <v>-4.3493705940600774E-13</v>
      </c>
      <c r="CF497" s="223">
        <f t="shared" ca="1" si="1191"/>
        <v>4.9737957479951099E-13</v>
      </c>
      <c r="CG497" s="223">
        <f t="shared" ca="1" si="1192"/>
        <v>-5.4070807206713645E-13</v>
      </c>
      <c r="CH497" s="223">
        <f t="shared" ca="1" si="1193"/>
        <v>5.6325746135781555E-13</v>
      </c>
      <c r="CI497" s="223">
        <f t="shared" ca="1" si="1194"/>
        <v>-5.6416118228693508E-13</v>
      </c>
      <c r="CJ497" s="223">
        <f t="shared" ca="1" si="1195"/>
        <v>5.4338450536600154E-13</v>
      </c>
      <c r="CK497" s="223">
        <f t="shared" ca="1" si="1196"/>
        <v>-5.0172586663739189E-13</v>
      </c>
      <c r="CL497" s="223">
        <f t="shared" ca="1" si="1197"/>
        <v>4.4078618422501283E-13</v>
      </c>
      <c r="CM497" s="223">
        <f t="shared" ca="1" si="1198"/>
        <v>-3.6290733594862957E-13</v>
      </c>
      <c r="CN497" s="223">
        <f t="shared" ca="1" si="1199"/>
        <v>2.7108216227249764E-13</v>
      </c>
      <c r="CO497" s="223">
        <f t="shared" ca="1" si="1200"/>
        <v>-1.6883945312486056E-13</v>
      </c>
      <c r="CP497" s="223">
        <f t="shared" ca="1" si="1201"/>
        <v>6.0108338479890637E-14</v>
      </c>
      <c r="CQ497" s="223">
        <f t="shared" ca="1" si="1202"/>
        <v>5.093270590371715E-14</v>
      </c>
      <c r="CR497" s="223">
        <f t="shared" ca="1" si="1203"/>
        <v>-1.6001643496283546E-13</v>
      </c>
      <c r="CS497" s="223">
        <f t="shared" ca="1" si="1204"/>
        <v>2.6295082216455338E-13</v>
      </c>
      <c r="CT497" s="223">
        <f t="shared" ca="1" si="1205"/>
        <v>-3.5578015673503749E-13</v>
      </c>
      <c r="CU497" s="223">
        <f t="shared" ca="1" si="1206"/>
        <v>4.3493705940600315E-13</v>
      </c>
      <c r="CV497" s="223">
        <f t="shared" ca="1" si="1207"/>
        <v>-4.9737957479950756E-13</v>
      </c>
      <c r="CW497" s="223">
        <f t="shared" ca="1" si="1208"/>
        <v>5.4070807206714392E-13</v>
      </c>
      <c r="CX497" s="223">
        <f t="shared" ca="1" si="1209"/>
        <v>-5.6325746135781818E-13</v>
      </c>
      <c r="CY497" s="223">
        <f t="shared" ca="1" si="1210"/>
        <v>5.6416118228693569E-13</v>
      </c>
      <c r="CZ497" s="223">
        <f t="shared" ca="1" si="1211"/>
        <v>-5.4338450536600356E-13</v>
      </c>
      <c r="DA497" s="223">
        <f t="shared" ca="1" si="1212"/>
        <v>5.0172586663739512E-13</v>
      </c>
      <c r="DB497" s="223">
        <f t="shared" ca="1" si="1213"/>
        <v>-4.4078618422501737E-13</v>
      </c>
      <c r="DC497" s="223">
        <f t="shared" ca="1" si="1214"/>
        <v>3.6290733594861044E-13</v>
      </c>
      <c r="DD497" s="223">
        <f t="shared" ca="1" si="1215"/>
        <v>-2.7108216227250395E-13</v>
      </c>
      <c r="DE497" s="223">
        <f t="shared" ca="1" si="1216"/>
        <v>1.6883945312486747E-13</v>
      </c>
      <c r="DF497" s="223">
        <f t="shared" ca="1" si="1217"/>
        <v>-6.0108338479897819E-14</v>
      </c>
      <c r="DG497" s="223">
        <f t="shared" ca="1" si="1218"/>
        <v>-5.0932705903709968E-14</v>
      </c>
      <c r="DH497" s="223">
        <f t="shared" ca="1" si="1219"/>
        <v>1.6001643496282852E-13</v>
      </c>
      <c r="DI497" s="223">
        <f t="shared" ca="1" si="1220"/>
        <v>-2.6295082216457549E-13</v>
      </c>
      <c r="DJ497" s="223">
        <f t="shared" ca="1" si="1221"/>
        <v>3.5578015673503179E-13</v>
      </c>
      <c r="DK497" s="223">
        <f t="shared" ca="1" si="1222"/>
        <v>-4.3493705940599855E-13</v>
      </c>
      <c r="DL497" s="223">
        <f t="shared" ca="1" si="1223"/>
        <v>4.9737957479950413E-13</v>
      </c>
      <c r="DM497" s="223">
        <f t="shared" ca="1" si="1224"/>
        <v>-5.407080720671417E-13</v>
      </c>
      <c r="DN497" s="223">
        <f t="shared" ca="1" si="1225"/>
        <v>5.6325746135781747E-13</v>
      </c>
      <c r="DO497" s="223">
        <f t="shared" ca="1" si="1226"/>
        <v>-5.6416118228693347E-13</v>
      </c>
      <c r="DP497" s="223">
        <f t="shared" ca="1" si="1227"/>
        <v>5.4338450536600568E-13</v>
      </c>
      <c r="DQ497" s="223">
        <f t="shared" ca="1" si="1228"/>
        <v>-5.0172586663739855E-13</v>
      </c>
      <c r="DR497" s="223">
        <f t="shared" ca="1" si="1229"/>
        <v>4.4078618422502187E-13</v>
      </c>
      <c r="DS497" s="223">
        <f t="shared" ca="1" si="1230"/>
        <v>-3.6290733594861594E-13</v>
      </c>
      <c r="DT497" s="223">
        <f t="shared" ca="1" si="1231"/>
        <v>2.7108216227248204E-13</v>
      </c>
      <c r="DU497" s="223">
        <f t="shared" ca="1" si="1232"/>
        <v>-1.6883945312484362E-13</v>
      </c>
      <c r="DV497" s="223">
        <f t="shared" ca="1" si="1233"/>
        <v>6.0108338479904988E-14</v>
      </c>
      <c r="DW497" s="223">
        <f t="shared" ca="1" si="1234"/>
        <v>5.0932705903702786E-14</v>
      </c>
      <c r="DX497" s="223">
        <f t="shared" ca="1" si="1235"/>
        <v>-1.600164349628216E-13</v>
      </c>
      <c r="DY497" s="223">
        <f t="shared" ca="1" si="1236"/>
        <v>2.6295082216456913E-13</v>
      </c>
      <c r="DZ497" s="223">
        <f t="shared" ca="1" si="1237"/>
        <v>-3.5578015673505122E-13</v>
      </c>
      <c r="EA497" s="223">
        <f t="shared" ca="1" si="1238"/>
        <v>4.3493705940601451E-13</v>
      </c>
      <c r="EB497" s="223">
        <f t="shared" ca="1" si="1239"/>
        <v>-4.9737957479950069E-13</v>
      </c>
      <c r="EC497" s="223">
        <f t="shared" ca="1" si="1240"/>
        <v>5.4070807206713968E-13</v>
      </c>
      <c r="ED497" s="223">
        <f t="shared" ca="1" si="1241"/>
        <v>-5.6325746135781667E-13</v>
      </c>
      <c r="EE497" s="223">
        <f t="shared" ca="1" si="1242"/>
        <v>5.6416118228693417E-13</v>
      </c>
      <c r="EF497" s="223">
        <f t="shared" ca="1" si="1243"/>
        <v>-5.4338450536599851E-13</v>
      </c>
      <c r="EG497" s="223">
        <f t="shared" ca="1" si="1244"/>
        <v>5.0172586663740198E-13</v>
      </c>
      <c r="EH497" s="223">
        <f t="shared" ca="1" si="1245"/>
        <v>-4.4078618422502641E-13</v>
      </c>
      <c r="EI497" s="223">
        <f t="shared" ca="1" si="1246"/>
        <v>3.6290733594862149E-13</v>
      </c>
      <c r="EJ497" s="223">
        <f t="shared" ca="1" si="1247"/>
        <v>-2.7108216227248835E-13</v>
      </c>
      <c r="EK497" s="223">
        <f t="shared" ca="1" si="1248"/>
        <v>1.6883945312485051E-13</v>
      </c>
      <c r="EL497" s="223">
        <f t="shared" ca="1" si="1249"/>
        <v>-6.0108338479880148E-14</v>
      </c>
      <c r="EM497" s="223">
        <f t="shared" ca="1" si="1250"/>
        <v>-5.0932705903695592E-14</v>
      </c>
      <c r="EN497" s="223">
        <f t="shared" ca="1" si="1251"/>
        <v>1.6001643496281469E-13</v>
      </c>
      <c r="EO497" s="223">
        <f t="shared" ca="1" si="1252"/>
        <v>-2.6295082216456282E-13</v>
      </c>
      <c r="EP497" s="223">
        <f t="shared" ca="1" si="1253"/>
        <v>3.5578015673504562E-13</v>
      </c>
      <c r="EQ497" s="223">
        <f t="shared" ca="1" si="1254"/>
        <v>-4.3493705940600991E-13</v>
      </c>
      <c r="ER497" s="223">
        <f t="shared" ca="1" si="1255"/>
        <v>4.9737957479951261E-13</v>
      </c>
      <c r="ES497" s="223">
        <f t="shared" ca="1" si="1256"/>
        <v>-5.4070807206713746E-13</v>
      </c>
      <c r="ET497" s="223">
        <f t="shared" ca="1" si="1257"/>
        <v>5.6325746135781586E-13</v>
      </c>
      <c r="EU497" s="223">
        <f t="shared" ca="1" si="1258"/>
        <v>-5.6416118228693478E-13</v>
      </c>
      <c r="EV497" s="223">
        <f t="shared" ca="1" si="1259"/>
        <v>5.4338450536600063E-13</v>
      </c>
      <c r="EW497" s="223">
        <f t="shared" ca="1" si="1260"/>
        <v>-5.0172586663739037E-13</v>
      </c>
      <c r="EX497" s="223">
        <f t="shared" ca="1" si="1261"/>
        <v>4.4078618422501081E-13</v>
      </c>
      <c r="EY497" s="223">
        <f t="shared" ca="1" si="1262"/>
        <v>-3.6290733594862705E-13</v>
      </c>
      <c r="EZ497" s="223">
        <f t="shared" ca="1" si="1263"/>
        <v>2.7108216227249471E-13</v>
      </c>
      <c r="FA497" s="223">
        <f t="shared" ca="1" si="1264"/>
        <v>-1.6883945312485743E-13</v>
      </c>
      <c r="FB497" s="223">
        <f t="shared" ca="1" si="1265"/>
        <v>6.010833847988733E-14</v>
      </c>
      <c r="FC497" s="223">
        <f t="shared" ca="1" si="1266"/>
        <v>5.0932705903720482E-14</v>
      </c>
      <c r="FD497" s="223">
        <f t="shared" ca="1" si="1267"/>
        <v>-1.6001643496283864E-13</v>
      </c>
      <c r="FE497" s="223">
        <f t="shared" ca="1" si="1268"/>
        <v>2.6295082216458488E-13</v>
      </c>
      <c r="FF497" s="223">
        <f t="shared" ca="1" si="1269"/>
        <v>-3.5578015673506511E-13</v>
      </c>
      <c r="FG497" s="223">
        <f t="shared" ca="1" si="1270"/>
        <v>4.3493705940602587E-13</v>
      </c>
      <c r="FH497" s="223">
        <f t="shared" ca="1" si="1271"/>
        <v>-4.9737957479949373E-13</v>
      </c>
      <c r="FI497" s="223">
        <f t="shared" ca="1" si="1272"/>
        <v>5.4070807206713534E-13</v>
      </c>
      <c r="FJ497" s="223">
        <f t="shared" ca="1" si="1273"/>
        <v>-5.6325746135781515E-13</v>
      </c>
      <c r="FK497" s="223">
        <f t="shared" ca="1" si="1274"/>
        <v>5.6416118228693549E-13</v>
      </c>
      <c r="FL497" s="223">
        <f t="shared" ca="1" si="1275"/>
        <v>-5.4338450536600255E-13</v>
      </c>
      <c r="FM497" s="223">
        <f t="shared" ca="1" si="1276"/>
        <v>5.017258666373936E-13</v>
      </c>
      <c r="FN497" s="223">
        <f t="shared" ca="1" si="1277"/>
        <v>-4.407861842250153E-13</v>
      </c>
      <c r="FO497" s="223">
        <f t="shared" ca="1" si="1278"/>
        <v>3.6290733594860786E-13</v>
      </c>
      <c r="FP497" s="223">
        <f t="shared" ca="1" si="1279"/>
        <v>-2.7108216227247275E-13</v>
      </c>
      <c r="FQ497" s="223">
        <f t="shared" ca="1" si="1280"/>
        <v>1.6883945312483355E-13</v>
      </c>
      <c r="FR497" s="223">
        <f t="shared" ca="1" si="1281"/>
        <v>-6.010833847986249E-14</v>
      </c>
      <c r="FS497" s="223">
        <f t="shared" ca="1" si="1282"/>
        <v>-5.0932705903681215E-14</v>
      </c>
      <c r="FT497" s="223">
        <f t="shared" ca="1" si="1283"/>
        <v>1.6001643496280085E-13</v>
      </c>
      <c r="FU497" s="223">
        <f t="shared" ca="1" si="1284"/>
        <v>-2.6295082216454999E-13</v>
      </c>
      <c r="FV497" s="223">
        <f t="shared" ca="1" si="1285"/>
        <v>3.5578015673503441E-13</v>
      </c>
      <c r="FW497" s="223">
        <f t="shared" ca="1" si="1286"/>
        <v>-4.3493705940600067E-13</v>
      </c>
      <c r="FX497" s="223">
        <f t="shared" ca="1" si="1287"/>
        <v>4.9737957479950564E-13</v>
      </c>
      <c r="FY497" s="223">
        <f t="shared" ca="1" si="1288"/>
        <v>-5.4070807206714281E-13</v>
      </c>
      <c r="FZ497" s="223">
        <f t="shared" ca="1" si="1289"/>
        <v>5.6325746135781778E-13</v>
      </c>
      <c r="GA497" s="223">
        <f t="shared" ca="1" si="1290"/>
        <v>-5.6416118228693317E-13</v>
      </c>
      <c r="GB497" s="223">
        <f t="shared" ca="1" si="1291"/>
        <v>5.4338450536599558E-13</v>
      </c>
      <c r="GC497" s="223">
        <f t="shared" ca="1" si="1292"/>
        <v>-5.0172586663738209E-13</v>
      </c>
      <c r="GD497" s="223">
        <f t="shared" ca="1" si="1293"/>
        <v>4.407861842249996E-13</v>
      </c>
      <c r="GE497" s="223">
        <f t="shared" ca="1" si="1294"/>
        <v>-3.6290733594863815E-13</v>
      </c>
      <c r="GF497" s="223">
        <f t="shared" ca="1" si="1295"/>
        <v>2.7108216227250739E-13</v>
      </c>
      <c r="GG497" s="223">
        <f t="shared" ca="1" si="1296"/>
        <v>-1.6883945312487116E-13</v>
      </c>
      <c r="GH497" s="223">
        <f t="shared" ca="1" si="1297"/>
        <v>6.0108338479901681E-14</v>
      </c>
      <c r="GI497" s="223">
        <f t="shared" ca="1" si="1298"/>
        <v>5.0932705903706093E-14</v>
      </c>
      <c r="GJ497" s="223">
        <f t="shared" ca="1" si="1299"/>
        <v>-1.6001643496282481E-13</v>
      </c>
      <c r="GK497" s="223">
        <f t="shared" ca="1" si="1300"/>
        <v>2.6295082216457211E-13</v>
      </c>
      <c r="GL497" s="223">
        <f t="shared" ca="1" si="1301"/>
        <v>-3.5578015673505385E-13</v>
      </c>
      <c r="GM497" s="223">
        <f t="shared" ca="1" si="1302"/>
        <v>4.3493705940601673E-13</v>
      </c>
      <c r="GN497" s="223">
        <f t="shared" ca="1" si="1303"/>
        <v>-4.9737957479951756E-13</v>
      </c>
      <c r="GO497" s="223">
        <f t="shared" ca="1" si="1304"/>
        <v>5.4070807206715028E-13</v>
      </c>
      <c r="GP497" s="223">
        <f t="shared" ca="1" si="1305"/>
        <v>-5.632574613578204E-13</v>
      </c>
      <c r="GQ497" s="223">
        <f t="shared" ca="1" si="1306"/>
        <v>5.641611822869367E-13</v>
      </c>
      <c r="GR497" s="223">
        <f t="shared" ca="1" si="1307"/>
        <v>-5.4338450536600669E-13</v>
      </c>
      <c r="GS497" s="223">
        <f t="shared" ca="1" si="1308"/>
        <v>5.0172586663740037E-13</v>
      </c>
      <c r="GT497" s="223">
        <f t="shared" ca="1" si="1309"/>
        <v>-4.4078618422502434E-13</v>
      </c>
      <c r="GU497" s="223">
        <f t="shared" ca="1" si="1310"/>
        <v>3.6290733594861897E-13</v>
      </c>
      <c r="GV497" s="223">
        <f t="shared" ca="1" si="1311"/>
        <v>-2.7108216227248548E-13</v>
      </c>
      <c r="GW497" s="223">
        <f t="shared" ca="1" si="1312"/>
        <v>1.6883945312484733E-13</v>
      </c>
      <c r="GX497" s="223">
        <f t="shared" ca="1" si="1313"/>
        <v>-6.0108338479876841E-14</v>
      </c>
      <c r="GY497" s="223">
        <f t="shared" ca="1" si="1314"/>
        <v>-5.0932705903730983E-14</v>
      </c>
      <c r="GZ497" s="223">
        <f t="shared" ca="1" si="1315"/>
        <v>1.6001643496284877E-13</v>
      </c>
      <c r="HA497" s="223">
        <f t="shared" ca="1" si="1316"/>
        <v>-2.6295082216459422E-13</v>
      </c>
      <c r="HB497" s="223">
        <f t="shared" ca="1" si="1317"/>
        <v>3.557801567350232E-13</v>
      </c>
      <c r="HC497" s="223">
        <f t="shared" ca="1" si="1318"/>
        <v>-4.3493705940599144E-13</v>
      </c>
      <c r="HD497" s="223">
        <f t="shared" ca="1" si="1319"/>
        <v>4.9737957479949877E-13</v>
      </c>
      <c r="HE497" s="223">
        <f t="shared" ca="1" si="1320"/>
        <v>-5.4070807206713847E-13</v>
      </c>
      <c r="HF497" s="223">
        <f t="shared" ca="1" si="1321"/>
        <v>5.6325746135781626E-13</v>
      </c>
      <c r="HG497" s="223">
        <f t="shared" ca="1" si="1322"/>
        <v>-5.6416118228693448E-13</v>
      </c>
      <c r="HH497" s="223">
        <f t="shared" ca="1" si="1323"/>
        <v>5.4338450536599972E-13</v>
      </c>
      <c r="HI497" s="223">
        <f t="shared" ca="1" si="1324"/>
        <v>-5.0172586663738865E-13</v>
      </c>
      <c r="HJ497" s="223">
        <f t="shared" ca="1" si="1325"/>
        <v>4.4078618422500864E-13</v>
      </c>
      <c r="HK497" s="223">
        <f t="shared" ca="1" si="1326"/>
        <v>-3.6290733594859973E-13</v>
      </c>
      <c r="HL497" s="223">
        <f t="shared" ca="1" si="1327"/>
        <v>2.7108216227246351E-13</v>
      </c>
      <c r="HM497" s="223">
        <f t="shared" ca="1" si="1328"/>
        <v>-1.688394531248235E-13</v>
      </c>
      <c r="HN497" s="223">
        <f t="shared" ca="1" si="1329"/>
        <v>6.0108338479916032E-14</v>
      </c>
      <c r="HO497" s="223">
        <f t="shared" ca="1" si="1330"/>
        <v>5.0932705903691729E-14</v>
      </c>
      <c r="HP497" s="223">
        <f t="shared" ca="1" si="1331"/>
        <v>-1.6001643496281098E-13</v>
      </c>
      <c r="HQ497" s="223">
        <f t="shared" ca="1" si="1332"/>
        <v>2.6295082216455928E-13</v>
      </c>
      <c r="HR497" s="223">
        <f t="shared" ca="1" si="1333"/>
        <v>-3.5578015673504259E-13</v>
      </c>
      <c r="HS497" s="223">
        <f t="shared" ca="1" si="1334"/>
        <v>4.3493705940600734E-13</v>
      </c>
      <c r="HT497" s="223">
        <f t="shared" ca="1" si="1335"/>
        <v>-4.9737957479951069E-13</v>
      </c>
      <c r="HU497" s="223">
        <f t="shared" ca="1" si="1336"/>
        <v>5.4070807206714594E-13</v>
      </c>
      <c r="HV497" s="223">
        <f t="shared" ca="1" si="1337"/>
        <v>-5.6325746135781889E-13</v>
      </c>
      <c r="HW497" s="223">
        <f t="shared" ca="1" si="1338"/>
        <v>5.6416118228693226E-13</v>
      </c>
      <c r="HX497" s="223">
        <f t="shared" ca="1" si="1339"/>
        <v>-5.4338450536599255E-13</v>
      </c>
      <c r="HY497" s="223">
        <f t="shared" ca="1" si="1340"/>
        <v>5.0172586663740703E-13</v>
      </c>
      <c r="HZ497" s="223">
        <f t="shared" ca="1" si="1341"/>
        <v>-4.4078618422503338E-13</v>
      </c>
      <c r="IA497" s="223">
        <f t="shared" ca="1" si="1342"/>
        <v>3.6290733594863002E-13</v>
      </c>
      <c r="IB497" s="223">
        <f t="shared" ca="1" si="1343"/>
        <v>-2.7108216227249815E-13</v>
      </c>
      <c r="IC497" s="223">
        <f t="shared" ca="1" si="1344"/>
        <v>1.6883945312486111E-13</v>
      </c>
      <c r="ID497" s="223">
        <f t="shared" ca="1" si="1345"/>
        <v>-6.0108338479891192E-14</v>
      </c>
      <c r="IE497" s="223">
        <f t="shared" ca="1" si="1346"/>
        <v>-1.216126346241922E-13</v>
      </c>
      <c r="IF497" s="223">
        <f t="shared" ca="1" si="1347"/>
        <v>1.6001643496283493E-13</v>
      </c>
      <c r="IG497" s="223">
        <f t="shared" ca="1" si="1348"/>
        <v>-2.629508221645814E-13</v>
      </c>
      <c r="IH497" s="223">
        <f t="shared" ca="1" si="1349"/>
        <v>3.5578015673506203E-13</v>
      </c>
      <c r="II497" s="223">
        <f t="shared" ca="1" si="1350"/>
        <v>-4.3493705940602339E-13</v>
      </c>
      <c r="IJ497" s="223">
        <f t="shared" ca="1" si="1351"/>
        <v>4.973795747995226E-13</v>
      </c>
      <c r="IK497" s="223">
        <f t="shared" ca="1" si="1352"/>
        <v>-5.4070807206713413E-13</v>
      </c>
      <c r="IL497" s="223">
        <f t="shared" ca="1" si="1353"/>
        <v>5.6325746135781475E-13</v>
      </c>
      <c r="IM497" s="223">
        <f t="shared" ca="1" si="1354"/>
        <v>-5.6416118228693579E-13</v>
      </c>
      <c r="IN497" s="223">
        <f t="shared" ca="1" si="1355"/>
        <v>5.4338450536600376E-13</v>
      </c>
      <c r="IO497" s="223">
        <f t="shared" ca="1" si="1356"/>
        <v>-5.0172586663739542E-13</v>
      </c>
      <c r="IP497" s="223">
        <f t="shared" ca="1" si="1357"/>
        <v>4.4078618422501768E-13</v>
      </c>
      <c r="IQ497" s="223">
        <f t="shared" ca="1" si="1358"/>
        <v>-3.6290733594861084E-13</v>
      </c>
      <c r="IR497" s="223">
        <f t="shared" ca="1" si="1359"/>
        <v>2.7108216227247619E-13</v>
      </c>
      <c r="IS497" s="223">
        <f t="shared" ca="1" si="1360"/>
        <v>-1.6883945312483728E-13</v>
      </c>
      <c r="IT497" s="223">
        <f t="shared" ca="1" si="1361"/>
        <v>6.0108338479866353E-14</v>
      </c>
      <c r="IU497" s="223">
        <f t="shared" ca="1" si="1362"/>
        <v>5.0932705903741484E-14</v>
      </c>
      <c r="IV497" s="223">
        <f t="shared" ca="1" si="1363"/>
        <v>-1.6001643496285889E-13</v>
      </c>
      <c r="IW497" s="223">
        <f t="shared" ca="1" si="1364"/>
        <v>2.6295082216454651E-13</v>
      </c>
      <c r="IX497" s="223">
        <f t="shared" ca="1" si="1365"/>
        <v>-3.5578015673503138E-13</v>
      </c>
      <c r="IY497" s="223">
        <f t="shared" ca="1" si="1366"/>
        <v>4.349370594059982E-13</v>
      </c>
      <c r="IZ497" s="223">
        <f t="shared" ca="1" si="1367"/>
        <v>-4.9737957479950372E-13</v>
      </c>
      <c r="JA497" s="223">
        <f t="shared" ca="1" si="1368"/>
        <v>5.407080720671416E-13</v>
      </c>
      <c r="JB497" s="223">
        <f t="shared" ca="1" si="1369"/>
        <v>-5.6325746135781737E-13</v>
      </c>
    </row>
    <row r="498" spans="2:262">
      <c r="B498" s="230">
        <v>137</v>
      </c>
      <c r="C498" s="229">
        <f t="shared" si="1370"/>
        <v>2.6757812500000019E-3</v>
      </c>
      <c r="D498" s="226">
        <f t="shared" ca="1" si="1113"/>
        <v>17.999999999998455</v>
      </c>
      <c r="E498" s="225">
        <f ca="1">EM361</f>
        <v>-1.5455519749809623E-12</v>
      </c>
      <c r="F498" s="224">
        <v>137</v>
      </c>
      <c r="G498" s="223">
        <f t="shared" ca="1" si="1114"/>
        <v>6.3273659738523477E-13</v>
      </c>
      <c r="H498" s="223">
        <f t="shared" ca="1" si="1115"/>
        <v>-6.1103363822669882E-13</v>
      </c>
      <c r="I498" s="223">
        <f t="shared" ca="1" si="1116"/>
        <v>5.5963704730072855E-13</v>
      </c>
      <c r="J498" s="223">
        <f t="shared" ca="1" si="1117"/>
        <v>-4.8104447997288857E-13</v>
      </c>
      <c r="K498" s="223">
        <f t="shared" ca="1" si="1118"/>
        <v>3.790752002049195E-13</v>
      </c>
      <c r="L498" s="223">
        <f t="shared" ca="1" si="1119"/>
        <v>-2.5868448059655299E-13</v>
      </c>
      <c r="M498" s="223">
        <f t="shared" ca="1" si="1120"/>
        <v>1.2572279724701458E-13</v>
      </c>
      <c r="N498" s="223">
        <f t="shared" ca="1" si="1121"/>
        <v>1.3348478459922503E-14</v>
      </c>
      <c r="O498" s="223">
        <f t="shared" ca="1" si="1122"/>
        <v>-1.5177107497925418E-13</v>
      </c>
      <c r="P498" s="223">
        <f t="shared" ca="1" si="1123"/>
        <v>2.8281824381106869E-13</v>
      </c>
      <c r="Q498" s="223">
        <f t="shared" ca="1" si="1124"/>
        <v>-4.0012165082118079E-13</v>
      </c>
      <c r="R498" s="223">
        <f t="shared" ca="1" si="1125"/>
        <v>4.9798085015044433E-13</v>
      </c>
      <c r="S498" s="223">
        <f t="shared" ca="1" si="1126"/>
        <v>-5.716403015991914E-13</v>
      </c>
      <c r="T498" s="223">
        <f t="shared" ca="1" si="1127"/>
        <v>6.1752046962195292E-13</v>
      </c>
      <c r="U498" s="223">
        <f t="shared" ca="1" si="1128"/>
        <v>-6.33391773505871E-13</v>
      </c>
      <c r="V498" s="223">
        <f t="shared" ca="1" si="1129"/>
        <v>6.1848293549516672E-13</v>
      </c>
      <c r="W498" s="223">
        <f t="shared" ca="1" si="1130"/>
        <v>-5.7351846160436149E-13</v>
      </c>
      <c r="X498" s="223">
        <f t="shared" ca="1" si="1131"/>
        <v>5.006834337124248E-13</v>
      </c>
      <c r="Y498" s="223">
        <f t="shared" ca="1" si="1132"/>
        <v>-4.0351732389207013E-13</v>
      </c>
      <c r="Z498" s="223">
        <f t="shared" ca="1" si="1133"/>
        <v>2.8674199114546148E-13</v>
      </c>
      <c r="AA498" s="223">
        <f t="shared" ca="1" si="1134"/>
        <v>-1.5603221917214924E-13</v>
      </c>
      <c r="AB498" s="223">
        <f t="shared" ca="1" si="1135"/>
        <v>1.7739946056355749E-14</v>
      </c>
      <c r="AC498" s="223">
        <f t="shared" ca="1" si="1136"/>
        <v>1.214144128642394E-13</v>
      </c>
      <c r="AD498" s="223">
        <f t="shared" ca="1" si="1137"/>
        <v>-2.5466854855438731E-13</v>
      </c>
      <c r="AE498" s="223">
        <f t="shared" ca="1" si="1138"/>
        <v>3.7554687769243297E-13</v>
      </c>
      <c r="AF498" s="223">
        <f t="shared" ca="1" si="1139"/>
        <v>-4.7817522843326428E-13</v>
      </c>
      <c r="AG498" s="223">
        <f t="shared" ca="1" si="1140"/>
        <v>5.5756630013555917E-13</v>
      </c>
      <c r="AH498" s="223">
        <f t="shared" ca="1" si="1141"/>
        <v>-6.0986202492667178E-13</v>
      </c>
      <c r="AI498" s="223">
        <f t="shared" ca="1" si="1142"/>
        <v>6.3252105336556478E-13</v>
      </c>
      <c r="AJ498" s="223">
        <f t="shared" ca="1" si="1143"/>
        <v>-6.2444225319931933E-13</v>
      </c>
      <c r="AK498" s="223">
        <f t="shared" ca="1" si="1144"/>
        <v>5.8601821969970386E-13</v>
      </c>
      <c r="AL498" s="223">
        <f t="shared" ca="1" si="1145"/>
        <v>-5.1911619720545587E-13</v>
      </c>
      <c r="AM498" s="223">
        <f t="shared" ca="1" si="1146"/>
        <v>4.2698733900202485E-13</v>
      </c>
      <c r="AN498" s="223">
        <f t="shared" ca="1" si="1147"/>
        <v>-3.141087151220624E-13</v>
      </c>
      <c r="AO498" s="223">
        <f t="shared" ca="1" si="1148"/>
        <v>1.8596574581449857E-13</v>
      </c>
      <c r="AP498" s="223">
        <f t="shared" ca="1" si="1149"/>
        <v>-4.8785633488757464E-14</v>
      </c>
      <c r="AQ498" s="223">
        <f t="shared" ca="1" si="1150"/>
        <v>-9.0765252793988183E-14</v>
      </c>
      <c r="AR498" s="223">
        <f t="shared" ca="1" si="1151"/>
        <v>2.2590533445790812E-13</v>
      </c>
      <c r="AS498" s="223">
        <f t="shared" ca="1" si="1152"/>
        <v>-3.5006737924129886E-13</v>
      </c>
      <c r="AT498" s="223">
        <f t="shared" ca="1" si="1153"/>
        <v>4.5721764070758184E-13</v>
      </c>
      <c r="AU498" s="223">
        <f t="shared" ca="1" si="1154"/>
        <v>-5.421490726178672E-13</v>
      </c>
      <c r="AV498" s="223">
        <f t="shared" ca="1" si="1155"/>
        <v>6.0073436919573797E-13</v>
      </c>
      <c r="AW498" s="223">
        <f t="shared" ca="1" si="1156"/>
        <v>-6.3012653460540007E-13</v>
      </c>
      <c r="AX498" s="223">
        <f t="shared" ca="1" si="1157"/>
        <v>6.2889723482083328E-13</v>
      </c>
      <c r="AY498" s="223">
        <f t="shared" ca="1" si="1158"/>
        <v>-5.9710620857465591E-13</v>
      </c>
      <c r="AZ498" s="223">
        <f t="shared" ca="1" si="1159"/>
        <v>5.3629836431021036E-13</v>
      </c>
      <c r="BA498" s="223">
        <f t="shared" ca="1" si="1160"/>
        <v>-4.4942870421264662E-13</v>
      </c>
      <c r="BB498" s="223">
        <f t="shared" ca="1" si="1161"/>
        <v>3.4071872369126028E-13</v>
      </c>
      <c r="BC498" s="223">
        <f t="shared" ca="1" si="1162"/>
        <v>-2.1545126468649658E-13</v>
      </c>
      <c r="BD498" s="223">
        <f t="shared" ca="1" si="1163"/>
        <v>7.9713792056958958E-14</v>
      </c>
      <c r="BE498" s="223">
        <f t="shared" ca="1" si="1164"/>
        <v>5.989743127965016E-14</v>
      </c>
      <c r="BF498" s="223">
        <f t="shared" ca="1" si="1165"/>
        <v>-1.9659789462374109E-13</v>
      </c>
      <c r="BG498" s="223">
        <f t="shared" ca="1" si="1166"/>
        <v>3.2374453781129864E-13</v>
      </c>
      <c r="BH498" s="223">
        <f t="shared" ca="1" si="1167"/>
        <v>-4.3515857563790536E-13</v>
      </c>
      <c r="BI498" s="223">
        <f t="shared" ca="1" si="1168"/>
        <v>5.2542576049757435E-13</v>
      </c>
      <c r="BJ498" s="223">
        <f t="shared" ca="1" si="1169"/>
        <v>-5.9015949175129576E-13</v>
      </c>
      <c r="BK498" s="223">
        <f t="shared" ca="1" si="1170"/>
        <v>6.2621398583080536E-13</v>
      </c>
      <c r="BL498" s="223">
        <f t="shared" ca="1" si="1171"/>
        <v>-6.3183714791877221E-13</v>
      </c>
      <c r="BM498" s="223">
        <f t="shared" ca="1" si="1172"/>
        <v>6.0675571629282484E-13</v>
      </c>
      <c r="BN498" s="223">
        <f t="shared" ca="1" si="1173"/>
        <v>-5.5218854168115299E-13</v>
      </c>
      <c r="BO498" s="223">
        <f t="shared" ca="1" si="1174"/>
        <v>4.7078735630951504E-13</v>
      </c>
      <c r="BP498" s="223">
        <f t="shared" ca="1" si="1175"/>
        <v>-3.6650791101165048E-13</v>
      </c>
      <c r="BQ498" s="223">
        <f t="shared" ca="1" si="1176"/>
        <v>2.4441774259056288E-13</v>
      </c>
      <c r="BR498" s="223">
        <f t="shared" ca="1" si="1177"/>
        <v>-1.104499131179917E-13</v>
      </c>
      <c r="BS498" s="223">
        <f t="shared" ca="1" si="1178"/>
        <v>-2.888531160697299E-14</v>
      </c>
      <c r="BT498" s="223">
        <f t="shared" ca="1" si="1179"/>
        <v>1.6681683324149203E-13</v>
      </c>
      <c r="BU498" s="223">
        <f t="shared" ca="1" si="1180"/>
        <v>-2.9664176743303875E-13</v>
      </c>
      <c r="BV498" s="223">
        <f t="shared" ca="1" si="1181"/>
        <v>4.1205117544412765E-13</v>
      </c>
      <c r="BW498" s="223">
        <f t="shared" ca="1" si="1182"/>
        <v>-5.0743665169839112E-13</v>
      </c>
      <c r="BX498" s="223">
        <f t="shared" ca="1" si="1183"/>
        <v>5.7816286839935102E-13</v>
      </c>
      <c r="BY498" s="223">
        <f t="shared" ca="1" si="1184"/>
        <v>-6.2079283271447374E-13</v>
      </c>
      <c r="BZ498" s="223">
        <f t="shared" ca="1" si="1185"/>
        <v>6.332549099849774E-13</v>
      </c>
      <c r="CA498" s="223">
        <f t="shared" ca="1" si="1186"/>
        <v>-6.1494349634492071E-13</v>
      </c>
      <c r="CB498" s="223">
        <f t="shared" ca="1" si="1187"/>
        <v>5.6674844848918177E-13</v>
      </c>
      <c r="CC498" s="223">
        <f t="shared" ca="1" si="1188"/>
        <v>-4.9101184042893184E-13</v>
      </c>
      <c r="CD498" s="223">
        <f t="shared" ca="1" si="1189"/>
        <v>3.914141486721122E-13</v>
      </c>
      <c r="CE498" s="223">
        <f t="shared" ca="1" si="1190"/>
        <v>-2.7279539674426283E-13</v>
      </c>
      <c r="CF498" s="223">
        <f t="shared" ca="1" si="1191"/>
        <v>1.4091995066407098E-13</v>
      </c>
      <c r="CG498" s="223">
        <f t="shared" ca="1" si="1192"/>
        <v>-2.1963953114198613E-15</v>
      </c>
      <c r="CH498" s="223">
        <f t="shared" ca="1" si="1193"/>
        <v>-1.3663389549651782E-13</v>
      </c>
      <c r="CI498" s="223">
        <f t="shared" ca="1" si="1194"/>
        <v>2.6882436105428262E-13</v>
      </c>
      <c r="CJ498" s="223">
        <f t="shared" ca="1" si="1195"/>
        <v>-3.8795110787729909E-13</v>
      </c>
      <c r="CK498" s="223">
        <f t="shared" ca="1" si="1196"/>
        <v>4.8822508355906521E-13</v>
      </c>
      <c r="CL498" s="223">
        <f t="shared" ca="1" si="1197"/>
        <v>-5.6477340005636074E-13</v>
      </c>
      <c r="CM498" s="223">
        <f t="shared" ca="1" si="1198"/>
        <v>6.1387613528910576E-13</v>
      </c>
      <c r="CN498" s="223">
        <f t="shared" ca="1" si="1199"/>
        <v>-6.3314710550644907E-13</v>
      </c>
      <c r="CO498" s="223">
        <f t="shared" ca="1" si="1200"/>
        <v>6.2164982365163651E-13</v>
      </c>
      <c r="CP498" s="223">
        <f t="shared" ca="1" si="1201"/>
        <v>-5.7994300864349938E-13</v>
      </c>
      <c r="CQ498" s="223">
        <f t="shared" ca="1" si="1202"/>
        <v>5.1005343401720833E-13</v>
      </c>
      <c r="CR498" s="223">
        <f t="shared" ca="1" si="1203"/>
        <v>-4.1537743536459264E-13</v>
      </c>
      <c r="CS498" s="223">
        <f t="shared" ca="1" si="1204"/>
        <v>3.0051586289316706E-13</v>
      </c>
      <c r="CT498" s="223">
        <f t="shared" ca="1" si="1205"/>
        <v>-1.7105049970583564E-13</v>
      </c>
      <c r="CU498" s="223">
        <f t="shared" ca="1" si="1206"/>
        <v>3.3272810921143948E-14</v>
      </c>
      <c r="CV498" s="223">
        <f t="shared" ca="1" si="1207"/>
        <v>1.0612179472961191E-13</v>
      </c>
      <c r="CW498" s="223">
        <f t="shared" ca="1" si="1208"/>
        <v>-2.4035933324349711E-13</v>
      </c>
      <c r="CX498" s="223">
        <f t="shared" ca="1" si="1209"/>
        <v>3.6291643211106199E-13</v>
      </c>
      <c r="CY498" s="223">
        <f t="shared" ca="1" si="1210"/>
        <v>-4.6783733842999116E-13</v>
      </c>
      <c r="CZ498" s="223">
        <f t="shared" ca="1" si="1211"/>
        <v>5.500233431243113E-13</v>
      </c>
      <c r="DA498" s="223">
        <f t="shared" ca="1" si="1212"/>
        <v>-6.0548055648463271E-13</v>
      </c>
      <c r="DB498" s="223">
        <f t="shared" ca="1" si="1213"/>
        <v>6.315139941936182E-13</v>
      </c>
      <c r="DC498" s="223">
        <f t="shared" ca="1" si="1214"/>
        <v>-6.2685854208307504E-13</v>
      </c>
      <c r="DD498" s="223">
        <f t="shared" ca="1" si="1215"/>
        <v>5.9174043529299308E-13</v>
      </c>
      <c r="DE498" s="223">
        <f t="shared" ca="1" si="1216"/>
        <v>-5.2786626420751173E-13</v>
      </c>
      <c r="DF498" s="223">
        <f t="shared" ca="1" si="1217"/>
        <v>4.3834004143252654E-13</v>
      </c>
      <c r="DG498" s="223">
        <f t="shared" ca="1" si="1218"/>
        <v>-3.2751236000624921E-13</v>
      </c>
      <c r="DH498" s="223">
        <f t="shared" ca="1" si="1219"/>
        <v>2.007689731115893E-13</v>
      </c>
      <c r="DI498" s="223">
        <f t="shared" ca="1" si="1220"/>
        <v>-6.4269069414969094E-14</v>
      </c>
      <c r="DJ498" s="223">
        <f t="shared" ca="1" si="1221"/>
        <v>-7.5354037263995521E-14</v>
      </c>
      <c r="DK498" s="223">
        <f t="shared" ca="1" si="1222"/>
        <v>2.1131525874597023E-13</v>
      </c>
      <c r="DL498" s="223">
        <f t="shared" ca="1" si="1223"/>
        <v>-3.370074588721434E-13</v>
      </c>
      <c r="DM498" s="223">
        <f t="shared" ca="1" si="1224"/>
        <v>4.46322532174904E-13</v>
      </c>
      <c r="DN498" s="223">
        <f t="shared" ca="1" si="1225"/>
        <v>-5.3394823178233844E-13</v>
      </c>
      <c r="DO498" s="223">
        <f t="shared" ca="1" si="1226"/>
        <v>5.9562632198574472E-13</v>
      </c>
      <c r="DP498" s="223">
        <f t="shared" ca="1" si="1227"/>
        <v>-6.2835951035468505E-13</v>
      </c>
      <c r="DQ498" s="223">
        <f t="shared" ca="1" si="1228"/>
        <v>6.3055710338031733E-13</v>
      </c>
      <c r="DR498" s="223">
        <f t="shared" ca="1" si="1229"/>
        <v>-6.0211230740351282E-13</v>
      </c>
      <c r="DS498" s="223">
        <f t="shared" ca="1" si="1230"/>
        <v>5.4440741833173532E-13</v>
      </c>
      <c r="DT498" s="223">
        <f t="shared" ca="1" si="1231"/>
        <v>-4.6024664794657065E-13</v>
      </c>
      <c r="DU498" s="223">
        <f t="shared" ca="1" si="1232"/>
        <v>3.5371985115741263E-13</v>
      </c>
      <c r="DV498" s="223">
        <f t="shared" ca="1" si="1233"/>
        <v>-2.3000377647579799E-13</v>
      </c>
      <c r="DW498" s="223">
        <f t="shared" ca="1" si="1234"/>
        <v>9.5110498091303717E-14</v>
      </c>
      <c r="DX498" s="223">
        <f t="shared" ca="1" si="1235"/>
        <v>4.4404745322411771E-14</v>
      </c>
      <c r="DY498" s="223">
        <f t="shared" ca="1" si="1236"/>
        <v>-1.8176210728105981E-13</v>
      </c>
      <c r="DZ498" s="223">
        <f t="shared" ca="1" si="1237"/>
        <v>3.1028660514646517E-13</v>
      </c>
      <c r="EA498" s="223">
        <f t="shared" ca="1" si="1238"/>
        <v>-4.2373249584656977E-13</v>
      </c>
      <c r="EB498" s="223">
        <f t="shared" ca="1" si="1239"/>
        <v>5.1658679238164121E-13</v>
      </c>
      <c r="EC498" s="223">
        <f t="shared" ca="1" si="1240"/>
        <v>-5.843371715064873E-13</v>
      </c>
      <c r="ED498" s="223">
        <f t="shared" ca="1" si="1241"/>
        <v>6.2369125341751009E-13</v>
      </c>
      <c r="EE498" s="223">
        <f t="shared" ca="1" si="1242"/>
        <v>-6.3273659738523396E-13</v>
      </c>
      <c r="EF498" s="223">
        <f t="shared" ca="1" si="1243"/>
        <v>6.1103363822669922E-13</v>
      </c>
      <c r="EG498" s="223">
        <f t="shared" ca="1" si="1244"/>
        <v>-5.5963704730072149E-13</v>
      </c>
      <c r="EH498" s="223">
        <f t="shared" ca="1" si="1245"/>
        <v>4.8104447997289109E-13</v>
      </c>
      <c r="EI498" s="223">
        <f t="shared" ca="1" si="1246"/>
        <v>-3.7907520020490819E-13</v>
      </c>
      <c r="EJ498" s="223">
        <f t="shared" ca="1" si="1247"/>
        <v>2.5868448059655859E-13</v>
      </c>
      <c r="EK498" s="223">
        <f t="shared" ca="1" si="1248"/>
        <v>-1.2572279724700514E-13</v>
      </c>
      <c r="EL498" s="223">
        <f t="shared" ca="1" si="1249"/>
        <v>-1.3348478459914122E-14</v>
      </c>
      <c r="EM498" s="223">
        <f t="shared" ca="1" si="1250"/>
        <v>1.5177107497926352E-13</v>
      </c>
      <c r="EN498" s="223">
        <f t="shared" ca="1" si="1251"/>
        <v>-2.8281824381106116E-13</v>
      </c>
      <c r="EO498" s="223">
        <f t="shared" ca="1" si="1252"/>
        <v>4.0012165082118467E-13</v>
      </c>
      <c r="EP498" s="223">
        <f t="shared" ca="1" si="1253"/>
        <v>-4.9798085015043636E-13</v>
      </c>
      <c r="EQ498" s="223">
        <f t="shared" ca="1" si="1254"/>
        <v>5.7164030159919362E-13</v>
      </c>
      <c r="ER498" s="223">
        <f t="shared" ca="1" si="1255"/>
        <v>-6.1752046962194908E-13</v>
      </c>
      <c r="ES498" s="223">
        <f t="shared" ca="1" si="1256"/>
        <v>6.333917735058711E-13</v>
      </c>
      <c r="ET498" s="223">
        <f t="shared" ca="1" si="1257"/>
        <v>-6.1848293549517045E-13</v>
      </c>
      <c r="EU498" s="223">
        <f t="shared" ca="1" si="1258"/>
        <v>5.7351846160436119E-13</v>
      </c>
      <c r="EV498" s="223">
        <f t="shared" ca="1" si="1259"/>
        <v>-5.0068343371241349E-13</v>
      </c>
      <c r="EW498" s="223">
        <f t="shared" ca="1" si="1260"/>
        <v>4.0351732389207311E-13</v>
      </c>
      <c r="EX498" s="223">
        <f t="shared" ca="1" si="1261"/>
        <v>-2.8674199114544487E-13</v>
      </c>
      <c r="EY498" s="223">
        <f t="shared" ca="1" si="1262"/>
        <v>1.5603221917215737E-13</v>
      </c>
      <c r="EZ498" s="223">
        <f t="shared" ca="1" si="1263"/>
        <v>-1.7739946056346144E-14</v>
      </c>
      <c r="FA498" s="223">
        <f t="shared" ca="1" si="1264"/>
        <v>-1.214144128642312E-13</v>
      </c>
      <c r="FB498" s="223">
        <f t="shared" ca="1" si="1265"/>
        <v>2.5466854855439614E-13</v>
      </c>
      <c r="FC498" s="223">
        <f t="shared" ca="1" si="1266"/>
        <v>-3.7554687769245519E-13</v>
      </c>
      <c r="FD498" s="223">
        <f t="shared" ca="1" si="1267"/>
        <v>4.7817522843327054E-13</v>
      </c>
      <c r="FE498" s="223">
        <f t="shared" ca="1" si="1268"/>
        <v>-5.5756630013555523E-13</v>
      </c>
      <c r="FF498" s="223">
        <f t="shared" ca="1" si="1269"/>
        <v>6.0986202492666219E-13</v>
      </c>
      <c r="FG498" s="223">
        <f t="shared" ca="1" si="1270"/>
        <v>-6.3252105336556579E-13</v>
      </c>
      <c r="FH498" s="223">
        <f t="shared" ca="1" si="1271"/>
        <v>6.2444225319931923E-13</v>
      </c>
      <c r="FI498" s="223">
        <f t="shared" ca="1" si="1272"/>
        <v>-5.8601821969971032E-13</v>
      </c>
      <c r="FJ498" s="223">
        <f t="shared" ca="1" si="1273"/>
        <v>5.1911619720547616E-13</v>
      </c>
      <c r="FK498" s="223">
        <f t="shared" ca="1" si="1274"/>
        <v>-4.2698733900201112E-13</v>
      </c>
      <c r="FL498" s="223">
        <f t="shared" ca="1" si="1275"/>
        <v>3.141087151220618E-13</v>
      </c>
      <c r="FM498" s="223">
        <f t="shared" ca="1" si="1276"/>
        <v>-1.8596574581451518E-13</v>
      </c>
      <c r="FN498" s="223">
        <f t="shared" ca="1" si="1277"/>
        <v>4.8785633488720936E-14</v>
      </c>
      <c r="FO498" s="223">
        <f t="shared" ca="1" si="1278"/>
        <v>9.0765252793997725E-14</v>
      </c>
      <c r="FP498" s="223">
        <f t="shared" ca="1" si="1279"/>
        <v>-2.259053344579003E-13</v>
      </c>
      <c r="FQ498" s="223">
        <f t="shared" ca="1" si="1280"/>
        <v>3.5006737924128432E-13</v>
      </c>
      <c r="FR498" s="223">
        <f t="shared" ca="1" si="1281"/>
        <v>-4.5721764070760709E-13</v>
      </c>
      <c r="FS498" s="223">
        <f t="shared" ca="1" si="1282"/>
        <v>5.421490726178675E-13</v>
      </c>
      <c r="FT498" s="223">
        <f t="shared" ca="1" si="1283"/>
        <v>-6.0073436919573262E-13</v>
      </c>
      <c r="FU498" s="223">
        <f t="shared" ca="1" si="1284"/>
        <v>6.3012653460539644E-13</v>
      </c>
      <c r="FV498" s="223">
        <f t="shared" ca="1" si="1285"/>
        <v>-6.2889723482083106E-13</v>
      </c>
      <c r="FW498" s="223">
        <f t="shared" ca="1" si="1286"/>
        <v>5.971062085746557E-13</v>
      </c>
      <c r="FX498" s="223">
        <f t="shared" ca="1" si="1287"/>
        <v>-5.3629836431021955E-13</v>
      </c>
      <c r="FY498" s="223">
        <f t="shared" ca="1" si="1288"/>
        <v>4.4942870421267151E-13</v>
      </c>
      <c r="FZ498" s="223">
        <f t="shared" ca="1" si="1289"/>
        <v>-3.4071872369124453E-13</v>
      </c>
      <c r="GA498" s="223">
        <f t="shared" ca="1" si="1290"/>
        <v>2.15451264686496E-13</v>
      </c>
      <c r="GB498" s="223">
        <f t="shared" ca="1" si="1291"/>
        <v>-7.9713792056976199E-14</v>
      </c>
      <c r="GC498" s="223">
        <f t="shared" ca="1" si="1292"/>
        <v>-5.9897431279686624E-14</v>
      </c>
      <c r="GD498" s="223">
        <f t="shared" ca="1" si="1293"/>
        <v>1.9659789462375878E-13</v>
      </c>
      <c r="GE498" s="223">
        <f t="shared" ca="1" si="1294"/>
        <v>-3.2374453781129919E-13</v>
      </c>
      <c r="GF498" s="223">
        <f t="shared" ca="1" si="1295"/>
        <v>4.3515857563789259E-13</v>
      </c>
      <c r="GG498" s="223">
        <f t="shared" ca="1" si="1296"/>
        <v>-5.2542576049759475E-13</v>
      </c>
      <c r="GH498" s="223">
        <f t="shared" ca="1" si="1297"/>
        <v>5.9015949175129596E-13</v>
      </c>
      <c r="GI498" s="223">
        <f t="shared" ca="1" si="1298"/>
        <v>-6.2621398583080273E-13</v>
      </c>
      <c r="GJ498" s="223">
        <f t="shared" ca="1" si="1299"/>
        <v>6.3183714791877464E-13</v>
      </c>
      <c r="GK498" s="223">
        <f t="shared" ca="1" si="1300"/>
        <v>-6.0675571629281948E-13</v>
      </c>
      <c r="GL498" s="223">
        <f t="shared" ca="1" si="1301"/>
        <v>5.5218854168115269E-13</v>
      </c>
      <c r="GM498" s="223">
        <f t="shared" ca="1" si="1302"/>
        <v>-4.7078735630952666E-13</v>
      </c>
      <c r="GN498" s="223">
        <f t="shared" ca="1" si="1303"/>
        <v>3.6650791101167936E-13</v>
      </c>
      <c r="GO498" s="223">
        <f t="shared" ca="1" si="1304"/>
        <v>-2.4441774259054571E-13</v>
      </c>
      <c r="GP498" s="223">
        <f t="shared" ca="1" si="1305"/>
        <v>1.1044991311799108E-13</v>
      </c>
      <c r="GQ498" s="223">
        <f t="shared" ca="1" si="1306"/>
        <v>2.888531160695561E-14</v>
      </c>
      <c r="GR498" s="223">
        <f t="shared" ca="1" si="1307"/>
        <v>-1.6681683324152737E-13</v>
      </c>
      <c r="GS498" s="223">
        <f t="shared" ca="1" si="1308"/>
        <v>2.9664176743305521E-13</v>
      </c>
      <c r="GT498" s="223">
        <f t="shared" ca="1" si="1309"/>
        <v>-4.1205117544412815E-13</v>
      </c>
      <c r="GU498" s="223">
        <f t="shared" ca="1" si="1310"/>
        <v>5.0743665169838072E-13</v>
      </c>
      <c r="GV498" s="223">
        <f t="shared" ca="1" si="1311"/>
        <v>-5.7816286839936597E-13</v>
      </c>
      <c r="GW498" s="223">
        <f t="shared" ca="1" si="1312"/>
        <v>6.2079283271447747E-13</v>
      </c>
      <c r="GX498" s="223">
        <f t="shared" ca="1" si="1313"/>
        <v>-6.332549099849774E-13</v>
      </c>
      <c r="GY498" s="223">
        <f t="shared" ca="1" si="1314"/>
        <v>6.149434963449292E-13</v>
      </c>
      <c r="GZ498" s="223">
        <f t="shared" ca="1" si="1315"/>
        <v>-5.6674844848917359E-13</v>
      </c>
      <c r="HA498" s="223">
        <f t="shared" ca="1" si="1316"/>
        <v>4.9101184042893143E-13</v>
      </c>
      <c r="HB498" s="223">
        <f t="shared" ca="1" si="1317"/>
        <v>-3.9141414867212588E-13</v>
      </c>
      <c r="HC498" s="223">
        <f t="shared" ca="1" si="1318"/>
        <v>2.7279539674429479E-13</v>
      </c>
      <c r="HD498" s="223">
        <f t="shared" ca="1" si="1319"/>
        <v>-1.4091995066403528E-13</v>
      </c>
      <c r="HE498" s="223">
        <f t="shared" ca="1" si="1320"/>
        <v>2.1963953114192302E-15</v>
      </c>
      <c r="HF498" s="223">
        <f t="shared" ca="1" si="1321"/>
        <v>1.3663389549651843E-13</v>
      </c>
      <c r="HG498" s="223">
        <f t="shared" ca="1" si="1322"/>
        <v>-2.6882436105431579E-13</v>
      </c>
      <c r="HH498" s="223">
        <f t="shared" ca="1" si="1323"/>
        <v>3.8795110787729955E-13</v>
      </c>
      <c r="HI498" s="223">
        <f t="shared" ca="1" si="1324"/>
        <v>-4.8822508355906561E-13</v>
      </c>
      <c r="HJ498" s="223">
        <f t="shared" ca="1" si="1325"/>
        <v>5.6477340005634478E-13</v>
      </c>
      <c r="HK498" s="223">
        <f t="shared" ca="1" si="1326"/>
        <v>-6.1387613528911475E-13</v>
      </c>
      <c r="HL498" s="223">
        <f t="shared" ca="1" si="1327"/>
        <v>6.3314710550644907E-13</v>
      </c>
      <c r="HM498" s="223">
        <f t="shared" ca="1" si="1328"/>
        <v>-6.2164982365163631E-13</v>
      </c>
      <c r="HN498" s="223">
        <f t="shared" ca="1" si="1329"/>
        <v>5.7994300864351361E-13</v>
      </c>
      <c r="HO498" s="223">
        <f t="shared" ca="1" si="1330"/>
        <v>-5.1005343401718662E-13</v>
      </c>
      <c r="HP498" s="223">
        <f t="shared" ca="1" si="1331"/>
        <v>4.1537743536459218E-13</v>
      </c>
      <c r="HQ498" s="223">
        <f t="shared" ca="1" si="1332"/>
        <v>-3.0051586289316646E-13</v>
      </c>
      <c r="HR498" s="223">
        <f t="shared" ca="1" si="1333"/>
        <v>1.7105049970586969E-13</v>
      </c>
      <c r="HS498" s="223">
        <f t="shared" ca="1" si="1334"/>
        <v>-3.3272810921107383E-14</v>
      </c>
      <c r="HT498" s="223">
        <f t="shared" ca="1" si="1335"/>
        <v>-1.0612179472961253E-13</v>
      </c>
      <c r="HU498" s="223">
        <f t="shared" ca="1" si="1336"/>
        <v>2.4035933324349772E-13</v>
      </c>
      <c r="HV498" s="223">
        <f t="shared" ca="1" si="1337"/>
        <v>-3.6291643211109203E-13</v>
      </c>
      <c r="HW498" s="223">
        <f t="shared" ca="1" si="1338"/>
        <v>4.6783733842999156E-13</v>
      </c>
      <c r="HX498" s="223">
        <f t="shared" ca="1" si="1339"/>
        <v>-5.500233431243116E-13</v>
      </c>
      <c r="HY498" s="223">
        <f t="shared" ca="1" si="1340"/>
        <v>6.0548055648462231E-13</v>
      </c>
      <c r="HZ498" s="223">
        <f t="shared" ca="1" si="1341"/>
        <v>-6.3151399419362103E-13</v>
      </c>
      <c r="IA498" s="223">
        <f t="shared" ca="1" si="1342"/>
        <v>6.2685854208307494E-13</v>
      </c>
      <c r="IB498" s="223">
        <f t="shared" ca="1" si="1343"/>
        <v>-5.9174043529299288E-13</v>
      </c>
      <c r="IC498" s="223">
        <f t="shared" ca="1" si="1344"/>
        <v>5.2786626420753132E-13</v>
      </c>
      <c r="ID498" s="223">
        <f t="shared" ca="1" si="1345"/>
        <v>-4.3834004143250009E-13</v>
      </c>
      <c r="IE498" s="223">
        <f t="shared" ca="1" si="1346"/>
        <v>1.3114938355598164E-13</v>
      </c>
      <c r="IF498" s="223">
        <f t="shared" ca="1" si="1347"/>
        <v>-2.0076897311158869E-13</v>
      </c>
      <c r="IG498" s="223">
        <f t="shared" ca="1" si="1348"/>
        <v>6.4269069415004296E-14</v>
      </c>
      <c r="IH498" s="223">
        <f t="shared" ca="1" si="1349"/>
        <v>7.5354037264031885E-14</v>
      </c>
      <c r="II498" s="223">
        <f t="shared" ca="1" si="1350"/>
        <v>-2.1131525874597079E-13</v>
      </c>
      <c r="IJ498" s="223">
        <f t="shared" ca="1" si="1351"/>
        <v>3.370074588721439E-13</v>
      </c>
      <c r="IK498" s="223">
        <f t="shared" ca="1" si="1352"/>
        <v>-4.4632253217487896E-13</v>
      </c>
      <c r="IL498" s="223">
        <f t="shared" ca="1" si="1353"/>
        <v>5.3394823178233874E-13</v>
      </c>
      <c r="IM498" s="223">
        <f t="shared" ca="1" si="1354"/>
        <v>-5.9562632198574492E-13</v>
      </c>
      <c r="IN498" s="223">
        <f t="shared" ca="1" si="1355"/>
        <v>6.2835951035468051E-13</v>
      </c>
      <c r="IO498" s="223">
        <f t="shared" ca="1" si="1356"/>
        <v>-6.305571033803139E-13</v>
      </c>
      <c r="IP498" s="223">
        <f t="shared" ca="1" si="1357"/>
        <v>6.0211230740351252E-13</v>
      </c>
      <c r="IQ498" s="223">
        <f t="shared" ca="1" si="1358"/>
        <v>-5.4440741833173502E-13</v>
      </c>
      <c r="IR498" s="223">
        <f t="shared" ca="1" si="1359"/>
        <v>4.6024664794659498E-13</v>
      </c>
      <c r="IS498" s="223">
        <f t="shared" ca="1" si="1360"/>
        <v>-3.5371985115738223E-13</v>
      </c>
      <c r="IT498" s="223">
        <f t="shared" ca="1" si="1361"/>
        <v>2.3000377647579743E-13</v>
      </c>
      <c r="IU498" s="223">
        <f t="shared" ca="1" si="1362"/>
        <v>-9.5110498091303111E-14</v>
      </c>
      <c r="IV498" s="223">
        <f t="shared" ca="1" si="1363"/>
        <v>-4.4404745322376468E-14</v>
      </c>
      <c r="IW498" s="223">
        <f t="shared" ca="1" si="1364"/>
        <v>1.8176210728109488E-13</v>
      </c>
      <c r="IX498" s="223">
        <f t="shared" ca="1" si="1365"/>
        <v>-3.1028660514646573E-13</v>
      </c>
      <c r="IY498" s="223">
        <f t="shared" ca="1" si="1366"/>
        <v>4.2373249584657017E-13</v>
      </c>
      <c r="IZ498" s="223">
        <f t="shared" ca="1" si="1367"/>
        <v>-5.1658679238162081E-13</v>
      </c>
      <c r="JA498" s="223">
        <f t="shared" ca="1" si="1368"/>
        <v>5.8433717150650153E-13</v>
      </c>
      <c r="JB498" s="223">
        <f t="shared" ca="1" si="1369"/>
        <v>-6.2369125341751019E-13</v>
      </c>
    </row>
    <row r="499" spans="2:262">
      <c r="B499" s="230">
        <v>138</v>
      </c>
      <c r="C499" s="229">
        <f t="shared" si="1370"/>
        <v>2.695312500000002E-3</v>
      </c>
      <c r="D499" s="226">
        <f t="shared" ca="1" si="1113"/>
        <v>17.999999999992571</v>
      </c>
      <c r="E499" s="225">
        <f ca="1">EN361</f>
        <v>-7.429698716427627E-12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17.999999999991406</v>
      </c>
      <c r="E500" s="225">
        <f ca="1">EO361</f>
        <v>-8.5939732300896696E-12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18.000000000002309</v>
      </c>
      <c r="E501" s="225">
        <f ca="1">EP361</f>
        <v>2.3093042681823607E-12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17.999999999982229</v>
      </c>
      <c r="E502" s="225">
        <f ca="1">EQ361</f>
        <v>-1.7770127660790146E-11</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18.00000000000486</v>
      </c>
      <c r="E503" s="225">
        <f ca="1">ER361</f>
        <v>4.8596291682603221E-12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17.999999999985508</v>
      </c>
      <c r="E504" s="225">
        <f ca="1">ES361</f>
        <v>-1.4491004101151063E-11</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18.000000000001638</v>
      </c>
      <c r="E505" s="225">
        <f ca="1">ET361</f>
        <v>1.6369495332195059E-12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17.999999999986972</v>
      </c>
      <c r="E506" s="225">
        <f ca="1">EU361</f>
        <v>-1.3028558756524079E-11</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18.000000000003531</v>
      </c>
      <c r="E507" s="225">
        <f ca="1">EV361</f>
        <v>3.5305495305822545E-12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17.999999999984464</v>
      </c>
      <c r="E508" s="225">
        <f ca="1">EW361</f>
        <v>-1.5534680916851622E-11</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18.000000000008065</v>
      </c>
      <c r="E509" s="225">
        <f ca="1">EX361</f>
        <v>8.0640131887166303E-12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17.999999999976403</v>
      </c>
      <c r="E510" s="225">
        <f ca="1">EY361</f>
        <v>-2.3596349609960344E-11</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17.999999999997129</v>
      </c>
      <c r="E511" s="225">
        <f ca="1">EZ361</f>
        <v>-2.871520976434744E-12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17.999999999987619</v>
      </c>
      <c r="E512" s="225">
        <f ca="1">FA361</f>
        <v>-1.2381441902390228E-11</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17.999999999985967</v>
      </c>
      <c r="E513" s="225">
        <f ca="1">FB361</f>
        <v>-1.4033926139269112E-11</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17.999999999999915</v>
      </c>
      <c r="E514" s="225">
        <f ca="1">FC361</f>
        <v>-8.6824102933890404E-14</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17.999999999974982</v>
      </c>
      <c r="E515" s="225">
        <f ca="1">FD361</f>
        <v>-2.5017652431665954E-11</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18.000000000003016</v>
      </c>
      <c r="E516" s="225">
        <f ca="1">FE361</f>
        <v>3.0159470664920054E-12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17.99999999997787</v>
      </c>
      <c r="E517" s="225">
        <f ca="1">FF361</f>
        <v>-2.2131363889855406E-11</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17.999999999996493</v>
      </c>
      <c r="E518" s="225">
        <f ca="1">FG361</f>
        <v>-3.5047767193830414E-12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17.999999999975525</v>
      </c>
      <c r="E519" s="225">
        <f ca="1">FH361</f>
        <v>-2.4473642006666122E-11</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18.000000000000892</v>
      </c>
      <c r="E520" s="225">
        <f ca="1">FI361</f>
        <v>8.924885051670141E-13</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17.999999999967461</v>
      </c>
      <c r="E521" s="225">
        <f ca="1">FJ361</f>
        <v>-3.2539410359008671E-11</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18.00000000000211</v>
      </c>
      <c r="E522" s="225">
        <f ca="1">FK361</f>
        <v>2.1098354006658477E-12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17.999999999969514</v>
      </c>
      <c r="E523" s="225">
        <f ca="1">FL361</f>
        <v>-3.0484820695910854E-11</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17.99999999999347</v>
      </c>
      <c r="E524" s="225">
        <f ca="1">FM361</f>
        <v>-6.5299572002744351E-12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17.999999999978769</v>
      </c>
      <c r="E525" s="225">
        <f ca="1">FN361</f>
        <v>-2.1232463078609411E-11</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17.9999999999845</v>
      </c>
      <c r="E526" s="225">
        <f ca="1">FO361</f>
        <v>-1.549930495371152E-11</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17.999999999983618</v>
      </c>
      <c r="E527" s="225">
        <f ca="1">FP361</f>
        <v>-1.6381353292917607E-11</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17.999999999979508</v>
      </c>
      <c r="E528" s="225">
        <f ca="1">FQ361</f>
        <v>-2.0491326617805908E-11</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17.999999999983164</v>
      </c>
      <c r="E529" s="225">
        <f ca="1">FR361</f>
        <v>-1.6835303668801691E-11</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17.999999999985274</v>
      </c>
      <c r="E530" s="225">
        <f ca="1">FS361</f>
        <v>-1.4725059061264749E-11</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17.999999999973706</v>
      </c>
      <c r="E531" s="225">
        <f ca="1">FT361</f>
        <v>-2.6295295937232919E-11</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17.999999999980741</v>
      </c>
      <c r="E532" s="225">
        <f ca="1">FU361</f>
        <v>-1.9259801630210134E-11</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17.999999999977167</v>
      </c>
      <c r="E533" s="225">
        <f ca="1">FV361</f>
        <v>-2.2833292872307242E-11</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17.999999999981334</v>
      </c>
      <c r="E534" s="225">
        <f ca="1">FW361</f>
        <v>-1.8665292814633153E-11</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17.999999999979341</v>
      </c>
      <c r="E535" s="225">
        <f ca="1">FX361</f>
        <v>-2.0659142320795517E-11</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17.999999999982851</v>
      </c>
      <c r="E536" s="225">
        <f ca="1">FY361</f>
        <v>-1.7148007010640451E-11</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17.999999999976847</v>
      </c>
      <c r="E537" s="225">
        <f ca="1">FZ361</f>
        <v>-2.3151728860295313E-11</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17.999999999987242</v>
      </c>
      <c r="E538" s="225">
        <f ca="1">GA361</f>
        <v>-1.2757974322481776E-11</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17.999999999974857</v>
      </c>
      <c r="E539" s="225">
        <f ca="1">GB361</f>
        <v>-2.514214598879466E-11</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17.999999999987811</v>
      </c>
      <c r="E540" s="225">
        <f ca="1">GC361</f>
        <v>-1.2190077240304837E-11</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17.999999999976854</v>
      </c>
      <c r="E541" s="225">
        <f ca="1">GD361</f>
        <v>-2.3145660205678486E-11</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17.999999999985604</v>
      </c>
      <c r="E542" s="225">
        <f ca="1">GE361</f>
        <v>-1.439699009576683E-11</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17.999999999982688</v>
      </c>
      <c r="E543" s="225">
        <f ca="1">GF361</f>
        <v>-1.7313637112837871E-11</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17.999999999975323</v>
      </c>
      <c r="E544" s="225">
        <f ca="1">GG361</f>
        <v>-2.467848573757277E-11</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17.999999999987043</v>
      </c>
      <c r="E545" s="225">
        <f ca="1">GH361</f>
        <v>-1.2958356008880098E-11</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17.99999999997361</v>
      </c>
      <c r="E546" s="225">
        <f ca="1">GI361</f>
        <v>-2.63883100250163E-11</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17.999999999976609</v>
      </c>
      <c r="E547" s="225">
        <f ca="1">GJ361</f>
        <v>-2.3392361085464348E-11</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17.999999999977199</v>
      </c>
      <c r="E548" s="225">
        <f ca="1">GK361</f>
        <v>-2.2800519775977406E-11</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17.999999999968669</v>
      </c>
      <c r="E549" s="225">
        <f ca="1">GL361</f>
        <v>-3.1331777978978971E-11</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17.999999999969155</v>
      </c>
      <c r="E550" s="225">
        <f ca="1">GM361</f>
        <v>-3.0843666686687013E-11</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17.999999999970179</v>
      </c>
      <c r="E551" s="225">
        <f ca="1">GN361</f>
        <v>-2.982033958675951E-11</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17.999999999958725</v>
      </c>
      <c r="E552" s="225">
        <f ca="1">GO361</f>
        <v>-4.1275047613228837E-11</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17.999999999956884</v>
      </c>
      <c r="E553" s="225">
        <f ca="1">GP361</f>
        <v>-4.3117135898409409E-11</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17.999999999977742</v>
      </c>
      <c r="E554" s="225">
        <f ca="1">GQ361</f>
        <v>-2.225905174458016E-11</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17.999999999960828</v>
      </c>
      <c r="E555" s="225">
        <f ca="1">GR361</f>
        <v>-3.9170883287948355E-11</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17.999999999988155</v>
      </c>
      <c r="E556" s="225">
        <f ca="1">GS361</f>
        <v>-1.1843513597178109E-11</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17.999999999964796</v>
      </c>
      <c r="E557" s="225">
        <f ca="1">GT361</f>
        <v>-3.5202170443963025E-11</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17.999999999988262</v>
      </c>
      <c r="E558" s="225">
        <f ca="1">GU361</f>
        <v>-1.1738526673331728E-11</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17.999999999976019</v>
      </c>
      <c r="E559" s="225">
        <f ca="1">GV361</f>
        <v>-2.398132935279076E-11</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17.999999999980794</v>
      </c>
      <c r="E560" s="225">
        <f ca="1">GW361</f>
        <v>-1.9206691872978572E-11</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17.999999999987406</v>
      </c>
      <c r="E561" s="225">
        <f ca="1">GX361</f>
        <v>-1.2593841641136777E-11</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17.999999999973934</v>
      </c>
      <c r="E562" s="225">
        <f ca="1">GY361</f>
        <v>-2.6065463490360617E-11</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17.999999999992799</v>
      </c>
      <c r="E563" s="225">
        <f ca="1">GZ361</f>
        <v>-7.2024710925831641E-12</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17.99999999997312</v>
      </c>
      <c r="E564" s="225">
        <f ca="1">HA361</f>
        <v>-2.6878949276275836E-11</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17.999999999990564</v>
      </c>
      <c r="E565" s="225">
        <f ca="1">HB361</f>
        <v>-9.4363295695029456E-12</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17.999999999972378</v>
      </c>
      <c r="E566" s="225">
        <f ca="1">HC361</f>
        <v>-2.7622924999972744E-11</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17.999999999997087</v>
      </c>
      <c r="E567" s="225">
        <f ca="1">HD361</f>
        <v>-2.912692635297305E-12</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17.999999999963197</v>
      </c>
      <c r="E568" s="225">
        <f ca="1">HE361</f>
        <v>-3.680212354423387E-11</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18.00000000000469</v>
      </c>
      <c r="E569" s="225">
        <f ca="1">HF361</f>
        <v>4.6900988596436005E-12</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17.999999999961393</v>
      </c>
      <c r="E570" s="225">
        <f ca="1">HG361</f>
        <v>-3.8607498785629572E-11</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17.999999999998114</v>
      </c>
      <c r="E571" s="225">
        <f ca="1">HH361</f>
        <v>-1.886952147439772E-12</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17.999999999974552</v>
      </c>
      <c r="E572" s="225">
        <f ca="1">HI361</f>
        <v>-2.5448109617524239E-11</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17.999999999984563</v>
      </c>
      <c r="E573" s="225">
        <f ca="1">HJ361</f>
        <v>-1.5436698309419607E-11</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17.999999999976993</v>
      </c>
      <c r="E574" s="225">
        <f ca="1">HK361</f>
        <v>-2.3007623843991557E-11</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17.999999999978474</v>
      </c>
      <c r="E575" s="225">
        <f ca="1">HL361</f>
        <v>-2.1527443230894213E-11</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17.999999999978563</v>
      </c>
      <c r="E576" s="225">
        <f ca="1">HM361</f>
        <v>-2.1438829654370858E-11</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17.999999999983263</v>
      </c>
      <c r="E577" s="225">
        <f ca="1">HN361</f>
        <v>-1.6737517486641208E-11</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17.999999999980052</v>
      </c>
      <c r="E578" s="225">
        <f ca="1">HO361</f>
        <v>-1.9949312830814656E-11</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17.999999999982858</v>
      </c>
      <c r="E579" s="225">
        <f ca="1">HP361</f>
        <v>-1.7141571191361844E-11</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17.99999999998581</v>
      </c>
      <c r="E580" s="225">
        <f ca="1">HQ361</f>
        <v>-1.4188779528050108E-11</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17.99999999997992</v>
      </c>
      <c r="E581" s="225">
        <f ca="1">HR361</f>
        <v>-2.0080766069553468E-11</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17.999999999988678</v>
      </c>
      <c r="E582" s="225">
        <f ca="1">HS361</f>
        <v>-1.1322992579564613E-11</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17.999999999983288</v>
      </c>
      <c r="E583" s="225">
        <f ca="1">HT361</f>
        <v>-1.6710708931005823E-11</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17.999999999986688</v>
      </c>
      <c r="E584" s="225">
        <f ca="1">HU361</f>
        <v>-1.3312684262487633E-11</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17.999999999992298</v>
      </c>
      <c r="E585" s="225">
        <f ca="1">HV361</f>
        <v>-7.7008509623109775E-12</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17.999999999981718</v>
      </c>
      <c r="E586" s="225">
        <f ca="1">HW361</f>
        <v>-1.8282867995749321E-11</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17.999999999997932</v>
      </c>
      <c r="E587" s="225">
        <f ca="1">HX361</f>
        <v>-2.0673888847953863E-12</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17.9999999999857</v>
      </c>
      <c r="E588" s="225">
        <f ca="1">HY361</f>
        <v>-1.4301298900652731E-11</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17.999999999994397</v>
      </c>
      <c r="E589" s="225">
        <f ca="1">HZ361</f>
        <v>-5.6032884540983305E-12</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17.999999999991186</v>
      </c>
      <c r="E590" s="225">
        <f ca="1">IA361</f>
        <v>-8.8132146234163256E-12</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17.999999999991644</v>
      </c>
      <c r="E591" s="225">
        <f ca="1">IB361</f>
        <v>-8.3557017931190119E-12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17.999999999994859</v>
      </c>
      <c r="E592" s="225">
        <f ca="1">IC361</f>
        <v>-5.1421267311739745E-12</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17.999999999992436</v>
      </c>
      <c r="E593" s="225">
        <f ca="1">ID361</f>
        <v>-7.5653849483697573E-12</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17.99999999998624</v>
      </c>
      <c r="E594" s="225">
        <f ca="1">IE361</f>
        <v>-1.3758088546225495E-11</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17.999999999991843</v>
      </c>
      <c r="E595" s="225">
        <f ca="1">IF361</f>
        <v>-8.1568381627325904E-12</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17.99999999998893</v>
      </c>
      <c r="E596" s="225">
        <f ca="1">IG361</f>
        <v>-1.1071520348307966E-11</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17.999999999991669</v>
      </c>
      <c r="E597" s="225">
        <f ca="1">IH361</f>
        <v>-8.3297684569079798E-12</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17.999999999994873</v>
      </c>
      <c r="E598" s="225">
        <f ca="1">II361</f>
        <v>-5.1265295071028554E-12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17.999999999986905</v>
      </c>
      <c r="E599" s="225">
        <f ca="1">IJ361</f>
        <v>-1.3095518053858917E-11</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17.999999999997815</v>
      </c>
      <c r="E600" s="225">
        <f ca="1">IK361</f>
        <v>-2.1845975359533879E-12</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17.999999999991243</v>
      </c>
      <c r="E601" s="225">
        <f ca="1">IL361</f>
        <v>-8.7570822920168248E-12</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17.999999999990056</v>
      </c>
      <c r="E602" s="225">
        <f ca="1">IM361</f>
        <v>-9.9426228149910543E-12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18.000000000000092</v>
      </c>
      <c r="E603" s="225">
        <f ca="1">IN361</f>
        <v>9.1773944077607422E-14</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17.999999999987697</v>
      </c>
      <c r="E604" s="225">
        <f ca="1">IO361</f>
        <v>-1.2302865883027198E-11</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18.000000000001261</v>
      </c>
      <c r="E605" s="225">
        <f ca="1">IP361</f>
        <v>1.260530233015947E-12</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17.999999999992145</v>
      </c>
      <c r="E606" s="225">
        <f ca="1">IQ361</f>
        <v>-7.8553449731987185E-12</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17.999999999995374</v>
      </c>
      <c r="E607" s="225">
        <f ca="1">IR361</f>
        <v>-4.6266708260514493E-12</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18.000000000001858</v>
      </c>
      <c r="E608" s="225">
        <f ca="1">IS361</f>
        <v>1.8577534126399537E-12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17.999999999987338</v>
      </c>
      <c r="E609" s="225">
        <f ca="1">IT361</f>
        <v>-1.2662029553690675E-11</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18.000000000010729</v>
      </c>
      <c r="E610" s="225">
        <f ca="1">IU361</f>
        <v>1.0730951888022106E-11</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17.99999999998812</v>
      </c>
      <c r="E611" s="225">
        <f ca="1">IV361</f>
        <v>-1.188054593301595E-11</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18.000000000007837</v>
      </c>
      <c r="E612" s="225">
        <f ca="1">IW361</f>
        <v>7.837365494986161E-12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17.999999999993626</v>
      </c>
      <c r="E613" s="225">
        <f ca="1">IX361</f>
        <v>-6.3743826455884863E-12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18.000000000021341</v>
      </c>
      <c r="E614" s="225">
        <f ca="1">IY361</f>
        <v>2.1339726618160086E-11</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17.999999999968715</v>
      </c>
      <c r="E615" s="225">
        <f ca="1">IZ361</f>
        <v>-3.1286919462702625E-11</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18.000000000052385</v>
      </c>
      <c r="E616" s="225">
        <f ca="1">JA361</f>
        <v>5.2385480521326149E-11</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17.999999999939853</v>
      </c>
      <c r="E617" s="225">
        <f ca="1">JB361</f>
        <v>-6.0148866258269632E-11</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-2,54343341992611E-31+2,46829200236894E-29i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-19,9997777802468+0,0666659259629622i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-4,17369167290015E-33+3,93472160388348E-31i</v>
      </c>
      <c r="I626" s="227" t="str">
        <f>IMDIV(H626,IMSUM(1,IMPRODUCT(F626,G626,-1)))</f>
        <v>-4,17369167290015E-33+3,93472160388348E-31i</v>
      </c>
      <c r="J626" s="223" t="str">
        <f>IMPRODUCT(1/Nt_input,O625)</f>
        <v>3,97679258230462E-15-2,5i</v>
      </c>
      <c r="K626" s="246" t="str">
        <f>IMPRODUCT(I626,J626)</f>
        <v>9,8368040097087E-31+1,04342291822519E-32i</v>
      </c>
      <c r="L626" s="222">
        <f>20*LOG(IMABS(K626))</f>
        <v>-600.14243100824206</v>
      </c>
      <c r="M626" s="222">
        <f t="shared" ref="M626:M657" si="1635">N626+Vinput2</f>
        <v>370.49008570164779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-6,35858222085225E-32+3,08536500296116E-30i</v>
      </c>
      <c r="G627" s="227" t="str">
        <f t="shared" si="1633"/>
        <v>-19,9991111506154+0,133327407685173i</v>
      </c>
      <c r="H627" s="227" t="str">
        <f t="shared" si="1634"/>
        <v>-1,04342270637344E-33+4,91835595414412E-32i</v>
      </c>
      <c r="I627" s="227" t="str">
        <f t="shared" ref="I627:I689" si="1688">IMDIV(H627,IMSUM(1,IMPRODUCT(F627,G627,-1)))</f>
        <v>-1,04342270637344E-33+4,91835595414412E-32i</v>
      </c>
      <c r="J627" s="223" t="str">
        <f>IMPRODUCT(1/Nt_input,P625)</f>
        <v>-1,49105581397427E-15-4,31512464649303E-17i</v>
      </c>
      <c r="K627" s="246" t="str">
        <f t="shared" ref="K627:K689" si="1689">IMPRODUCT(I627,J627)</f>
        <v>3,67813339256619E-48-7,32904074158457E-47i</v>
      </c>
      <c r="L627" s="222">
        <f t="shared" ref="L627:L689" si="1690">20*LOG(IMABS(K627))</f>
        <v>-922.6881328551093</v>
      </c>
      <c r="M627" s="222">
        <f t="shared" si="1635"/>
        <v>370.97545161008065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-2,82603643322134E-32+9,14182223099605E-31i</v>
      </c>
      <c r="G628" s="227" t="str">
        <f t="shared" si="1633"/>
        <v>-19,9980001999799+0,199980002009401i</v>
      </c>
      <c r="H628" s="227" t="str">
        <f t="shared" si="1634"/>
        <v>-4,63743407618521E-34+1,45726791198827E-32i</v>
      </c>
      <c r="I628" s="227" t="str">
        <f t="shared" si="1688"/>
        <v>-4,63743407618521E-34+1,45726791198827E-32i</v>
      </c>
      <c r="J628" s="223" t="str">
        <f>IMPRODUCT(1/Nt_input,Q625)</f>
        <v>1,60282350543037E-15-6,93889390391806E-18i</v>
      </c>
      <c r="K628" s="246" t="str">
        <f t="shared" si="1689"/>
        <v>-6,42180559910635E-49+2,33606504967465E-47i</v>
      </c>
      <c r="L628" s="222">
        <f t="shared" si="1690"/>
        <v>-932.62702067565147</v>
      </c>
      <c r="M628" s="222">
        <f t="shared" si="1635"/>
        <v>371.45142338627232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-1,58964572133344E-29+3,85670625267436E-28i</v>
      </c>
      <c r="G629" s="227" t="str">
        <f t="shared" si="1633"/>
        <v>-19,9964450764301+0,26661926775775i</v>
      </c>
      <c r="H629" s="227" t="str">
        <f t="shared" si="1634"/>
        <v>-2,60855703072825E-31+6,14771468744363E-30i</v>
      </c>
      <c r="I629" s="227" t="str">
        <f t="shared" si="1688"/>
        <v>-2,60855703072825E-31+6,14771468744363E-30i</v>
      </c>
      <c r="J629" s="223" t="str">
        <f>IMPRODUCT(1/Nt_input,R625)</f>
        <v>4,78604108384781E-15+3,61689844741177E-16i</v>
      </c>
      <c r="K629" s="246" t="str">
        <f t="shared" si="1689"/>
        <v>-3,47203208267709E-45+2,93288662071356E-44i</v>
      </c>
      <c r="L629" s="222">
        <f t="shared" si="1690"/>
        <v>-870.59365295592545</v>
      </c>
      <c r="M629" s="222">
        <f t="shared" si="1635"/>
        <v>371.91341716182546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-1,01737421850675E-26+1,9746335961107E-25i</v>
      </c>
      <c r="G630" s="227" t="str">
        <f t="shared" si="1633"/>
        <v>-19,9944459872182+0,333240767029764i</v>
      </c>
      <c r="H630" s="227" t="str">
        <f t="shared" si="1634"/>
        <v>-1,66947802487053E-28+3,14754149397834E-27i</v>
      </c>
      <c r="I630" s="227" t="str">
        <f t="shared" si="1688"/>
        <v>-1,66947802487053E-28+3,14754149397834E-27i</v>
      </c>
      <c r="J630" s="223" t="str">
        <f>IMPRODUCT(1/Nt_input,S625)</f>
        <v>3,07907318348663E-15+2,43160526436359E-14i</v>
      </c>
      <c r="K630" s="246" t="str">
        <f t="shared" si="1689"/>
        <v>-7,70498291672856E-41+5,63199905400564E-42i</v>
      </c>
      <c r="L630" s="222">
        <f t="shared" si="1690"/>
        <v>-802.24142399339928</v>
      </c>
      <c r="M630" s="222">
        <f t="shared" si="1635"/>
        <v>372.35698368413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-7,06509141119233E-30+1,14272777857018E-28i</v>
      </c>
      <c r="G631" s="227" t="str">
        <f t="shared" si="1633"/>
        <v>-19,9920031987197+0,399840064022405i</v>
      </c>
      <c r="H631" s="227" t="str">
        <f t="shared" si="1634"/>
        <v>-1,15935857134652E-31+1,82143138711854E-30i</v>
      </c>
      <c r="I631" s="227" t="str">
        <f t="shared" si="1688"/>
        <v>-1,15935857134652E-31+1,82143138711854E-30i</v>
      </c>
      <c r="J631" s="223" t="str">
        <f>IMPRODUCT(1/Nt_input,T625)</f>
        <v>1,66180410361358E-15+2,77208811461094E-15i</v>
      </c>
      <c r="K631" s="246" t="str">
        <f t="shared" si="1689"/>
        <v>-5,24183098295294E-45+2,70547774194396E-45i</v>
      </c>
      <c r="L631" s="222">
        <f t="shared" si="1690"/>
        <v>-884.58465662103185</v>
      </c>
      <c r="M631" s="222">
        <f t="shared" si="1635"/>
        <v>372.77785116509801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-5,19067929754059E-30+7,19618659391144E-29i</v>
      </c>
      <c r="G632" s="227" t="str">
        <f t="shared" si="1633"/>
        <v>-19,9891170362794+0,466412730887672i</v>
      </c>
      <c r="H632" s="227" t="str">
        <f t="shared" si="1634"/>
        <v>-8,51773627261237E-32+1,14697730428979E-30i</v>
      </c>
      <c r="I632" s="227" t="str">
        <f t="shared" si="1688"/>
        <v>-8,51773627261237E-32+1,14697730428979E-30i</v>
      </c>
      <c r="J632" s="223" t="str">
        <f>IMPRODUCT(1/Nt_input,U625)</f>
        <v>6,93279526668702E-17+1,3990544833753E-15i</v>
      </c>
      <c r="K632" s="246" t="str">
        <f t="shared" si="1689"/>
        <v>-1,61058891206771E-45-3,96501829422906E-47i</v>
      </c>
      <c r="L632" s="222">
        <f t="shared" si="1690"/>
        <v>-895.85767458145096</v>
      </c>
      <c r="M632" s="222">
        <f t="shared" si="1635"/>
        <v>373.17196642081825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-3,97411378420747E-30+4,82088281584302E-29i</v>
      </c>
      <c r="G633" s="227" t="str">
        <f t="shared" si="1633"/>
        <v>-19,9857878841705+0,532954343613888i</v>
      </c>
      <c r="H633" s="227" t="str">
        <f t="shared" si="1634"/>
        <v>-6,52139174927546E-32+7,683492091549E-31i</v>
      </c>
      <c r="I633" s="227" t="str">
        <f t="shared" si="1688"/>
        <v>-6,52139174927546E-32+7,683492091549E-31i</v>
      </c>
      <c r="J633" s="223" t="str">
        <f>IMPRODUCT(1/Nt_input,V625)</f>
        <v>-5,34387665411875E-15-9,08127739673859E-16i</v>
      </c>
      <c r="K633" s="246" t="str">
        <f t="shared" si="1689"/>
        <v>1,04625436180319E-45-4,0467408335255E-45i</v>
      </c>
      <c r="L633" s="222">
        <f t="shared" si="1690"/>
        <v>-887.57688213106064</v>
      </c>
      <c r="M633" s="222">
        <f t="shared" si="1635"/>
        <v>373.53553390593271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-3,14004049215998E-30+3,38586008465242E-29i</v>
      </c>
      <c r="G634" s="227" t="str">
        <f t="shared" si="1633"/>
        <v>-19,9820161854323+0,599460485594978i</v>
      </c>
      <c r="H634" s="227" t="str">
        <f t="shared" si="1634"/>
        <v>-5,15270454627661E-32+5,39607570322826E-31i</v>
      </c>
      <c r="I634" s="227" t="str">
        <f t="shared" si="1688"/>
        <v>-5,15270454627661E-32+5,39607570322826E-31i</v>
      </c>
      <c r="J634" s="223" t="str">
        <f>IMPRODUCT(1/Nt_input,W625)</f>
        <v>1,29782726991483E-14+8,72218963721138E-15i</v>
      </c>
      <c r="K634" s="246" t="str">
        <f t="shared" si="1689"/>
        <v>-5,37529160542775E-45+6,55374553620302E-45i</v>
      </c>
      <c r="L634" s="222">
        <f t="shared" si="1690"/>
        <v>-881.43601393230938</v>
      </c>
      <c r="M634" s="222">
        <f t="shared" si="1635"/>
        <v>373.86505226681368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-2,54343278202388E-30+2,46829200171162E-29i</v>
      </c>
      <c r="G635" s="227" t="str">
        <f t="shared" si="1633"/>
        <v>-19,9778024417306+0,665926748086495i</v>
      </c>
      <c r="H635" s="227" t="str">
        <f t="shared" si="1634"/>
        <v>-4,17369065598081E-32+3,93350586405494E-31i</v>
      </c>
      <c r="I635" s="227" t="str">
        <f t="shared" si="1688"/>
        <v>-4,17369065598081E-32+3,93350586405494E-31i</v>
      </c>
      <c r="J635" s="223" t="str">
        <f>IMPRODUCT(1/Nt_input,X625)</f>
        <v>-3,72624701277039E-15+4,561455380081E-15i</v>
      </c>
      <c r="K635" s="246" t="str">
        <f t="shared" si="1689"/>
        <v>-1,6387291252266E-45-1,65610248454013E-45i</v>
      </c>
      <c r="L635" s="222">
        <f t="shared" si="1690"/>
        <v>-892.65351473196029</v>
      </c>
      <c r="M635" s="222">
        <f t="shared" si="1635"/>
        <v>374.15734806151272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-2,10201055348987E-30+1,85446431383292E-29i</v>
      </c>
      <c r="G636" s="227" t="str">
        <f t="shared" si="1633"/>
        <v>-19,9731472131904+0,732348731176504i</v>
      </c>
      <c r="H636" s="227" t="str">
        <f t="shared" si="1634"/>
        <v>-3,44933110443916E-32+2,95510742304859E-31i</v>
      </c>
      <c r="I636" s="227" t="str">
        <f t="shared" si="1688"/>
        <v>-3,44933110443916E-32+2,95510742304859E-31i</v>
      </c>
      <c r="J636" s="223" t="str">
        <f>IMPRODUCT(1/Nt_input,Y625)</f>
        <v>-8,16682062688284E-16-4,62997695738208E-15i</v>
      </c>
      <c r="K636" s="246" t="str">
        <f t="shared" si="1689"/>
        <v>1,39637799594305E-45-8,16350872527323E-47i</v>
      </c>
      <c r="L636" s="222">
        <f t="shared" si="1690"/>
        <v>-897.08512202228167</v>
      </c>
      <c r="M636" s="222">
        <f t="shared" si="1635"/>
        <v>374.40960632174176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-1,76627275025466E-30+1,42840972321274E-29i</v>
      </c>
      <c r="G637" s="227" t="str">
        <f t="shared" si="1633"/>
        <v>-19,9680511182101+0,798722044752409i</v>
      </c>
      <c r="H637" s="227" t="str">
        <f t="shared" si="1634"/>
        <v>-2,89839626490057E-32+2,27602172206114E-31i</v>
      </c>
      <c r="I637" s="227" t="str">
        <f t="shared" si="1688"/>
        <v>-2,89839626490057E-32+2,27602172206114E-31i</v>
      </c>
      <c r="J637" s="223" t="str">
        <f>IMPRODUCT(1/Nt_input,Z625)</f>
        <v>2,64625967623042E-15-9,67975699595058E-15i</v>
      </c>
      <c r="K637" s="246" t="str">
        <f t="shared" si="1689"/>
        <v>2,12643462709025E-45+8,82852165753575E-46i</v>
      </c>
      <c r="L637" s="222">
        <f t="shared" si="1690"/>
        <v>-892.75629729147681</v>
      </c>
      <c r="M637" s="222">
        <f t="shared" si="1635"/>
        <v>374.61939766255642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-1,50498979472516E-30+1,12348293204898E-29i</v>
      </c>
      <c r="G638" s="227" t="str">
        <f t="shared" si="1633"/>
        <v>-19,9625148332567+0,865042309463286i</v>
      </c>
      <c r="H638" s="227" t="str">
        <f t="shared" si="1634"/>
        <v>-2,46963941411231E-32+1,79001298633902E-31i</v>
      </c>
      <c r="I638" s="227" t="str">
        <f t="shared" si="1688"/>
        <v>-2,46963941411231E-32+1,79001298633902E-31i</v>
      </c>
      <c r="J638" s="223" t="str">
        <f>IMPRODUCT(1/Nt_input,AA625)</f>
        <v>1,50741371425164E-15-2,02962646689286E-15i</v>
      </c>
      <c r="K638" s="246" t="str">
        <f t="shared" si="1689"/>
        <v>3,26078090094667E-46+3,19953467615238E-46i</v>
      </c>
      <c r="L638" s="222">
        <f t="shared" si="1690"/>
        <v>-906.80483497753153</v>
      </c>
      <c r="M638" s="222">
        <f t="shared" si="1635"/>
        <v>374.78470167866107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-1,29766976903474E-30+8,99523324238924E-30i</v>
      </c>
      <c r="G639" s="227" t="str">
        <f t="shared" si="1633"/>
        <v>-19,9565390926419+0,931305157677201i</v>
      </c>
      <c r="H639" s="227" t="str">
        <f t="shared" si="1634"/>
        <v>-2,12943397991834E-32+1,43306376307333E-31i</v>
      </c>
      <c r="I639" s="227" t="str">
        <f t="shared" si="1688"/>
        <v>-2,12943397991834E-32+1,43306376307333E-31i</v>
      </c>
      <c r="J639" s="223" t="str">
        <f>IMPRODUCT(1/Nt_input,AB625)</f>
        <v>2,32186638622275E-15+8,94770368908838E-15i</v>
      </c>
      <c r="K639" s="246" t="str">
        <f t="shared" si="1689"/>
        <v>-1,33170560375154E-45+1,4220281530153E-46i</v>
      </c>
      <c r="L639" s="222">
        <f t="shared" si="1690"/>
        <v>-897.46259524378445</v>
      </c>
      <c r="M639" s="222">
        <f t="shared" si="1635"/>
        <v>374.90392640201617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-1,13041455228764E-30+7,31345778284919E-30i</v>
      </c>
      <c r="G640" s="227" t="str">
        <f t="shared" si="1633"/>
        <v>-19,9501246882785+0,997506234433132i</v>
      </c>
      <c r="H640" s="227" t="str">
        <f t="shared" si="1634"/>
        <v>-1,8549735969822E-32+1,16502839714987E-31i</v>
      </c>
      <c r="I640" s="227" t="str">
        <f t="shared" si="1688"/>
        <v>-1,8549735969822E-32+1,16502839714987E-31i</v>
      </c>
      <c r="J640" s="223" t="str">
        <f>IMPRODUCT(1/Nt_input,AC625)</f>
        <v>-1,26510808122829E-15-2,05131051034258E-15i</v>
      </c>
      <c r="K640" s="246" t="str">
        <f t="shared" si="1689"/>
        <v>2,62450920472183E-46-1,09337415650499E-46i</v>
      </c>
      <c r="L640" s="222">
        <f t="shared" si="1690"/>
        <v>-910.92399718589775</v>
      </c>
      <c r="M640" s="222">
        <f t="shared" si="1635"/>
        <v>374.97592363336099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-9,93528413606473E-31+6,02610351980372E-30i</v>
      </c>
      <c r="G641" s="227" t="str">
        <f t="shared" si="1633"/>
        <v>-19,9432724694195+1,06364119838704i</v>
      </c>
      <c r="H641" s="227" t="str">
        <f t="shared" si="1634"/>
        <v>-1,63034788559727E-32+9,59860877565825E-32i</v>
      </c>
      <c r="I641" s="227" t="str">
        <f t="shared" si="1688"/>
        <v>-1,63034788559727E-32+9,59860877565825E-32i</v>
      </c>
      <c r="J641" s="223" t="str">
        <f>IMPRODUCT(1/Nt_input,AD625)</f>
        <v>-6,9133145337145E-15-4,31078783780136E-16i</v>
      </c>
      <c r="K641" s="246" t="str">
        <f t="shared" si="1689"/>
        <v>1,54088643295024E-46-6,56553931685359E-46i</v>
      </c>
      <c r="L641" s="222">
        <f t="shared" si="1690"/>
        <v>-903.42173456261094</v>
      </c>
      <c r="M641" s="222">
        <f t="shared" si="1635"/>
        <v>375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-8,80080531374089E-31+5,02400163181683E-30i</v>
      </c>
      <c r="G642" s="227" t="str">
        <f t="shared" si="1633"/>
        <v>-19,9359833423776+1,12970572275167i</v>
      </c>
      <c r="H642" s="227" t="str">
        <f t="shared" si="1634"/>
        <v>-1,44418359241845E-32+8,00159761502065E-32i</v>
      </c>
      <c r="I642" s="227" t="str">
        <f t="shared" si="1688"/>
        <v>-1,44418359241845E-32+8,00159761502065E-32i</v>
      </c>
      <c r="J642" s="223" t="str">
        <f>IMPRODUCT(1/Nt_input,AE625)</f>
        <v>-2,5244089045702E-15+1,40946282423115E-15i</v>
      </c>
      <c r="K642" s="246" t="str">
        <f t="shared" si="1689"/>
        <v>-7,63224445229293E-47-2,22348273550242E-46i</v>
      </c>
      <c r="L642" s="222">
        <f t="shared" si="1690"/>
        <v>-912.57558703455345</v>
      </c>
      <c r="M642" s="222">
        <f t="shared" si="1635"/>
        <v>374.97592363336099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-7,85010102784497E-31+4,2323251058155E-30i</v>
      </c>
      <c r="G643" s="227" t="str">
        <f t="shared" si="1633"/>
        <v>-19,9282582702264+1,19569549622959i</v>
      </c>
      <c r="H643" s="227" t="str">
        <f t="shared" si="1634"/>
        <v>-1,28817610427961E-32+6,73997788345492E-32i</v>
      </c>
      <c r="I643" s="227" t="str">
        <f t="shared" si="1688"/>
        <v>-1,28817610427961E-32+6,73997788345492E-32i</v>
      </c>
      <c r="J643" s="223" t="str">
        <f>IMPRODUCT(1/Nt_input,AF625)</f>
        <v>9,09032370861527E-15+3,65879201935647E-14i</v>
      </c>
      <c r="K643" s="246" t="str">
        <f t="shared" si="1689"/>
        <v>-2,58311710687844E-45+1,41368962508734E-46i</v>
      </c>
      <c r="L643" s="222">
        <f t="shared" si="1690"/>
        <v>-891.74412971766924</v>
      </c>
      <c r="M643" s="222">
        <f t="shared" si="1635"/>
        <v>374.90392640201617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-7,0455200298605E-31+3,59861787682111E-30i</v>
      </c>
      <c r="G644" s="227" t="str">
        <f t="shared" si="1633"/>
        <v>-19,920098272484+1,26160622393915i</v>
      </c>
      <c r="H644" s="227" t="str">
        <f t="shared" si="1634"/>
        <v>-1,15614697348802E-32+5,73013665931386E-32i</v>
      </c>
      <c r="I644" s="227" t="str">
        <f t="shared" si="1688"/>
        <v>-1,15614697348802E-32+5,73013665931386E-32i</v>
      </c>
      <c r="J644" s="223" t="str">
        <f>IMPRODUCT(1/Nt_input,AG625)</f>
        <v>-1,73828575773978E-14+1,80385220649448E-14i</v>
      </c>
      <c r="K644" s="246" t="str">
        <f t="shared" si="1689"/>
        <v>-8,32660583855004E-46-1,20461332139462E-45i</v>
      </c>
      <c r="L644" s="222">
        <f t="shared" si="1690"/>
        <v>-896.68690778386292</v>
      </c>
      <c r="M644" s="222">
        <f t="shared" si="1635"/>
        <v>374.78470167866107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-6,35858182216334E-31+3,08536500213951E-30i</v>
      </c>
      <c r="G645" s="227" t="str">
        <f t="shared" si="1633"/>
        <v>-19,911504424778+1,32743362833293i</v>
      </c>
      <c r="H645" s="227" t="str">
        <f t="shared" si="1634"/>
        <v>-1,04342264281003E-32+4,91227725904627E-32i</v>
      </c>
      <c r="I645" s="227" t="str">
        <f t="shared" si="1688"/>
        <v>-1,04342264281003E-32+4,91227725904627E-32i</v>
      </c>
      <c r="J645" s="223" t="str">
        <f>IMPRODUCT(1/Nt_input,AH625)</f>
        <v>-3,56312811829358E-14+1,02340011465251E-14i</v>
      </c>
      <c r="K645" s="246" t="str">
        <f t="shared" si="1689"/>
        <v>-1,30937655225225E-46-1,85709120788447E-45i</v>
      </c>
      <c r="L645" s="222">
        <f t="shared" si="1690"/>
        <v>-894.60179909074031</v>
      </c>
      <c r="M645" s="222">
        <f t="shared" si="1635"/>
        <v>374.61939766255642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-5,76742115015411E-31+2,66525429404125E-30i</v>
      </c>
      <c r="G646" s="227" t="str">
        <f t="shared" si="1633"/>
        <v>-19,9024778584926+1,3931734501082i</v>
      </c>
      <c r="H646" s="227" t="str">
        <f t="shared" si="1634"/>
        <v>-9,46415094923813E-33+4,24286612619796E-32i</v>
      </c>
      <c r="I646" s="227" t="str">
        <f t="shared" si="1688"/>
        <v>-9,46415094923813E-33+4,24286612619796E-32i</v>
      </c>
      <c r="J646" s="223" t="str">
        <f>IMPRODUCT(1/Nt_input,AI625)</f>
        <v>9,45003014100714E-14+7,63330371134075E-14i</v>
      </c>
      <c r="K646" s="246" t="str">
        <f t="shared" si="1689"/>
        <v>-4,1330736920763E-45+3,28709389202781E-45i</v>
      </c>
      <c r="L646" s="222">
        <f t="shared" si="1690"/>
        <v>-885.54593774292175</v>
      </c>
      <c r="M646" s="222">
        <f t="shared" si="1635"/>
        <v>374.40960632174176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-5,25502629295466E-31+2,31808039229114E-30i</v>
      </c>
      <c r="G647" s="227" t="str">
        <f t="shared" si="1633"/>
        <v>-19,8930197603988+1,45882144910901i</v>
      </c>
      <c r="H647" s="227" t="str">
        <f t="shared" si="1634"/>
        <v>-8,6233276164004E-33+3,6896978506086E-32i</v>
      </c>
      <c r="I647" s="227" t="str">
        <f t="shared" si="1688"/>
        <v>-8,6233276164004E-33+3,6896978506086E-32i</v>
      </c>
      <c r="J647" s="223" t="str">
        <f>IMPRODUCT(1/Nt_input,AJ625)</f>
        <v>1,89859385808441E-15-2,14411821630736E-15i</v>
      </c>
      <c r="K647" s="246" t="str">
        <f t="shared" si="1689"/>
        <v>6,27392868928526E-47+8,85418106010378E-47i</v>
      </c>
      <c r="L647" s="222">
        <f t="shared" si="1690"/>
        <v>-919.29006984685441</v>
      </c>
      <c r="M647" s="222">
        <f t="shared" si="1635"/>
        <v>374.15734806151272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-4,80800136964902E-31+2,02867757188428E-30i</v>
      </c>
      <c r="G648" s="227" t="str">
        <f t="shared" si="1633"/>
        <v>-19,8831313722666+1,52437340521964i</v>
      </c>
      <c r="H648" s="227" t="str">
        <f t="shared" si="1634"/>
        <v>-7,88977422372775E-33+3,22860003518152E-32i</v>
      </c>
      <c r="I648" s="227" t="str">
        <f t="shared" si="1688"/>
        <v>-7,88977422372775E-33+3,22860003518152E-32i</v>
      </c>
      <c r="J648" s="223" t="str">
        <f>IMPRODUCT(1/Nt_input,AK625)</f>
        <v>-2,94648881031881E-15-1,70747964378659E-13i</v>
      </c>
      <c r="K648" s="246" t="str">
        <f t="shared" si="1689"/>
        <v>5,53601596946727E-45+1,25203254934216E-45i</v>
      </c>
      <c r="L648" s="222">
        <f t="shared" si="1690"/>
        <v>-884.91941078115121</v>
      </c>
      <c r="M648" s="222">
        <f t="shared" si="1635"/>
        <v>373.86505226681368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-4,41568200381591E-28+1,78551214926099E-27i</v>
      </c>
      <c r="G649" s="227" t="str">
        <f t="shared" si="1633"/>
        <v>-19,8728139904534+1,5898251193563i</v>
      </c>
      <c r="H649" s="227" t="str">
        <f t="shared" si="1634"/>
        <v>-7,24599086603261E-30+2,84118958558844E-29i</v>
      </c>
      <c r="I649" s="227" t="str">
        <f t="shared" si="1688"/>
        <v>-7,24599086603261E-30+2,84118958558844E-29i</v>
      </c>
      <c r="J649" s="223" t="str">
        <f>IMPRODUCT(1/Nt_input,AL625)</f>
        <v>8,09829024043911E-14+4,62355848052098E-14i</v>
      </c>
      <c r="K649" s="246" t="str">
        <f t="shared" si="1689"/>
        <v>-1,90044199144856E-42+1,96585516403658E-42i</v>
      </c>
      <c r="L649" s="222">
        <f t="shared" si="1690"/>
        <v>-831.26315238364646</v>
      </c>
      <c r="M649" s="222">
        <f t="shared" si="1635"/>
        <v>373.53553390593271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-4,06949235597813E-31+1,57970688109543E-30i</v>
      </c>
      <c r="G650" s="227" t="str">
        <f t="shared" si="1633"/>
        <v>-19,8620689655164+1,65517241380456i</v>
      </c>
      <c r="H650" s="227" t="str">
        <f t="shared" si="1634"/>
        <v>-6,67790489771407E-33+2,51331760935913E-32i</v>
      </c>
      <c r="I650" s="227" t="str">
        <f t="shared" si="1688"/>
        <v>-6,67790489771407E-33+2,51331760935913E-32i</v>
      </c>
      <c r="J650" s="223" t="str">
        <f>IMPRODUCT(1/Nt_input,AM625)</f>
        <v>1,13207444178524E-14+1,56584814559045E-14i</v>
      </c>
      <c r="K650" s="246" t="str">
        <f t="shared" si="1689"/>
        <v>-4,69146226383228E-46+1,79960412959275E-46i</v>
      </c>
      <c r="L650" s="222">
        <f t="shared" si="1690"/>
        <v>-905.97766255098747</v>
      </c>
      <c r="M650" s="222">
        <f t="shared" si="1635"/>
        <v>373.17196642081825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-3,7624744402822E-31+1,40435366506122E-30i</v>
      </c>
      <c r="G651" s="227" t="str">
        <f t="shared" si="1633"/>
        <v>-19,8508977017064+1,72041113415897i</v>
      </c>
      <c r="H651" s="227" t="str">
        <f t="shared" si="1634"/>
        <v>-6,17409846110561E-33+2,23397387059888E-32i</v>
      </c>
      <c r="I651" s="227" t="str">
        <f t="shared" si="1688"/>
        <v>-6,17409846110561E-33+2,23397387059888E-32i</v>
      </c>
      <c r="J651" s="223" t="str">
        <f>IMPRODUCT(1/Nt_input,AN625)</f>
        <v>-8,8049420456527E-14+7,04124258898986E-14i</v>
      </c>
      <c r="K651" s="246" t="str">
        <f t="shared" si="1689"/>
        <v>-1,02936940469325E-45-2,40173429654209E-45i</v>
      </c>
      <c r="L651" s="222">
        <f t="shared" si="1690"/>
        <v>-891.65711003371689</v>
      </c>
      <c r="M651" s="222">
        <f t="shared" si="1635"/>
        <v>372.77785116509801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-3,48893377348214E-31+1,25402225357497E-30i</v>
      </c>
      <c r="G652" s="227" t="str">
        <f t="shared" si="1633"/>
        <v>-19,8393016565809+1,78553714910295i</v>
      </c>
      <c r="H652" s="227" t="str">
        <f t="shared" si="1634"/>
        <v>-5,72522710355588E-33+1,99450369604571E-32i</v>
      </c>
      <c r="I652" s="227" t="str">
        <f t="shared" si="1688"/>
        <v>-5,72522710355588E-33+1,99450369604571E-32i</v>
      </c>
      <c r="J652" s="223" t="str">
        <f>IMPRODUCT(1/Nt_input,AO625)</f>
        <v>3,65314806942234E-14-5,68906900755284E-14i</v>
      </c>
      <c r="K652" s="246" t="str">
        <f t="shared" si="1689"/>
        <v>9,25535892858728E-46+1,05433385342692E-45i</v>
      </c>
      <c r="L652" s="222">
        <f t="shared" si="1690"/>
        <v>-897.05922704671229</v>
      </c>
      <c r="M652" s="222">
        <f t="shared" si="1635"/>
        <v>372.35698368413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-3,24417438799289E-31+1,12440415529866E-30i</v>
      </c>
      <c r="G653" s="227" t="str">
        <f t="shared" si="1633"/>
        <v>-19,8272823404997+1,85054635179027i</v>
      </c>
      <c r="H653" s="227" t="str">
        <f t="shared" si="1634"/>
        <v>-5,32358489464919E-33+1,78804036739712E-32i</v>
      </c>
      <c r="I653" s="227" t="str">
        <f t="shared" si="1688"/>
        <v>-5,32358489464919E-33+1,78804036739712E-32i</v>
      </c>
      <c r="J653" s="223" t="str">
        <f>IMPRODUCT(1/Nt_input,AP625)</f>
        <v>3,75402223955039E-14-1,27350387180146E-14i</v>
      </c>
      <c r="K653" s="246" t="str">
        <f t="shared" si="1689"/>
        <v>2,78590721952779E-47+7,39030390194259E-46i</v>
      </c>
      <c r="L653" s="222">
        <f t="shared" si="1690"/>
        <v>-902.62058689458354</v>
      </c>
      <c r="M653" s="222">
        <f t="shared" si="1635"/>
        <v>371.91341716182546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-3,02429583284676E-28+1,0120513326247E-27i</v>
      </c>
      <c r="G654" s="227" t="str">
        <f t="shared" si="1633"/>
        <v>-19,8148413161383+1,91543466065936i</v>
      </c>
      <c r="H654" s="227" t="str">
        <f t="shared" si="1634"/>
        <v>-4,96277131631976E-30+1,60908861902018E-29i</v>
      </c>
      <c r="I654" s="227" t="str">
        <f t="shared" si="1688"/>
        <v>-4,96277131631976E-30+1,60908861902018E-29i</v>
      </c>
      <c r="J654" s="223" t="str">
        <f>IMPRODUCT(1/Nt_input,AQ625)</f>
        <v>3,77388482335033E-14+5,04717795335452E-14i</v>
      </c>
      <c r="K654" s="246" t="str">
        <f t="shared" si="1689"/>
        <v>-9,99424933815407E-43+3,56771612121907E-43i</v>
      </c>
      <c r="L654" s="222">
        <f t="shared" si="1690"/>
        <v>-839.48409087887273</v>
      </c>
      <c r="M654" s="222">
        <f t="shared" si="1635"/>
        <v>371.45142338627232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-2,82603635446798E-31+9,14182222856153E-31i</v>
      </c>
      <c r="G655" s="227" t="str">
        <f t="shared" si="1633"/>
        <v>-19,801980198019+1,98019801981151i</v>
      </c>
      <c r="H655" s="227" t="str">
        <f t="shared" si="1634"/>
        <v>-4,63743395060828E-33+1,4532154490891E-32i</v>
      </c>
      <c r="I655" s="227" t="str">
        <f t="shared" si="1688"/>
        <v>-4,63743395060828E-33+1,4532154490891E-32i</v>
      </c>
      <c r="J655" s="223" t="str">
        <f>IMPRODUCT(1/Nt_input,AR625)</f>
        <v>-1,12280586846321E-14-3,086615164849E-14i</v>
      </c>
      <c r="K655" s="246" t="str">
        <f t="shared" si="1689"/>
        <v>5,00621064838662E-46-2,00281438585328E-47i</v>
      </c>
      <c r="L655" s="222">
        <f t="shared" si="1690"/>
        <v>-906.00287216081244</v>
      </c>
      <c r="M655" s="222">
        <f t="shared" si="1635"/>
        <v>370.97545161008065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-2,64665215246752E-31+8,2853613564889E-31i</v>
      </c>
      <c r="G656" s="227" t="str">
        <f t="shared" si="1633"/>
        <v>-19,788700651927+2,04483240070841i</v>
      </c>
      <c r="H656" s="227" t="str">
        <f t="shared" si="1634"/>
        <v>-4,34307029630654E-33+1,31681803933658E-32i</v>
      </c>
      <c r="I656" s="227" t="str">
        <f t="shared" si="1688"/>
        <v>-4,34307029630654E-33+1,31681803933658E-32i</v>
      </c>
      <c r="J656" s="223" t="str">
        <f>IMPRODUCT(1/Nt_input,AS625)</f>
        <v>2,14766830079586E-14+4,46902714487663E-14i</v>
      </c>
      <c r="K656" s="246" t="str">
        <f t="shared" si="1689"/>
        <v>-6,81764300300896E-46+8,87158456369197E-47i</v>
      </c>
      <c r="L656" s="222">
        <f t="shared" si="1690"/>
        <v>-903.25439147370366</v>
      </c>
      <c r="M656" s="222">
        <f t="shared" si="1635"/>
        <v>370.49008570164779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-2,48382107457295E-28+7,53262937969489E-28i</v>
      </c>
      <c r="G657" s="227" t="str">
        <f t="shared" si="1633"/>
        <v>-19,7750043944379+2,1093338021634i</v>
      </c>
      <c r="H657" s="227" t="str">
        <f t="shared" si="1634"/>
        <v>-4,07586977833527E-30+1,19694792427657E-29i</v>
      </c>
      <c r="I657" s="227" t="str">
        <f t="shared" si="1688"/>
        <v>-4,07586977833527E-30+1,19694792427657E-29i</v>
      </c>
      <c r="J657" s="223" t="str">
        <f>IMPRODUCT(1/Nt_input,AT625)</f>
        <v>4,49232393905791E-16-2,23232582033847E-14i</v>
      </c>
      <c r="K657" s="246" t="str">
        <f t="shared" si="1689"/>
        <v>2,65366762958542E-43+9,63637712791839E-44i</v>
      </c>
      <c r="L657" s="222">
        <f t="shared" si="1690"/>
        <v>-850.98511735122975</v>
      </c>
      <c r="M657" s="222">
        <f t="shared" si="1635"/>
        <v>370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-2,33556728763203E-28+6,86838632923841E-28i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-19,7608931923648+2,17369825124743i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-3,8325901252795E-30+1,09117643263458E-29i</v>
      </c>
      <c r="I658" s="227" t="str">
        <f t="shared" si="1688"/>
        <v>-3,8325901252795E-30+1,09117643263458E-29i</v>
      </c>
      <c r="J658" s="223" t="str">
        <f>IMPRODUCT(1/Nt_input,AU625)</f>
        <v>-2,57904002245058E-13+1,46733753619844E-14i</v>
      </c>
      <c r="K658" s="246" t="str">
        <f t="shared" si="1689"/>
        <v>8,28327918452488E-43-2,87042472483629E-42i</v>
      </c>
      <c r="L658" s="222">
        <f t="shared" si="1690"/>
        <v>-830.49369136949804</v>
      </c>
      <c r="M658" s="222">
        <f t="shared" ref="M658:M689" si="1746">N658+Vinput2</f>
        <v>369.50991429835221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-2,20020136025866E-28+6,280002023047E-28i</v>
      </c>
      <c r="G659" s="227" t="str">
        <f t="shared" si="1744"/>
        <v>-19,7463688621628+2,23792180446317i</v>
      </c>
      <c r="H659" s="227" t="str">
        <f t="shared" si="1745"/>
        <v>-3,6104590315017E-30+9,97490833825959E-30i</v>
      </c>
      <c r="I659" s="227" t="str">
        <f t="shared" si="1688"/>
        <v>-3,6104590315017E-30+9,97490833825959E-30i</v>
      </c>
      <c r="J659" s="223" t="str">
        <f>IMPRODUCT(1/Nt_input,AV625)</f>
        <v>5,96423342029244E-14+6,50881258612567E-14i</v>
      </c>
      <c r="K659" s="246" t="str">
        <f t="shared" si="1689"/>
        <v>-8,6458429355793E-43+3,59928804894722E-43i</v>
      </c>
      <c r="L659" s="222">
        <f t="shared" si="1690"/>
        <v>-840.56973297372508</v>
      </c>
      <c r="M659" s="222">
        <f t="shared" si="1746"/>
        <v>369.02454838991935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-2,07627164816771E-28+5,75694925979795E-28i</v>
      </c>
      <c r="G660" s="227" t="str">
        <f t="shared" si="1744"/>
        <v>-19,7314332693814+2,30200054817681i</v>
      </c>
      <c r="H660" s="227" t="str">
        <f t="shared" si="1745"/>
        <v>-3,40709439584537E-30+9,14213560396831E-30i</v>
      </c>
      <c r="I660" s="227" t="str">
        <f t="shared" si="1688"/>
        <v>-3,40709439584537E-30+9,14213560396831E-30i</v>
      </c>
      <c r="J660" s="223" t="str">
        <f>IMPRODUCT(1/Nt_input,AW625)</f>
        <v>6,0709223021968E-16+6,28793891954681E-15i</v>
      </c>
      <c r="K660" s="246" t="str">
        <f t="shared" si="1689"/>
        <v>-5,95536108073097E-44-1,58734819614221E-44i</v>
      </c>
      <c r="L660" s="222">
        <f t="shared" si="1690"/>
        <v>-864.2037643726469</v>
      </c>
      <c r="M660" s="222">
        <f t="shared" si="1746"/>
        <v>368.54857661372768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-1,9625252822806E-28+5,29040636818066E-28i</v>
      </c>
      <c r="G661" s="227" t="str">
        <f t="shared" si="1744"/>
        <v>-19,7160883280682+2,3659305994482i</v>
      </c>
      <c r="H661" s="227" t="str">
        <f t="shared" si="1745"/>
        <v>-3,22044030081604E-30+8,39938860329753E-30i</v>
      </c>
      <c r="I661" s="227" t="str">
        <f t="shared" si="1688"/>
        <v>-3,22044030081604E-30+8,39938860329753E-30i</v>
      </c>
      <c r="J661" s="223" t="str">
        <f>IMPRODUCT(1/Nt_input,AX625)</f>
        <v>6,30085651080573E-14-3,43522953138997E-14i</v>
      </c>
      <c r="K661" s="246" t="str">
        <f t="shared" si="1689"/>
        <v>8,56229553861012E-44+6,39862939933163E-43i</v>
      </c>
      <c r="L661" s="222">
        <f t="shared" si="1690"/>
        <v>-843.80118271936294</v>
      </c>
      <c r="M661" s="222">
        <f t="shared" si="1746"/>
        <v>368.08658283817454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-1,85787637905E-28+4,87294335012421E-28i</v>
      </c>
      <c r="G662" s="227" t="str">
        <f t="shared" si="1744"/>
        <v>-19,7003360001676+2,42970810676519i</v>
      </c>
      <c r="H662" s="227" t="str">
        <f t="shared" si="1745"/>
        <v>-3,0487148467559E-30+7,73482773563046E-30i</v>
      </c>
      <c r="I662" s="227" t="str">
        <f t="shared" si="1688"/>
        <v>-3,0487148467559E-30+7,73482773563046E-30i</v>
      </c>
      <c r="J662" s="223" t="str">
        <f>IMPRODUCT(1/Nt_input,AY625)</f>
        <v>-1,07258880867756E-13-3,06417217987855E-14i</v>
      </c>
      <c r="K662" s="246" t="str">
        <f t="shared" si="1689"/>
        <v>5,64010182184669E-43-7,36211094450481E-43i</v>
      </c>
      <c r="L662" s="222">
        <f t="shared" si="1690"/>
        <v>-840.65443851416399</v>
      </c>
      <c r="M662" s="222">
        <f t="shared" si="1746"/>
        <v>367.64301631587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-1,76138002786036E-28+4,49827233404724E-28i</v>
      </c>
      <c r="G663" s="227" t="str">
        <f t="shared" si="1744"/>
        <v>-19,6841782949052+2,49332925076382i</v>
      </c>
      <c r="H663" s="227" t="str">
        <f t="shared" si="1745"/>
        <v>-2,89036746601255E-30+7,1384335885778E-30i</v>
      </c>
      <c r="I663" s="227" t="str">
        <f t="shared" si="1688"/>
        <v>-2,89036746601255E-30+7,1384335885778E-30i</v>
      </c>
      <c r="J663" s="223" t="str">
        <f>IMPRODUCT(1/Nt_input,AZ625)</f>
        <v>-3,62540469108116E-14+1,28820565326038E-14i</v>
      </c>
      <c r="K663" s="246" t="str">
        <f t="shared" si="1689"/>
        <v>1,28298126600056E-44-2,96030983287185E-43i</v>
      </c>
      <c r="L663" s="222">
        <f t="shared" si="1690"/>
        <v>-850.56510691905237</v>
      </c>
      <c r="M663" s="222">
        <f t="shared" si="1746"/>
        <v>367.22214883490199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-1,67221088609169E-28+4,16104788539656E-28i</v>
      </c>
      <c r="G664" s="227" t="str">
        <f t="shared" si="1744"/>
        <v>-19,6676172681605+2,55679024493473i</v>
      </c>
      <c r="H664" s="227" t="str">
        <f t="shared" si="1745"/>
        <v>-2,74404379813341E-30+6,60168867334435E-30i</v>
      </c>
      <c r="I664" s="227" t="str">
        <f t="shared" si="1688"/>
        <v>-2,74404379813341E-30+6,60168867334435E-30i</v>
      </c>
      <c r="J664" s="223" t="str">
        <f>IMPRODUCT(1/Nt_input,BA625)</f>
        <v>-1,75086250294061E-14-4,5775015722338E-14i</v>
      </c>
      <c r="K664" s="246" t="str">
        <f t="shared" si="1689"/>
        <v>3,50236836742103E-43+1,00221564598773E-44i</v>
      </c>
      <c r="L664" s="222">
        <f t="shared" si="1690"/>
        <v>-849.1092088451021</v>
      </c>
      <c r="M664" s="222">
        <f t="shared" si="1746"/>
        <v>366.82803357918175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-1,58964547215287E-28+3,85670624240373E-28i</v>
      </c>
      <c r="G665" s="227" t="str">
        <f t="shared" si="1744"/>
        <v>-19,6506550218266+2,62008733631556i</v>
      </c>
      <c r="H665" s="227" t="str">
        <f t="shared" si="1745"/>
        <v>-2,60855663330817E-30+6,11732120184228E-30i</v>
      </c>
      <c r="I665" s="227" t="str">
        <f t="shared" si="1688"/>
        <v>-2,60855663330817E-30+6,11732120184228E-30i</v>
      </c>
      <c r="J665" s="223" t="str">
        <f>IMPRODUCT(1/Nt_input,BB625)</f>
        <v>3,14999152521527E-14+1,17180570802235E-14i</v>
      </c>
      <c r="K665" s="246" t="str">
        <f t="shared" si="1689"/>
        <v>-1,53852431900897E-43+1,62127883902128E-43i</v>
      </c>
      <c r="L665" s="222">
        <f t="shared" si="1690"/>
        <v>-853.01412155803291</v>
      </c>
      <c r="M665" s="222">
        <f t="shared" si="1746"/>
        <v>366.46446609406723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-1,51304744396789E-28+3,58133514478658E-28i</v>
      </c>
      <c r="G666" s="227" t="str">
        <f t="shared" si="1744"/>
        <v>-19,6332937031589+2,68321680616866i</v>
      </c>
      <c r="H666" s="227" t="str">
        <f t="shared" si="1745"/>
        <v>-2,48286175484255E-30+5,67909762458207E-30i</v>
      </c>
      <c r="I666" s="227" t="str">
        <f t="shared" si="1688"/>
        <v>-2,48286175484255E-30+5,67909762458207E-30i</v>
      </c>
      <c r="J666" s="223" t="str">
        <f>IMPRODUCT(1/Nt_input,BC625)</f>
        <v>2,32781933377606E-14-1,8326486161957E-14i</v>
      </c>
      <c r="K666" s="246" t="str">
        <f t="shared" si="1689"/>
        <v>4,62813680691497E-44+1,77701264081213E-43i</v>
      </c>
      <c r="L666" s="222">
        <f t="shared" si="1690"/>
        <v>-854.72116242687332</v>
      </c>
      <c r="M666" s="222">
        <f t="shared" si="1746"/>
        <v>366.13494773318632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-1,4418553012053E-28+3,33156785867943E-28i</v>
      </c>
      <c r="G667" s="227" t="str">
        <f t="shared" si="1744"/>
        <v>-19,6155355041118+2,74617497064424i</v>
      </c>
      <c r="H667" s="227" t="str">
        <f t="shared" si="1745"/>
        <v>-2,366037758916E-30+5,28165373355829E-30i</v>
      </c>
      <c r="I667" s="227" t="str">
        <f t="shared" si="1688"/>
        <v>-2,366037758916E-30+5,28165373355829E-30i</v>
      </c>
      <c r="J667" s="223" t="str">
        <f>IMPRODUCT(1/Nt_input,BD625)</f>
        <v>-3,95691034734031E-14-2,94599414307763E-14i</v>
      </c>
      <c r="K667" s="246" t="str">
        <f t="shared" si="1689"/>
        <v>2,49219202552794E-43-1,39286969293183E-43i</v>
      </c>
      <c r="L667" s="222">
        <f t="shared" si="1690"/>
        <v>-850.88783401898002</v>
      </c>
      <c r="M667" s="222">
        <f t="shared" si="1746"/>
        <v>365.84265193848728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-1,37557206569985E-28+3,10449645331655E-28i</v>
      </c>
      <c r="G668" s="227" t="str">
        <f t="shared" si="1744"/>
        <v>-19,5973826606639+2,8089581814288i</v>
      </c>
      <c r="H668" s="227" t="str">
        <f t="shared" si="1745"/>
        <v>-2,25726912048852E-30+4,92035644914316E-30i</v>
      </c>
      <c r="I668" s="227" t="str">
        <f t="shared" si="1688"/>
        <v>-2,25726912048852E-30+4,92035644914316E-30i</v>
      </c>
      <c r="J668" s="223" t="str">
        <f>IMPRODUCT(1/Nt_input,BE625)</f>
        <v>2,37808294649248E-14+2,49678749897342E-14i</v>
      </c>
      <c r="K668" s="246" t="str">
        <f t="shared" si="1689"/>
        <v>-1,76530576737917E-43+6,06509444051718E-44i</v>
      </c>
      <c r="L668" s="222">
        <f t="shared" si="1690"/>
        <v>-854.57902139078737</v>
      </c>
      <c r="M668" s="222">
        <f t="shared" si="1746"/>
        <v>365.59039367825824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-1,31375658458491E-28+2,89760048264742E-28i</v>
      </c>
      <c r="G669" s="227" t="str">
        <f t="shared" si="1744"/>
        <v>-19,5788374521332+2,87156282637834i</v>
      </c>
      <c r="H669" s="227" t="str">
        <f t="shared" si="1745"/>
        <v>-2,15583192202336E-30+4,59119015958755E-30i</v>
      </c>
      <c r="I669" s="227" t="str">
        <f t="shared" si="1688"/>
        <v>-2,15583192202336E-30+4,59119015958755E-30i</v>
      </c>
      <c r="J669" s="223" t="str">
        <f>IMPRODUCT(1/Nt_input,BF625)</f>
        <v>-6,06075113056617E-15+4,16567821903691E-14i</v>
      </c>
      <c r="K669" s="246" t="str">
        <f t="shared" si="1689"/>
        <v>-1,78188247713791E-43-1,17631081765136E-43i</v>
      </c>
      <c r="L669" s="222">
        <f t="shared" si="1690"/>
        <v>-853.41148288442912</v>
      </c>
      <c r="M669" s="222">
        <f t="shared" si="1746"/>
        <v>365.38060233744358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-1,25601617093695E-28+2,70868806050851E-28i</v>
      </c>
      <c r="G670" s="227" t="str">
        <f t="shared" si="1744"/>
        <v>-19,5599022004816+2,93398533013624i</v>
      </c>
      <c r="H670" s="227" t="str">
        <f t="shared" si="1745"/>
        <v>-2,0610817770233E-30+4,29066281337401E-30i</v>
      </c>
      <c r="I670" s="227" t="str">
        <f t="shared" si="1688"/>
        <v>-2,0610817770233E-30+4,29066281337401E-30i</v>
      </c>
      <c r="J670" s="223" t="str">
        <f>IMPRODUCT(1/Nt_input,BG625)</f>
        <v>-9,71259273637067E-14-8,11165370984134E-14i</v>
      </c>
      <c r="K670" s="246" t="str">
        <f t="shared" si="1689"/>
        <v>5,4822818824366E-43-2,49546788325147E-43i</v>
      </c>
      <c r="L670" s="222">
        <f t="shared" si="1690"/>
        <v>-844.40299509231841</v>
      </c>
      <c r="M670" s="222">
        <f t="shared" si="1746"/>
        <v>365.21529832133893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-1,20200049438004E-25+2,53584689057106E-25i</v>
      </c>
      <c r="G671" s="227" t="str">
        <f t="shared" si="1744"/>
        <v>-19,5405792695421+2,99622215528935i</v>
      </c>
      <c r="H671" s="227" t="str">
        <f t="shared" si="1745"/>
        <v>-1,97244379653577E-27+4,01572787415552E-27i</v>
      </c>
      <c r="I671" s="227" t="str">
        <f t="shared" si="1688"/>
        <v>-1,97244379653577E-27+4,01572787415552E-27i</v>
      </c>
      <c r="J671" s="223" t="str">
        <f>IMPRODUCT(1/Nt_input,BH625)</f>
        <v>-9,27064008242675E-15+6,11507372516584E-14i</v>
      </c>
      <c r="K671" s="246" t="str">
        <f t="shared" si="1689"/>
        <v>-2,27278903586146E-40-1,57844760135887E-40i</v>
      </c>
      <c r="L671" s="222">
        <f t="shared" si="1690"/>
        <v>-791.15937562316901</v>
      </c>
      <c r="M671" s="222">
        <f t="shared" si="1746"/>
        <v>365.09607359798383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-1,15139566863109E-25+2,37740378279018E-25i</v>
      </c>
      <c r="G672" s="227" t="str">
        <f t="shared" si="1744"/>
        <v>-19,5208710645722+3,05826980072923i</v>
      </c>
      <c r="H672" s="227" t="str">
        <f t="shared" si="1745"/>
        <v>-1,88940292032113E-27+3,76371981735692E-27i</v>
      </c>
      <c r="I672" s="227" t="str">
        <f t="shared" si="1688"/>
        <v>-1,88940292032113E-27+3,76371981735692E-27i</v>
      </c>
      <c r="J672" s="223" t="str">
        <f>IMPRODUCT(1/Nt_input,BI625)</f>
        <v>-3,50539503023509E-15-3,99237934378683E-14i</v>
      </c>
      <c r="K672" s="246" t="str">
        <f t="shared" si="1689"/>
        <v>1,56885076153174E-40+6,22388071688457E-41i</v>
      </c>
      <c r="L672" s="222">
        <f t="shared" si="1690"/>
        <v>-795.45359439971867</v>
      </c>
      <c r="M672" s="222">
        <f t="shared" si="1746"/>
        <v>365.02407636663901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-1,10392058106604E-25+2,23189012713961E-25i</v>
      </c>
      <c r="G673" s="227" t="str">
        <f t="shared" si="1744"/>
        <v>-19,5007800311269+3,12012480558044i</v>
      </c>
      <c r="H673" s="227" t="str">
        <f t="shared" si="1745"/>
        <v>-1,81149784283829E-27+3,53229908852551E-27i</v>
      </c>
      <c r="I673" s="227" t="str">
        <f t="shared" si="1688"/>
        <v>-1,81149784283829E-27+3,53229908852551E-27i</v>
      </c>
      <c r="J673" s="223" t="str">
        <f>IMPRODUCT(1/Nt_input,BJ625)</f>
        <v>-6,68631141379916E-14+3,46103354309512E-14i</v>
      </c>
      <c r="K673" s="246" t="str">
        <f t="shared" si="1689"/>
        <v>-1,13166926988892E-42-2,98877065098683E-40i</v>
      </c>
      <c r="L673" s="222">
        <f t="shared" si="1690"/>
        <v>-790.49008593822066</v>
      </c>
      <c r="M673" s="222">
        <f t="shared" si="1746"/>
        <v>365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-1,05932347487138E-22+2,0980129640575E-22i</v>
      </c>
      <c r="G674" s="227" t="str">
        <f t="shared" si="1744"/>
        <v>-19,480308653926+3,18178375268678i</v>
      </c>
      <c r="H674" s="227" t="str">
        <f t="shared" si="1745"/>
        <v>-1,73831537426757E-24+3,31940598812282E-24i</v>
      </c>
      <c r="I674" s="227" t="str">
        <f t="shared" si="1688"/>
        <v>-1,73831537426757E-24+3,31940598812282E-24i</v>
      </c>
      <c r="J674" s="223" t="str">
        <f>IMPRODUCT(1/Nt_input,BK625)</f>
        <v>6,69931165121589E-14-3,55800458540223E-14i</v>
      </c>
      <c r="K674" s="246" t="str">
        <f t="shared" si="1689"/>
        <v>1,64945286234172E-39+2,84226692838662E-37i</v>
      </c>
      <c r="L674" s="222">
        <f t="shared" si="1690"/>
        <v>-730.92655650353618</v>
      </c>
      <c r="M674" s="222">
        <f t="shared" si="1746"/>
        <v>365.02407636663901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-1,01737319786317E-25+1,97463354352498E-25i</v>
      </c>
      <c r="G675" s="227" t="str">
        <f t="shared" si="1744"/>
        <v>-19,4594594593853+3,24324324380701i</v>
      </c>
      <c r="H675" s="227" t="str">
        <f t="shared" si="1745"/>
        <v>-1,6694763965809E-27+3,12322663268887E-27i</v>
      </c>
      <c r="I675" s="227" t="str">
        <f t="shared" si="1688"/>
        <v>-1,6694763965809E-27+3,12322663268887E-27i</v>
      </c>
      <c r="J675" s="223" t="str">
        <f>IMPRODUCT(1/Nt_input,BL625)</f>
        <v>3,68116385355936E-14+4,72981029342458E-14i</v>
      </c>
      <c r="K675" s="246" t="str">
        <f t="shared" si="1689"/>
        <v>-2,09178856414537E-40+3,60080234155047E-41i</v>
      </c>
      <c r="L675" s="222">
        <f t="shared" si="1690"/>
        <v>-793.46282341237395</v>
      </c>
      <c r="M675" s="222">
        <f t="shared" si="1746"/>
        <v>365.09607359798383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-9,77867258130017E-29+1,86074134016209E-28i</v>
      </c>
      <c r="G676" s="334" t="str">
        <f t="shared" si="1744"/>
        <v>-19,4382350082539+3,30449995145965i</v>
      </c>
      <c r="H676" s="334" t="str">
        <f t="shared" si="1745"/>
        <v>-1,60464843756862E-30+2,94215128389293E-30i</v>
      </c>
      <c r="I676" s="334" t="str">
        <f t="shared" si="1688"/>
        <v>-1,60464843756862E-30+2,94215128389293E-30i</v>
      </c>
      <c r="J676" s="336" t="str">
        <f>IMPRODUCT(1/Nt_input,BM625)</f>
        <v>0</v>
      </c>
      <c r="K676" s="336" t="str">
        <f t="shared" si="1689"/>
        <v>0</v>
      </c>
      <c r="L676" s="336" t="e">
        <f t="shared" si="1690"/>
        <v>#NUM!</v>
      </c>
      <c r="M676" s="336">
        <f t="shared" si="1746"/>
        <v>365.21529832133893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-9,40618615886891E-29+1,75544207665169E-28i</v>
      </c>
      <c r="G677" s="334" t="str">
        <f t="shared" si="1744"/>
        <v>-19,4166379012698+3,36555056960882i</v>
      </c>
      <c r="H677" s="334" t="str">
        <f t="shared" si="1745"/>
        <v>-1,54352462443094E-30+2,77475551895292E-30i</v>
      </c>
      <c r="I677" s="334" t="str">
        <f t="shared" si="1688"/>
        <v>-1,54352462443094E-30+2,77475551895292E-30i</v>
      </c>
      <c r="J677" s="336" t="str">
        <f>IMPRODUCT(1/Nt_input,BN625)</f>
        <v>0</v>
      </c>
      <c r="K677" s="336" t="str">
        <f t="shared" si="1689"/>
        <v>0</v>
      </c>
      <c r="L677" s="336" t="e">
        <f t="shared" si="1690"/>
        <v>#NUM!</v>
      </c>
      <c r="M677" s="336">
        <f t="shared" si="1746"/>
        <v>365.38060233744358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-9,05458432316955E-29+1,65794044421798E-28i</v>
      </c>
      <c r="G678" s="334" t="str">
        <f t="shared" si="1744"/>
        <v>-19,3946707754562+3,42639183705163i</v>
      </c>
      <c r="H678" s="334" t="str">
        <f t="shared" si="1745"/>
        <v>-1,48582790420054E-30+2,6197725774989E-30i</v>
      </c>
      <c r="I678" s="334" t="str">
        <f t="shared" si="1688"/>
        <v>-1,48582790420054E-30+2,6197725774989E-30i</v>
      </c>
      <c r="J678" s="336" t="str">
        <f>IMPRODUCT(1/Nt_input,BO625)</f>
        <v>0</v>
      </c>
      <c r="K678" s="336" t="str">
        <f t="shared" si="1689"/>
        <v>0</v>
      </c>
      <c r="L678" s="336" t="e">
        <f t="shared" si="1690"/>
        <v>#NUM!</v>
      </c>
      <c r="M678" s="336">
        <f t="shared" si="1746"/>
        <v>365.59039367825824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-8,72233448371893E-29+1,56752781279428E-28i</v>
      </c>
      <c r="G679" s="334" t="str">
        <f t="shared" si="1744"/>
        <v>-19,3723363037508+3,4870205347285i</v>
      </c>
      <c r="H679" s="334" t="str">
        <f t="shared" si="1745"/>
        <v>-1,43130678375286E-30+2,47607379460574E-30i</v>
      </c>
      <c r="I679" s="334" t="str">
        <f t="shared" si="1688"/>
        <v>-1,43130678375286E-30+2,47607379460574E-30i</v>
      </c>
      <c r="J679" s="336" t="str">
        <f>IMPRODUCT(1/Nt_input,BP625)</f>
        <v>0</v>
      </c>
      <c r="K679" s="336" t="str">
        <f t="shared" si="1689"/>
        <v>0</v>
      </c>
      <c r="L679" s="336" t="e">
        <f t="shared" si="1690"/>
        <v>#NUM!</v>
      </c>
      <c r="M679" s="336">
        <f t="shared" si="1746"/>
        <v>365.84265193848728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-8,40804209777384E-29+1,48357144711548E-28i</v>
      </c>
      <c r="G680" s="334" t="str">
        <f t="shared" si="1744"/>
        <v>-19,3496371942952+3,54743348567317i</v>
      </c>
      <c r="H680" s="334" t="str">
        <f t="shared" si="1745"/>
        <v>-1,37973242314947E-30+2,34265141956072E-30i</v>
      </c>
      <c r="I680" s="334" t="str">
        <f t="shared" si="1688"/>
        <v>-1,37973242314947E-30+2,34265141956072E-30i</v>
      </c>
      <c r="J680" s="336" t="str">
        <f>IMPRODUCT(1/Nt_input,BQ625)</f>
        <v>0</v>
      </c>
      <c r="K680" s="336" t="str">
        <f t="shared" si="1689"/>
        <v>0</v>
      </c>
      <c r="L680" s="336" t="e">
        <f t="shared" si="1690"/>
        <v>#NUM!</v>
      </c>
      <c r="M680" s="336">
        <f t="shared" si="1746"/>
        <v>366.13494773318632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-8,11043601322474E-29+1,40550519038038E-28i</v>
      </c>
      <c r="G681" s="334" t="str">
        <f t="shared" si="1744"/>
        <v>-19,3265761896508+3,60762755545293i</v>
      </c>
      <c r="H681" s="334" t="str">
        <f t="shared" si="1745"/>
        <v>-1,33089623045444E-30+2,21860377088168E-30i</v>
      </c>
      <c r="I681" s="334" t="str">
        <f t="shared" si="1688"/>
        <v>-1,33089623045444E-30+2,21860377088168E-30i</v>
      </c>
      <c r="J681" s="336" t="str">
        <f>IMPRODUCT(1/Nt_input,BR625)</f>
        <v>0</v>
      </c>
      <c r="K681" s="336" t="str">
        <f t="shared" si="1689"/>
        <v>0</v>
      </c>
      <c r="L681" s="336" t="e">
        <f t="shared" si="1690"/>
        <v>#NUM!</v>
      </c>
      <c r="M681" s="336">
        <f t="shared" si="1746"/>
        <v>366.46446609406729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-7,8283555954484E-29+1,33282143231029E-28i</v>
      </c>
      <c r="G682" s="334" t="str">
        <f t="shared" si="1744"/>
        <v>-19,3031560660095+3,66759965259234i</v>
      </c>
      <c r="H682" s="334" t="str">
        <f t="shared" si="1745"/>
        <v>-1,28460774929271E-30+2,10312243814299E-30i</v>
      </c>
      <c r="I682" s="334" t="str">
        <f t="shared" si="1688"/>
        <v>-1,28460774929271E-30+2,10312243814299E-30i</v>
      </c>
      <c r="J682" s="336" t="str">
        <f>IMPRODUCT(1/Nt_input,BS625)</f>
        <v>0</v>
      </c>
      <c r="K682" s="336" t="str">
        <f t="shared" si="1689"/>
        <v>0</v>
      </c>
      <c r="L682" s="336" t="e">
        <f t="shared" si="1690"/>
        <v>#NUM!</v>
      </c>
      <c r="M682" s="336">
        <f t="shared" si="1746"/>
        <v>366.82803357918181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-7,56073939421943E-29+1,26506416578088E-28i</v>
      </c>
      <c r="G683" s="334" t="str">
        <f t="shared" si="1744"/>
        <v>-19,2793796323992+3,72734672898017i</v>
      </c>
      <c r="H683" s="334" t="str">
        <f t="shared" si="1745"/>
        <v>-1,24069279912698E-30+1,99548121852575E-30i</v>
      </c>
      <c r="I683" s="334" t="str">
        <f t="shared" si="1688"/>
        <v>-1,24069279912698E-30+1,99548121852575E-30i</v>
      </c>
      <c r="J683" s="336" t="str">
        <f>IMPRODUCT(1/Nt_input,BT625)</f>
        <v>0</v>
      </c>
      <c r="K683" s="336" t="str">
        <f t="shared" si="1689"/>
        <v>0</v>
      </c>
      <c r="L683" s="336" t="e">
        <f t="shared" si="1690"/>
        <v>#NUM!</v>
      </c>
      <c r="M683" s="336">
        <f t="shared" si="1746"/>
        <v>367.22214883490199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-7,30661514365769E-29+1,20182296882271E-28i</v>
      </c>
      <c r="G684" s="334" t="str">
        <f t="shared" si="1744"/>
        <v>-19,2552497298843+3,7868657802594i</v>
      </c>
      <c r="H684" s="334" t="str">
        <f t="shared" si="1745"/>
        <v>-1,1989918342816E-30+1,89502652799506E-30i</v>
      </c>
      <c r="I684" s="334" t="str">
        <f t="shared" si="1688"/>
        <v>-1,1989918342816E-30+1,89502652799506E-30i</v>
      </c>
      <c r="J684" s="336" t="str">
        <f>IMPRODUCT(1/Nt_input,BU625)</f>
        <v>0</v>
      </c>
      <c r="K684" s="336" t="str">
        <f t="shared" si="1689"/>
        <v>0</v>
      </c>
      <c r="L684" s="336" t="e">
        <f t="shared" si="1690"/>
        <v>#NUM!</v>
      </c>
      <c r="M684" s="336">
        <f t="shared" si="1746"/>
        <v>367.64301631587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-7,06509091898382E-29+1,14272777552703E-28i</v>
      </c>
      <c r="G685" s="334" t="str">
        <f t="shared" si="1744"/>
        <v>-19,2307692307619+3,84615384620039i</v>
      </c>
      <c r="H685" s="334" t="str">
        <f t="shared" si="1745"/>
        <v>-1,15935849279481E-30+1,80116906962648E-30i</v>
      </c>
      <c r="I685" s="334" t="str">
        <f t="shared" si="1688"/>
        <v>-1,15935849279481E-30+1,80116906962648E-30i</v>
      </c>
      <c r="J685" s="336" t="str">
        <f>IMPRODUCT(1/Nt_input,BV625)</f>
        <v>0</v>
      </c>
      <c r="K685" s="336" t="str">
        <f t="shared" si="1689"/>
        <v>0</v>
      </c>
      <c r="L685" s="336" t="e">
        <f t="shared" si="1690"/>
        <v>#NUM!</v>
      </c>
      <c r="M685" s="336">
        <f t="shared" si="1746"/>
        <v>368.08658283817454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-6,83534729963444E-29+1,08744432139184E-28i</v>
      </c>
      <c r="G686" s="334" t="str">
        <f t="shared" si="1744"/>
        <v>-19,2059410377537+3,90520801105714i</v>
      </c>
      <c r="H686" s="334" t="str">
        <f t="shared" si="1745"/>
        <v>-1,12165831041138E-30+1,71337657666355E-30i</v>
      </c>
      <c r="I686" s="334" t="str">
        <f t="shared" si="1688"/>
        <v>-1,12165831041138E-30+1,71337657666355E-30i</v>
      </c>
      <c r="J686" s="336" t="str">
        <f>IMPRODUCT(1/Nt_input,BW625)</f>
        <v>0</v>
      </c>
      <c r="K686" s="336" t="str">
        <f t="shared" si="1689"/>
        <v>0</v>
      </c>
      <c r="L686" s="336" t="e">
        <f t="shared" si="1690"/>
        <v>#NUM!</v>
      </c>
      <c r="M686" s="336">
        <f t="shared" si="1746"/>
        <v>368.54857661372773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-6,61663040994917E-29+1,03567016680306E-28i</v>
      </c>
      <c r="G687" s="334" t="str">
        <f t="shared" si="1744"/>
        <v>-19,1807680831946+3,9640254039067i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-1,08576757858198E-30+1,63116747683082E-30i</v>
      </c>
      <c r="I687" s="334" t="str">
        <f t="shared" si="1688"/>
        <v>-1,08576757858198E-30+1,63116747683082E-30i</v>
      </c>
      <c r="J687" s="336" t="str">
        <f>IMPRODUCT(1/Nt_input,BX625)</f>
        <v>0</v>
      </c>
      <c r="K687" s="336" t="str">
        <f t="shared" si="1689"/>
        <v>0</v>
      </c>
      <c r="L687" s="336" t="e">
        <f t="shared" si="1690"/>
        <v>#NUM!</v>
      </c>
      <c r="M687" s="336">
        <f t="shared" si="1746"/>
        <v>369.02454838991935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-6,40824572689281E-29+9,8713121738649E-29i</v>
      </c>
      <c r="G688" s="334" t="str">
        <f t="shared" si="1744"/>
        <v>-19,155253328218+4,0226031989715i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-1,05157232833041E-30+1,55410534839739E-30i</v>
      </c>
      <c r="I688" s="334" t="str">
        <f t="shared" si="1688"/>
        <v>-1,05157232833041E-30+1,55410534839739E-30i</v>
      </c>
      <c r="J688" s="336" t="str">
        <f>IMPRODUCT(1/Nt_input,BY625)</f>
        <v>0</v>
      </c>
      <c r="K688" s="336" t="str">
        <f t="shared" si="1689"/>
        <v>0</v>
      </c>
      <c r="L688" s="336" t="e">
        <f t="shared" si="1690"/>
        <v>#NUM!</v>
      </c>
      <c r="M688" s="336">
        <f t="shared" si="1746"/>
        <v>369.50991429835221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-6,20955255969248E-29+9,41578672461847E-29i</v>
      </c>
      <c r="G689" s="334" t="str">
        <f t="shared" si="1744"/>
        <v>-19,1293997619379+4,0809386159251i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-1,01896742438006E-30+1,48179405840085E-30i</v>
      </c>
      <c r="I689" s="334" t="str">
        <f t="shared" si="1688"/>
        <v>-1,01896742438006E-30+1,48179405840085E-30i</v>
      </c>
      <c r="J689" s="336" t="str">
        <f>IMPRODUCT(1/Nt_input,BZ625)</f>
        <v>0</v>
      </c>
      <c r="K689" s="336" t="str">
        <f t="shared" si="1689"/>
        <v>0</v>
      </c>
      <c r="L689" s="336" t="e">
        <f t="shared" si="1690"/>
        <v>#NUM!</v>
      </c>
      <c r="M689" s="336">
        <f t="shared" si="1746"/>
        <v>370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1,95584252049379E-30</v>
      </c>
      <c r="H694" s="339" t="str">
        <f t="shared" si="1750"/>
        <v>1,92548738972371E-30</v>
      </c>
      <c r="I694" s="339" t="str">
        <f t="shared" si="1750"/>
        <v>1,87658856840155E-30</v>
      </c>
      <c r="J694" s="339" t="str">
        <f t="shared" si="1750"/>
        <v>1,80961814971173E-30</v>
      </c>
      <c r="K694" s="339" t="str">
        <f t="shared" si="1750"/>
        <v>1,72522050495627E-30</v>
      </c>
      <c r="L694" s="339" t="str">
        <f t="shared" si="1750"/>
        <v>1,6242071425594E-30</v>
      </c>
      <c r="M694" s="339" t="str">
        <f t="shared" si="1750"/>
        <v>1,50755121495173E-30</v>
      </c>
      <c r="N694" s="339" t="str">
        <f t="shared" si="1750"/>
        <v>1,37637753608381E-30</v>
      </c>
      <c r="O694" s="339" t="str">
        <f t="shared" si="1750"/>
        <v>1,23194930636158E-30</v>
      </c>
      <c r="P694" s="339" t="str">
        <f t="shared" si="1750"/>
        <v>1,07565608074334E-30</v>
      </c>
      <c r="Q694" s="339" t="str">
        <f t="shared" si="1750"/>
        <v>9,09002854678745E-31</v>
      </c>
      <c r="R694" s="339" t="str">
        <f t="shared" si="1750"/>
        <v>7,33595919361814E-31</v>
      </c>
      <c r="S694" s="339" t="str">
        <f t="shared" si="1750"/>
        <v>5,51124993246157E-31</v>
      </c>
      <c r="T694" s="339" t="str">
        <f t="shared" si="1750"/>
        <v>3,63346131506258E-31</v>
      </c>
      <c r="U694" s="339" t="str">
        <f t="shared" si="1750"/>
        <v>1,72067050331454E-31</v>
      </c>
      <c r="V694" s="339" t="str">
        <f t="shared" si="1750"/>
        <v>-2,08690258298247E-32</v>
      </c>
      <c r="W694" s="339" t="str">
        <f t="shared" si="1750"/>
        <v>-2,13603103903972E-31</v>
      </c>
      <c r="X694" s="339" t="str">
        <f t="shared" si="1750"/>
        <v>-4,04279971870958E-31</v>
      </c>
      <c r="Y694" s="339" t="str">
        <f t="shared" si="1750"/>
        <v>-5,91064402237803E-31</v>
      </c>
      <c r="Z694" s="339" t="str">
        <f t="shared" si="1750"/>
        <v>-7,7215685135189E-31</v>
      </c>
      <c r="AA694" s="339" t="str">
        <f t="shared" si="1750"/>
        <v>-9,45812065161539E-31</v>
      </c>
      <c r="AB694" s="339" t="str">
        <f t="shared" si="1750"/>
        <v>-1,11035811425207E-30</v>
      </c>
      <c r="AC694" s="339" t="str">
        <f t="shared" si="1750"/>
        <v>-1,26421165778805E-30</v>
      </c>
      <c r="AD694" s="339" t="str">
        <f t="shared" si="1750"/>
        <v>-1,4058907966568E-30</v>
      </c>
      <c r="AE694" s="339" t="str">
        <f t="shared" si="1750"/>
        <v>-1,53402971372747E-30</v>
      </c>
      <c r="AF694" s="339" t="str">
        <f t="shared" si="1750"/>
        <v>-1,64739429894068E-30</v>
      </c>
      <c r="AG694" s="339" t="str">
        <f t="shared" si="1750"/>
        <v>-1,74489414839375E-30</v>
      </c>
      <c r="AH694" s="339" t="str">
        <f t="shared" si="1750"/>
        <v>-1,8255906124877E-30</v>
      </c>
      <c r="AI694" s="339" t="str">
        <f t="shared" si="1750"/>
        <v>-1,88870524406692E-30</v>
      </c>
      <c r="AJ694" s="339" t="str">
        <f t="shared" si="1750"/>
        <v>-1,93362963489529E-30</v>
      </c>
      <c r="AK694" s="339" t="str">
        <f t="shared" si="1750"/>
        <v>-1,95993232202989E-30</v>
      </c>
      <c r="AL694" s="339" t="str">
        <f t="shared" si="1750"/>
        <v>-1,96736080628268E-30</v>
      </c>
      <c r="AM694" s="339" t="str">
        <f t="shared" si="1750"/>
        <v>-1,9558425221511E-30</v>
      </c>
      <c r="AN694" s="339" t="str">
        <f t="shared" si="1750"/>
        <v>-1,92548738780455E-30</v>
      </c>
      <c r="AO694" s="339" t="str">
        <f t="shared" si="1750"/>
        <v>-1,87658856684799E-30</v>
      </c>
      <c r="AP694" s="339" t="str">
        <f t="shared" si="1750"/>
        <v>-1,80961815149667E-30</v>
      </c>
      <c r="AQ694" s="339" t="str">
        <f t="shared" si="1750"/>
        <v>-1,72522050635758E-30</v>
      </c>
      <c r="AR694" s="339" t="str">
        <f t="shared" si="1750"/>
        <v>-1,62420714118127E-30</v>
      </c>
      <c r="AS694" s="339" t="str">
        <f t="shared" si="1750"/>
        <v>-1,5075512137198E-30</v>
      </c>
      <c r="AT694" s="339" t="str">
        <f t="shared" si="1750"/>
        <v>-1,37637753687256E-30</v>
      </c>
      <c r="AU694" s="339" t="str">
        <f t="shared" si="1750"/>
        <v>-1,23194930738957E-30</v>
      </c>
      <c r="AV694" s="339" t="str">
        <f t="shared" si="1750"/>
        <v>-1,07565608068297E-30</v>
      </c>
      <c r="AW694" s="339" t="str">
        <f t="shared" si="1750"/>
        <v>-9,09002853828076E-31</v>
      </c>
      <c r="AX694" s="339" t="str">
        <f t="shared" si="1750"/>
        <v>-7,33595918665163E-31</v>
      </c>
      <c r="AY694" s="339" t="str">
        <f t="shared" si="1750"/>
        <v>-5,51124994005583E-31</v>
      </c>
      <c r="AZ694" s="339" t="str">
        <f t="shared" si="1750"/>
        <v>-3,63346132817213E-31</v>
      </c>
      <c r="BA694" s="339" t="str">
        <f t="shared" si="1750"/>
        <v>-1,72067049622382E-31</v>
      </c>
      <c r="BB694" s="339" t="str">
        <f t="shared" si="1750"/>
        <v>2,0869027566057E-32</v>
      </c>
      <c r="BC694" s="339" t="str">
        <f t="shared" si="1750"/>
        <v>2,13603103170495E-31</v>
      </c>
      <c r="BD694" s="339" t="str">
        <f t="shared" si="1750"/>
        <v>4,04279969975769E-31</v>
      </c>
      <c r="BE694" s="339" t="str">
        <f t="shared" si="1750"/>
        <v>5,91064403054581E-31</v>
      </c>
      <c r="BF694" s="339" t="str">
        <f t="shared" si="1750"/>
        <v>7,7215685314006E-31</v>
      </c>
      <c r="BG694" s="339" t="str">
        <f t="shared" si="1750"/>
        <v>9,45812064174738E-31</v>
      </c>
      <c r="BH694" s="339" t="str">
        <f t="shared" si="1750"/>
        <v>1,11035811286606E-30</v>
      </c>
      <c r="BI694" s="339" t="str">
        <f t="shared" si="1750"/>
        <v>1,26421165896792E-30</v>
      </c>
      <c r="BJ694" s="339" t="str">
        <f t="shared" si="1750"/>
        <v>1,40589079742294E-30</v>
      </c>
      <c r="BK694" s="339" t="str">
        <f t="shared" si="1750"/>
        <v>1,53402971236287E-30</v>
      </c>
      <c r="BL694" s="339" t="str">
        <f t="shared" si="1750"/>
        <v>1,64739429890761E-30</v>
      </c>
      <c r="BM694" s="339" t="str">
        <f t="shared" si="1750"/>
        <v>1,74489414990691E-30</v>
      </c>
      <c r="BN694" s="339" t="str">
        <f t="shared" si="1750"/>
        <v>1,82559061180682E-30</v>
      </c>
      <c r="BO694" s="339" t="str">
        <f t="shared" si="1750"/>
        <v>1,88870524242529E-30</v>
      </c>
      <c r="BP694" s="339" t="str">
        <f t="shared" si="1750"/>
        <v>1,93362963620755E-30</v>
      </c>
      <c r="BQ694" s="339" t="str">
        <f t="shared" si="1750"/>
        <v>1,95993232373041E-30</v>
      </c>
      <c r="BR694" s="339" t="str">
        <f t="shared" si="1750"/>
        <v>1,96736080452234E-30</v>
      </c>
    </row>
    <row r="695" spans="1:123">
      <c r="B695" s="340">
        <v>1</v>
      </c>
      <c r="C695" s="340">
        <f>0+Div_Nt_input</f>
        <v>3.1250000000000001E-4</v>
      </c>
      <c r="D695" s="341">
        <f t="shared" ref="D695:D726" si="1751">Vo_set2+E695</f>
        <v>18</v>
      </c>
      <c r="E695" s="342" t="str">
        <f>G694</f>
        <v>1,95584252049379E-30</v>
      </c>
      <c r="F695" s="291">
        <v>1</v>
      </c>
      <c r="G695" s="343">
        <f>2*IMREAL(K626)*COS(2*PI()*B626*1/Nt_input)-2*IMAGINARY(K626)*SIN(2*PI()*B626*1/Nt_input)</f>
        <v>1.9558419553340098E-30</v>
      </c>
      <c r="H695" s="343">
        <f t="shared" ref="H695:H726" si="1752">2*IMREAL(K626)*COS(2*PI()*B626*2/Nt_input)-2*IMAGINARY(K626)*SIN(2*PI()*B626*2/Nt_input)</f>
        <v>1.9254872815244428E-30</v>
      </c>
      <c r="I695" s="343">
        <f t="shared" ref="I695:I726" si="1753">2*IMREAL(K626)*COS(2*PI()*B626*3/Nt_input)-2*IMAGINARY(K626)*SIN(2*PI()*B626*3/Nt_input)</f>
        <v>1.8765891126153784E-30</v>
      </c>
      <c r="J695" s="343">
        <f t="shared" ref="J695:J726" si="1754">2*IMREAL(K626)*COS(2*PI()*B626*4/Nt_input)-2*IMAGINARY(K626)*SIN(2*PI()*B626*4/Nt_input)</f>
        <v>1.8096183647038685E-30</v>
      </c>
      <c r="K695" s="343">
        <f t="shared" ref="K695:K726" si="1755">2*IMREAL(K626)*COS(2*PI()*B626*5/Nt_input)-2*IMAGINARY(K626)*SIN(2*PI()*B626*5/Nt_input)</f>
        <v>1.7252200027022369E-30</v>
      </c>
      <c r="L695" s="343">
        <f t="shared" ref="L695:L726" si="1756">2*IMREAL(K626)*COS(2*PI()*B626*6/Nt_input)-2*IMAGINARY(K626)*SIN(2*PI()*B626*6/Nt_input)</f>
        <v>1.624206828973396E-30</v>
      </c>
      <c r="M695" s="343">
        <f t="shared" ref="M695:M726" si="1757">2*IMREAL(K626)*COS(2*PI()*B626*7/Nt_input)-2*IMAGINARY(K626)*SIN(2*PI()*B626*7/Nt_input)</f>
        <v>1.5075516555997724E-30</v>
      </c>
      <c r="N695" s="343">
        <f t="shared" ref="N695:N726" si="1758">2*IMREAL(K626)*COS(2*PI()*B626*8/Nt_input)-2*IMAGINARY(K626)*SIN(2*PI()*B626*8/Nt_input)</f>
        <v>1.376377935671159E-30</v>
      </c>
      <c r="O695" s="343">
        <f t="shared" ref="O695:O726" si="1759">2*IMREAL(K626)*COS(2*PI()*B626*9/Nt_input)-2*IMAGINARY(K626)*SIN(2*PI()*B626*9/Nt_input)</f>
        <v>1.2319489438173174E-30</v>
      </c>
      <c r="P695" s="343">
        <f t="shared" ref="P695:P726" si="1760">2*IMREAL(K626)*COS(2*PI()*B626*10/Nt_input)-2*IMAGINARY(K626)*SIN(2*PI()*B626*10/Nt_input)</f>
        <v>1.0756556101827184E-30</v>
      </c>
      <c r="Q695" s="343">
        <f t="shared" ref="Q695:Q726" si="1761">2*IMREAL(K626)*COS(2*PI()*B626*11/Nt_input)-2*IMAGINARY(K626)*SIN(2*PI()*B626*11/Nt_input)</f>
        <v>9.0900312500889037E-31</v>
      </c>
      <c r="R695" s="343">
        <f t="shared" ref="R695:R726" si="1762">2*IMREAL(K626)*COS(2*PI()*B626*12/Nt_input)-2*IMAGINARY(K626)*SIN(2*PI()*B626*12/Nt_input)</f>
        <v>7.3359644282957183E-31</v>
      </c>
      <c r="S695" s="343">
        <f t="shared" ref="S695:S726" si="1763">2*IMREAL(K626)*COS(2*PI()*B626*13/Nt_input)-2*IMAGINARY(K626)*SIN(2*PI()*B626*13/Nt_input)</f>
        <v>5.5112482588119635E-31</v>
      </c>
      <c r="T695" s="343">
        <f t="shared" ref="T695:T726" si="1764">2*IMREAL(K626)*COS(2*PI()*B626*14/Nt_input)-2*IMAGINARY(K626)*SIN(2*PI()*B626*14/Nt_input)</f>
        <v>3.6334557558410955E-31</v>
      </c>
      <c r="U695" s="343">
        <f t="shared" ref="U695:U726" si="1765">2*IMREAL(K626)*COS(2*PI()*B626*15/Nt_input)-2*IMAGINARY(K626)*SIN(2*PI()*B626*15/Nt_input)</f>
        <v>1.7206710876925193E-31</v>
      </c>
      <c r="V695" s="343">
        <f t="shared" ref="V695:V726" si="1766">2*IMREAL(K626)*COS(2*PI()*B626*16/Nt_input)-2*IMAGINARY(K626)*SIN(2*PI()*B626*16/Nt_input)</f>
        <v>-2.0868458364503679E-32</v>
      </c>
      <c r="W695" s="343">
        <f t="shared" ref="W695:W726" si="1767">2*IMREAL(K626)*COS(2*PI()*B626*17/Nt_input)-2*IMAGINARY(K626)*SIN(2*PI()*B626*17/Nt_input)</f>
        <v>-2.1360305083634933E-31</v>
      </c>
      <c r="X695" s="343">
        <f t="shared" ref="X695:X726" si="1768">2*IMREAL(K626)*COS(2*PI()*B626*18/Nt_input)-2*IMAGINARY(K626)*SIN(2*PI()*B626*18/Nt_input)</f>
        <v>-4.0428052916133533E-31</v>
      </c>
      <c r="Y695" s="343">
        <f t="shared" ref="Y695:Y726" si="1769">2*IMREAL(K626)*COS(2*PI()*B626*19/Nt_input)-2*IMAGINARY(K626)*SIN(2*PI()*B626*19/Nt_input)</f>
        <v>-5.9106456498827973E-31</v>
      </c>
      <c r="Z695" s="343">
        <f t="shared" ref="Z695:Z726" si="1770">2*IMREAL(K626)*COS(2*PI()*B626*20/Nt_input)-2*IMAGINARY(K626)*SIN(2*PI()*B626*20/Nt_input)</f>
        <v>-7.7215632594562955E-31</v>
      </c>
      <c r="AA695" s="343">
        <f t="shared" ref="AA695:AA726" si="1771">2*IMREAL(K626)*COS(2*PI()*B626*21/Nt_input)-2*IMAGINARY(K626)*SIN(2*PI()*B626*21/Nt_input)</f>
        <v>-9.458117993805383E-31</v>
      </c>
      <c r="AB695" s="343">
        <f t="shared" ref="AB695:AB726" si="1772">2*IMREAL(K626)*COS(2*PI()*B626*22/Nt_input)-2*IMAGINARY(K626)*SIN(2*PI()*B626*22/Nt_input)</f>
        <v>-1.1103585881540894E-30</v>
      </c>
      <c r="AC695" s="343">
        <f t="shared" ref="AC695:AC726" si="1773">2*IMREAL(K626)*COS(2*PI()*B626*23/Nt_input)-2*IMAGINARY(K626)*SIN(2*PI()*B626*23/Nt_input)</f>
        <v>-1.26421201673997E-30</v>
      </c>
      <c r="AD695" s="343">
        <f t="shared" ref="AD695:AD726" si="1774">2*IMREAL(K626)*COS(2*PI()*B626*24/Nt_input)-2*IMAGINARY(K626)*SIN(2*PI()*B626*24/Nt_input)</f>
        <v>-1.4058903925160583E-30</v>
      </c>
      <c r="AE695" s="343">
        <f t="shared" ref="AE695:AE726" si="1775">2*IMREAL(K626)*COS(2*PI()*B626*25/Nt_input)-2*IMAGINARY(K626)*SIN(2*PI()*B626*25/Nt_input)</f>
        <v>-1.5340292752743522E-30</v>
      </c>
      <c r="AF695" s="343">
        <f t="shared" ref="AF695:AF726" si="1776">2*IMREAL(K626)*COS(2*PI()*B626*26/Nt_input)-2*IMAGINARY(K626)*SIN(2*PI()*B626*26/Nt_input)</f>
        <v>-1.6473946175260506E-30</v>
      </c>
      <c r="AG695" s="343">
        <f t="shared" ref="AG695:AG726" si="1777">2*IMREAL(K626)*COS(2*PI()*B626*27/Nt_input)-2*IMAGINARY(K626)*SIN(2*PI()*B626*27/Nt_input)</f>
        <v>-1.7448946490534692E-30</v>
      </c>
      <c r="AH695" s="343">
        <f t="shared" ref="AH695:AH726" si="1778">2*IMREAL(K626)*COS(2*PI()*B626*28/Nt_input)-2*IMAGINARY(K626)*SIN(2*PI()*B626*28/Nt_input)</f>
        <v>-1.8255903912540613E-30</v>
      </c>
      <c r="AI695" s="343">
        <f t="shared" ref="AI695:AI726" si="1779">2*IMREAL(K626)*COS(2*PI()*B626*29/Nt_input)-2*IMAGINARY(K626)*SIN(2*PI()*B626*29/Nt_input)</f>
        <v>-1.8887047000176545E-30</v>
      </c>
      <c r="AJ695" s="343">
        <f t="shared" ref="AJ695:AJ726" si="1780">2*IMREAL(K626)*COS(2*PI()*B626*30/Nt_input)-2*IMAGINARY(K626)*SIN(2*PI()*B626*30/Nt_input)</f>
        <v>-1.933629750049065E-30</v>
      </c>
      <c r="AK695" s="343">
        <f t="shared" ref="AK695:AK726" si="1781">2*IMREAL(K626)*COS(2*PI()*B626*31/Nt_input)-2*IMAGINARY(K626)*SIN(2*PI()*B626*31/Nt_input)</f>
        <v>-1.9599328885579596E-30</v>
      </c>
      <c r="AL695" s="343">
        <f t="shared" ref="AL695:AL726" si="1782">2*IMREAL(K626)*COS(2*PI()*B626*32/Nt_input)-2*IMAGINARY(K626)*SIN(2*PI()*B626*32/Nt_input)</f>
        <v>-1.9673608019417401E-30</v>
      </c>
      <c r="AM695" s="343">
        <f t="shared" ref="AM695:AM726" si="1783">2*IMREAL(K626)*COS(2*PI()*B626*33/Nt_input)-2*IMAGINARY(K626)*SIN(2*PI()*B626*33/Nt_input)</f>
        <v>-1.9558419553340098E-30</v>
      </c>
      <c r="AN695" s="343">
        <f t="shared" ref="AN695:AN726" si="1784">2*IMREAL(K626)*COS(2*PI()*B626*34/Nt_input)-2*IMAGINARY(K626)*SIN(2*PI()*B626*34/Nt_input)</f>
        <v>-1.9254872815244428E-30</v>
      </c>
      <c r="AO695" s="343">
        <f t="shared" ref="AO695:AO726" si="1785">2*IMREAL(K626)*COS(2*PI()*B626*35/Nt_input)-2*IMAGINARY(K626)*SIN(2*PI()*B626*35/Nt_input)</f>
        <v>-1.8765891126153784E-30</v>
      </c>
      <c r="AP695" s="343">
        <f t="shared" ref="AP695:AP726" si="1786">2*IMREAL(K626)*COS(2*PI()*B626*36/Nt_input)-2*IMAGINARY(K626)*SIN(2*PI()*B626*36/Nt_input)</f>
        <v>-1.8096183647038688E-30</v>
      </c>
      <c r="AQ695" s="343">
        <f t="shared" ref="AQ695:AQ726" si="1787">2*IMREAL(K626)*COS(2*PI()*B626*37/Nt_input)-2*IMAGINARY(K626)*SIN(2*PI()*B626*37/Nt_input)</f>
        <v>-1.7252200027022369E-30</v>
      </c>
      <c r="AR695" s="343">
        <f t="shared" ref="AR695:AR726" si="1788">2*IMREAL(K626)*COS(2*PI()*B626*38/Nt_input)-2*IMAGINARY(K626)*SIN(2*PI()*B626*38/Nt_input)</f>
        <v>-1.6242068289733963E-30</v>
      </c>
      <c r="AS695" s="343">
        <f t="shared" ref="AS695:AS726" si="1789">2*IMREAL(K626)*COS(2*PI()*B626*39/Nt_input)-2*IMAGINARY(K626)*SIN(2*PI()*B626*39/Nt_input)</f>
        <v>-1.5075516555997727E-30</v>
      </c>
      <c r="AT695" s="343">
        <f t="shared" ref="AT695:AT726" si="1790">2*IMREAL(K626)*COS(2*PI()*B626*40/Nt_input)-2*IMAGINARY(K626)*SIN(2*PI()*B626*40/Nt_input)</f>
        <v>-1.3763779356711593E-30</v>
      </c>
      <c r="AU695" s="343">
        <f t="shared" ref="AU695:AU726" si="1791">2*IMREAL(K626)*COS(2*PI()*B626*41/Nt_input)-2*IMAGINARY(K626)*SIN(2*PI()*B626*41/Nt_input)</f>
        <v>-1.2319489438173183E-30</v>
      </c>
      <c r="AV695" s="343">
        <f t="shared" ref="AV695:AV726" si="1792">2*IMREAL(K626)*COS(2*PI()*B626*42/Nt_input)-2*IMAGINARY(K626)*SIN(2*PI()*B626*42/Nt_input)</f>
        <v>-1.0756556101827181E-30</v>
      </c>
      <c r="AW695" s="343">
        <f t="shared" ref="AW695:AW726" si="1793">2*IMREAL(K626)*COS(2*PI()*B626*43/Nt_input)-2*IMAGINARY(K626)*SIN(2*PI()*B626*43/Nt_input)</f>
        <v>-9.0900312500889037E-31</v>
      </c>
      <c r="AX695" s="343">
        <f t="shared" ref="AX695:AX726" si="1794">2*IMREAL(K626)*COS(2*PI()*B626*44/Nt_input)-2*IMAGINARY(K626)*SIN(2*PI()*B626*44/Nt_input)</f>
        <v>-7.3359644282957279E-31</v>
      </c>
      <c r="AY695" s="343">
        <f t="shared" ref="AY695:AY726" si="1795">2*IMREAL(K626)*COS(2*PI()*B626*45/Nt_input)-2*IMAGINARY(K626)*SIN(2*PI()*B626*45/Nt_input)</f>
        <v>-5.5112482588119661E-31</v>
      </c>
      <c r="AZ695" s="343">
        <f t="shared" ref="AZ695:AZ726" si="1796">2*IMREAL(K626)*COS(2*PI()*B626*46/Nt_input)-2*IMAGINARY(K626)*SIN(2*PI()*B626*46/Nt_input)</f>
        <v>-3.6334557558411021E-31</v>
      </c>
      <c r="BA695" s="343">
        <f t="shared" ref="BA695:BA726" si="1797">2*IMREAL(K626)*COS(2*PI()*B626*47/Nt_input)-2*IMAGINARY(K626)*SIN(2*PI()*B626*47/Nt_input)</f>
        <v>-1.7206710876925129E-31</v>
      </c>
      <c r="BB695" s="343">
        <f t="shared" ref="BB695:BB726" si="1798">2*IMREAL(K626)*COS(2*PI()*B626*48/Nt_input)-2*IMAGINARY(K626)*SIN(2*PI()*B626*48/Nt_input)</f>
        <v>2.0868458364503439E-32</v>
      </c>
      <c r="BC695" s="343">
        <f t="shared" ref="BC695:BC726" si="1799">2*IMREAL(K626)*COS(2*PI()*B626*49/Nt_input)-2*IMAGINARY(K626)*SIN(2*PI()*B626*49/Nt_input)</f>
        <v>2.1360305083634828E-31</v>
      </c>
      <c r="BD695" s="343">
        <f t="shared" ref="BD695:BD726" si="1800">2*IMREAL(K626)*COS(2*PI()*B626*50/Nt_input)-2*IMAGINARY(K626)*SIN(2*PI()*B626*50/Nt_input)</f>
        <v>4.042805291613355E-31</v>
      </c>
      <c r="BE695" s="343">
        <f t="shared" ref="BE695:BE726" si="1801">2*IMREAL(K626)*COS(2*PI()*B626*51/Nt_input)-2*IMAGINARY(K626)*SIN(2*PI()*B626*51/Nt_input)</f>
        <v>5.9106456498827956E-31</v>
      </c>
      <c r="BF695" s="343">
        <f t="shared" ref="BF695:BF726" si="1802">2*IMREAL(K626)*COS(2*PI()*B626*52/Nt_input)-2*IMAGINARY(K626)*SIN(2*PI()*B626*52/Nt_input)</f>
        <v>7.7215632594563016E-31</v>
      </c>
      <c r="BG695" s="343">
        <f t="shared" ref="BG695:BG726" si="1803">2*IMREAL(K626)*COS(2*PI()*B626*53/Nt_input)-2*IMAGINARY(K626)*SIN(2*PI()*B626*53/Nt_input)</f>
        <v>9.4581179938053812E-31</v>
      </c>
      <c r="BH695" s="343">
        <f t="shared" ref="BH695:BH726" si="1804">2*IMREAL(K626)*COS(2*PI()*B626*54/Nt_input)-2*IMAGINARY(K626)*SIN(2*PI()*B626*54/Nt_input)</f>
        <v>1.1103585881540892E-30</v>
      </c>
      <c r="BI695" s="343">
        <f t="shared" ref="BI695:BI726" si="1805">2*IMREAL(K626)*COS(2*PI()*B626*55/Nt_input)-2*IMAGINARY(K626)*SIN(2*PI()*B626*55/Nt_input)</f>
        <v>1.2642120167399705E-30</v>
      </c>
      <c r="BJ695" s="343">
        <f t="shared" ref="BJ695:BJ726" si="1806">2*IMREAL(K626)*COS(2*PI()*B626*56/Nt_input)-2*IMAGINARY(K626)*SIN(2*PI()*B626*56/Nt_input)</f>
        <v>1.4058903925160581E-30</v>
      </c>
      <c r="BK695" s="343">
        <f t="shared" ref="BK695:BK726" si="1807">2*IMREAL(K626)*COS(2*PI()*B626*57/Nt_input)-2*IMAGINARY(K626)*SIN(2*PI()*B626*57/Nt_input)</f>
        <v>1.5340292752743517E-30</v>
      </c>
      <c r="BL695" s="343">
        <f t="shared" ref="BL695:BL726" si="1808">2*IMREAL(K626)*COS(2*PI()*B626*58/Nt_input)-2*IMAGINARY(K626)*SIN(2*PI()*B626*58/Nt_input)</f>
        <v>1.6473946175260506E-30</v>
      </c>
      <c r="BM695" s="343">
        <f t="shared" ref="BM695:BM726" si="1809">2*IMREAL(K626)*COS(2*PI()*B626*59/Nt_input)-2*IMAGINARY(K626)*SIN(2*PI()*B626*59/Nt_input)</f>
        <v>1.7448946490534688E-30</v>
      </c>
      <c r="BN695" s="343">
        <f t="shared" ref="BN695:BN726" si="1810">2*IMREAL(K626)*COS(2*PI()*B626*60/Nt_input)-2*IMAGINARY(K626)*SIN(2*PI()*B626*60/Nt_input)</f>
        <v>1.8255903912540609E-30</v>
      </c>
      <c r="BO695" s="343">
        <f t="shared" ref="BO695:BO726" si="1811">2*IMREAL(K626)*COS(2*PI()*B626*61/Nt_input)-2*IMAGINARY(K626)*SIN(2*PI()*B626*61/Nt_input)</f>
        <v>1.8887047000176545E-30</v>
      </c>
      <c r="BP695" s="343">
        <f t="shared" ref="BP695:BP726" si="1812">2*IMREAL(K626)*COS(2*PI()*B626*62/Nt_input)-2*IMAGINARY(K626)*SIN(2*PI()*B626*62/Nt_input)</f>
        <v>1.9336297500490647E-30</v>
      </c>
      <c r="BQ695" s="343">
        <f t="shared" ref="BQ695:BQ726" si="1813">2*IMREAL(K626)*COS(2*PI()*B626*63/Nt_input)-2*IMAGINARY(K626)*SIN(2*PI()*B626*63/Nt_input)</f>
        <v>1.9599328885579599E-30</v>
      </c>
      <c r="BR695" s="343">
        <f t="shared" ref="BR695:BR726" si="1814">2*IMREAL(K626)*COS(2*PI()*B626*64/Nt_input)-2*IMAGINARY(K626)*SIN(2*PI()*B626*64/Nt_input)</f>
        <v>1.9673608019417401E-30</v>
      </c>
    </row>
    <row r="696" spans="1:123">
      <c r="B696" s="340">
        <v>2</v>
      </c>
      <c r="C696" s="340">
        <f t="shared" ref="C696:C727" si="1815">C695+Div_Nt_input</f>
        <v>6.2500000000000001E-4</v>
      </c>
      <c r="D696" s="341">
        <f t="shared" si="1751"/>
        <v>18</v>
      </c>
      <c r="E696" s="342" t="str">
        <f>H694</f>
        <v>1,92548738972371E-30</v>
      </c>
      <c r="F696" s="291">
        <v>2</v>
      </c>
      <c r="G696" s="343">
        <f t="shared" ref="G696:G726" si="1816">2*IMREAL(K627)*COS(2*PI()*B627*1/Nt_input)-2*IMAGINARY(K627)*SIN(2*PI()*B627*1/Nt_input)</f>
        <v>3.5811416548478173E-47</v>
      </c>
      <c r="H696" s="343">
        <f t="shared" si="1752"/>
        <v>6.2890353657139733E-47</v>
      </c>
      <c r="I696" s="343">
        <f t="shared" si="1753"/>
        <v>8.7552449744074062E-47</v>
      </c>
      <c r="J696" s="343">
        <f t="shared" si="1754"/>
        <v>1.0884995428732311E-46</v>
      </c>
      <c r="K696" s="343">
        <f t="shared" si="1755"/>
        <v>1.2596441613106799E-46</v>
      </c>
      <c r="L696" s="343">
        <f t="shared" si="1756"/>
        <v>1.3823813610455432E-46</v>
      </c>
      <c r="M696" s="343">
        <f t="shared" si="1757"/>
        <v>1.4519944203238249E-46</v>
      </c>
      <c r="N696" s="343">
        <f t="shared" si="1758"/>
        <v>1.465808148316914E-46</v>
      </c>
      <c r="O696" s="343">
        <f t="shared" si="1759"/>
        <v>1.4232916912048643E-46</v>
      </c>
      <c r="P696" s="343">
        <f t="shared" si="1760"/>
        <v>1.3260789325909877E-46</v>
      </c>
      <c r="Q696" s="343">
        <f t="shared" si="1761"/>
        <v>1.1779057042712729E-46</v>
      </c>
      <c r="R696" s="343">
        <f t="shared" si="1762"/>
        <v>9.8446622031354201E-47</v>
      </c>
      <c r="S696" s="343">
        <f t="shared" si="1763"/>
        <v>7.5319425160417834E-47</v>
      </c>
      <c r="T696" s="343">
        <f t="shared" si="1764"/>
        <v>4.929774502018694E-47</v>
      </c>
      <c r="U696" s="343">
        <f t="shared" si="1765"/>
        <v>2.1381580185324166E-47</v>
      </c>
      <c r="V696" s="343">
        <f t="shared" si="1766"/>
        <v>-7.3562667851323615E-48</v>
      </c>
      <c r="W696" s="343">
        <f t="shared" si="1767"/>
        <v>-3.5811416548478187E-47</v>
      </c>
      <c r="X696" s="343">
        <f t="shared" si="1768"/>
        <v>-6.2890353657139714E-47</v>
      </c>
      <c r="Y696" s="343">
        <f t="shared" si="1769"/>
        <v>-8.7552449744074032E-47</v>
      </c>
      <c r="Z696" s="343">
        <f t="shared" si="1770"/>
        <v>-1.0884995428732311E-46</v>
      </c>
      <c r="AA696" s="343">
        <f t="shared" si="1771"/>
        <v>-1.2596441613106799E-46</v>
      </c>
      <c r="AB696" s="343">
        <f t="shared" si="1772"/>
        <v>-1.3823813610455428E-46</v>
      </c>
      <c r="AC696" s="343">
        <f t="shared" si="1773"/>
        <v>-1.4519944203238247E-46</v>
      </c>
      <c r="AD696" s="343">
        <f t="shared" si="1774"/>
        <v>-1.465808148316914E-46</v>
      </c>
      <c r="AE696" s="343">
        <f t="shared" si="1775"/>
        <v>-1.4232916912048643E-46</v>
      </c>
      <c r="AF696" s="343">
        <f t="shared" si="1776"/>
        <v>-1.3260789325909876E-46</v>
      </c>
      <c r="AG696" s="343">
        <f t="shared" si="1777"/>
        <v>-1.1779057042712729E-46</v>
      </c>
      <c r="AH696" s="343">
        <f t="shared" si="1778"/>
        <v>-9.8446622031354201E-47</v>
      </c>
      <c r="AI696" s="343">
        <f t="shared" si="1779"/>
        <v>-7.5319425160417834E-47</v>
      </c>
      <c r="AJ696" s="343">
        <f t="shared" si="1780"/>
        <v>-4.9297745020187008E-47</v>
      </c>
      <c r="AK696" s="343">
        <f t="shared" si="1781"/>
        <v>-2.138158018532418E-47</v>
      </c>
      <c r="AL696" s="343">
        <f t="shared" si="1782"/>
        <v>7.3562667851323432E-48</v>
      </c>
      <c r="AM696" s="343">
        <f t="shared" si="1783"/>
        <v>3.5811416548478173E-47</v>
      </c>
      <c r="AN696" s="343">
        <f t="shared" si="1784"/>
        <v>6.2890353657139753E-47</v>
      </c>
      <c r="AO696" s="343">
        <f t="shared" si="1785"/>
        <v>8.7552449744074013E-47</v>
      </c>
      <c r="AP696" s="343">
        <f t="shared" si="1786"/>
        <v>1.088499542873231E-46</v>
      </c>
      <c r="AQ696" s="343">
        <f t="shared" si="1787"/>
        <v>1.2596441613106799E-46</v>
      </c>
      <c r="AR696" s="343">
        <f t="shared" si="1788"/>
        <v>1.3823813610455428E-46</v>
      </c>
      <c r="AS696" s="343">
        <f t="shared" si="1789"/>
        <v>1.4519944203238247E-46</v>
      </c>
      <c r="AT696" s="343">
        <f t="shared" si="1790"/>
        <v>1.465808148316914E-46</v>
      </c>
      <c r="AU696" s="343">
        <f t="shared" si="1791"/>
        <v>1.4232916912048647E-46</v>
      </c>
      <c r="AV696" s="343">
        <f t="shared" si="1792"/>
        <v>1.3260789325909877E-46</v>
      </c>
      <c r="AW696" s="343">
        <f t="shared" si="1793"/>
        <v>1.1779057042712731E-46</v>
      </c>
      <c r="AX696" s="343">
        <f t="shared" si="1794"/>
        <v>9.8446622031354298E-47</v>
      </c>
      <c r="AY696" s="343">
        <f t="shared" si="1795"/>
        <v>7.5319425160417853E-47</v>
      </c>
      <c r="AZ696" s="343">
        <f t="shared" si="1796"/>
        <v>4.9297745020187027E-47</v>
      </c>
      <c r="BA696" s="343">
        <f t="shared" si="1797"/>
        <v>2.1381580185324071E-47</v>
      </c>
      <c r="BB696" s="343">
        <f t="shared" si="1798"/>
        <v>-7.3562667851323262E-48</v>
      </c>
      <c r="BC696" s="343">
        <f t="shared" si="1799"/>
        <v>-3.5811416548478032E-47</v>
      </c>
      <c r="BD696" s="343">
        <f t="shared" si="1800"/>
        <v>-6.2890353657139743E-47</v>
      </c>
      <c r="BE696" s="343">
        <f t="shared" si="1801"/>
        <v>-8.7552449744074003E-47</v>
      </c>
      <c r="BF696" s="343">
        <f t="shared" si="1802"/>
        <v>-1.0884995428732317E-46</v>
      </c>
      <c r="BG696" s="343">
        <f t="shared" si="1803"/>
        <v>-1.2596441613106797E-46</v>
      </c>
      <c r="BH696" s="343">
        <f t="shared" si="1804"/>
        <v>-1.3823813610455426E-46</v>
      </c>
      <c r="BI696" s="343">
        <f t="shared" si="1805"/>
        <v>-1.4519944203238249E-46</v>
      </c>
      <c r="BJ696" s="343">
        <f t="shared" si="1806"/>
        <v>-1.465808148316914E-46</v>
      </c>
      <c r="BK696" s="343">
        <f t="shared" si="1807"/>
        <v>-1.4232916912048647E-46</v>
      </c>
      <c r="BL696" s="343">
        <f t="shared" si="1808"/>
        <v>-1.3260789325909877E-46</v>
      </c>
      <c r="BM696" s="343">
        <f t="shared" si="1809"/>
        <v>-1.1779057042712731E-46</v>
      </c>
      <c r="BN696" s="343">
        <f t="shared" si="1810"/>
        <v>-9.8446622031354317E-47</v>
      </c>
      <c r="BO696" s="343">
        <f t="shared" si="1811"/>
        <v>-7.5319425160417873E-47</v>
      </c>
      <c r="BP696" s="343">
        <f t="shared" si="1812"/>
        <v>-4.9297745020187037E-47</v>
      </c>
      <c r="BQ696" s="343">
        <f t="shared" si="1813"/>
        <v>-2.1381580185324088E-47</v>
      </c>
      <c r="BR696" s="343">
        <f t="shared" si="1814"/>
        <v>7.356266785132308E-48</v>
      </c>
    </row>
    <row r="697" spans="1:123">
      <c r="B697" s="340">
        <v>3</v>
      </c>
      <c r="C697" s="340">
        <f t="shared" si="1815"/>
        <v>9.3749999999999997E-4</v>
      </c>
      <c r="D697" s="341">
        <f t="shared" si="1751"/>
        <v>18</v>
      </c>
      <c r="E697" s="342" t="str">
        <f>I694</f>
        <v>1,87658856840155E-30</v>
      </c>
      <c r="F697" s="291">
        <v>3</v>
      </c>
      <c r="G697" s="343">
        <f t="shared" si="1816"/>
        <v>-1.4791534741007868E-47</v>
      </c>
      <c r="H697" s="343">
        <f t="shared" si="1752"/>
        <v>-2.7024871322288131E-47</v>
      </c>
      <c r="I697" s="343">
        <f t="shared" si="1753"/>
        <v>-3.6930844131532433E-47</v>
      </c>
      <c r="J697" s="343">
        <f t="shared" si="1754"/>
        <v>-4.3656357441916905E-47</v>
      </c>
      <c r="K697" s="343">
        <f t="shared" si="1755"/>
        <v>-4.6622214563094132E-47</v>
      </c>
      <c r="L697" s="343">
        <f t="shared" si="1756"/>
        <v>-4.5572997871255839E-47</v>
      </c>
      <c r="M697" s="343">
        <f t="shared" si="1757"/>
        <v>-4.0599065203391472E-47</v>
      </c>
      <c r="N697" s="343">
        <f t="shared" si="1758"/>
        <v>-3.2128768301038713E-47</v>
      </c>
      <c r="O697" s="343">
        <f t="shared" si="1759"/>
        <v>-2.0891563445925212E-47</v>
      </c>
      <c r="P697" s="343">
        <f t="shared" si="1760"/>
        <v>-7.8551911747901085E-48</v>
      </c>
      <c r="Q697" s="343">
        <f t="shared" si="1761"/>
        <v>5.85766488583657E-48</v>
      </c>
      <c r="R697" s="343">
        <f t="shared" si="1762"/>
        <v>1.9066062779708525E-47</v>
      </c>
      <c r="S697" s="343">
        <f t="shared" si="1763"/>
        <v>3.0632504149174723E-47</v>
      </c>
      <c r="T697" s="343">
        <f t="shared" si="1764"/>
        <v>3.9560894829950569E-47</v>
      </c>
      <c r="U697" s="343">
        <f t="shared" si="1765"/>
        <v>4.5082327811704273E-47</v>
      </c>
      <c r="V697" s="343">
        <f t="shared" si="1766"/>
        <v>4.6721300993493003E-47</v>
      </c>
      <c r="W697" s="343">
        <f t="shared" si="1767"/>
        <v>4.4336667105413287E-47</v>
      </c>
      <c r="X697" s="343">
        <f t="shared" si="1768"/>
        <v>3.8133789216709737E-47</v>
      </c>
      <c r="Y697" s="343">
        <f t="shared" si="1769"/>
        <v>2.8646855006145727E-47</v>
      </c>
      <c r="Z697" s="343">
        <f t="shared" si="1770"/>
        <v>1.6692872877796264E-47</v>
      </c>
      <c r="AA697" s="343">
        <f t="shared" si="1771"/>
        <v>3.3013117458811108E-48</v>
      </c>
      <c r="AB697" s="343">
        <f t="shared" si="1772"/>
        <v>-1.0374556136875914E-47</v>
      </c>
      <c r="AC697" s="343">
        <f t="shared" si="1773"/>
        <v>-2.315697421127048E-47</v>
      </c>
      <c r="AD697" s="343">
        <f t="shared" si="1774"/>
        <v>-3.3945129215674642E-47</v>
      </c>
      <c r="AE697" s="343">
        <f t="shared" si="1775"/>
        <v>-4.1809952484971326E-47</v>
      </c>
      <c r="AF697" s="343">
        <f t="shared" si="1776"/>
        <v>-4.6074130720157683E-47</v>
      </c>
      <c r="AG697" s="343">
        <f t="shared" si="1777"/>
        <v>-4.6370435754863427E-47</v>
      </c>
      <c r="AH697" s="343">
        <f t="shared" si="1778"/>
        <v>-4.2673349998457956E-47</v>
      </c>
      <c r="AI697" s="343">
        <f t="shared" si="1779"/>
        <v>-3.5301263993821434E-47</v>
      </c>
      <c r="AJ697" s="343">
        <f t="shared" si="1780"/>
        <v>-2.4889056837579627E-47</v>
      </c>
      <c r="AK697" s="343">
        <f t="shared" si="1781"/>
        <v>-1.2333420818601597E-47</v>
      </c>
      <c r="AL697" s="343">
        <f t="shared" si="1782"/>
        <v>1.2843611198212528E-48</v>
      </c>
      <c r="AM697" s="343">
        <f t="shared" si="1783"/>
        <v>1.479153474100789E-47</v>
      </c>
      <c r="AN697" s="343">
        <f t="shared" si="1784"/>
        <v>2.7024871322288112E-47</v>
      </c>
      <c r="AO697" s="343">
        <f t="shared" si="1785"/>
        <v>3.6930844131532438E-47</v>
      </c>
      <c r="AP697" s="343">
        <f t="shared" si="1786"/>
        <v>4.3656357441916891E-47</v>
      </c>
      <c r="AQ697" s="343">
        <f t="shared" si="1787"/>
        <v>4.6622214563094132E-47</v>
      </c>
      <c r="AR697" s="343">
        <f t="shared" si="1788"/>
        <v>4.5572997871255848E-47</v>
      </c>
      <c r="AS697" s="343">
        <f t="shared" si="1789"/>
        <v>4.0599065203391482E-47</v>
      </c>
      <c r="AT697" s="343">
        <f t="shared" si="1790"/>
        <v>3.2128768301038761E-47</v>
      </c>
      <c r="AU697" s="343">
        <f t="shared" si="1791"/>
        <v>2.0891563445925222E-47</v>
      </c>
      <c r="AV697" s="343">
        <f t="shared" si="1792"/>
        <v>7.8551911747900842E-48</v>
      </c>
      <c r="AW697" s="343">
        <f t="shared" si="1793"/>
        <v>-5.8576648858365323E-48</v>
      </c>
      <c r="AX697" s="343">
        <f t="shared" si="1794"/>
        <v>-1.9066062779708525E-47</v>
      </c>
      <c r="AY697" s="343">
        <f t="shared" si="1795"/>
        <v>-3.0632504149174699E-47</v>
      </c>
      <c r="AZ697" s="343">
        <f t="shared" si="1796"/>
        <v>-3.9560894829950559E-47</v>
      </c>
      <c r="BA697" s="343">
        <f t="shared" si="1797"/>
        <v>-4.5082327811704254E-47</v>
      </c>
      <c r="BB697" s="343">
        <f t="shared" si="1798"/>
        <v>-4.6721300993493003E-47</v>
      </c>
      <c r="BC697" s="343">
        <f t="shared" si="1799"/>
        <v>-4.4336667105413277E-47</v>
      </c>
      <c r="BD697" s="343">
        <f t="shared" si="1800"/>
        <v>-3.8133789216709747E-47</v>
      </c>
      <c r="BE697" s="343">
        <f t="shared" si="1801"/>
        <v>-2.8646855006145708E-47</v>
      </c>
      <c r="BF697" s="343">
        <f t="shared" si="1802"/>
        <v>-1.6692872877796278E-47</v>
      </c>
      <c r="BG697" s="343">
        <f t="shared" si="1803"/>
        <v>-3.3013117458811284E-48</v>
      </c>
      <c r="BH697" s="343">
        <f t="shared" si="1804"/>
        <v>1.0374556136875855E-47</v>
      </c>
      <c r="BI697" s="343">
        <f t="shared" si="1805"/>
        <v>2.3156974211270393E-47</v>
      </c>
      <c r="BJ697" s="343">
        <f t="shared" si="1806"/>
        <v>3.3945129215674662E-47</v>
      </c>
      <c r="BK697" s="343">
        <f t="shared" si="1807"/>
        <v>4.1809952484971321E-47</v>
      </c>
      <c r="BL697" s="343">
        <f t="shared" si="1808"/>
        <v>4.6074130720157673E-47</v>
      </c>
      <c r="BM697" s="343">
        <f t="shared" si="1809"/>
        <v>4.6370435754863417E-47</v>
      </c>
      <c r="BN697" s="343">
        <f t="shared" si="1810"/>
        <v>4.2673349998457961E-47</v>
      </c>
      <c r="BO697" s="343">
        <f t="shared" si="1811"/>
        <v>3.5301263993821448E-47</v>
      </c>
      <c r="BP697" s="343">
        <f t="shared" si="1812"/>
        <v>2.4889056837579709E-47</v>
      </c>
      <c r="BQ697" s="343">
        <f t="shared" si="1813"/>
        <v>1.2333420818601534E-47</v>
      </c>
      <c r="BR697" s="343">
        <f t="shared" si="1814"/>
        <v>-1.2843611198212356E-48</v>
      </c>
    </row>
    <row r="698" spans="1:123">
      <c r="B698" s="340">
        <v>4</v>
      </c>
      <c r="C698" s="340">
        <f t="shared" si="1815"/>
        <v>1.25E-3</v>
      </c>
      <c r="D698" s="341">
        <f t="shared" si="1751"/>
        <v>18</v>
      </c>
      <c r="E698" s="342" t="str">
        <f>J694</f>
        <v>1,80961814971173E-30</v>
      </c>
      <c r="F698" s="291">
        <v>4</v>
      </c>
      <c r="G698" s="343">
        <f t="shared" si="1816"/>
        <v>-2.8862821129862086E-44</v>
      </c>
      <c r="H698" s="343">
        <f t="shared" si="1752"/>
        <v>-4.6387475219473559E-44</v>
      </c>
      <c r="I698" s="343">
        <f t="shared" si="1753"/>
        <v>-5.685005671043019E-44</v>
      </c>
      <c r="J698" s="343">
        <f t="shared" si="1754"/>
        <v>-5.8657732414271201E-44</v>
      </c>
      <c r="K698" s="343">
        <f t="shared" si="1755"/>
        <v>-5.1535300091707866E-44</v>
      </c>
      <c r="L698" s="343">
        <f t="shared" si="1756"/>
        <v>-3.6567085498840686E-44</v>
      </c>
      <c r="M698" s="343">
        <f t="shared" si="1757"/>
        <v>-1.6031863620230495E-44</v>
      </c>
      <c r="N698" s="343">
        <f t="shared" si="1758"/>
        <v>6.9440641653541727E-45</v>
      </c>
      <c r="O698" s="343">
        <f t="shared" si="1759"/>
        <v>2.8862821129862081E-44</v>
      </c>
      <c r="P698" s="343">
        <f t="shared" si="1760"/>
        <v>4.6387475219473559E-44</v>
      </c>
      <c r="Q698" s="343">
        <f t="shared" si="1761"/>
        <v>5.685005671043018E-44</v>
      </c>
      <c r="R698" s="343">
        <f t="shared" si="1762"/>
        <v>5.8657732414271201E-44</v>
      </c>
      <c r="S698" s="343">
        <f t="shared" si="1763"/>
        <v>5.1535300091707856E-44</v>
      </c>
      <c r="T698" s="343">
        <f t="shared" si="1764"/>
        <v>3.6567085498840691E-44</v>
      </c>
      <c r="U698" s="343">
        <f t="shared" si="1765"/>
        <v>1.6031863620230525E-44</v>
      </c>
      <c r="V698" s="343">
        <f t="shared" si="1766"/>
        <v>-6.9440641653541653E-45</v>
      </c>
      <c r="W698" s="343">
        <f t="shared" si="1767"/>
        <v>-2.8862821129862096E-44</v>
      </c>
      <c r="X698" s="343">
        <f t="shared" si="1768"/>
        <v>-4.6387475219473559E-44</v>
      </c>
      <c r="Y698" s="343">
        <f t="shared" si="1769"/>
        <v>-5.685005671043018E-44</v>
      </c>
      <c r="Z698" s="343">
        <f t="shared" si="1770"/>
        <v>-5.8657732414271201E-44</v>
      </c>
      <c r="AA698" s="343">
        <f t="shared" si="1771"/>
        <v>-5.1535300091707866E-44</v>
      </c>
      <c r="AB698" s="343">
        <f t="shared" si="1772"/>
        <v>-3.6567085498840736E-44</v>
      </c>
      <c r="AC698" s="343">
        <f t="shared" si="1773"/>
        <v>-1.603186362023053E-44</v>
      </c>
      <c r="AD698" s="343">
        <f t="shared" si="1774"/>
        <v>6.944064165354159E-45</v>
      </c>
      <c r="AE698" s="343">
        <f t="shared" si="1775"/>
        <v>2.8862821129862091E-44</v>
      </c>
      <c r="AF698" s="343">
        <f t="shared" si="1776"/>
        <v>4.6387475219473579E-44</v>
      </c>
      <c r="AG698" s="343">
        <f t="shared" si="1777"/>
        <v>5.685005671043017E-44</v>
      </c>
      <c r="AH698" s="343">
        <f t="shared" si="1778"/>
        <v>5.8657732414271201E-44</v>
      </c>
      <c r="AI698" s="343">
        <f t="shared" si="1779"/>
        <v>5.1535300091707866E-44</v>
      </c>
      <c r="AJ698" s="343">
        <f t="shared" si="1780"/>
        <v>3.6567085498840741E-44</v>
      </c>
      <c r="AK698" s="343">
        <f t="shared" si="1781"/>
        <v>1.603186362023054E-44</v>
      </c>
      <c r="AL698" s="343">
        <f t="shared" si="1782"/>
        <v>-6.9440641653541516E-45</v>
      </c>
      <c r="AM698" s="343">
        <f t="shared" si="1783"/>
        <v>-2.8862821129862081E-44</v>
      </c>
      <c r="AN698" s="343">
        <f t="shared" si="1784"/>
        <v>-4.6387475219473579E-44</v>
      </c>
      <c r="AO698" s="343">
        <f t="shared" si="1785"/>
        <v>-5.685005671043017E-44</v>
      </c>
      <c r="AP698" s="343">
        <f t="shared" si="1786"/>
        <v>-5.8657732414271201E-44</v>
      </c>
      <c r="AQ698" s="343">
        <f t="shared" si="1787"/>
        <v>-5.1535300091707876E-44</v>
      </c>
      <c r="AR698" s="343">
        <f t="shared" si="1788"/>
        <v>-3.6567085498840746E-44</v>
      </c>
      <c r="AS698" s="343">
        <f t="shared" si="1789"/>
        <v>-1.6031863620230545E-44</v>
      </c>
      <c r="AT698" s="343">
        <f t="shared" si="1790"/>
        <v>6.9440641653541441E-45</v>
      </c>
      <c r="AU698" s="343">
        <f t="shared" si="1791"/>
        <v>2.8862821129861981E-44</v>
      </c>
      <c r="AV698" s="343">
        <f t="shared" si="1792"/>
        <v>4.6387475219473579E-44</v>
      </c>
      <c r="AW698" s="343">
        <f t="shared" si="1793"/>
        <v>5.685005671043016E-44</v>
      </c>
      <c r="AX698" s="343">
        <f t="shared" si="1794"/>
        <v>5.8657732414271221E-44</v>
      </c>
      <c r="AY698" s="343">
        <f t="shared" si="1795"/>
        <v>5.1535300091707876E-44</v>
      </c>
      <c r="AZ698" s="343">
        <f t="shared" si="1796"/>
        <v>3.6567085498840756E-44</v>
      </c>
      <c r="BA698" s="343">
        <f t="shared" si="1797"/>
        <v>1.6031863620230453E-44</v>
      </c>
      <c r="BB698" s="343">
        <f t="shared" si="1798"/>
        <v>-6.9440641653541366E-45</v>
      </c>
      <c r="BC698" s="343">
        <f t="shared" si="1799"/>
        <v>-2.8862821129861976E-44</v>
      </c>
      <c r="BD698" s="343">
        <f t="shared" si="1800"/>
        <v>-4.6387475219473569E-44</v>
      </c>
      <c r="BE698" s="343">
        <f t="shared" si="1801"/>
        <v>-5.685005671043017E-44</v>
      </c>
      <c r="BF698" s="343">
        <f t="shared" si="1802"/>
        <v>-5.8657732414271191E-44</v>
      </c>
      <c r="BG698" s="343">
        <f t="shared" si="1803"/>
        <v>-5.1535300091707876E-44</v>
      </c>
      <c r="BH698" s="343">
        <f t="shared" si="1804"/>
        <v>-3.6567085498840756E-44</v>
      </c>
      <c r="BI698" s="343">
        <f t="shared" si="1805"/>
        <v>-1.6031863620230463E-44</v>
      </c>
      <c r="BJ698" s="343">
        <f t="shared" si="1806"/>
        <v>6.9440641653541304E-45</v>
      </c>
      <c r="BK698" s="343">
        <f t="shared" si="1807"/>
        <v>2.8862821129861971E-44</v>
      </c>
      <c r="BL698" s="343">
        <f t="shared" si="1808"/>
        <v>4.6387475219473569E-44</v>
      </c>
      <c r="BM698" s="343">
        <f t="shared" si="1809"/>
        <v>5.685005671043017E-44</v>
      </c>
      <c r="BN698" s="343">
        <f t="shared" si="1810"/>
        <v>5.8657732414271221E-44</v>
      </c>
      <c r="BO698" s="343">
        <f t="shared" si="1811"/>
        <v>5.1535300091707886E-44</v>
      </c>
      <c r="BP698" s="343">
        <f t="shared" si="1812"/>
        <v>3.6567085498840761E-44</v>
      </c>
      <c r="BQ698" s="343">
        <f t="shared" si="1813"/>
        <v>1.6031863620230471E-44</v>
      </c>
      <c r="BR698" s="343">
        <f t="shared" si="1814"/>
        <v>-6.944064165354123E-45</v>
      </c>
    </row>
    <row r="699" spans="1:123">
      <c r="B699" s="340">
        <v>5</v>
      </c>
      <c r="C699" s="340">
        <f t="shared" si="1815"/>
        <v>1.5625000000000001E-3</v>
      </c>
      <c r="D699" s="341">
        <f t="shared" si="1751"/>
        <v>18</v>
      </c>
      <c r="E699" s="342" t="str">
        <f>K694</f>
        <v>1,72522050495627E-30</v>
      </c>
      <c r="F699" s="291">
        <v>5</v>
      </c>
      <c r="G699" s="343">
        <f t="shared" si="1816"/>
        <v>-1.4121357746580529E-40</v>
      </c>
      <c r="H699" s="343">
        <f t="shared" si="1752"/>
        <v>-9.4978855229023574E-41</v>
      </c>
      <c r="I699" s="343">
        <f t="shared" si="1753"/>
        <v>-2.6314166714074385E-41</v>
      </c>
      <c r="J699" s="343">
        <f t="shared" si="1754"/>
        <v>4.8564808871523835E-41</v>
      </c>
      <c r="K699" s="343">
        <f t="shared" si="1755"/>
        <v>1.1197484199969538E-40</v>
      </c>
      <c r="L699" s="343">
        <f t="shared" si="1756"/>
        <v>1.4894117959163344E-40</v>
      </c>
      <c r="M699" s="343">
        <f t="shared" si="1757"/>
        <v>1.5073394483828218E-40</v>
      </c>
      <c r="N699" s="343">
        <f t="shared" si="1758"/>
        <v>1.169297628323526E-40</v>
      </c>
      <c r="O699" s="343">
        <f t="shared" si="1759"/>
        <v>5.5511743715841214E-41</v>
      </c>
      <c r="P699" s="343">
        <f t="shared" si="1760"/>
        <v>-1.9015788424239544E-41</v>
      </c>
      <c r="Q699" s="343">
        <f t="shared" si="1761"/>
        <v>-8.9052600055213508E-41</v>
      </c>
      <c r="R699" s="343">
        <f t="shared" si="1762"/>
        <v>-1.3805897484416498E-40</v>
      </c>
      <c r="S699" s="343">
        <f t="shared" si="1763"/>
        <v>-1.5446169124319401E-40</v>
      </c>
      <c r="T699" s="343">
        <f t="shared" si="1764"/>
        <v>-1.3438712522500082E-40</v>
      </c>
      <c r="U699" s="343">
        <f t="shared" si="1765"/>
        <v>-8.2576035537952846E-41</v>
      </c>
      <c r="V699" s="343">
        <f t="shared" si="1766"/>
        <v>-1.1263998108011327E-41</v>
      </c>
      <c r="W699" s="343">
        <f t="shared" si="1767"/>
        <v>6.2708116631883206E-41</v>
      </c>
      <c r="X699" s="343">
        <f t="shared" si="1768"/>
        <v>1.2187124111780041E-40</v>
      </c>
      <c r="Y699" s="343">
        <f t="shared" si="1769"/>
        <v>1.5225356147674433E-40</v>
      </c>
      <c r="Z699" s="343">
        <f t="shared" si="1770"/>
        <v>1.4668006576042029E-40</v>
      </c>
      <c r="AA699" s="343">
        <f t="shared" si="1771"/>
        <v>1.0646697662351512E-40</v>
      </c>
      <c r="AB699" s="343">
        <f t="shared" si="1772"/>
        <v>4.1110915509894104E-41</v>
      </c>
      <c r="AC699" s="343">
        <f t="shared" si="1773"/>
        <v>-3.3953795453506689E-41</v>
      </c>
      <c r="AD699" s="343">
        <f t="shared" si="1774"/>
        <v>-1.01000063941458E-40</v>
      </c>
      <c r="AE699" s="343">
        <f t="shared" si="1775"/>
        <v>-1.4419441272752424E-40</v>
      </c>
      <c r="AF699" s="343">
        <f t="shared" si="1776"/>
        <v>-1.5333617362779542E-40</v>
      </c>
      <c r="AG699" s="343">
        <f t="shared" si="1777"/>
        <v>-1.262664515048042E-40</v>
      </c>
      <c r="AH699" s="343">
        <f t="shared" si="1778"/>
        <v>-6.9377963483998941E-41</v>
      </c>
      <c r="AI699" s="343">
        <f t="shared" si="1779"/>
        <v>3.8946489573595235E-42</v>
      </c>
      <c r="AJ699" s="343">
        <f t="shared" si="1780"/>
        <v>7.6247510949333949E-41</v>
      </c>
      <c r="AK699" s="343">
        <f t="shared" si="1781"/>
        <v>1.3059395356234379E-40</v>
      </c>
      <c r="AL699" s="343">
        <f t="shared" si="1782"/>
        <v>1.540996583345712E-40</v>
      </c>
      <c r="AM699" s="343">
        <f t="shared" si="1783"/>
        <v>1.4121357746580545E-40</v>
      </c>
      <c r="AN699" s="343">
        <f t="shared" si="1784"/>
        <v>9.4978855229023614E-41</v>
      </c>
      <c r="AO699" s="343">
        <f t="shared" si="1785"/>
        <v>2.6314166714074681E-41</v>
      </c>
      <c r="AP699" s="343">
        <f t="shared" si="1786"/>
        <v>-4.8564808871523805E-41</v>
      </c>
      <c r="AQ699" s="343">
        <f t="shared" si="1787"/>
        <v>-1.1197484199969518E-40</v>
      </c>
      <c r="AR699" s="343">
        <f t="shared" si="1788"/>
        <v>-1.4894117959163344E-40</v>
      </c>
      <c r="AS699" s="343">
        <f t="shared" si="1789"/>
        <v>-1.5073394483828223E-40</v>
      </c>
      <c r="AT699" s="343">
        <f t="shared" si="1790"/>
        <v>-1.1692976283235258E-40</v>
      </c>
      <c r="AU699" s="343">
        <f t="shared" si="1791"/>
        <v>-5.5511743715841438E-41</v>
      </c>
      <c r="AV699" s="343">
        <f t="shared" si="1792"/>
        <v>1.901578842423959E-41</v>
      </c>
      <c r="AW699" s="343">
        <f t="shared" si="1793"/>
        <v>8.9052600055213315E-41</v>
      </c>
      <c r="AX699" s="343">
        <f t="shared" si="1794"/>
        <v>1.3805897484416506E-40</v>
      </c>
      <c r="AY699" s="343">
        <f t="shared" si="1795"/>
        <v>1.5446169124319403E-40</v>
      </c>
      <c r="AZ699" s="343">
        <f t="shared" si="1796"/>
        <v>1.3438712522500074E-40</v>
      </c>
      <c r="BA699" s="343">
        <f t="shared" si="1797"/>
        <v>8.2576035537952927E-41</v>
      </c>
      <c r="BB699" s="343">
        <f t="shared" si="1798"/>
        <v>1.1263998108011696E-41</v>
      </c>
      <c r="BC699" s="343">
        <f t="shared" si="1799"/>
        <v>-6.2708116631883114E-41</v>
      </c>
      <c r="BD699" s="343">
        <f t="shared" si="1800"/>
        <v>-1.2187124111780018E-40</v>
      </c>
      <c r="BE699" s="343">
        <f t="shared" si="1801"/>
        <v>-1.5225356147674431E-40</v>
      </c>
      <c r="BF699" s="343">
        <f t="shared" si="1802"/>
        <v>-1.4668006576042041E-40</v>
      </c>
      <c r="BG699" s="343">
        <f t="shared" si="1803"/>
        <v>-1.0646697662351516E-40</v>
      </c>
      <c r="BH699" s="343">
        <f t="shared" si="1804"/>
        <v>-4.1110915509894455E-41</v>
      </c>
      <c r="BI699" s="343">
        <f t="shared" si="1805"/>
        <v>3.3953795453506603E-41</v>
      </c>
      <c r="BJ699" s="343">
        <f t="shared" si="1806"/>
        <v>1.0100006394145794E-40</v>
      </c>
      <c r="BK699" s="343">
        <f t="shared" si="1807"/>
        <v>1.4419441272752432E-40</v>
      </c>
      <c r="BL699" s="343">
        <f t="shared" si="1808"/>
        <v>1.5333617362779544E-40</v>
      </c>
      <c r="BM699" s="343">
        <f t="shared" si="1809"/>
        <v>1.2626645150480412E-40</v>
      </c>
      <c r="BN699" s="343">
        <f t="shared" si="1810"/>
        <v>6.9377963483999012E-41</v>
      </c>
      <c r="BO699" s="343">
        <f t="shared" si="1811"/>
        <v>-3.8946489573597032E-42</v>
      </c>
      <c r="BP699" s="343">
        <f t="shared" si="1812"/>
        <v>-7.6247510949333877E-41</v>
      </c>
      <c r="BQ699" s="343">
        <f t="shared" si="1813"/>
        <v>-1.3059395356234387E-40</v>
      </c>
      <c r="BR699" s="343">
        <f t="shared" si="1814"/>
        <v>-1.5409965833457118E-40</v>
      </c>
    </row>
    <row r="700" spans="1:123">
      <c r="B700" s="340">
        <v>6</v>
      </c>
      <c r="C700" s="340">
        <f t="shared" si="1815"/>
        <v>1.8750000000000001E-3</v>
      </c>
      <c r="D700" s="341">
        <f t="shared" si="1751"/>
        <v>18</v>
      </c>
      <c r="E700" s="342" t="str">
        <f>L694</f>
        <v>1,6242071425594E-30</v>
      </c>
      <c r="F700" s="291">
        <v>6</v>
      </c>
      <c r="G700" s="343">
        <f t="shared" si="1816"/>
        <v>-1.1723012149345007E-44</v>
      </c>
      <c r="H700" s="343">
        <f t="shared" si="1752"/>
        <v>-9.0109947677619636E-45</v>
      </c>
      <c r="I700" s="343">
        <f t="shared" si="1753"/>
        <v>-3.2617245026775974E-45</v>
      </c>
      <c r="J700" s="343">
        <f t="shared" si="1754"/>
        <v>3.586945152403854E-45</v>
      </c>
      <c r="K700" s="343">
        <f t="shared" si="1755"/>
        <v>9.2265962931170489E-45</v>
      </c>
      <c r="L700" s="343">
        <f t="shared" si="1756"/>
        <v>1.1756323733016416E-44</v>
      </c>
      <c r="M700" s="343">
        <f t="shared" si="1757"/>
        <v>1.0323455579671691E-44</v>
      </c>
      <c r="N700" s="343">
        <f t="shared" si="1758"/>
        <v>5.4109554838879222E-45</v>
      </c>
      <c r="O700" s="343">
        <f t="shared" si="1759"/>
        <v>-1.325365462922445E-45</v>
      </c>
      <c r="P700" s="343">
        <f t="shared" si="1760"/>
        <v>-7.6149576991185418E-45</v>
      </c>
      <c r="Q700" s="343">
        <f t="shared" si="1761"/>
        <v>-1.1337846388650309E-44</v>
      </c>
      <c r="R700" s="343">
        <f t="shared" si="1762"/>
        <v>-1.1239191783115227E-44</v>
      </c>
      <c r="S700" s="343">
        <f t="shared" si="1763"/>
        <v>-7.3522464803512298E-45</v>
      </c>
      <c r="T700" s="343">
        <f t="shared" si="1764"/>
        <v>-9.8714727802554686E-46</v>
      </c>
      <c r="U700" s="343">
        <f t="shared" si="1765"/>
        <v>5.7106805512603928E-45</v>
      </c>
      <c r="V700" s="343">
        <f t="shared" si="1766"/>
        <v>1.0483661965905878E-44</v>
      </c>
      <c r="W700" s="343">
        <f t="shared" si="1767"/>
        <v>1.1723012149345007E-44</v>
      </c>
      <c r="X700" s="343">
        <f t="shared" si="1768"/>
        <v>9.0109947677619685E-45</v>
      </c>
      <c r="Y700" s="343">
        <f t="shared" si="1769"/>
        <v>3.2617245026776092E-45</v>
      </c>
      <c r="Z700" s="343">
        <f t="shared" si="1770"/>
        <v>-3.5869451524038391E-45</v>
      </c>
      <c r="AA700" s="343">
        <f t="shared" si="1771"/>
        <v>-9.2265962931170514E-45</v>
      </c>
      <c r="AB700" s="343">
        <f t="shared" si="1772"/>
        <v>-1.1756323733016416E-44</v>
      </c>
      <c r="AC700" s="343">
        <f t="shared" si="1773"/>
        <v>-1.0323455579671694E-44</v>
      </c>
      <c r="AD700" s="343">
        <f t="shared" si="1774"/>
        <v>-5.4109554838879259E-45</v>
      </c>
      <c r="AE700" s="343">
        <f t="shared" si="1775"/>
        <v>1.3253654629224412E-45</v>
      </c>
      <c r="AF700" s="343">
        <f t="shared" si="1776"/>
        <v>7.614957699118538E-45</v>
      </c>
      <c r="AG700" s="343">
        <f t="shared" si="1777"/>
        <v>1.1337846388650304E-44</v>
      </c>
      <c r="AH700" s="343">
        <f t="shared" si="1778"/>
        <v>1.1239191783115224E-44</v>
      </c>
      <c r="AI700" s="343">
        <f t="shared" si="1779"/>
        <v>7.3522464803512423E-45</v>
      </c>
      <c r="AJ700" s="343">
        <f t="shared" si="1780"/>
        <v>9.8714727802555122E-46</v>
      </c>
      <c r="AK700" s="343">
        <f t="shared" si="1781"/>
        <v>-5.7106805512603728E-45</v>
      </c>
      <c r="AL700" s="343">
        <f t="shared" si="1782"/>
        <v>-1.0483661965905876E-44</v>
      </c>
      <c r="AM700" s="343">
        <f t="shared" si="1783"/>
        <v>-1.1723012149345007E-44</v>
      </c>
      <c r="AN700" s="343">
        <f t="shared" si="1784"/>
        <v>-9.010994767761971E-45</v>
      </c>
      <c r="AO700" s="343">
        <f t="shared" si="1785"/>
        <v>-3.2617245026775936E-45</v>
      </c>
      <c r="AP700" s="343">
        <f t="shared" si="1786"/>
        <v>3.586945152403836E-45</v>
      </c>
      <c r="AQ700" s="343">
        <f t="shared" si="1787"/>
        <v>9.2265962931170502E-45</v>
      </c>
      <c r="AR700" s="343">
        <f t="shared" si="1788"/>
        <v>1.1756323733016414E-44</v>
      </c>
      <c r="AS700" s="343">
        <f t="shared" si="1789"/>
        <v>1.0323455579671695E-44</v>
      </c>
      <c r="AT700" s="343">
        <f t="shared" si="1790"/>
        <v>5.4109554838879483E-45</v>
      </c>
      <c r="AU700" s="343">
        <f t="shared" si="1791"/>
        <v>-1.3253654629224375E-45</v>
      </c>
      <c r="AV700" s="343">
        <f t="shared" si="1792"/>
        <v>-7.6149576991185505E-45</v>
      </c>
      <c r="AW700" s="343">
        <f t="shared" si="1793"/>
        <v>-1.1337846388650304E-44</v>
      </c>
      <c r="AX700" s="343">
        <f t="shared" si="1794"/>
        <v>-1.1239191783115227E-44</v>
      </c>
      <c r="AY700" s="343">
        <f t="shared" si="1795"/>
        <v>-7.3522464803512447E-45</v>
      </c>
      <c r="AZ700" s="343">
        <f t="shared" si="1796"/>
        <v>-9.8714727802555557E-46</v>
      </c>
      <c r="BA700" s="343">
        <f t="shared" si="1797"/>
        <v>5.7106805512603679E-45</v>
      </c>
      <c r="BB700" s="343">
        <f t="shared" si="1798"/>
        <v>1.0483661965905874E-44</v>
      </c>
      <c r="BC700" s="343">
        <f t="shared" si="1799"/>
        <v>1.1723012149345007E-44</v>
      </c>
      <c r="BD700" s="343">
        <f t="shared" si="1800"/>
        <v>9.0109947677619735E-45</v>
      </c>
      <c r="BE700" s="343">
        <f t="shared" si="1801"/>
        <v>3.2617245026775974E-45</v>
      </c>
      <c r="BF700" s="343">
        <f t="shared" si="1802"/>
        <v>-3.5869451524038316E-45</v>
      </c>
      <c r="BG700" s="343">
        <f t="shared" si="1803"/>
        <v>-9.2265962931170464E-45</v>
      </c>
      <c r="BH700" s="343">
        <f t="shared" si="1804"/>
        <v>-1.1756323733016414E-44</v>
      </c>
      <c r="BI700" s="343">
        <f t="shared" si="1805"/>
        <v>-1.0323455579671718E-44</v>
      </c>
      <c r="BJ700" s="343">
        <f t="shared" si="1806"/>
        <v>-5.4109554838879153E-45</v>
      </c>
      <c r="BK700" s="343">
        <f t="shared" si="1807"/>
        <v>1.3253654629224325E-45</v>
      </c>
      <c r="BL700" s="343">
        <f t="shared" si="1808"/>
        <v>7.6149576991185156E-45</v>
      </c>
      <c r="BM700" s="343">
        <f t="shared" si="1809"/>
        <v>1.1337846388650314E-44</v>
      </c>
      <c r="BN700" s="343">
        <f t="shared" si="1810"/>
        <v>1.1239191783115227E-44</v>
      </c>
      <c r="BO700" s="343">
        <f t="shared" si="1811"/>
        <v>7.3522464803512485E-45</v>
      </c>
      <c r="BP700" s="343">
        <f t="shared" si="1812"/>
        <v>9.8714727802560162E-46</v>
      </c>
      <c r="BQ700" s="343">
        <f t="shared" si="1813"/>
        <v>-5.7106805512604015E-45</v>
      </c>
      <c r="BR700" s="343">
        <f t="shared" si="1814"/>
        <v>-1.0483661965905873E-44</v>
      </c>
    </row>
    <row r="701" spans="1:123">
      <c r="B701" s="340">
        <v>7</v>
      </c>
      <c r="C701" s="340">
        <f t="shared" si="1815"/>
        <v>2.1875000000000002E-3</v>
      </c>
      <c r="D701" s="341">
        <f t="shared" si="1751"/>
        <v>18</v>
      </c>
      <c r="E701" s="342" t="str">
        <f>M694</f>
        <v>1,50755121495173E-30</v>
      </c>
      <c r="F701" s="291">
        <v>7</v>
      </c>
      <c r="G701" s="343">
        <f t="shared" si="1816"/>
        <v>-2.4396965106480178E-45</v>
      </c>
      <c r="H701" s="343">
        <f t="shared" si="1752"/>
        <v>-5.50643987391603E-46</v>
      </c>
      <c r="I701" s="343">
        <f t="shared" si="1753"/>
        <v>1.5883893939779215E-45</v>
      </c>
      <c r="J701" s="343">
        <f t="shared" si="1754"/>
        <v>3.0063271985024747E-45</v>
      </c>
      <c r="K701" s="343">
        <f t="shared" si="1755"/>
        <v>3.0594553073643285E-45</v>
      </c>
      <c r="L701" s="343">
        <f t="shared" si="1756"/>
        <v>1.7236546698749879E-45</v>
      </c>
      <c r="M701" s="343">
        <f t="shared" si="1757"/>
        <v>-3.9464915176260069E-46</v>
      </c>
      <c r="N701" s="343">
        <f t="shared" si="1758"/>
        <v>-2.3337905093214449E-45</v>
      </c>
      <c r="O701" s="343">
        <f t="shared" si="1759"/>
        <v>-3.2134397675658448E-45</v>
      </c>
      <c r="P701" s="343">
        <f t="shared" si="1760"/>
        <v>-2.6342545538383984E-45</v>
      </c>
      <c r="Q701" s="343">
        <f t="shared" si="1761"/>
        <v>-8.5917284630510424E-46</v>
      </c>
      <c r="R701" s="343">
        <f t="shared" si="1762"/>
        <v>1.3059553709598754E-45</v>
      </c>
      <c r="S701" s="343">
        <f t="shared" si="1763"/>
        <v>2.8782071530594918E-45</v>
      </c>
      <c r="T701" s="343">
        <f t="shared" si="1764"/>
        <v>3.1438130615569065E-45</v>
      </c>
      <c r="U701" s="343">
        <f t="shared" si="1765"/>
        <v>1.9821935669441034E-45</v>
      </c>
      <c r="V701" s="343">
        <f t="shared" si="1766"/>
        <v>-7.9300365884579818E-47</v>
      </c>
      <c r="W701" s="343">
        <f t="shared" si="1767"/>
        <v>-2.1047935905126436E-45</v>
      </c>
      <c r="X701" s="343">
        <f t="shared" si="1768"/>
        <v>-3.1747545293897457E-45</v>
      </c>
      <c r="Y701" s="343">
        <f t="shared" si="1769"/>
        <v>-2.8034432856452949E-45</v>
      </c>
      <c r="Z701" s="343">
        <f t="shared" si="1770"/>
        <v>-1.1594274010370361E-45</v>
      </c>
      <c r="AA701" s="343">
        <f t="shared" si="1771"/>
        <v>1.0109442838116605E-45</v>
      </c>
      <c r="AB701" s="343">
        <f t="shared" si="1772"/>
        <v>2.72236839934447E-45</v>
      </c>
      <c r="AC701" s="343">
        <f t="shared" si="1773"/>
        <v>3.1978941773836562E-45</v>
      </c>
      <c r="AD701" s="343">
        <f t="shared" si="1774"/>
        <v>2.2216428563863216E-45</v>
      </c>
      <c r="AE701" s="343">
        <f t="shared" si="1775"/>
        <v>2.3681212586690478E-46</v>
      </c>
      <c r="AF701" s="343">
        <f t="shared" si="1776"/>
        <v>-1.8555263588299909E-45</v>
      </c>
      <c r="AG701" s="343">
        <f t="shared" si="1777"/>
        <v>-3.1054946695982618E-45</v>
      </c>
      <c r="AH701" s="343">
        <f t="shared" si="1778"/>
        <v>-2.9456333260934394E-45</v>
      </c>
      <c r="AI701" s="343">
        <f t="shared" si="1779"/>
        <v>-1.44851603608949E-45</v>
      </c>
      <c r="AJ701" s="343">
        <f t="shared" si="1780"/>
        <v>7.0619725057197929E-46</v>
      </c>
      <c r="AK701" s="343">
        <f t="shared" si="1781"/>
        <v>2.54031174974581E-45</v>
      </c>
      <c r="AL701" s="343">
        <f t="shared" si="1782"/>
        <v>3.2211778241354203E-45</v>
      </c>
      <c r="AM701" s="343">
        <f t="shared" si="1783"/>
        <v>2.4396965106480168E-45</v>
      </c>
      <c r="AN701" s="343">
        <f t="shared" si="1784"/>
        <v>5.5064398739160922E-46</v>
      </c>
      <c r="AO701" s="343">
        <f t="shared" si="1785"/>
        <v>-1.588389393977919E-45</v>
      </c>
      <c r="AP701" s="343">
        <f t="shared" si="1786"/>
        <v>-3.0063271985024754E-45</v>
      </c>
      <c r="AQ701" s="343">
        <f t="shared" si="1787"/>
        <v>-3.059455307364331E-45</v>
      </c>
      <c r="AR701" s="343">
        <f t="shared" si="1788"/>
        <v>-1.72365466987499E-45</v>
      </c>
      <c r="AS701" s="343">
        <f t="shared" si="1789"/>
        <v>3.9464915176260357E-46</v>
      </c>
      <c r="AT701" s="343">
        <f t="shared" si="1790"/>
        <v>2.3337905093214415E-45</v>
      </c>
      <c r="AU701" s="343">
        <f t="shared" si="1791"/>
        <v>3.2134397675658442E-45</v>
      </c>
      <c r="AV701" s="343">
        <f t="shared" si="1792"/>
        <v>2.6342545538383969E-45</v>
      </c>
      <c r="AW701" s="343">
        <f t="shared" si="1793"/>
        <v>8.5917284630510969E-46</v>
      </c>
      <c r="AX701" s="343">
        <f t="shared" si="1794"/>
        <v>-1.3059553709598729E-45</v>
      </c>
      <c r="AY701" s="343">
        <f t="shared" si="1795"/>
        <v>-2.878207153059493E-45</v>
      </c>
      <c r="AZ701" s="343">
        <f t="shared" si="1796"/>
        <v>-3.1438130615569072E-45</v>
      </c>
      <c r="BA701" s="343">
        <f t="shared" si="1797"/>
        <v>-1.9821935669441056E-45</v>
      </c>
      <c r="BB701" s="343">
        <f t="shared" si="1798"/>
        <v>7.9300365884582774E-47</v>
      </c>
      <c r="BC701" s="343">
        <f t="shared" si="1799"/>
        <v>2.1047935905126501E-45</v>
      </c>
      <c r="BD701" s="343">
        <f t="shared" si="1800"/>
        <v>3.1747545293897432E-45</v>
      </c>
      <c r="BE701" s="343">
        <f t="shared" si="1801"/>
        <v>2.8034432856452986E-45</v>
      </c>
      <c r="BF701" s="343">
        <f t="shared" si="1802"/>
        <v>1.1594274010370387E-45</v>
      </c>
      <c r="BG701" s="343">
        <f t="shared" si="1803"/>
        <v>-1.010944283811658E-45</v>
      </c>
      <c r="BH701" s="343">
        <f t="shared" si="1804"/>
        <v>-2.7223683993444719E-45</v>
      </c>
      <c r="BI701" s="343">
        <f t="shared" si="1805"/>
        <v>-3.1978941773836549E-45</v>
      </c>
      <c r="BJ701" s="343">
        <f t="shared" si="1806"/>
        <v>-2.2216428563863319E-45</v>
      </c>
      <c r="BK701" s="343">
        <f t="shared" si="1807"/>
        <v>-2.3681212586690758E-46</v>
      </c>
      <c r="BL701" s="343">
        <f t="shared" si="1808"/>
        <v>1.8555263588299887E-45</v>
      </c>
      <c r="BM701" s="343">
        <f t="shared" si="1809"/>
        <v>3.1054946695982612E-45</v>
      </c>
      <c r="BN701" s="343">
        <f t="shared" si="1810"/>
        <v>2.9456333260934363E-45</v>
      </c>
      <c r="BO701" s="343">
        <f t="shared" si="1811"/>
        <v>1.4485160360894822E-45</v>
      </c>
      <c r="BP701" s="343">
        <f t="shared" si="1812"/>
        <v>-7.0619725057196544E-46</v>
      </c>
      <c r="BQ701" s="343">
        <f t="shared" si="1813"/>
        <v>-2.5403117497458082E-45</v>
      </c>
      <c r="BR701" s="343">
        <f t="shared" si="1814"/>
        <v>-3.2211778241354203E-45</v>
      </c>
    </row>
    <row r="702" spans="1:123">
      <c r="B702" s="340">
        <v>8</v>
      </c>
      <c r="C702" s="340">
        <f t="shared" si="1815"/>
        <v>2.5000000000000001E-3</v>
      </c>
      <c r="D702" s="341">
        <f t="shared" si="1751"/>
        <v>18</v>
      </c>
      <c r="E702" s="342" t="str">
        <f>N694</f>
        <v>1,37637753608381E-30</v>
      </c>
      <c r="F702" s="291">
        <v>8</v>
      </c>
      <c r="G702" s="343">
        <f t="shared" si="1816"/>
        <v>7.2025828783348433E-45</v>
      </c>
      <c r="H702" s="343">
        <f t="shared" si="1752"/>
        <v>8.0934816670509999E-45</v>
      </c>
      <c r="I702" s="343">
        <f t="shared" si="1753"/>
        <v>4.2433286620266868E-45</v>
      </c>
      <c r="J702" s="343">
        <f t="shared" si="1754"/>
        <v>-2.0925087236063792E-45</v>
      </c>
      <c r="K702" s="343">
        <f t="shared" si="1755"/>
        <v>-7.2025828783348445E-45</v>
      </c>
      <c r="L702" s="343">
        <f t="shared" si="1756"/>
        <v>-8.0934816670509999E-45</v>
      </c>
      <c r="M702" s="343">
        <f t="shared" si="1757"/>
        <v>-4.243328662026688E-45</v>
      </c>
      <c r="N702" s="343">
        <f t="shared" si="1758"/>
        <v>2.0925087236063782E-45</v>
      </c>
      <c r="O702" s="343">
        <f t="shared" si="1759"/>
        <v>7.2025828783348421E-45</v>
      </c>
      <c r="P702" s="343">
        <f t="shared" si="1760"/>
        <v>8.0934816670510011E-45</v>
      </c>
      <c r="Q702" s="343">
        <f t="shared" si="1761"/>
        <v>4.2433286620266955E-45</v>
      </c>
      <c r="R702" s="343">
        <f t="shared" si="1762"/>
        <v>-2.092508723606377E-45</v>
      </c>
      <c r="S702" s="343">
        <f t="shared" si="1763"/>
        <v>-7.202582878334847E-45</v>
      </c>
      <c r="T702" s="343">
        <f t="shared" si="1764"/>
        <v>-8.0934816670510011E-45</v>
      </c>
      <c r="U702" s="343">
        <f t="shared" si="1765"/>
        <v>-4.2433286620266961E-45</v>
      </c>
      <c r="V702" s="343">
        <f t="shared" si="1766"/>
        <v>2.0925087236063761E-45</v>
      </c>
      <c r="W702" s="343">
        <f t="shared" si="1767"/>
        <v>7.2025828783348458E-45</v>
      </c>
      <c r="X702" s="343">
        <f t="shared" si="1768"/>
        <v>8.0934816670510011E-45</v>
      </c>
      <c r="Y702" s="343">
        <f t="shared" si="1769"/>
        <v>4.2433286620266974E-45</v>
      </c>
      <c r="Z702" s="343">
        <f t="shared" si="1770"/>
        <v>-2.0925087236063751E-45</v>
      </c>
      <c r="AA702" s="343">
        <f t="shared" si="1771"/>
        <v>-7.2025828783348445E-45</v>
      </c>
      <c r="AB702" s="343">
        <f t="shared" si="1772"/>
        <v>-8.0934816670510048E-45</v>
      </c>
      <c r="AC702" s="343">
        <f t="shared" si="1773"/>
        <v>-4.2433286620266992E-45</v>
      </c>
      <c r="AD702" s="343">
        <f t="shared" si="1774"/>
        <v>2.0925087236063742E-45</v>
      </c>
      <c r="AE702" s="343">
        <f t="shared" si="1775"/>
        <v>7.2025828783348433E-45</v>
      </c>
      <c r="AF702" s="343">
        <f t="shared" si="1776"/>
        <v>8.0934816670509974E-45</v>
      </c>
      <c r="AG702" s="343">
        <f t="shared" si="1777"/>
        <v>4.2433286620266992E-45</v>
      </c>
      <c r="AH702" s="343">
        <f t="shared" si="1778"/>
        <v>-2.0925087236063733E-45</v>
      </c>
      <c r="AI702" s="343">
        <f t="shared" si="1779"/>
        <v>-7.2025828783348433E-45</v>
      </c>
      <c r="AJ702" s="343">
        <f t="shared" si="1780"/>
        <v>-8.0934816670510061E-45</v>
      </c>
      <c r="AK702" s="343">
        <f t="shared" si="1781"/>
        <v>-4.2433286620266992E-45</v>
      </c>
      <c r="AL702" s="343">
        <f t="shared" si="1782"/>
        <v>2.0925087236063723E-45</v>
      </c>
      <c r="AM702" s="343">
        <f t="shared" si="1783"/>
        <v>7.2025828783348433E-45</v>
      </c>
      <c r="AN702" s="343">
        <f t="shared" si="1784"/>
        <v>8.0934816670509986E-45</v>
      </c>
      <c r="AO702" s="343">
        <f t="shared" si="1785"/>
        <v>4.2433286620267005E-45</v>
      </c>
      <c r="AP702" s="343">
        <f t="shared" si="1786"/>
        <v>-2.0925087236063711E-45</v>
      </c>
      <c r="AQ702" s="343">
        <f t="shared" si="1787"/>
        <v>-7.2025828783348421E-45</v>
      </c>
      <c r="AR702" s="343">
        <f t="shared" si="1788"/>
        <v>-8.0934816670510061E-45</v>
      </c>
      <c r="AS702" s="343">
        <f t="shared" si="1789"/>
        <v>-4.2433286620267017E-45</v>
      </c>
      <c r="AT702" s="343">
        <f t="shared" si="1790"/>
        <v>2.0925087236063702E-45</v>
      </c>
      <c r="AU702" s="343">
        <f t="shared" si="1791"/>
        <v>7.2025828783348271E-45</v>
      </c>
      <c r="AV702" s="343">
        <f t="shared" si="1792"/>
        <v>8.0934816670509986E-45</v>
      </c>
      <c r="AW702" s="343">
        <f t="shared" si="1793"/>
        <v>4.243328662026703E-45</v>
      </c>
      <c r="AX702" s="343">
        <f t="shared" si="1794"/>
        <v>-2.0925087236063406E-45</v>
      </c>
      <c r="AY702" s="343">
        <f t="shared" si="1795"/>
        <v>-7.2025828783348421E-45</v>
      </c>
      <c r="AZ702" s="343">
        <f t="shared" si="1796"/>
        <v>-8.0934816670510061E-45</v>
      </c>
      <c r="BA702" s="343">
        <f t="shared" si="1797"/>
        <v>-4.2433286620266787E-45</v>
      </c>
      <c r="BB702" s="343">
        <f t="shared" si="1798"/>
        <v>2.0925087236063683E-45</v>
      </c>
      <c r="BC702" s="343">
        <f t="shared" si="1799"/>
        <v>7.2025828783348259E-45</v>
      </c>
      <c r="BD702" s="343">
        <f t="shared" si="1800"/>
        <v>8.0934816670509999E-45</v>
      </c>
      <c r="BE702" s="343">
        <f t="shared" si="1801"/>
        <v>4.2433286620267042E-45</v>
      </c>
      <c r="BF702" s="343">
        <f t="shared" si="1802"/>
        <v>-2.092508723606396E-45</v>
      </c>
      <c r="BG702" s="343">
        <f t="shared" si="1803"/>
        <v>-7.2025828783348408E-45</v>
      </c>
      <c r="BH702" s="343">
        <f t="shared" si="1804"/>
        <v>-8.0934816670510073E-45</v>
      </c>
      <c r="BI702" s="343">
        <f t="shared" si="1805"/>
        <v>-4.2433286620266787E-45</v>
      </c>
      <c r="BJ702" s="343">
        <f t="shared" si="1806"/>
        <v>2.0925087236063661E-45</v>
      </c>
      <c r="BK702" s="343">
        <f t="shared" si="1807"/>
        <v>7.2025828783348246E-45</v>
      </c>
      <c r="BL702" s="343">
        <f t="shared" si="1808"/>
        <v>8.0934816670509999E-45</v>
      </c>
      <c r="BM702" s="343">
        <f t="shared" si="1809"/>
        <v>4.2433286620267067E-45</v>
      </c>
      <c r="BN702" s="343">
        <f t="shared" si="1810"/>
        <v>-2.0925087236063366E-45</v>
      </c>
      <c r="BO702" s="343">
        <f t="shared" si="1811"/>
        <v>-7.2025828783348396E-45</v>
      </c>
      <c r="BP702" s="343">
        <f t="shared" si="1812"/>
        <v>-8.0934816670510073E-45</v>
      </c>
      <c r="BQ702" s="343">
        <f t="shared" si="1813"/>
        <v>-4.2433286620266818E-45</v>
      </c>
      <c r="BR702" s="343">
        <f t="shared" si="1814"/>
        <v>2.0925087236063642E-45</v>
      </c>
    </row>
    <row r="703" spans="1:123">
      <c r="B703" s="340">
        <v>9</v>
      </c>
      <c r="C703" s="340">
        <f t="shared" si="1815"/>
        <v>2.8124999999999999E-3</v>
      </c>
      <c r="D703" s="341">
        <f t="shared" si="1751"/>
        <v>18</v>
      </c>
      <c r="E703" s="342" t="str">
        <f>O694</f>
        <v>1,23194930636158E-30</v>
      </c>
      <c r="F703" s="291">
        <v>9</v>
      </c>
      <c r="G703" s="343">
        <f t="shared" si="1816"/>
        <v>-1.6952325406137792E-44</v>
      </c>
      <c r="H703" s="343">
        <f t="shared" si="1752"/>
        <v>-1.0758299566365615E-44</v>
      </c>
      <c r="I703" s="343">
        <f t="shared" si="1753"/>
        <v>3.3023394182917747E-45</v>
      </c>
      <c r="J703" s="343">
        <f t="shared" si="1754"/>
        <v>1.4948263464351982E-44</v>
      </c>
      <c r="K703" s="343">
        <f t="shared" si="1755"/>
        <v>1.5663816485095598E-44</v>
      </c>
      <c r="L703" s="343">
        <f t="shared" si="1756"/>
        <v>4.925776500680916E-45</v>
      </c>
      <c r="M703" s="343">
        <f t="shared" si="1757"/>
        <v>-9.4140574224494561E-45</v>
      </c>
      <c r="N703" s="343">
        <f t="shared" si="1758"/>
        <v>-1.6870206111746614E-44</v>
      </c>
      <c r="O703" s="343">
        <f t="shared" si="1759"/>
        <v>-1.199063349704763E-44</v>
      </c>
      <c r="P703" s="343">
        <f t="shared" si="1760"/>
        <v>1.656651384957293E-45</v>
      </c>
      <c r="Q703" s="343">
        <f t="shared" si="1761"/>
        <v>1.4092570522682248E-44</v>
      </c>
      <c r="R703" s="343">
        <f t="shared" si="1762"/>
        <v>1.6223812807427051E-44</v>
      </c>
      <c r="S703" s="343">
        <f t="shared" si="1763"/>
        <v>6.4919852544374753E-45</v>
      </c>
      <c r="T703" s="343">
        <f t="shared" si="1764"/>
        <v>-7.9868691148179553E-45</v>
      </c>
      <c r="U703" s="343">
        <f t="shared" si="1765"/>
        <v>-1.6625617510306566E-44</v>
      </c>
      <c r="V703" s="343">
        <f t="shared" si="1766"/>
        <v>-1.3107491072406044E-44</v>
      </c>
      <c r="W703" s="343">
        <f t="shared" si="1767"/>
        <v>-4.991106832092247E-48</v>
      </c>
      <c r="X703" s="343">
        <f t="shared" si="1768"/>
        <v>1.3101158423096379E-44</v>
      </c>
      <c r="Y703" s="343">
        <f t="shared" si="1769"/>
        <v>1.6627564943584754E-44</v>
      </c>
      <c r="Z703" s="343">
        <f t="shared" si="1770"/>
        <v>7.99567264131367E-45</v>
      </c>
      <c r="AA703" s="343">
        <f t="shared" si="1771"/>
        <v>-6.4827628915439801E-45</v>
      </c>
      <c r="AB703" s="343">
        <f t="shared" si="1772"/>
        <v>-1.6220915123755258E-44</v>
      </c>
      <c r="AC703" s="343">
        <f t="shared" si="1773"/>
        <v>-1.409811634345373E-44</v>
      </c>
      <c r="AD703" s="343">
        <f t="shared" si="1774"/>
        <v>-1.6665855315342976E-45</v>
      </c>
      <c r="AE703" s="343">
        <f t="shared" si="1775"/>
        <v>1.1983575006074411E-44</v>
      </c>
      <c r="AF703" s="343">
        <f t="shared" si="1776"/>
        <v>1.6871184539784138E-44</v>
      </c>
      <c r="AG703" s="343">
        <f t="shared" si="1777"/>
        <v>9.4223573297747359E-45</v>
      </c>
      <c r="AH703" s="343">
        <f t="shared" si="1778"/>
        <v>-4.9162241177857587E-45</v>
      </c>
      <c r="AI703" s="343">
        <f t="shared" si="1779"/>
        <v>-1.5659996457307967E-44</v>
      </c>
      <c r="AJ703" s="343">
        <f t="shared" si="1780"/>
        <v>-1.4952969047299595E-44</v>
      </c>
      <c r="AK703" s="343">
        <f t="shared" si="1781"/>
        <v>-3.3121298265194763E-45</v>
      </c>
      <c r="AL703" s="343">
        <f t="shared" si="1782"/>
        <v>1.0750583210855486E-44</v>
      </c>
      <c r="AM703" s="343">
        <f t="shared" si="1783"/>
        <v>1.6952325406137789E-44</v>
      </c>
      <c r="AN703" s="343">
        <f t="shared" si="1784"/>
        <v>1.0758299566365615E-44</v>
      </c>
      <c r="AO703" s="343">
        <f t="shared" si="1785"/>
        <v>-3.3023394182917859E-45</v>
      </c>
      <c r="AP703" s="343">
        <f t="shared" si="1786"/>
        <v>-1.4948263464351962E-44</v>
      </c>
      <c r="AQ703" s="343">
        <f t="shared" si="1787"/>
        <v>-1.5663816485095611E-44</v>
      </c>
      <c r="AR703" s="343">
        <f t="shared" si="1788"/>
        <v>-4.9257765006809346E-45</v>
      </c>
      <c r="AS703" s="343">
        <f t="shared" si="1789"/>
        <v>9.4140574224494399E-45</v>
      </c>
      <c r="AT703" s="343">
        <f t="shared" si="1790"/>
        <v>1.6870206111746614E-44</v>
      </c>
      <c r="AU703" s="343">
        <f t="shared" si="1791"/>
        <v>1.1990633497047625E-44</v>
      </c>
      <c r="AV703" s="343">
        <f t="shared" si="1792"/>
        <v>-1.6566513849573054E-45</v>
      </c>
      <c r="AW703" s="343">
        <f t="shared" si="1793"/>
        <v>-1.4092570522682255E-44</v>
      </c>
      <c r="AX703" s="343">
        <f t="shared" si="1794"/>
        <v>-1.6223812807427041E-44</v>
      </c>
      <c r="AY703" s="343">
        <f t="shared" si="1795"/>
        <v>-6.49198525443755E-45</v>
      </c>
      <c r="AZ703" s="343">
        <f t="shared" si="1796"/>
        <v>7.9868691148178856E-45</v>
      </c>
      <c r="BA703" s="343">
        <f t="shared" si="1797"/>
        <v>1.6625617510306556E-44</v>
      </c>
      <c r="BB703" s="343">
        <f t="shared" si="1798"/>
        <v>1.3107491072406077E-44</v>
      </c>
      <c r="BC703" s="343">
        <f t="shared" si="1799"/>
        <v>4.9911068321407865E-48</v>
      </c>
      <c r="BD703" s="343">
        <f t="shared" si="1800"/>
        <v>-1.3101158423096366E-44</v>
      </c>
      <c r="BE703" s="343">
        <f t="shared" si="1801"/>
        <v>-1.6627564943584756E-44</v>
      </c>
      <c r="BF703" s="343">
        <f t="shared" si="1802"/>
        <v>-7.9956726413136862E-45</v>
      </c>
      <c r="BG703" s="343">
        <f t="shared" si="1803"/>
        <v>6.4827628915439626E-45</v>
      </c>
      <c r="BH703" s="343">
        <f t="shared" si="1804"/>
        <v>1.6220915123755253E-44</v>
      </c>
      <c r="BI703" s="343">
        <f t="shared" si="1805"/>
        <v>1.4098116343453705E-44</v>
      </c>
      <c r="BJ703" s="343">
        <f t="shared" si="1806"/>
        <v>1.666585531534259E-45</v>
      </c>
      <c r="BK703" s="343">
        <f t="shared" si="1807"/>
        <v>-1.1983575006074441E-44</v>
      </c>
      <c r="BL703" s="343">
        <f t="shared" si="1808"/>
        <v>-1.6871184539784146E-44</v>
      </c>
      <c r="BM703" s="343">
        <f t="shared" si="1809"/>
        <v>-9.4223573297748019E-45</v>
      </c>
      <c r="BN703" s="343">
        <f t="shared" si="1810"/>
        <v>4.9162241177856828E-45</v>
      </c>
      <c r="BO703" s="343">
        <f t="shared" si="1811"/>
        <v>1.5659996457307959E-44</v>
      </c>
      <c r="BP703" s="343">
        <f t="shared" si="1812"/>
        <v>1.4952969047299605E-44</v>
      </c>
      <c r="BQ703" s="343">
        <f t="shared" si="1813"/>
        <v>3.3121298265194937E-45</v>
      </c>
      <c r="BR703" s="343">
        <f t="shared" si="1814"/>
        <v>-1.0750583210855472E-44</v>
      </c>
    </row>
    <row r="704" spans="1:123">
      <c r="B704" s="340">
        <v>10</v>
      </c>
      <c r="C704" s="340">
        <f t="shared" si="1815"/>
        <v>3.1249999999999997E-3</v>
      </c>
      <c r="D704" s="341">
        <f t="shared" si="1751"/>
        <v>18</v>
      </c>
      <c r="E704" s="342" t="str">
        <f>P694</f>
        <v>1,07565608074334E-30</v>
      </c>
      <c r="F704" s="291">
        <v>10</v>
      </c>
      <c r="G704" s="343">
        <f t="shared" si="1816"/>
        <v>9.3313953759142498E-46</v>
      </c>
      <c r="H704" s="343">
        <f t="shared" si="1752"/>
        <v>4.3143073511321438E-45</v>
      </c>
      <c r="I704" s="343">
        <f t="shared" si="1753"/>
        <v>3.8606619431819122E-45</v>
      </c>
      <c r="J704" s="343">
        <f t="shared" si="1754"/>
        <v>-2.4569640365174342E-47</v>
      </c>
      <c r="K704" s="343">
        <f t="shared" si="1755"/>
        <v>-3.8879622648276865E-45</v>
      </c>
      <c r="L704" s="343">
        <f t="shared" si="1756"/>
        <v>-4.2955025625183037E-45</v>
      </c>
      <c r="M704" s="343">
        <f t="shared" si="1757"/>
        <v>-8.8494445436149808E-46</v>
      </c>
      <c r="N704" s="343">
        <f t="shared" si="1758"/>
        <v>3.3122049690802585E-45</v>
      </c>
      <c r="O704" s="343">
        <f t="shared" si="1759"/>
        <v>4.5652694273227049E-45</v>
      </c>
      <c r="P704" s="343">
        <f t="shared" si="1760"/>
        <v>1.760450629989622E-45</v>
      </c>
      <c r="Q704" s="343">
        <f t="shared" si="1761"/>
        <v>-2.6091614938770256E-45</v>
      </c>
      <c r="R704" s="343">
        <f t="shared" si="1762"/>
        <v>-4.6595955482676861E-45</v>
      </c>
      <c r="S704" s="343">
        <f t="shared" si="1763"/>
        <v>-2.568303675179339E-45</v>
      </c>
      <c r="T704" s="343">
        <f t="shared" si="1764"/>
        <v>1.805849405698715E-45</v>
      </c>
      <c r="U704" s="343">
        <f t="shared" si="1765"/>
        <v>4.5748560254240286E-45</v>
      </c>
      <c r="V704" s="343">
        <f t="shared" si="1766"/>
        <v>3.2774582504532018E-45</v>
      </c>
      <c r="W704" s="343">
        <f t="shared" si="1767"/>
        <v>-9.3313953759142343E-46</v>
      </c>
      <c r="X704" s="343">
        <f t="shared" si="1768"/>
        <v>-4.3143073511321438E-45</v>
      </c>
      <c r="Y704" s="343">
        <f t="shared" si="1769"/>
        <v>-3.8606619431819109E-45</v>
      </c>
      <c r="Z704" s="343">
        <f t="shared" si="1770"/>
        <v>2.4569640365175275E-47</v>
      </c>
      <c r="AA704" s="343">
        <f t="shared" si="1771"/>
        <v>3.8879622648276878E-45</v>
      </c>
      <c r="AB704" s="343">
        <f t="shared" si="1772"/>
        <v>4.2955025625183012E-45</v>
      </c>
      <c r="AC704" s="343">
        <f t="shared" si="1773"/>
        <v>8.8494445436149341E-46</v>
      </c>
      <c r="AD704" s="343">
        <f t="shared" si="1774"/>
        <v>-3.3122049690802511E-45</v>
      </c>
      <c r="AE704" s="343">
        <f t="shared" si="1775"/>
        <v>-4.5652694273227068E-45</v>
      </c>
      <c r="AF704" s="343">
        <f t="shared" si="1776"/>
        <v>-1.7604506299896323E-45</v>
      </c>
      <c r="AG704" s="343">
        <f t="shared" si="1777"/>
        <v>2.6091614938770163E-45</v>
      </c>
      <c r="AH704" s="343">
        <f t="shared" si="1778"/>
        <v>4.6595955482676867E-45</v>
      </c>
      <c r="AI704" s="343">
        <f t="shared" si="1779"/>
        <v>2.5683036751793418E-45</v>
      </c>
      <c r="AJ704" s="343">
        <f t="shared" si="1780"/>
        <v>-1.8058494056987125E-45</v>
      </c>
      <c r="AK704" s="343">
        <f t="shared" si="1781"/>
        <v>-4.5748560254240286E-45</v>
      </c>
      <c r="AL704" s="343">
        <f t="shared" si="1782"/>
        <v>-3.2774582504532043E-45</v>
      </c>
      <c r="AM704" s="343">
        <f t="shared" si="1783"/>
        <v>9.3313953759140445E-46</v>
      </c>
      <c r="AN704" s="343">
        <f t="shared" si="1784"/>
        <v>4.3143073511321426E-45</v>
      </c>
      <c r="AO704" s="343">
        <f t="shared" si="1785"/>
        <v>3.8606619431819221E-45</v>
      </c>
      <c r="AP704" s="343">
        <f t="shared" si="1786"/>
        <v>-2.4569640365172475E-47</v>
      </c>
      <c r="AQ704" s="343">
        <f t="shared" si="1787"/>
        <v>-3.8879622648276772E-45</v>
      </c>
      <c r="AR704" s="343">
        <f t="shared" si="1788"/>
        <v>-4.2955025625183024E-45</v>
      </c>
      <c r="AS704" s="343">
        <f t="shared" si="1789"/>
        <v>-8.8494445436151177E-46</v>
      </c>
      <c r="AT704" s="343">
        <f t="shared" si="1790"/>
        <v>3.3122049690802604E-45</v>
      </c>
      <c r="AU704" s="343">
        <f t="shared" si="1791"/>
        <v>4.5652694273227074E-45</v>
      </c>
      <c r="AV704" s="343">
        <f t="shared" si="1792"/>
        <v>1.7604506299896198E-45</v>
      </c>
      <c r="AW704" s="343">
        <f t="shared" si="1793"/>
        <v>-2.6091614938770141E-45</v>
      </c>
      <c r="AX704" s="343">
        <f t="shared" si="1794"/>
        <v>-4.6595955482676867E-45</v>
      </c>
      <c r="AY704" s="343">
        <f t="shared" si="1795"/>
        <v>-2.5683036751793436E-45</v>
      </c>
      <c r="AZ704" s="343">
        <f t="shared" si="1796"/>
        <v>1.805849405698725E-45</v>
      </c>
      <c r="BA704" s="343">
        <f t="shared" si="1797"/>
        <v>4.5748560254240273E-45</v>
      </c>
      <c r="BB704" s="343">
        <f t="shared" si="1798"/>
        <v>3.277458250453218E-45</v>
      </c>
      <c r="BC704" s="343">
        <f t="shared" si="1799"/>
        <v>-9.3313953759141783E-46</v>
      </c>
      <c r="BD704" s="343">
        <f t="shared" si="1800"/>
        <v>-4.3143073511321351E-45</v>
      </c>
      <c r="BE704" s="343">
        <f t="shared" si="1801"/>
        <v>-3.860661943181914E-45</v>
      </c>
      <c r="BF704" s="343">
        <f t="shared" si="1802"/>
        <v>2.4569640365153183E-47</v>
      </c>
      <c r="BG704" s="343">
        <f t="shared" si="1803"/>
        <v>3.8879622648276847E-45</v>
      </c>
      <c r="BH704" s="343">
        <f t="shared" si="1804"/>
        <v>4.2955025625183093E-45</v>
      </c>
      <c r="BI704" s="343">
        <f t="shared" si="1805"/>
        <v>8.849444543614987E-46</v>
      </c>
      <c r="BJ704" s="343">
        <f t="shared" si="1806"/>
        <v>-3.3122049690802467E-45</v>
      </c>
      <c r="BK704" s="343">
        <f t="shared" si="1807"/>
        <v>-4.5652694273227049E-45</v>
      </c>
      <c r="BL704" s="343">
        <f t="shared" si="1808"/>
        <v>-1.7604506299896372E-45</v>
      </c>
      <c r="BM704" s="343">
        <f t="shared" si="1809"/>
        <v>2.609161493877025E-45</v>
      </c>
      <c r="BN704" s="343">
        <f t="shared" si="1810"/>
        <v>4.6595955482676867E-45</v>
      </c>
      <c r="BO704" s="343">
        <f t="shared" si="1811"/>
        <v>2.5683036751793324E-45</v>
      </c>
      <c r="BP704" s="343">
        <f t="shared" si="1812"/>
        <v>-1.8058494056987066E-45</v>
      </c>
      <c r="BQ704" s="343">
        <f t="shared" si="1813"/>
        <v>-4.5748560254240298E-45</v>
      </c>
      <c r="BR704" s="343">
        <f t="shared" si="1814"/>
        <v>-3.277458250453208E-45</v>
      </c>
    </row>
    <row r="705" spans="2:70">
      <c r="B705" s="340">
        <v>11</v>
      </c>
      <c r="C705" s="340">
        <f t="shared" si="1815"/>
        <v>3.4374999999999996E-3</v>
      </c>
      <c r="D705" s="341">
        <f t="shared" si="1751"/>
        <v>18</v>
      </c>
      <c r="E705" s="342" t="str">
        <f>Q694</f>
        <v>9,09002854678745E-31</v>
      </c>
      <c r="F705" s="291">
        <v>11</v>
      </c>
      <c r="G705" s="343">
        <f t="shared" si="1816"/>
        <v>1.4604875000565964E-45</v>
      </c>
      <c r="H705" s="343">
        <f t="shared" si="1752"/>
        <v>-1.4158179084824228E-45</v>
      </c>
      <c r="I705" s="343">
        <f t="shared" si="1753"/>
        <v>-2.7953113840534427E-45</v>
      </c>
      <c r="J705" s="343">
        <f t="shared" si="1754"/>
        <v>-1.2195834212282901E-45</v>
      </c>
      <c r="K705" s="343">
        <f t="shared" si="1755"/>
        <v>1.6454960939452383E-45</v>
      </c>
      <c r="L705" s="343">
        <f t="shared" si="1756"/>
        <v>2.7709463995197116E-45</v>
      </c>
      <c r="M705" s="343">
        <f t="shared" si="1757"/>
        <v>9.6693408736144091E-46</v>
      </c>
      <c r="N705" s="343">
        <f t="shared" si="1758"/>
        <v>-1.8593272525036963E-45</v>
      </c>
      <c r="O705" s="343">
        <f t="shared" si="1759"/>
        <v>-2.7198956864052221E-45</v>
      </c>
      <c r="P705" s="343">
        <f t="shared" si="1760"/>
        <v>-7.0497264965336161E-46</v>
      </c>
      <c r="Q705" s="343">
        <f t="shared" si="1761"/>
        <v>2.055252073208878E-45</v>
      </c>
      <c r="R705" s="343">
        <f t="shared" si="1762"/>
        <v>2.642650890984425E-45</v>
      </c>
      <c r="S705" s="343">
        <f t="shared" si="1763"/>
        <v>4.3622193995186927E-46</v>
      </c>
      <c r="T705" s="343">
        <f t="shared" si="1764"/>
        <v>-2.2313836929339899E-45</v>
      </c>
      <c r="U705" s="343">
        <f t="shared" si="1765"/>
        <v>-2.5399559228635237E-45</v>
      </c>
      <c r="V705" s="343">
        <f t="shared" si="1766"/>
        <v>-1.6327017450547145E-46</v>
      </c>
      <c r="W705" s="343">
        <f t="shared" si="1767"/>
        <v>2.3860258678977427E-45</v>
      </c>
      <c r="X705" s="343">
        <f t="shared" si="1768"/>
        <v>2.4127997907243018E-45</v>
      </c>
      <c r="Y705" s="343">
        <f t="shared" si="1769"/>
        <v>-1.1125397197397026E-46</v>
      </c>
      <c r="Z705" s="343">
        <f t="shared" si="1770"/>
        <v>-2.517689309419223E-45</v>
      </c>
      <c r="AA705" s="343">
        <f t="shared" si="1771"/>
        <v>-2.2624070776298729E-45</v>
      </c>
      <c r="AB705" s="343">
        <f t="shared" si="1772"/>
        <v>3.8470668188569516E-46</v>
      </c>
      <c r="AC705" s="343">
        <f t="shared" si="1773"/>
        <v>2.6251060265820205E-45</v>
      </c>
      <c r="AD705" s="343">
        <f t="shared" si="1774"/>
        <v>2.0902261476203558E-45</v>
      </c>
      <c r="AE705" s="343">
        <f t="shared" si="1775"/>
        <v>-6.5445445614879648E-46</v>
      </c>
      <c r="AF705" s="343">
        <f t="shared" si="1776"/>
        <v>-2.7072415376799071E-45</v>
      </c>
      <c r="AG705" s="343">
        <f t="shared" si="1777"/>
        <v>-1.8979151971754133E-45</v>
      </c>
      <c r="AH705" s="343">
        <f t="shared" si="1778"/>
        <v>9.1789947623798725E-46</v>
      </c>
      <c r="AI705" s="343">
        <f t="shared" si="1779"/>
        <v>2.7633048328411729E-45</v>
      </c>
      <c r="AJ705" s="343">
        <f t="shared" si="1780"/>
        <v>1.6873262858756889E-45</v>
      </c>
      <c r="AK705" s="343">
        <f t="shared" si="1781"/>
        <v>-1.172504622596112E-45</v>
      </c>
      <c r="AL705" s="343">
        <f t="shared" si="1782"/>
        <v>-2.792755991886099E-45</v>
      </c>
      <c r="AM705" s="343">
        <f t="shared" si="1783"/>
        <v>-1.4604875000566079E-45</v>
      </c>
      <c r="AN705" s="343">
        <f t="shared" si="1784"/>
        <v>1.4158179084824106E-45</v>
      </c>
      <c r="AO705" s="343">
        <f t="shared" si="1785"/>
        <v>2.795311384053443E-45</v>
      </c>
      <c r="AP705" s="343">
        <f t="shared" si="1786"/>
        <v>1.2195834212283023E-45</v>
      </c>
      <c r="AQ705" s="343">
        <f t="shared" si="1787"/>
        <v>-1.6454960939452271E-45</v>
      </c>
      <c r="AR705" s="343">
        <f t="shared" si="1788"/>
        <v>-2.7709463995197131E-45</v>
      </c>
      <c r="AS705" s="343">
        <f t="shared" si="1789"/>
        <v>-9.6693408736145382E-46</v>
      </c>
      <c r="AT705" s="343">
        <f t="shared" si="1790"/>
        <v>1.859327252503686E-45</v>
      </c>
      <c r="AU705" s="343">
        <f t="shared" si="1791"/>
        <v>2.7198956864052252E-45</v>
      </c>
      <c r="AV705" s="343">
        <f t="shared" si="1792"/>
        <v>7.0497264965337484E-46</v>
      </c>
      <c r="AW705" s="343">
        <f t="shared" si="1793"/>
        <v>-2.0552520732088687E-45</v>
      </c>
      <c r="AX705" s="343">
        <f t="shared" si="1794"/>
        <v>-2.6426508909844293E-45</v>
      </c>
      <c r="AY705" s="343">
        <f t="shared" si="1795"/>
        <v>-4.3622193995188281E-46</v>
      </c>
      <c r="AZ705" s="343">
        <f t="shared" si="1796"/>
        <v>2.2313836929339818E-45</v>
      </c>
      <c r="BA705" s="343">
        <f t="shared" si="1797"/>
        <v>2.5399559228635293E-45</v>
      </c>
      <c r="BB705" s="343">
        <f t="shared" si="1798"/>
        <v>1.6327017450548514E-46</v>
      </c>
      <c r="BC705" s="343">
        <f t="shared" si="1799"/>
        <v>-2.3860258678977355E-45</v>
      </c>
      <c r="BD705" s="343">
        <f t="shared" si="1800"/>
        <v>-2.4127997907243086E-45</v>
      </c>
      <c r="BE705" s="343">
        <f t="shared" si="1801"/>
        <v>1.1125397197395657E-46</v>
      </c>
      <c r="BF705" s="343">
        <f t="shared" si="1802"/>
        <v>2.5176893094192171E-45</v>
      </c>
      <c r="BG705" s="343">
        <f t="shared" si="1803"/>
        <v>2.2624070776298806E-45</v>
      </c>
      <c r="BH705" s="343">
        <f t="shared" si="1804"/>
        <v>-3.8470668188568162E-46</v>
      </c>
      <c r="BI705" s="343">
        <f t="shared" si="1805"/>
        <v>-2.6251060265820155E-45</v>
      </c>
      <c r="BJ705" s="343">
        <f t="shared" si="1806"/>
        <v>-2.0902261476203648E-45</v>
      </c>
      <c r="BK705" s="343">
        <f t="shared" si="1807"/>
        <v>6.5445445614878302E-46</v>
      </c>
      <c r="BL705" s="343">
        <f t="shared" si="1808"/>
        <v>2.7072415376799037E-45</v>
      </c>
      <c r="BM705" s="343">
        <f t="shared" si="1809"/>
        <v>1.8979151971754232E-45</v>
      </c>
      <c r="BN705" s="343">
        <f t="shared" si="1810"/>
        <v>-9.1789947623797434E-46</v>
      </c>
      <c r="BO705" s="343">
        <f t="shared" si="1811"/>
        <v>-2.7633048328411705E-45</v>
      </c>
      <c r="BP705" s="343">
        <f t="shared" si="1812"/>
        <v>-1.6873262858756998E-45</v>
      </c>
      <c r="BQ705" s="343">
        <f t="shared" si="1813"/>
        <v>1.1725046225960994E-45</v>
      </c>
      <c r="BR705" s="343">
        <f t="shared" si="1814"/>
        <v>2.7927559918860984E-45</v>
      </c>
    </row>
    <row r="706" spans="2:70">
      <c r="B706" s="340">
        <v>12</v>
      </c>
      <c r="C706" s="340">
        <f t="shared" si="1815"/>
        <v>3.7499999999999994E-3</v>
      </c>
      <c r="D706" s="341">
        <f t="shared" si="1751"/>
        <v>18</v>
      </c>
      <c r="E706" s="342" t="str">
        <f>R694</f>
        <v>7,33595919361814E-31</v>
      </c>
      <c r="F706" s="291">
        <v>12</v>
      </c>
      <c r="G706" s="343">
        <f t="shared" si="1816"/>
        <v>-3.7954887562264381E-48</v>
      </c>
      <c r="H706" s="343">
        <f t="shared" si="1752"/>
        <v>-4.2557741955099713E-45</v>
      </c>
      <c r="I706" s="343">
        <f t="shared" si="1753"/>
        <v>-3.2534330642608431E-45</v>
      </c>
      <c r="J706" s="343">
        <f t="shared" si="1754"/>
        <v>1.7657043315071491E-45</v>
      </c>
      <c r="K706" s="343">
        <f t="shared" si="1755"/>
        <v>4.6048446525069675E-45</v>
      </c>
      <c r="L706" s="343">
        <f t="shared" si="1756"/>
        <v>1.758691182751642E-45</v>
      </c>
      <c r="M706" s="343">
        <f t="shared" si="1757"/>
        <v>-3.2588006959357335E-45</v>
      </c>
      <c r="N706" s="343">
        <f t="shared" si="1758"/>
        <v>-4.2528692541805005E-45</v>
      </c>
      <c r="O706" s="343">
        <f t="shared" si="1759"/>
        <v>3.7954887562227043E-48</v>
      </c>
      <c r="P706" s="343">
        <f t="shared" si="1760"/>
        <v>4.2557741955099694E-45</v>
      </c>
      <c r="Q706" s="343">
        <f t="shared" si="1761"/>
        <v>3.2534330642608425E-45</v>
      </c>
      <c r="R706" s="343">
        <f t="shared" si="1762"/>
        <v>-1.7657043315071475E-45</v>
      </c>
      <c r="S706" s="343">
        <f t="shared" si="1763"/>
        <v>-4.6048446525069681E-45</v>
      </c>
      <c r="T706" s="343">
        <f t="shared" si="1764"/>
        <v>-1.7586911827516401E-45</v>
      </c>
      <c r="U706" s="343">
        <f t="shared" si="1765"/>
        <v>3.2588006959357322E-45</v>
      </c>
      <c r="V706" s="343">
        <f t="shared" si="1766"/>
        <v>4.2528692541805011E-45</v>
      </c>
      <c r="W706" s="343">
        <f t="shared" si="1767"/>
        <v>-3.7954887562214597E-48</v>
      </c>
      <c r="X706" s="343">
        <f t="shared" si="1768"/>
        <v>-4.2557741955099688E-45</v>
      </c>
      <c r="Y706" s="343">
        <f t="shared" si="1769"/>
        <v>-3.2534330642608499E-45</v>
      </c>
      <c r="Z706" s="343">
        <f t="shared" si="1770"/>
        <v>1.7657043315071385E-45</v>
      </c>
      <c r="AA706" s="343">
        <f t="shared" si="1771"/>
        <v>4.6048446525069675E-45</v>
      </c>
      <c r="AB706" s="343">
        <f t="shared" si="1772"/>
        <v>1.7586911827516407E-45</v>
      </c>
      <c r="AC706" s="343">
        <f t="shared" si="1773"/>
        <v>-3.258800695935731E-45</v>
      </c>
      <c r="AD706" s="343">
        <f t="shared" si="1774"/>
        <v>-4.2528692541805017E-45</v>
      </c>
      <c r="AE706" s="343">
        <f t="shared" si="1775"/>
        <v>3.7954887562195928E-48</v>
      </c>
      <c r="AF706" s="343">
        <f t="shared" si="1776"/>
        <v>4.2557741955099682E-45</v>
      </c>
      <c r="AG706" s="343">
        <f t="shared" si="1777"/>
        <v>3.2534330642608512E-45</v>
      </c>
      <c r="AH706" s="343">
        <f t="shared" si="1778"/>
        <v>-1.7657043315071522E-45</v>
      </c>
      <c r="AI706" s="343">
        <f t="shared" si="1779"/>
        <v>-4.6048446525069675E-45</v>
      </c>
      <c r="AJ706" s="343">
        <f t="shared" si="1780"/>
        <v>-1.7586911827516426E-45</v>
      </c>
      <c r="AK706" s="343">
        <f t="shared" si="1781"/>
        <v>3.2588006959357185E-45</v>
      </c>
      <c r="AL706" s="343">
        <f t="shared" si="1782"/>
        <v>4.2528692541805023E-45</v>
      </c>
      <c r="AM706" s="343">
        <f t="shared" si="1783"/>
        <v>-3.7954887562342169E-48</v>
      </c>
      <c r="AN706" s="343">
        <f t="shared" si="1784"/>
        <v>-4.2557741955099676E-45</v>
      </c>
      <c r="AO706" s="343">
        <f t="shared" si="1785"/>
        <v>-3.25343306426084E-45</v>
      </c>
      <c r="AP706" s="343">
        <f t="shared" si="1786"/>
        <v>1.7657043315071354E-45</v>
      </c>
      <c r="AQ706" s="343">
        <f t="shared" si="1787"/>
        <v>4.6048446525069675E-45</v>
      </c>
      <c r="AR706" s="343">
        <f t="shared" si="1788"/>
        <v>1.7586911827516594E-45</v>
      </c>
      <c r="AS706" s="343">
        <f t="shared" si="1789"/>
        <v>-3.2588006959357285E-45</v>
      </c>
      <c r="AT706" s="343">
        <f t="shared" si="1790"/>
        <v>-4.2528692541805092E-45</v>
      </c>
      <c r="AU706" s="343">
        <f t="shared" si="1791"/>
        <v>3.795488756215859E-48</v>
      </c>
      <c r="AV706" s="343">
        <f t="shared" si="1792"/>
        <v>4.2557741955099732E-45</v>
      </c>
      <c r="AW706" s="343">
        <f t="shared" si="1793"/>
        <v>3.2534330642608537E-45</v>
      </c>
      <c r="AX706" s="343">
        <f t="shared" si="1794"/>
        <v>-1.7657043315071491E-45</v>
      </c>
      <c r="AY706" s="343">
        <f t="shared" si="1795"/>
        <v>-4.6048446525069669E-45</v>
      </c>
      <c r="AZ706" s="343">
        <f t="shared" si="1796"/>
        <v>-1.758691182751646E-45</v>
      </c>
      <c r="BA706" s="343">
        <f t="shared" si="1797"/>
        <v>3.2588006959357154E-45</v>
      </c>
      <c r="BB706" s="343">
        <f t="shared" si="1798"/>
        <v>4.2528692541805036E-45</v>
      </c>
      <c r="BC706" s="343">
        <f t="shared" si="1799"/>
        <v>-3.7954887562304831E-48</v>
      </c>
      <c r="BD706" s="343">
        <f t="shared" si="1800"/>
        <v>-4.2557741955099657E-45</v>
      </c>
      <c r="BE706" s="343">
        <f t="shared" si="1801"/>
        <v>-3.2534330642608431E-45</v>
      </c>
      <c r="BF706" s="343">
        <f t="shared" si="1802"/>
        <v>1.7657043315071323E-45</v>
      </c>
      <c r="BG706" s="343">
        <f t="shared" si="1803"/>
        <v>4.6048446525069675E-45</v>
      </c>
      <c r="BH706" s="343">
        <f t="shared" si="1804"/>
        <v>1.7586911827516628E-45</v>
      </c>
      <c r="BI706" s="343">
        <f t="shared" si="1805"/>
        <v>-3.258800695935703E-45</v>
      </c>
      <c r="BJ706" s="343">
        <f t="shared" si="1806"/>
        <v>-4.252869254180498E-45</v>
      </c>
      <c r="BK706" s="343">
        <f t="shared" si="1807"/>
        <v>3.7954887562127475E-48</v>
      </c>
      <c r="BL706" s="343">
        <f t="shared" si="1808"/>
        <v>4.2557741955099589E-45</v>
      </c>
      <c r="BM706" s="343">
        <f t="shared" si="1809"/>
        <v>3.2534330642608325E-45</v>
      </c>
      <c r="BN706" s="343">
        <f t="shared" si="1810"/>
        <v>-1.765704331507146E-45</v>
      </c>
      <c r="BO706" s="343">
        <f t="shared" si="1811"/>
        <v>-4.6048446525069675E-45</v>
      </c>
      <c r="BP706" s="343">
        <f t="shared" si="1812"/>
        <v>-1.7586911827516787E-45</v>
      </c>
      <c r="BQ706" s="343">
        <f t="shared" si="1813"/>
        <v>3.2588006959357366E-45</v>
      </c>
      <c r="BR706" s="343">
        <f t="shared" si="1814"/>
        <v>4.2528692541805048E-45</v>
      </c>
    </row>
    <row r="707" spans="2:70">
      <c r="B707" s="340">
        <v>13</v>
      </c>
      <c r="C707" s="340">
        <f t="shared" si="1815"/>
        <v>4.0624999999999993E-3</v>
      </c>
      <c r="D707" s="341">
        <f t="shared" si="1751"/>
        <v>18</v>
      </c>
      <c r="E707" s="342" t="str">
        <f>S694</f>
        <v>5,51124993246157E-31</v>
      </c>
      <c r="F707" s="291">
        <v>13</v>
      </c>
      <c r="G707" s="343">
        <f t="shared" si="1816"/>
        <v>-4.2304181115105684E-46</v>
      </c>
      <c r="H707" s="343">
        <f t="shared" si="1752"/>
        <v>-8.9776129141958945E-46</v>
      </c>
      <c r="I707" s="343">
        <f t="shared" si="1753"/>
        <v>-9.8170882311512874E-47</v>
      </c>
      <c r="J707" s="343">
        <f t="shared" si="1754"/>
        <v>8.407662856444229E-46</v>
      </c>
      <c r="K707" s="343">
        <f t="shared" si="1755"/>
        <v>5.8629402206096149E-46</v>
      </c>
      <c r="L707" s="343">
        <f t="shared" si="1756"/>
        <v>-5.003819437040492E-46</v>
      </c>
      <c r="M707" s="343">
        <f t="shared" si="1757"/>
        <v>-8.7680044412514215E-46</v>
      </c>
      <c r="N707" s="343">
        <f t="shared" si="1758"/>
        <v>-8.661524174823133E-48</v>
      </c>
      <c r="O707" s="343">
        <f t="shared" si="1759"/>
        <v>8.7177182862590163E-46</v>
      </c>
      <c r="P707" s="343">
        <f t="shared" si="1760"/>
        <v>5.1478553199922789E-46</v>
      </c>
      <c r="Q707" s="343">
        <f t="shared" si="1761"/>
        <v>-5.7290312460257742E-46</v>
      </c>
      <c r="R707" s="343">
        <f t="shared" si="1762"/>
        <v>-8.4739552924589188E-46</v>
      </c>
      <c r="S707" s="343">
        <f t="shared" si="1763"/>
        <v>8.0931249174539951E-47</v>
      </c>
      <c r="T707" s="343">
        <f t="shared" si="1764"/>
        <v>8.9438173233875629E-46</v>
      </c>
      <c r="U707" s="343">
        <f t="shared" si="1765"/>
        <v>4.3831937585394381E-46</v>
      </c>
      <c r="V707" s="343">
        <f t="shared" si="1766"/>
        <v>-6.3990693523047664E-46</v>
      </c>
      <c r="W707" s="343">
        <f t="shared" si="1767"/>
        <v>-8.0982973218648698E-46</v>
      </c>
      <c r="X707" s="343">
        <f t="shared" si="1768"/>
        <v>1.6974461035283133E-46</v>
      </c>
      <c r="Y707" s="343">
        <f t="shared" si="1769"/>
        <v>9.0837825105039978E-46</v>
      </c>
      <c r="Z707" s="343">
        <f t="shared" si="1770"/>
        <v>3.5763196450944365E-46</v>
      </c>
      <c r="AA707" s="343">
        <f t="shared" si="1771"/>
        <v>-7.0074809226339286E-46</v>
      </c>
      <c r="AB707" s="343">
        <f t="shared" si="1772"/>
        <v>-7.6446483210816141E-46</v>
      </c>
      <c r="AC707" s="343">
        <f t="shared" si="1773"/>
        <v>2.5692323814158497E-46</v>
      </c>
      <c r="AD707" s="343">
        <f t="shared" si="1774"/>
        <v>9.1362659063436446E-46</v>
      </c>
      <c r="AE707" s="343">
        <f t="shared" si="1775"/>
        <v>2.7350036184519912E-46</v>
      </c>
      <c r="AF707" s="343">
        <f t="shared" si="1776"/>
        <v>-7.5484066209993944E-46</v>
      </c>
      <c r="AG707" s="343">
        <f t="shared" si="1777"/>
        <v>-7.1173771779765151E-46</v>
      </c>
      <c r="AH707" s="343">
        <f t="shared" si="1778"/>
        <v>3.4162755469850657E-46</v>
      </c>
      <c r="AI707" s="343">
        <f t="shared" si="1779"/>
        <v>9.1007620671142229E-46</v>
      </c>
      <c r="AJ707" s="343">
        <f t="shared" si="1780"/>
        <v>1.867348011858761E-46</v>
      </c>
      <c r="AK707" s="343">
        <f t="shared" si="1781"/>
        <v>-8.0166370372258571E-46</v>
      </c>
      <c r="AL707" s="343">
        <f t="shared" si="1782"/>
        <v>-6.5215618018933273E-46</v>
      </c>
      <c r="AM707" s="343">
        <f t="shared" si="1783"/>
        <v>4.2304181115105769E-46</v>
      </c>
      <c r="AN707" s="343">
        <f t="shared" si="1784"/>
        <v>8.9776129141958945E-46</v>
      </c>
      <c r="AO707" s="343">
        <f t="shared" si="1785"/>
        <v>9.8170882311513496E-47</v>
      </c>
      <c r="AP707" s="343">
        <f t="shared" si="1786"/>
        <v>-8.4076628564442227E-46</v>
      </c>
      <c r="AQ707" s="343">
        <f t="shared" si="1787"/>
        <v>-5.8629402206095822E-46</v>
      </c>
      <c r="AR707" s="343">
        <f t="shared" si="1788"/>
        <v>5.00381943704052E-46</v>
      </c>
      <c r="AS707" s="343">
        <f t="shared" si="1789"/>
        <v>8.7680044412514168E-46</v>
      </c>
      <c r="AT707" s="343">
        <f t="shared" si="1790"/>
        <v>8.6615241748214217E-48</v>
      </c>
      <c r="AU707" s="343">
        <f t="shared" si="1791"/>
        <v>-8.7177182862590225E-46</v>
      </c>
      <c r="AV707" s="343">
        <f t="shared" si="1792"/>
        <v>-5.1478553199922774E-46</v>
      </c>
      <c r="AW707" s="343">
        <f t="shared" si="1793"/>
        <v>5.7290312460257633E-46</v>
      </c>
      <c r="AX707" s="343">
        <f t="shared" si="1794"/>
        <v>8.4739552924589002E-46</v>
      </c>
      <c r="AY707" s="343">
        <f t="shared" si="1795"/>
        <v>-8.0931249174545085E-47</v>
      </c>
      <c r="AZ707" s="343">
        <f t="shared" si="1796"/>
        <v>-8.9438173233875676E-46</v>
      </c>
      <c r="BA707" s="343">
        <f t="shared" si="1797"/>
        <v>-4.3831937585394225E-46</v>
      </c>
      <c r="BB707" s="343">
        <f t="shared" si="1798"/>
        <v>6.3990693523047797E-46</v>
      </c>
      <c r="BC707" s="343">
        <f t="shared" si="1799"/>
        <v>8.098297321864862E-46</v>
      </c>
      <c r="BD707" s="343">
        <f t="shared" si="1800"/>
        <v>-1.6974461035283296E-46</v>
      </c>
      <c r="BE707" s="343">
        <f t="shared" si="1801"/>
        <v>-9.083782510504004E-46</v>
      </c>
      <c r="BF707" s="343">
        <f t="shared" si="1802"/>
        <v>-3.5763196450944489E-46</v>
      </c>
      <c r="BG707" s="343">
        <f t="shared" si="1803"/>
        <v>7.0074809226339613E-46</v>
      </c>
      <c r="BH707" s="343">
        <f t="shared" si="1804"/>
        <v>7.644648321081639E-46</v>
      </c>
      <c r="BI707" s="343">
        <f t="shared" si="1805"/>
        <v>-2.5692323814158676E-46</v>
      </c>
      <c r="BJ707" s="343">
        <f t="shared" si="1806"/>
        <v>-9.1362659063436462E-46</v>
      </c>
      <c r="BK707" s="343">
        <f t="shared" si="1807"/>
        <v>-2.7350036184519737E-46</v>
      </c>
      <c r="BL707" s="343">
        <f t="shared" si="1808"/>
        <v>7.548406620999441E-46</v>
      </c>
      <c r="BM707" s="343">
        <f t="shared" si="1809"/>
        <v>7.1173771779765042E-46</v>
      </c>
      <c r="BN707" s="343">
        <f t="shared" si="1810"/>
        <v>-3.4162755469850828E-46</v>
      </c>
      <c r="BO707" s="343">
        <f t="shared" si="1811"/>
        <v>-9.1007620671142292E-46</v>
      </c>
      <c r="BP707" s="343">
        <f t="shared" si="1812"/>
        <v>-1.8673480118587432E-46</v>
      </c>
      <c r="BQ707" s="343">
        <f t="shared" si="1813"/>
        <v>8.0166370372258337E-46</v>
      </c>
      <c r="BR707" s="343">
        <f t="shared" si="1814"/>
        <v>6.5215618018933149E-46</v>
      </c>
    </row>
    <row r="708" spans="2:70">
      <c r="B708" s="340">
        <v>14</v>
      </c>
      <c r="C708" s="340">
        <f t="shared" si="1815"/>
        <v>4.3749999999999995E-3</v>
      </c>
      <c r="D708" s="341">
        <f t="shared" si="1751"/>
        <v>18</v>
      </c>
      <c r="E708" s="342" t="str">
        <f>T694</f>
        <v>3,63346131506258E-31</v>
      </c>
      <c r="F708" s="291">
        <v>14</v>
      </c>
      <c r="G708" s="343">
        <f t="shared" si="1816"/>
        <v>-7.9854660629242075E-46</v>
      </c>
      <c r="H708" s="343">
        <f t="shared" si="1752"/>
        <v>2.3518337783701304E-45</v>
      </c>
      <c r="I708" s="343">
        <f t="shared" si="1753"/>
        <v>1.7161866245936933E-45</v>
      </c>
      <c r="J708" s="343">
        <f t="shared" si="1754"/>
        <v>-1.6822109759066182E-45</v>
      </c>
      <c r="K708" s="343">
        <f t="shared" si="1755"/>
        <v>-2.3725527865710692E-45</v>
      </c>
      <c r="L708" s="343">
        <f t="shared" si="1756"/>
        <v>7.5648680164179452E-46</v>
      </c>
      <c r="M708" s="343">
        <f t="shared" si="1757"/>
        <v>2.667719294037566E-45</v>
      </c>
      <c r="N708" s="343">
        <f t="shared" si="1758"/>
        <v>2.8440563060306112E-46</v>
      </c>
      <c r="O708" s="343">
        <f t="shared" si="1759"/>
        <v>-2.5567497219224637E-45</v>
      </c>
      <c r="P708" s="343">
        <f t="shared" si="1760"/>
        <v>-1.2819998837320619E-45</v>
      </c>
      <c r="Q708" s="343">
        <f t="shared" si="1761"/>
        <v>2.05653818163861E-45</v>
      </c>
      <c r="R708" s="343">
        <f t="shared" si="1762"/>
        <v>2.0844212759207384E-45</v>
      </c>
      <c r="S708" s="343">
        <f t="shared" si="1763"/>
        <v>-1.243237345765317E-45</v>
      </c>
      <c r="T708" s="343">
        <f t="shared" si="1764"/>
        <v>-2.5695084241764055E-45</v>
      </c>
      <c r="U708" s="343">
        <f t="shared" si="1765"/>
        <v>2.4066489397386196E-46</v>
      </c>
      <c r="V708" s="343">
        <f t="shared" si="1766"/>
        <v>2.6634112075030796E-45</v>
      </c>
      <c r="W708" s="343">
        <f t="shared" si="1767"/>
        <v>7.9854660629242589E-46</v>
      </c>
      <c r="X708" s="343">
        <f t="shared" si="1768"/>
        <v>-2.3518337783701311E-45</v>
      </c>
      <c r="Y708" s="343">
        <f t="shared" si="1769"/>
        <v>-1.7161866245936949E-45</v>
      </c>
      <c r="Z708" s="343">
        <f t="shared" si="1770"/>
        <v>1.6822109759066145E-45</v>
      </c>
      <c r="AA708" s="343">
        <f t="shared" si="1771"/>
        <v>2.3725527865710683E-45</v>
      </c>
      <c r="AB708" s="343">
        <f t="shared" si="1772"/>
        <v>-7.5648680164179234E-46</v>
      </c>
      <c r="AC708" s="343">
        <f t="shared" si="1773"/>
        <v>-2.6677192940375663E-45</v>
      </c>
      <c r="AD708" s="343">
        <f t="shared" si="1774"/>
        <v>-2.8440563060305867E-46</v>
      </c>
      <c r="AE708" s="343">
        <f t="shared" si="1775"/>
        <v>2.5567497219224606E-45</v>
      </c>
      <c r="AF708" s="343">
        <f t="shared" si="1776"/>
        <v>1.2819998837320641E-45</v>
      </c>
      <c r="AG708" s="343">
        <f t="shared" si="1777"/>
        <v>-2.0565381816386118E-45</v>
      </c>
      <c r="AH708" s="343">
        <f t="shared" si="1778"/>
        <v>-2.0844212759207456E-45</v>
      </c>
      <c r="AI708" s="343">
        <f t="shared" si="1779"/>
        <v>1.2432373457653148E-45</v>
      </c>
      <c r="AJ708" s="343">
        <f t="shared" si="1780"/>
        <v>2.5695084241764036E-45</v>
      </c>
      <c r="AK708" s="343">
        <f t="shared" si="1781"/>
        <v>-2.4066489397385018E-46</v>
      </c>
      <c r="AL708" s="343">
        <f t="shared" si="1782"/>
        <v>-2.6634112075030793E-45</v>
      </c>
      <c r="AM708" s="343">
        <f t="shared" si="1783"/>
        <v>-7.9854660629241888E-46</v>
      </c>
      <c r="AN708" s="343">
        <f t="shared" si="1784"/>
        <v>2.3518337783701252E-45</v>
      </c>
      <c r="AO708" s="343">
        <f t="shared" si="1785"/>
        <v>1.7161866245936971E-45</v>
      </c>
      <c r="AP708" s="343">
        <f t="shared" si="1786"/>
        <v>-1.6822109759066201E-45</v>
      </c>
      <c r="AQ708" s="343">
        <f t="shared" si="1787"/>
        <v>-2.3725527865710736E-45</v>
      </c>
      <c r="AR708" s="343">
        <f t="shared" si="1788"/>
        <v>7.5648680164179001E-46</v>
      </c>
      <c r="AS708" s="343">
        <f t="shared" si="1789"/>
        <v>2.6677192940375657E-45</v>
      </c>
      <c r="AT708" s="343">
        <f t="shared" si="1790"/>
        <v>2.8440563060307042E-46</v>
      </c>
      <c r="AU708" s="343">
        <f t="shared" si="1791"/>
        <v>-2.5567497219224627E-45</v>
      </c>
      <c r="AV708" s="343">
        <f t="shared" si="1792"/>
        <v>-1.2819998837320579E-45</v>
      </c>
      <c r="AW708" s="343">
        <f t="shared" si="1793"/>
        <v>2.0565381816386044E-45</v>
      </c>
      <c r="AX708" s="343">
        <f t="shared" si="1794"/>
        <v>2.0844212759207412E-45</v>
      </c>
      <c r="AY708" s="343">
        <f t="shared" si="1795"/>
        <v>-1.2432373457653213E-45</v>
      </c>
      <c r="AZ708" s="343">
        <f t="shared" si="1796"/>
        <v>-2.569508424176407E-45</v>
      </c>
      <c r="BA708" s="343">
        <f t="shared" si="1797"/>
        <v>2.4066489397385738E-46</v>
      </c>
      <c r="BB708" s="343">
        <f t="shared" si="1798"/>
        <v>2.6634112075030802E-45</v>
      </c>
      <c r="BC708" s="343">
        <f t="shared" si="1799"/>
        <v>7.9854660629241204E-46</v>
      </c>
      <c r="BD708" s="343">
        <f t="shared" si="1800"/>
        <v>-2.3518337783701196E-45</v>
      </c>
      <c r="BE708" s="343">
        <f t="shared" si="1801"/>
        <v>-1.7161866245937061E-45</v>
      </c>
      <c r="BF708" s="343">
        <f t="shared" si="1802"/>
        <v>1.6822109759066111E-45</v>
      </c>
      <c r="BG708" s="343">
        <f t="shared" si="1803"/>
        <v>2.3725527865710701E-45</v>
      </c>
      <c r="BH708" s="343">
        <f t="shared" si="1804"/>
        <v>-7.5648680164179701E-46</v>
      </c>
      <c r="BI708" s="343">
        <f t="shared" si="1805"/>
        <v>-2.6677192940375651E-45</v>
      </c>
      <c r="BJ708" s="343">
        <f t="shared" si="1806"/>
        <v>-2.8440563060308217E-46</v>
      </c>
      <c r="BK708" s="343">
        <f t="shared" si="1807"/>
        <v>2.5567497219224593E-45</v>
      </c>
      <c r="BL708" s="343">
        <f t="shared" si="1808"/>
        <v>1.2819998837320681E-45</v>
      </c>
      <c r="BM708" s="343">
        <f t="shared" si="1809"/>
        <v>-2.0565381816386087E-45</v>
      </c>
      <c r="BN708" s="343">
        <f t="shared" si="1810"/>
        <v>-2.0844212759207368E-45</v>
      </c>
      <c r="BO708" s="343">
        <f t="shared" si="1811"/>
        <v>1.2432373457653275E-45</v>
      </c>
      <c r="BP708" s="343">
        <f t="shared" si="1812"/>
        <v>2.5695084241764101E-45</v>
      </c>
      <c r="BQ708" s="343">
        <f t="shared" si="1813"/>
        <v>-2.4066489397384555E-46</v>
      </c>
      <c r="BR708" s="343">
        <f t="shared" si="1814"/>
        <v>-2.663411207503079E-45</v>
      </c>
    </row>
    <row r="709" spans="2:70">
      <c r="B709" s="340">
        <v>15</v>
      </c>
      <c r="C709" s="340">
        <f t="shared" si="1815"/>
        <v>4.6874999999999998E-3</v>
      </c>
      <c r="D709" s="341">
        <f t="shared" si="1751"/>
        <v>18</v>
      </c>
      <c r="E709" s="342" t="str">
        <f>U694</f>
        <v>1,72067050331454E-31</v>
      </c>
      <c r="F709" s="291">
        <v>15</v>
      </c>
      <c r="G709" s="343">
        <f t="shared" si="1816"/>
        <v>2.6907122962146117E-46</v>
      </c>
      <c r="H709" s="343">
        <f t="shared" si="1752"/>
        <v>-4.7215465599945762E-46</v>
      </c>
      <c r="I709" s="343">
        <f t="shared" si="1753"/>
        <v>-3.6162972797017006E-46</v>
      </c>
      <c r="J709" s="343">
        <f t="shared" si="1754"/>
        <v>4.0126283241187149E-46</v>
      </c>
      <c r="K709" s="343">
        <f t="shared" si="1755"/>
        <v>4.4029099867727253E-46</v>
      </c>
      <c r="L709" s="343">
        <f t="shared" si="1756"/>
        <v>-3.1495070320548573E-46</v>
      </c>
      <c r="M709" s="343">
        <f t="shared" si="1757"/>
        <v>-5.0203213322324473E-46</v>
      </c>
      <c r="N709" s="343">
        <f t="shared" si="1758"/>
        <v>2.1653519510130309E-46</v>
      </c>
      <c r="O709" s="343">
        <f t="shared" si="1759"/>
        <v>5.4448045443231109E-46</v>
      </c>
      <c r="P709" s="343">
        <f t="shared" si="1760"/>
        <v>-1.0979836088371384E-46</v>
      </c>
      <c r="Q709" s="343">
        <f t="shared" si="1761"/>
        <v>-5.6600469712570055E-46</v>
      </c>
      <c r="R709" s="343">
        <f t="shared" si="1762"/>
        <v>-1.1579627670082711E-48</v>
      </c>
      <c r="S709" s="343">
        <f t="shared" si="1763"/>
        <v>5.6577769672764027E-46</v>
      </c>
      <c r="T709" s="343">
        <f t="shared" si="1764"/>
        <v>1.1206978655798534E-46</v>
      </c>
      <c r="U709" s="343">
        <f t="shared" si="1765"/>
        <v>-5.4380817673612459E-46</v>
      </c>
      <c r="V709" s="343">
        <f t="shared" si="1766"/>
        <v>-2.1867483130099941E-46</v>
      </c>
      <c r="W709" s="343">
        <f t="shared" si="1767"/>
        <v>5.0094041348377783E-46</v>
      </c>
      <c r="X709" s="343">
        <f t="shared" si="1768"/>
        <v>3.1687632491137434E-46</v>
      </c>
      <c r="Y709" s="343">
        <f t="shared" si="1769"/>
        <v>-4.3882179107187061E-46</v>
      </c>
      <c r="Z709" s="343">
        <f t="shared" si="1770"/>
        <v>-4.029004390616956E-46</v>
      </c>
      <c r="AA709" s="343">
        <f t="shared" si="1771"/>
        <v>3.598394933231671E-46</v>
      </c>
      <c r="AB709" s="343">
        <f t="shared" si="1772"/>
        <v>4.7344131528804638E-46</v>
      </c>
      <c r="AC709" s="343">
        <f t="shared" si="1773"/>
        <v>-2.6702876564636526E-46</v>
      </c>
      <c r="AD709" s="343">
        <f t="shared" si="1774"/>
        <v>-5.2578810727682541E-46</v>
      </c>
      <c r="AE709" s="343">
        <f t="shared" si="1775"/>
        <v>1.6395627225723424E-46</v>
      </c>
      <c r="AF709" s="343">
        <f t="shared" si="1776"/>
        <v>5.5792915716832237E-46</v>
      </c>
      <c r="AG709" s="343">
        <f t="shared" si="1777"/>
        <v>-5.4583031272990751E-47</v>
      </c>
      <c r="AH709" s="343">
        <f t="shared" si="1778"/>
        <v>-5.6862930244011762E-46</v>
      </c>
      <c r="AI709" s="343">
        <f t="shared" si="1779"/>
        <v>-5.6887804992557237E-47</v>
      </c>
      <c r="AJ709" s="343">
        <f t="shared" si="1780"/>
        <v>5.5747734251012584E-46</v>
      </c>
      <c r="AK709" s="343">
        <f t="shared" si="1781"/>
        <v>1.6617247481528598E-46</v>
      </c>
      <c r="AL709" s="343">
        <f t="shared" si="1782"/>
        <v>-5.2490184094436486E-46</v>
      </c>
      <c r="AM709" s="343">
        <f t="shared" si="1783"/>
        <v>-2.6907122962146455E-46</v>
      </c>
      <c r="AN709" s="343">
        <f t="shared" si="1784"/>
        <v>4.7215465599945497E-46</v>
      </c>
      <c r="AO709" s="343">
        <f t="shared" si="1785"/>
        <v>3.6162972797017084E-46</v>
      </c>
      <c r="AP709" s="343">
        <f t="shared" si="1786"/>
        <v>-4.0126283241187001E-46</v>
      </c>
      <c r="AQ709" s="343">
        <f t="shared" si="1787"/>
        <v>-4.4029099867727448E-46</v>
      </c>
      <c r="AR709" s="343">
        <f t="shared" si="1788"/>
        <v>3.149507032054832E-46</v>
      </c>
      <c r="AS709" s="343">
        <f t="shared" si="1789"/>
        <v>5.0203213322324668E-46</v>
      </c>
      <c r="AT709" s="343">
        <f t="shared" si="1790"/>
        <v>-2.1653519510130208E-46</v>
      </c>
      <c r="AU709" s="343">
        <f t="shared" si="1791"/>
        <v>-5.4448045443231163E-46</v>
      </c>
      <c r="AV709" s="343">
        <f t="shared" si="1792"/>
        <v>1.0979836088371085E-46</v>
      </c>
      <c r="AW709" s="343">
        <f t="shared" si="1793"/>
        <v>5.6600469712570078E-46</v>
      </c>
      <c r="AX709" s="343">
        <f t="shared" si="1794"/>
        <v>1.1579627670113826E-48</v>
      </c>
      <c r="AY709" s="343">
        <f t="shared" si="1795"/>
        <v>-5.6577769672763972E-46</v>
      </c>
      <c r="AZ709" s="343">
        <f t="shared" si="1796"/>
        <v>-1.1206978655799034E-46</v>
      </c>
      <c r="BA709" s="343">
        <f t="shared" si="1797"/>
        <v>5.4380817673612256E-46</v>
      </c>
      <c r="BB709" s="343">
        <f t="shared" si="1798"/>
        <v>2.1867483130100598E-46</v>
      </c>
      <c r="BC709" s="343">
        <f t="shared" si="1799"/>
        <v>-5.0094041348377822E-46</v>
      </c>
      <c r="BD709" s="343">
        <f t="shared" si="1800"/>
        <v>-3.168763249113752E-46</v>
      </c>
      <c r="BE709" s="343">
        <f t="shared" si="1801"/>
        <v>4.3882179107186991E-46</v>
      </c>
      <c r="BF709" s="343">
        <f t="shared" si="1802"/>
        <v>4.029004390616977E-46</v>
      </c>
      <c r="BG709" s="343">
        <f t="shared" si="1803"/>
        <v>-3.5983949332316469E-46</v>
      </c>
      <c r="BH709" s="343">
        <f t="shared" si="1804"/>
        <v>-4.7344131528804802E-46</v>
      </c>
      <c r="BI709" s="343">
        <f t="shared" si="1805"/>
        <v>2.6702876564636257E-46</v>
      </c>
      <c r="BJ709" s="343">
        <f t="shared" si="1806"/>
        <v>5.2578810727682658E-46</v>
      </c>
      <c r="BK709" s="343">
        <f t="shared" si="1807"/>
        <v>-1.6395627225722745E-46</v>
      </c>
      <c r="BL709" s="343">
        <f t="shared" si="1808"/>
        <v>-5.5792915716832377E-46</v>
      </c>
      <c r="BM709" s="343">
        <f t="shared" si="1809"/>
        <v>5.4583031272991724E-47</v>
      </c>
      <c r="BN709" s="343">
        <f t="shared" si="1810"/>
        <v>5.6862930244011755E-46</v>
      </c>
      <c r="BO709" s="343">
        <f t="shared" si="1811"/>
        <v>5.6887804992556323E-47</v>
      </c>
      <c r="BP709" s="343">
        <f t="shared" si="1812"/>
        <v>-5.5747734251012529E-46</v>
      </c>
      <c r="BQ709" s="343">
        <f t="shared" si="1813"/>
        <v>-1.6617247481528892E-46</v>
      </c>
      <c r="BR709" s="343">
        <f t="shared" si="1814"/>
        <v>5.2490184094436369E-46</v>
      </c>
    </row>
    <row r="710" spans="2:70">
      <c r="B710" s="340">
        <v>16</v>
      </c>
      <c r="C710" s="340">
        <f t="shared" si="1815"/>
        <v>5.0000000000000001E-3</v>
      </c>
      <c r="D710" s="341">
        <f t="shared" si="1751"/>
        <v>18</v>
      </c>
      <c r="E710" s="342" t="str">
        <f>V694</f>
        <v>-2,08690258298247E-32</v>
      </c>
      <c r="F710" s="291">
        <v>16</v>
      </c>
      <c r="G710" s="343">
        <f t="shared" si="1816"/>
        <v>1.313107863370718E-45</v>
      </c>
      <c r="H710" s="343">
        <f t="shared" si="1752"/>
        <v>-3.0817728659004783E-46</v>
      </c>
      <c r="I710" s="343">
        <f t="shared" si="1753"/>
        <v>-1.313107863370718E-45</v>
      </c>
      <c r="J710" s="343">
        <f t="shared" si="1754"/>
        <v>3.0817728659004768E-46</v>
      </c>
      <c r="K710" s="343">
        <f t="shared" si="1755"/>
        <v>1.3131078633707182E-45</v>
      </c>
      <c r="L710" s="343">
        <f t="shared" si="1756"/>
        <v>-3.0817728659004752E-46</v>
      </c>
      <c r="M710" s="343">
        <f t="shared" si="1757"/>
        <v>-1.3131078633707182E-45</v>
      </c>
      <c r="N710" s="343">
        <f t="shared" si="1758"/>
        <v>3.0817728659004733E-46</v>
      </c>
      <c r="O710" s="343">
        <f t="shared" si="1759"/>
        <v>1.3131078633707182E-45</v>
      </c>
      <c r="P710" s="343">
        <f t="shared" si="1760"/>
        <v>-3.0817728659004717E-46</v>
      </c>
      <c r="Q710" s="343">
        <f t="shared" si="1761"/>
        <v>-1.3131078633707188E-45</v>
      </c>
      <c r="R710" s="343">
        <f t="shared" si="1762"/>
        <v>3.0817728659004701E-46</v>
      </c>
      <c r="S710" s="343">
        <f t="shared" si="1763"/>
        <v>1.3131078633707177E-45</v>
      </c>
      <c r="T710" s="343">
        <f t="shared" si="1764"/>
        <v>-3.0817728659004686E-46</v>
      </c>
      <c r="U710" s="343">
        <f t="shared" si="1765"/>
        <v>-1.3131078633707188E-45</v>
      </c>
      <c r="V710" s="343">
        <f t="shared" si="1766"/>
        <v>3.081772865900467E-46</v>
      </c>
      <c r="W710" s="343">
        <f t="shared" si="1767"/>
        <v>1.3131078633707178E-45</v>
      </c>
      <c r="X710" s="343">
        <f t="shared" si="1768"/>
        <v>-3.0817728659004655E-46</v>
      </c>
      <c r="Y710" s="343">
        <f t="shared" si="1769"/>
        <v>-1.3131078633707189E-45</v>
      </c>
      <c r="Z710" s="343">
        <f t="shared" si="1770"/>
        <v>3.0817728659004639E-46</v>
      </c>
      <c r="AA710" s="343">
        <f t="shared" si="1771"/>
        <v>1.3131078633707178E-45</v>
      </c>
      <c r="AB710" s="343">
        <f t="shared" si="1772"/>
        <v>-3.0817728659004157E-46</v>
      </c>
      <c r="AC710" s="343">
        <f t="shared" si="1773"/>
        <v>-1.3131078633707189E-45</v>
      </c>
      <c r="AD710" s="343">
        <f t="shared" si="1774"/>
        <v>3.0817728659004604E-46</v>
      </c>
      <c r="AE710" s="343">
        <f t="shared" si="1775"/>
        <v>1.313107863370718E-45</v>
      </c>
      <c r="AF710" s="343">
        <f t="shared" si="1776"/>
        <v>-3.0817728659005055E-46</v>
      </c>
      <c r="AG710" s="343">
        <f t="shared" si="1777"/>
        <v>-1.3131078633707191E-45</v>
      </c>
      <c r="AH710" s="343">
        <f t="shared" si="1778"/>
        <v>3.0817728659004573E-46</v>
      </c>
      <c r="AI710" s="343">
        <f t="shared" si="1779"/>
        <v>1.313107863370718E-45</v>
      </c>
      <c r="AJ710" s="343">
        <f t="shared" si="1780"/>
        <v>-3.0817728659004091E-46</v>
      </c>
      <c r="AK710" s="343">
        <f t="shared" si="1781"/>
        <v>-1.3131078633707191E-45</v>
      </c>
      <c r="AL710" s="343">
        <f t="shared" si="1782"/>
        <v>3.0817728659004542E-46</v>
      </c>
      <c r="AM710" s="343">
        <f t="shared" si="1783"/>
        <v>1.313107863370718E-45</v>
      </c>
      <c r="AN710" s="343">
        <f t="shared" si="1784"/>
        <v>-3.0817728659004993E-46</v>
      </c>
      <c r="AO710" s="343">
        <f t="shared" si="1785"/>
        <v>-1.3131078633707192E-45</v>
      </c>
      <c r="AP710" s="343">
        <f t="shared" si="1786"/>
        <v>3.0817728659004511E-46</v>
      </c>
      <c r="AQ710" s="343">
        <f t="shared" si="1787"/>
        <v>1.3131078633707182E-45</v>
      </c>
      <c r="AR710" s="343">
        <f t="shared" si="1788"/>
        <v>-3.0817728659004025E-46</v>
      </c>
      <c r="AS710" s="343">
        <f t="shared" si="1789"/>
        <v>-1.3131078633707192E-45</v>
      </c>
      <c r="AT710" s="343">
        <f t="shared" si="1790"/>
        <v>3.0817728659004476E-46</v>
      </c>
      <c r="AU710" s="343">
        <f t="shared" si="1791"/>
        <v>1.3131078633707205E-45</v>
      </c>
      <c r="AV710" s="343">
        <f t="shared" si="1792"/>
        <v>-3.0817728659004927E-46</v>
      </c>
      <c r="AW710" s="343">
        <f t="shared" si="1793"/>
        <v>-1.3131078633707194E-45</v>
      </c>
      <c r="AX710" s="343">
        <f t="shared" si="1794"/>
        <v>3.0817728659003511E-46</v>
      </c>
      <c r="AY710" s="343">
        <f t="shared" si="1795"/>
        <v>1.3131078633707183E-45</v>
      </c>
      <c r="AZ710" s="343">
        <f t="shared" si="1796"/>
        <v>-3.0817728659003962E-46</v>
      </c>
      <c r="BA710" s="343">
        <f t="shared" si="1797"/>
        <v>-1.3131078633707172E-45</v>
      </c>
      <c r="BB710" s="343">
        <f t="shared" si="1798"/>
        <v>3.0817728659004414E-46</v>
      </c>
      <c r="BC710" s="343">
        <f t="shared" si="1799"/>
        <v>1.3131078633707206E-45</v>
      </c>
      <c r="BD710" s="343">
        <f t="shared" si="1800"/>
        <v>-3.0817728659004865E-46</v>
      </c>
      <c r="BE710" s="343">
        <f t="shared" si="1801"/>
        <v>-1.3131078633707196E-45</v>
      </c>
      <c r="BF710" s="343">
        <f t="shared" si="1802"/>
        <v>3.0817728659005312E-46</v>
      </c>
      <c r="BG710" s="343">
        <f t="shared" si="1803"/>
        <v>1.3131078633707185E-45</v>
      </c>
      <c r="BH710" s="343">
        <f t="shared" si="1804"/>
        <v>-3.0817728659003896E-46</v>
      </c>
      <c r="BI710" s="343">
        <f t="shared" si="1805"/>
        <v>-1.3131078633707174E-45</v>
      </c>
      <c r="BJ710" s="343">
        <f t="shared" si="1806"/>
        <v>3.0817728659004348E-46</v>
      </c>
      <c r="BK710" s="343">
        <f t="shared" si="1807"/>
        <v>1.3131078633707206E-45</v>
      </c>
      <c r="BL710" s="343">
        <f t="shared" si="1808"/>
        <v>-3.0817728659004799E-46</v>
      </c>
      <c r="BM710" s="343">
        <f t="shared" si="1809"/>
        <v>-1.3131078633707197E-45</v>
      </c>
      <c r="BN710" s="343">
        <f t="shared" si="1810"/>
        <v>3.0817728659003383E-46</v>
      </c>
      <c r="BO710" s="343">
        <f t="shared" si="1811"/>
        <v>1.3131078633707186E-45</v>
      </c>
      <c r="BP710" s="343">
        <f t="shared" si="1812"/>
        <v>-3.0817728659003834E-46</v>
      </c>
      <c r="BQ710" s="343">
        <f t="shared" si="1813"/>
        <v>-1.3131078633707175E-45</v>
      </c>
      <c r="BR710" s="343">
        <f t="shared" si="1814"/>
        <v>3.0817728659004285E-46</v>
      </c>
    </row>
    <row r="711" spans="2:70">
      <c r="B711" s="340">
        <v>17</v>
      </c>
      <c r="C711" s="340">
        <f t="shared" si="1815"/>
        <v>5.3125000000000004E-3</v>
      </c>
      <c r="D711" s="341">
        <f t="shared" si="1751"/>
        <v>18</v>
      </c>
      <c r="E711" s="342" t="str">
        <f>W694</f>
        <v>-2,13603103903972E-31</v>
      </c>
      <c r="F711" s="291">
        <v>17</v>
      </c>
      <c r="G711" s="343">
        <f t="shared" si="1816"/>
        <v>4.5751702718846307E-46</v>
      </c>
      <c r="H711" s="343">
        <f t="shared" si="1752"/>
        <v>6.2955867731668603E-47</v>
      </c>
      <c r="I711" s="343">
        <f t="shared" si="1753"/>
        <v>-4.6985853543251149E-46</v>
      </c>
      <c r="J711" s="343">
        <f t="shared" si="1754"/>
        <v>2.9152512273392019E-47</v>
      </c>
      <c r="K711" s="343">
        <f t="shared" si="1755"/>
        <v>4.6414364365959094E-46</v>
      </c>
      <c r="L711" s="343">
        <f t="shared" si="1756"/>
        <v>-1.2014057758070386E-46</v>
      </c>
      <c r="M711" s="343">
        <f t="shared" si="1757"/>
        <v>-4.4059197195558623E-46</v>
      </c>
      <c r="N711" s="343">
        <f t="shared" si="1758"/>
        <v>2.0651170786720059E-46</v>
      </c>
      <c r="O711" s="343">
        <f t="shared" si="1759"/>
        <v>4.0010859785615318E-46</v>
      </c>
      <c r="P711" s="343">
        <f t="shared" si="1760"/>
        <v>-2.8494670903346088E-46</v>
      </c>
      <c r="Q711" s="343">
        <f t="shared" si="1761"/>
        <v>-3.4424927472459443E-46</v>
      </c>
      <c r="R711" s="343">
        <f t="shared" si="1762"/>
        <v>3.5243136797152186E-46</v>
      </c>
      <c r="S711" s="343">
        <f t="shared" si="1763"/>
        <v>2.7516064502258748E-46</v>
      </c>
      <c r="T711" s="343">
        <f t="shared" si="1764"/>
        <v>-4.0637228708422425E-46</v>
      </c>
      <c r="U711" s="343">
        <f t="shared" si="1765"/>
        <v>-1.954977460442301E-46</v>
      </c>
      <c r="V711" s="343">
        <f t="shared" si="1766"/>
        <v>4.446965471004841E-46</v>
      </c>
      <c r="W711" s="343">
        <f t="shared" si="1767"/>
        <v>1.0832197832179045E-46</v>
      </c>
      <c r="X711" s="343">
        <f t="shared" si="1768"/>
        <v>-4.6593136820036926E-46</v>
      </c>
      <c r="Y711" s="343">
        <f t="shared" si="1769"/>
        <v>-1.6983457720111283E-47</v>
      </c>
      <c r="Z711" s="343">
        <f t="shared" si="1770"/>
        <v>4.6926070811763608E-46</v>
      </c>
      <c r="AA711" s="343">
        <f t="shared" si="1771"/>
        <v>-7.5007727637320633E-47</v>
      </c>
      <c r="AB711" s="343">
        <f t="shared" si="1772"/>
        <v>-4.5455662218637877E-46</v>
      </c>
      <c r="AC711" s="343">
        <f t="shared" si="1773"/>
        <v>1.6411640808646537E-46</v>
      </c>
      <c r="AD711" s="343">
        <f t="shared" si="1774"/>
        <v>4.2238418018278898E-46</v>
      </c>
      <c r="AE711" s="343">
        <f t="shared" si="1775"/>
        <v>-2.4691818701039235E-46</v>
      </c>
      <c r="AF711" s="343">
        <f t="shared" si="1776"/>
        <v>-3.7397975101055343E-46</v>
      </c>
      <c r="AG711" s="343">
        <f t="shared" si="1777"/>
        <v>3.2023103848082181E-46</v>
      </c>
      <c r="AH711" s="343">
        <f t="shared" si="1778"/>
        <v>3.1120348973724104E-46</v>
      </c>
      <c r="AI711" s="343">
        <f t="shared" si="1779"/>
        <v>-3.8123759073007122E-46</v>
      </c>
      <c r="AJ711" s="343">
        <f t="shared" si="1780"/>
        <v>-2.3646785287825672E-46</v>
      </c>
      <c r="AK711" s="343">
        <f t="shared" si="1781"/>
        <v>4.2759339616806749E-46</v>
      </c>
      <c r="AL711" s="343">
        <f t="shared" si="1782"/>
        <v>1.5264488904585794E-46</v>
      </c>
      <c r="AM711" s="343">
        <f t="shared" si="1783"/>
        <v>-4.5751702718846299E-46</v>
      </c>
      <c r="AN711" s="343">
        <f t="shared" si="1784"/>
        <v>-6.2955867731666677E-47</v>
      </c>
      <c r="AO711" s="343">
        <f t="shared" si="1785"/>
        <v>4.6985853543251157E-46</v>
      </c>
      <c r="AP711" s="343">
        <f t="shared" si="1786"/>
        <v>-2.9152512273391883E-47</v>
      </c>
      <c r="AQ711" s="343">
        <f t="shared" si="1787"/>
        <v>-4.6414364365959055E-46</v>
      </c>
      <c r="AR711" s="343">
        <f t="shared" si="1788"/>
        <v>1.2014057758070452E-46</v>
      </c>
      <c r="AS711" s="343">
        <f t="shared" si="1789"/>
        <v>4.4059197195558514E-46</v>
      </c>
      <c r="AT711" s="343">
        <f t="shared" si="1790"/>
        <v>-2.0651170786719973E-46</v>
      </c>
      <c r="AU711" s="343">
        <f t="shared" si="1791"/>
        <v>-4.001085978561524E-46</v>
      </c>
      <c r="AV711" s="343">
        <f t="shared" si="1792"/>
        <v>2.8494670903346407E-46</v>
      </c>
      <c r="AW711" s="343">
        <f t="shared" si="1793"/>
        <v>3.4424927472459505E-46</v>
      </c>
      <c r="AX711" s="343">
        <f t="shared" si="1794"/>
        <v>-3.5243136797152232E-46</v>
      </c>
      <c r="AY711" s="343">
        <f t="shared" si="1795"/>
        <v>-2.7516064502258422E-46</v>
      </c>
      <c r="AZ711" s="343">
        <f t="shared" si="1796"/>
        <v>4.0637228708422378E-46</v>
      </c>
      <c r="BA711" s="343">
        <f t="shared" si="1797"/>
        <v>1.9549774604422793E-46</v>
      </c>
      <c r="BB711" s="343">
        <f t="shared" si="1798"/>
        <v>-4.4469654710048542E-46</v>
      </c>
      <c r="BC711" s="343">
        <f t="shared" si="1799"/>
        <v>-1.0832197832179142E-46</v>
      </c>
      <c r="BD711" s="343">
        <f t="shared" si="1800"/>
        <v>4.6593136820036965E-46</v>
      </c>
      <c r="BE711" s="343">
        <f t="shared" si="1801"/>
        <v>1.6983457720113928E-47</v>
      </c>
      <c r="BF711" s="343">
        <f t="shared" si="1802"/>
        <v>-4.69260708117636E-46</v>
      </c>
      <c r="BG711" s="343">
        <f t="shared" si="1803"/>
        <v>7.5007727637321333E-47</v>
      </c>
      <c r="BH711" s="343">
        <f t="shared" si="1804"/>
        <v>4.5455662218637947E-46</v>
      </c>
      <c r="BI711" s="343">
        <f t="shared" si="1805"/>
        <v>-1.6411640808646597E-46</v>
      </c>
      <c r="BJ711" s="343">
        <f t="shared" si="1806"/>
        <v>-4.2238418018278874E-46</v>
      </c>
      <c r="BK711" s="343">
        <f t="shared" si="1807"/>
        <v>2.4691818701039009E-46</v>
      </c>
      <c r="BL711" s="343">
        <f t="shared" si="1808"/>
        <v>3.7397975101055297E-46</v>
      </c>
      <c r="BM711" s="343">
        <f t="shared" si="1809"/>
        <v>-3.2023103848082476E-46</v>
      </c>
      <c r="BN711" s="343">
        <f t="shared" si="1810"/>
        <v>-3.1120348973724303E-46</v>
      </c>
      <c r="BO711" s="343">
        <f t="shared" si="1811"/>
        <v>3.8123759073007153E-46</v>
      </c>
      <c r="BP711" s="343">
        <f t="shared" si="1812"/>
        <v>2.3646785287825326E-46</v>
      </c>
      <c r="BQ711" s="343">
        <f t="shared" si="1813"/>
        <v>-4.275933961680664E-46</v>
      </c>
      <c r="BR711" s="343">
        <f t="shared" si="1814"/>
        <v>-1.526448890458573E-46</v>
      </c>
    </row>
    <row r="712" spans="2:70">
      <c r="B712" s="340">
        <v>18</v>
      </c>
      <c r="C712" s="340">
        <f t="shared" si="1815"/>
        <v>5.6250000000000007E-3</v>
      </c>
      <c r="D712" s="341">
        <f t="shared" si="1751"/>
        <v>18</v>
      </c>
      <c r="E712" s="342" t="str">
        <f>X694</f>
        <v>-4,04279971870958E-31</v>
      </c>
      <c r="F712" s="291">
        <v>18</v>
      </c>
      <c r="G712" s="343">
        <f t="shared" si="1816"/>
        <v>7.3057710130368358E-46</v>
      </c>
      <c r="H712" s="343">
        <f t="shared" si="1752"/>
        <v>4.8811771698549895E-45</v>
      </c>
      <c r="I712" s="343">
        <f t="shared" si="1753"/>
        <v>-2.635117953073249E-45</v>
      </c>
      <c r="J712" s="343">
        <f t="shared" si="1754"/>
        <v>-3.853005149823907E-45</v>
      </c>
      <c r="K712" s="343">
        <f t="shared" si="1755"/>
        <v>4.138485983891144E-45</v>
      </c>
      <c r="L712" s="343">
        <f t="shared" si="1756"/>
        <v>2.2382480233107973E-45</v>
      </c>
      <c r="M712" s="343">
        <f t="shared" si="1757"/>
        <v>-5.0118070391304748E-45</v>
      </c>
      <c r="N712" s="343">
        <f t="shared" si="1758"/>
        <v>-2.8273792501747084E-46</v>
      </c>
      <c r="O712" s="343">
        <f t="shared" si="1759"/>
        <v>5.1221259048061346E-45</v>
      </c>
      <c r="P712" s="343">
        <f t="shared" si="1760"/>
        <v>-1.7158164593340929E-45</v>
      </c>
      <c r="Q712" s="343">
        <f t="shared" si="1761"/>
        <v>-4.4526475336620094E-45</v>
      </c>
      <c r="R712" s="343">
        <f t="shared" si="1762"/>
        <v>3.4531533416669696E-45</v>
      </c>
      <c r="S712" s="343">
        <f t="shared" si="1763"/>
        <v>3.1052939388682536E-45</v>
      </c>
      <c r="T712" s="343">
        <f t="shared" si="1764"/>
        <v>-4.6647789306440539E-45</v>
      </c>
      <c r="U712" s="343">
        <f t="shared" si="1765"/>
        <v>-1.2851874914414645E-45</v>
      </c>
      <c r="V712" s="343">
        <f t="shared" si="1766"/>
        <v>5.1662342137568793E-45</v>
      </c>
      <c r="W712" s="343">
        <f t="shared" si="1767"/>
        <v>-7.3057710130368373E-46</v>
      </c>
      <c r="X712" s="343">
        <f t="shared" si="1768"/>
        <v>-4.8811771698549938E-45</v>
      </c>
      <c r="Y712" s="343">
        <f t="shared" si="1769"/>
        <v>2.6351179530732444E-45</v>
      </c>
      <c r="Z712" s="343">
        <f t="shared" si="1770"/>
        <v>3.8530051498239083E-45</v>
      </c>
      <c r="AA712" s="343">
        <f t="shared" si="1771"/>
        <v>-4.1384859838911458E-45</v>
      </c>
      <c r="AB712" s="343">
        <f t="shared" si="1772"/>
        <v>-2.2382480233107858E-45</v>
      </c>
      <c r="AC712" s="343">
        <f t="shared" si="1773"/>
        <v>5.0118070391304686E-45</v>
      </c>
      <c r="AD712" s="343">
        <f t="shared" si="1774"/>
        <v>2.8273792501748573E-46</v>
      </c>
      <c r="AE712" s="343">
        <f t="shared" si="1775"/>
        <v>-5.1221259048061353E-45</v>
      </c>
      <c r="AF712" s="343">
        <f t="shared" si="1776"/>
        <v>1.7158164593340876E-45</v>
      </c>
      <c r="AG712" s="343">
        <f t="shared" si="1777"/>
        <v>4.4526475336620119E-45</v>
      </c>
      <c r="AH712" s="343">
        <f t="shared" si="1778"/>
        <v>-3.453153341666979E-45</v>
      </c>
      <c r="AI712" s="343">
        <f t="shared" si="1779"/>
        <v>-3.1052939388682735E-45</v>
      </c>
      <c r="AJ712" s="343">
        <f t="shared" si="1780"/>
        <v>4.6647789306440433E-45</v>
      </c>
      <c r="AK712" s="343">
        <f t="shared" si="1781"/>
        <v>1.2851874914414699E-45</v>
      </c>
      <c r="AL712" s="343">
        <f t="shared" si="1782"/>
        <v>-5.1662342137568793E-45</v>
      </c>
      <c r="AM712" s="343">
        <f t="shared" si="1783"/>
        <v>7.3057710130367813E-46</v>
      </c>
      <c r="AN712" s="343">
        <f t="shared" si="1784"/>
        <v>4.8811771698549895E-45</v>
      </c>
      <c r="AO712" s="343">
        <f t="shared" si="1785"/>
        <v>-2.6351179530732549E-45</v>
      </c>
      <c r="AP712" s="343">
        <f t="shared" si="1786"/>
        <v>-3.8530051498239245E-45</v>
      </c>
      <c r="AQ712" s="343">
        <f t="shared" si="1787"/>
        <v>4.1384859838911309E-45</v>
      </c>
      <c r="AR712" s="343">
        <f t="shared" si="1788"/>
        <v>2.2382480233108076E-45</v>
      </c>
      <c r="AS712" s="343">
        <f t="shared" si="1789"/>
        <v>-5.0118070391304724E-45</v>
      </c>
      <c r="AT712" s="343">
        <f t="shared" si="1790"/>
        <v>-2.8273792501747305E-46</v>
      </c>
      <c r="AU712" s="343">
        <f t="shared" si="1791"/>
        <v>5.122125904806134E-45</v>
      </c>
      <c r="AV712" s="343">
        <f t="shared" si="1792"/>
        <v>-1.7158164593340994E-45</v>
      </c>
      <c r="AW712" s="343">
        <f t="shared" si="1793"/>
        <v>-4.4526475336620051E-45</v>
      </c>
      <c r="AX712" s="343">
        <f t="shared" si="1794"/>
        <v>3.4531533416669889E-45</v>
      </c>
      <c r="AY712" s="343">
        <f t="shared" si="1795"/>
        <v>3.1052939388682928E-45</v>
      </c>
      <c r="AZ712" s="343">
        <f t="shared" si="1796"/>
        <v>-4.6647789306440334E-45</v>
      </c>
      <c r="BA712" s="343">
        <f t="shared" si="1797"/>
        <v>-1.2851874914414934E-45</v>
      </c>
      <c r="BB712" s="343">
        <f t="shared" si="1798"/>
        <v>5.1662342137568781E-45</v>
      </c>
      <c r="BC712" s="343">
        <f t="shared" si="1799"/>
        <v>-7.3057710130365417E-46</v>
      </c>
      <c r="BD712" s="343">
        <f t="shared" si="1800"/>
        <v>-4.8811771698549976E-45</v>
      </c>
      <c r="BE712" s="343">
        <f t="shared" si="1801"/>
        <v>2.6351179530732341E-45</v>
      </c>
      <c r="BF712" s="343">
        <f t="shared" si="1802"/>
        <v>3.8530051498239164E-45</v>
      </c>
      <c r="BG712" s="343">
        <f t="shared" si="1803"/>
        <v>-4.138485983891139E-45</v>
      </c>
      <c r="BH712" s="343">
        <f t="shared" si="1804"/>
        <v>-2.2382480233107961E-45</v>
      </c>
      <c r="BI712" s="343">
        <f t="shared" si="1805"/>
        <v>5.0118070391304755E-45</v>
      </c>
      <c r="BJ712" s="343">
        <f t="shared" si="1806"/>
        <v>2.8273792501746041E-46</v>
      </c>
      <c r="BK712" s="343">
        <f t="shared" si="1807"/>
        <v>-5.1221259048061322E-45</v>
      </c>
      <c r="BL712" s="343">
        <f t="shared" si="1808"/>
        <v>1.7158164593340421E-45</v>
      </c>
      <c r="BM712" s="343">
        <f t="shared" si="1809"/>
        <v>4.4526475336620368E-45</v>
      </c>
      <c r="BN712" s="343">
        <f t="shared" si="1810"/>
        <v>-3.4531533416669435E-45</v>
      </c>
      <c r="BO712" s="343">
        <f t="shared" si="1811"/>
        <v>-3.1052939388682823E-45</v>
      </c>
      <c r="BP712" s="343">
        <f t="shared" si="1812"/>
        <v>4.664778930644039E-45</v>
      </c>
      <c r="BQ712" s="343">
        <f t="shared" si="1813"/>
        <v>1.2851874914414811E-45</v>
      </c>
      <c r="BR712" s="343">
        <f t="shared" si="1814"/>
        <v>-5.1662342137568787E-45</v>
      </c>
    </row>
    <row r="713" spans="2:70">
      <c r="B713" s="340">
        <v>19</v>
      </c>
      <c r="C713" s="340">
        <f t="shared" si="1815"/>
        <v>5.9375000000000009E-3</v>
      </c>
      <c r="D713" s="341">
        <f t="shared" si="1751"/>
        <v>18</v>
      </c>
      <c r="E713" s="342" t="str">
        <f>Y694</f>
        <v>-5,91064402237803E-31</v>
      </c>
      <c r="F713" s="291">
        <v>19</v>
      </c>
      <c r="G713" s="343">
        <f t="shared" si="1816"/>
        <v>2.7889033700994418E-45</v>
      </c>
      <c r="H713" s="343">
        <f t="shared" si="1752"/>
        <v>4.6169338343611081E-47</v>
      </c>
      <c r="I713" s="343">
        <f t="shared" si="1753"/>
        <v>-2.8157078730596965E-45</v>
      </c>
      <c r="J713" s="343">
        <f t="shared" si="1754"/>
        <v>1.5885443640043533E-45</v>
      </c>
      <c r="K713" s="343">
        <f t="shared" si="1755"/>
        <v>1.8934476970408972E-45</v>
      </c>
      <c r="L713" s="343">
        <f t="shared" si="1756"/>
        <v>-2.6878220712717974E-45</v>
      </c>
      <c r="M713" s="343">
        <f t="shared" si="1757"/>
        <v>-3.3298057208779405E-46</v>
      </c>
      <c r="N713" s="343">
        <f t="shared" si="1758"/>
        <v>2.881140387072819E-45</v>
      </c>
      <c r="O713" s="343">
        <f t="shared" si="1759"/>
        <v>-1.3397212426846697E-45</v>
      </c>
      <c r="P713" s="343">
        <f t="shared" si="1760"/>
        <v>-2.1033392899854841E-45</v>
      </c>
      <c r="Q713" s="343">
        <f t="shared" si="1761"/>
        <v>2.5608555765848001E-45</v>
      </c>
      <c r="R713" s="343">
        <f t="shared" si="1762"/>
        <v>6.1658502089707011E-46</v>
      </c>
      <c r="S713" s="343">
        <f t="shared" si="1763"/>
        <v>-2.9188259441668844E-45</v>
      </c>
      <c r="T713" s="343">
        <f t="shared" si="1764"/>
        <v>1.077995873431795E-45</v>
      </c>
      <c r="U713" s="343">
        <f t="shared" si="1765"/>
        <v>2.2929745757653021E-45</v>
      </c>
      <c r="V713" s="343">
        <f t="shared" si="1766"/>
        <v>-2.4092266427892351E-45</v>
      </c>
      <c r="W713" s="343">
        <f t="shared" si="1767"/>
        <v>-8.9425141889544876E-46</v>
      </c>
      <c r="X713" s="343">
        <f t="shared" si="1768"/>
        <v>2.9284016118260571E-45</v>
      </c>
      <c r="Y713" s="343">
        <f t="shared" si="1769"/>
        <v>-8.0588881462529391E-46</v>
      </c>
      <c r="Z713" s="343">
        <f t="shared" si="1770"/>
        <v>-2.4605272629130812E-45</v>
      </c>
      <c r="AA713" s="343">
        <f t="shared" si="1771"/>
        <v>2.2343955394063592E-45</v>
      </c>
      <c r="AB713" s="343">
        <f t="shared" si="1772"/>
        <v>1.1633056868823224E-45</v>
      </c>
      <c r="AC713" s="343">
        <f t="shared" si="1773"/>
        <v>-2.9097751711361863E-45</v>
      </c>
      <c r="AD713" s="343">
        <f t="shared" si="1774"/>
        <v>5.2602060599031239E-46</v>
      </c>
      <c r="AE713" s="343">
        <f t="shared" si="1775"/>
        <v>2.6043837274579999E-45</v>
      </c>
      <c r="AF713" s="343">
        <f t="shared" si="1776"/>
        <v>-2.0380459855341519E-45</v>
      </c>
      <c r="AG713" s="343">
        <f t="shared" si="1777"/>
        <v>-1.4211566851769338E-45</v>
      </c>
      <c r="AH713" s="343">
        <f t="shared" si="1778"/>
        <v>2.8631260049033597E-45</v>
      </c>
      <c r="AI713" s="343">
        <f t="shared" si="1779"/>
        <v>-2.4108653136753117E-46</v>
      </c>
      <c r="AJ713" s="343">
        <f t="shared" si="1780"/>
        <v>-2.7231585530065224E-45</v>
      </c>
      <c r="AK713" s="343">
        <f t="shared" si="1781"/>
        <v>1.8220689347119869E-45</v>
      </c>
      <c r="AL713" s="343">
        <f t="shared" si="1782"/>
        <v>1.6653211677100222E-45</v>
      </c>
      <c r="AM713" s="343">
        <f t="shared" si="1783"/>
        <v>-2.7889033700994341E-45</v>
      </c>
      <c r="AN713" s="343">
        <f t="shared" si="1784"/>
        <v>-4.616933834362306E-47</v>
      </c>
      <c r="AO713" s="343">
        <f t="shared" si="1785"/>
        <v>2.8157078730596959E-45</v>
      </c>
      <c r="AP713" s="343">
        <f t="shared" si="1786"/>
        <v>-1.5885443640043477E-45</v>
      </c>
      <c r="AQ713" s="343">
        <f t="shared" si="1787"/>
        <v>-1.89344769704091E-45</v>
      </c>
      <c r="AR713" s="343">
        <f t="shared" si="1788"/>
        <v>2.6878220712717887E-45</v>
      </c>
      <c r="AS713" s="343">
        <f t="shared" si="1789"/>
        <v>3.3298057208782159E-46</v>
      </c>
      <c r="AT713" s="343">
        <f t="shared" si="1790"/>
        <v>-2.8811403870728178E-45</v>
      </c>
      <c r="AU713" s="343">
        <f t="shared" si="1791"/>
        <v>1.3397212426846637E-45</v>
      </c>
      <c r="AV713" s="343">
        <f t="shared" si="1792"/>
        <v>2.1033392899854959E-45</v>
      </c>
      <c r="AW713" s="343">
        <f t="shared" si="1793"/>
        <v>-2.5608555765847913E-45</v>
      </c>
      <c r="AX713" s="343">
        <f t="shared" si="1794"/>
        <v>-6.1658502089709703E-46</v>
      </c>
      <c r="AY713" s="343">
        <f t="shared" si="1795"/>
        <v>2.9188259441668875E-45</v>
      </c>
      <c r="AZ713" s="343">
        <f t="shared" si="1796"/>
        <v>-1.0779958734317982E-45</v>
      </c>
      <c r="BA713" s="343">
        <f t="shared" si="1797"/>
        <v>-2.2929745757653065E-45</v>
      </c>
      <c r="BB713" s="343">
        <f t="shared" si="1798"/>
        <v>2.4092266427892255E-45</v>
      </c>
      <c r="BC713" s="343">
        <f t="shared" si="1799"/>
        <v>8.9425141889547521E-46</v>
      </c>
      <c r="BD713" s="343">
        <f t="shared" si="1800"/>
        <v>-2.9284016118260565E-45</v>
      </c>
      <c r="BE713" s="343">
        <f t="shared" si="1801"/>
        <v>8.0588881462529749E-46</v>
      </c>
      <c r="BF713" s="343">
        <f t="shared" si="1802"/>
        <v>2.4605272629130902E-45</v>
      </c>
      <c r="BG713" s="343">
        <f t="shared" si="1803"/>
        <v>-2.2343955394063483E-45</v>
      </c>
      <c r="BH713" s="343">
        <f t="shared" si="1804"/>
        <v>-1.1633056868823383E-45</v>
      </c>
      <c r="BI713" s="343">
        <f t="shared" si="1805"/>
        <v>2.9097751711361826E-45</v>
      </c>
      <c r="BJ713" s="343">
        <f t="shared" si="1806"/>
        <v>-5.2602060599027537E-46</v>
      </c>
      <c r="BK713" s="343">
        <f t="shared" si="1807"/>
        <v>-2.6043837274579983E-45</v>
      </c>
      <c r="BL713" s="343">
        <f t="shared" si="1808"/>
        <v>2.0380459855341398E-45</v>
      </c>
      <c r="BM713" s="343">
        <f t="shared" si="1809"/>
        <v>1.421156685176949E-45</v>
      </c>
      <c r="BN713" s="343">
        <f t="shared" si="1810"/>
        <v>-2.8631260049033559E-45</v>
      </c>
      <c r="BO713" s="343">
        <f t="shared" si="1811"/>
        <v>2.4108653136749352E-46</v>
      </c>
      <c r="BP713" s="343">
        <f t="shared" si="1812"/>
        <v>2.7231585530065211E-45</v>
      </c>
      <c r="BQ713" s="343">
        <f t="shared" si="1813"/>
        <v>-1.8220689347119732E-45</v>
      </c>
      <c r="BR713" s="343">
        <f t="shared" si="1814"/>
        <v>-1.6653211677100362E-45</v>
      </c>
    </row>
    <row r="714" spans="2:70">
      <c r="B714" s="340">
        <v>20</v>
      </c>
      <c r="C714" s="340">
        <f t="shared" si="1815"/>
        <v>6.2500000000000012E-3</v>
      </c>
      <c r="D714" s="341">
        <f t="shared" si="1751"/>
        <v>18</v>
      </c>
      <c r="E714" s="342" t="str">
        <f>Z694</f>
        <v>-7,7215685135189E-31</v>
      </c>
      <c r="F714" s="291">
        <v>20</v>
      </c>
      <c r="G714" s="343">
        <f t="shared" si="1816"/>
        <v>3.5316724565971015E-45</v>
      </c>
      <c r="H714" s="343">
        <f t="shared" si="1752"/>
        <v>-2.4411497649092045E-45</v>
      </c>
      <c r="I714" s="343">
        <f t="shared" si="1753"/>
        <v>-1.663297314691731E-45</v>
      </c>
      <c r="J714" s="343">
        <f t="shared" si="1754"/>
        <v>3.7141824157689398E-45</v>
      </c>
      <c r="K714" s="343">
        <f t="shared" si="1755"/>
        <v>-1.1794148359013092E-45</v>
      </c>
      <c r="L714" s="343">
        <f t="shared" si="1756"/>
        <v>-2.8114973805988991E-45</v>
      </c>
      <c r="M714" s="343">
        <f t="shared" si="1757"/>
        <v>3.3312417712873968E-45</v>
      </c>
      <c r="N714" s="343">
        <f t="shared" si="1758"/>
        <v>2.6187531045045227E-46</v>
      </c>
      <c r="O714" s="343">
        <f t="shared" si="1759"/>
        <v>-3.5316724565971021E-45</v>
      </c>
      <c r="P714" s="343">
        <f t="shared" si="1760"/>
        <v>2.4411497649092048E-45</v>
      </c>
      <c r="Q714" s="343">
        <f t="shared" si="1761"/>
        <v>1.663297314691727E-45</v>
      </c>
      <c r="R714" s="343">
        <f t="shared" si="1762"/>
        <v>-3.7141824157689392E-45</v>
      </c>
      <c r="S714" s="343">
        <f t="shared" si="1763"/>
        <v>1.1794148359013006E-45</v>
      </c>
      <c r="T714" s="343">
        <f t="shared" si="1764"/>
        <v>2.8114973805989004E-45</v>
      </c>
      <c r="U714" s="343">
        <f t="shared" si="1765"/>
        <v>-3.3312417712873956E-45</v>
      </c>
      <c r="V714" s="343">
        <f t="shared" si="1766"/>
        <v>-2.6187531045045456E-46</v>
      </c>
      <c r="W714" s="343">
        <f t="shared" si="1767"/>
        <v>3.5316724565971027E-45</v>
      </c>
      <c r="X714" s="343">
        <f t="shared" si="1768"/>
        <v>-2.441149764909203E-45</v>
      </c>
      <c r="Y714" s="343">
        <f t="shared" si="1769"/>
        <v>-1.6632973146917291E-45</v>
      </c>
      <c r="Z714" s="343">
        <f t="shared" si="1770"/>
        <v>3.7141824157689398E-45</v>
      </c>
      <c r="AA714" s="343">
        <f t="shared" si="1771"/>
        <v>-1.1794148359013112E-45</v>
      </c>
      <c r="AB714" s="343">
        <f t="shared" si="1772"/>
        <v>-2.8114973805988935E-45</v>
      </c>
      <c r="AC714" s="343">
        <f t="shared" si="1773"/>
        <v>3.3312417712874005E-45</v>
      </c>
      <c r="AD714" s="343">
        <f t="shared" si="1774"/>
        <v>2.6187531045047004E-46</v>
      </c>
      <c r="AE714" s="343">
        <f t="shared" si="1775"/>
        <v>-3.5316724565971071E-45</v>
      </c>
      <c r="AF714" s="343">
        <f t="shared" si="1776"/>
        <v>2.4411497649091918E-45</v>
      </c>
      <c r="AG714" s="343">
        <f t="shared" si="1777"/>
        <v>1.6632973146917428E-45</v>
      </c>
      <c r="AH714" s="343">
        <f t="shared" si="1778"/>
        <v>-3.7141824157689386E-45</v>
      </c>
      <c r="AI714" s="343">
        <f t="shared" si="1779"/>
        <v>1.1794148359012964E-45</v>
      </c>
      <c r="AJ714" s="343">
        <f t="shared" si="1780"/>
        <v>2.8114973805989035E-45</v>
      </c>
      <c r="AK714" s="343">
        <f t="shared" si="1781"/>
        <v>-3.3312417712873931E-45</v>
      </c>
      <c r="AL714" s="343">
        <f t="shared" si="1782"/>
        <v>-2.6187531045045911E-46</v>
      </c>
      <c r="AM714" s="343">
        <f t="shared" si="1783"/>
        <v>3.5316724565971121E-45</v>
      </c>
      <c r="AN714" s="343">
        <f t="shared" si="1784"/>
        <v>-2.4411497649092002E-45</v>
      </c>
      <c r="AO714" s="343">
        <f t="shared" si="1785"/>
        <v>-1.6632973146917571E-45</v>
      </c>
      <c r="AP714" s="343">
        <f t="shared" si="1786"/>
        <v>3.7141824157689398E-45</v>
      </c>
      <c r="AQ714" s="343">
        <f t="shared" si="1787"/>
        <v>-1.1794148359012817E-45</v>
      </c>
      <c r="AR714" s="343">
        <f t="shared" si="1788"/>
        <v>-2.8114973805988966E-45</v>
      </c>
      <c r="AS714" s="343">
        <f t="shared" si="1789"/>
        <v>3.3312417712873862E-45</v>
      </c>
      <c r="AT714" s="343">
        <f t="shared" si="1790"/>
        <v>2.6187531045044819E-46</v>
      </c>
      <c r="AU714" s="343">
        <f t="shared" si="1791"/>
        <v>-3.531672456597109E-45</v>
      </c>
      <c r="AV714" s="343">
        <f t="shared" si="1792"/>
        <v>2.4411497649092079E-45</v>
      </c>
      <c r="AW714" s="343">
        <f t="shared" si="1793"/>
        <v>1.6632973146917472E-45</v>
      </c>
      <c r="AX714" s="343">
        <f t="shared" si="1794"/>
        <v>-3.7141824157689404E-45</v>
      </c>
      <c r="AY714" s="343">
        <f t="shared" si="1795"/>
        <v>1.1794148359012919E-45</v>
      </c>
      <c r="AZ714" s="343">
        <f t="shared" si="1796"/>
        <v>2.8114973805988886E-45</v>
      </c>
      <c r="BA714" s="343">
        <f t="shared" si="1797"/>
        <v>-3.3312417712873918E-45</v>
      </c>
      <c r="BB714" s="343">
        <f t="shared" si="1798"/>
        <v>-2.6187531045049007E-46</v>
      </c>
      <c r="BC714" s="343">
        <f t="shared" si="1799"/>
        <v>3.5316724565971059E-45</v>
      </c>
      <c r="BD714" s="343">
        <f t="shared" si="1800"/>
        <v>-2.4411497649091768E-45</v>
      </c>
      <c r="BE714" s="343">
        <f t="shared" si="1801"/>
        <v>-1.6632973146917375E-45</v>
      </c>
      <c r="BF714" s="343">
        <f t="shared" si="1802"/>
        <v>3.7141824157689373E-45</v>
      </c>
      <c r="BG714" s="343">
        <f t="shared" si="1803"/>
        <v>-1.1794148359013025E-45</v>
      </c>
      <c r="BH714" s="343">
        <f t="shared" si="1804"/>
        <v>-2.8114973805989166E-45</v>
      </c>
      <c r="BI714" s="343">
        <f t="shared" si="1805"/>
        <v>3.3312417712873962E-45</v>
      </c>
      <c r="BJ714" s="343">
        <f t="shared" si="1806"/>
        <v>2.6187531045047915E-46</v>
      </c>
      <c r="BK714" s="343">
        <f t="shared" si="1807"/>
        <v>-3.5316724565971021E-45</v>
      </c>
      <c r="BL714" s="343">
        <f t="shared" si="1808"/>
        <v>2.4411497649091843E-45</v>
      </c>
      <c r="BM714" s="343">
        <f t="shared" si="1809"/>
        <v>1.6632973146917276E-45</v>
      </c>
      <c r="BN714" s="343">
        <f t="shared" si="1810"/>
        <v>-3.7141824157689379E-45</v>
      </c>
      <c r="BO714" s="343">
        <f t="shared" si="1811"/>
        <v>1.1794148359013128E-45</v>
      </c>
      <c r="BP714" s="343">
        <f t="shared" si="1812"/>
        <v>2.8114973805989097E-45</v>
      </c>
      <c r="BQ714" s="343">
        <f t="shared" si="1813"/>
        <v>-3.3312417712874012E-45</v>
      </c>
      <c r="BR714" s="343">
        <f t="shared" si="1814"/>
        <v>-2.6187531045046822E-46</v>
      </c>
    </row>
    <row r="715" spans="2:70">
      <c r="B715" s="340">
        <v>21</v>
      </c>
      <c r="C715" s="340">
        <f t="shared" si="1815"/>
        <v>6.5625000000000015E-3</v>
      </c>
      <c r="D715" s="341">
        <f t="shared" si="1751"/>
        <v>18</v>
      </c>
      <c r="E715" s="342" t="str">
        <f>AA694</f>
        <v>-9,45812065161539E-31</v>
      </c>
      <c r="F715" s="291">
        <v>21</v>
      </c>
      <c r="G715" s="343">
        <f t="shared" si="1816"/>
        <v>-1.9012810995655503E-45</v>
      </c>
      <c r="H715" s="343">
        <f t="shared" si="1752"/>
        <v>1.0058662796400891E-44</v>
      </c>
      <c r="I715" s="343">
        <f t="shared" si="1753"/>
        <v>-7.5819605385473393E-45</v>
      </c>
      <c r="J715" s="343">
        <f t="shared" si="1754"/>
        <v>-2.9104398831714929E-45</v>
      </c>
      <c r="K715" s="343">
        <f t="shared" si="1755"/>
        <v>1.0325904265857898E-44</v>
      </c>
      <c r="L715" s="343">
        <f t="shared" si="1756"/>
        <v>-6.8247552682346307E-45</v>
      </c>
      <c r="M715" s="343">
        <f t="shared" si="1757"/>
        <v>-3.8915695396942138E-45</v>
      </c>
      <c r="N715" s="343">
        <f t="shared" si="1758"/>
        <v>1.0493701632521236E-44</v>
      </c>
      <c r="O715" s="343">
        <f t="shared" si="1759"/>
        <v>-6.0018238738980966E-45</v>
      </c>
      <c r="P715" s="343">
        <f t="shared" si="1760"/>
        <v>-4.835221254201374E-45</v>
      </c>
      <c r="Q715" s="343">
        <f t="shared" si="1761"/>
        <v>1.0560438916022568E-44</v>
      </c>
      <c r="R715" s="343">
        <f t="shared" si="1762"/>
        <v>-5.1210916347252552E-45</v>
      </c>
      <c r="S715" s="343">
        <f t="shared" si="1763"/>
        <v>-5.7323071448297693E-45</v>
      </c>
      <c r="T715" s="343">
        <f t="shared" si="1764"/>
        <v>1.0525473399839466E-44</v>
      </c>
      <c r="U715" s="343">
        <f t="shared" si="1765"/>
        <v>-4.1910404836365572E-45</v>
      </c>
      <c r="V715" s="343">
        <f t="shared" si="1766"/>
        <v>-6.5741877840556168E-45</v>
      </c>
      <c r="W715" s="343">
        <f t="shared" si="1767"/>
        <v>1.0389141821006872E-44</v>
      </c>
      <c r="X715" s="343">
        <f t="shared" si="1768"/>
        <v>-3.2206273216346628E-45</v>
      </c>
      <c r="Y715" s="343">
        <f t="shared" si="1769"/>
        <v>-7.3527554011044273E-45</v>
      </c>
      <c r="Z715" s="343">
        <f t="shared" si="1770"/>
        <v>1.0152757127155351E-44</v>
      </c>
      <c r="AA715" s="343">
        <f t="shared" si="1771"/>
        <v>-2.2191977579514835E-45</v>
      </c>
      <c r="AB715" s="343">
        <f t="shared" si="1772"/>
        <v>-8.0605119642155873E-45</v>
      </c>
      <c r="AC715" s="343">
        <f t="shared" si="1773"/>
        <v>9.8185958321077145E-45</v>
      </c>
      <c r="AD715" s="343">
        <f t="shared" si="1774"/>
        <v>-1.1963961067222614E-45</v>
      </c>
      <c r="AE715" s="343">
        <f t="shared" si="1775"/>
        <v>-8.6906413907873018E-45</v>
      </c>
      <c r="AF715" s="343">
        <f t="shared" si="1776"/>
        <v>9.3898760918064501E-45</v>
      </c>
      <c r="AG715" s="343">
        <f t="shared" si="1777"/>
        <v>-1.6207250696866431E-46</v>
      </c>
      <c r="AH715" s="343">
        <f t="shared" si="1778"/>
        <v>-9.23707518997794E-45</v>
      </c>
      <c r="AI715" s="343">
        <f t="shared" si="1779"/>
        <v>8.8707267117126888E-45</v>
      </c>
      <c r="AJ715" s="343">
        <f t="shared" si="1780"/>
        <v>8.7381193962481058E-46</v>
      </c>
      <c r="AK715" s="343">
        <f t="shared" si="1781"/>
        <v>-9.6945509055901458E-45</v>
      </c>
      <c r="AL715" s="343">
        <f t="shared" si="1782"/>
        <v>8.2661473841526066E-45</v>
      </c>
      <c r="AM715" s="343">
        <f t="shared" si="1783"/>
        <v>1.9012810995655036E-45</v>
      </c>
      <c r="AN715" s="343">
        <f t="shared" si="1784"/>
        <v>-1.0058662796400865E-44</v>
      </c>
      <c r="AO715" s="343">
        <f t="shared" si="1785"/>
        <v>7.5819605385473193E-45</v>
      </c>
      <c r="AP715" s="343">
        <f t="shared" si="1786"/>
        <v>2.9104398831714817E-45</v>
      </c>
      <c r="AQ715" s="343">
        <f t="shared" si="1787"/>
        <v>-1.0325904265857886E-44</v>
      </c>
      <c r="AR715" s="343">
        <f t="shared" si="1788"/>
        <v>6.8247552682345821E-45</v>
      </c>
      <c r="AS715" s="343">
        <f t="shared" si="1789"/>
        <v>3.8915695396942393E-45</v>
      </c>
      <c r="AT715" s="343">
        <f t="shared" si="1790"/>
        <v>-1.0493701632521236E-44</v>
      </c>
      <c r="AU715" s="343">
        <f t="shared" si="1791"/>
        <v>6.0018238738981364E-45</v>
      </c>
      <c r="AV715" s="343">
        <f t="shared" si="1792"/>
        <v>4.8352212542012975E-45</v>
      </c>
      <c r="AW715" s="343">
        <f t="shared" si="1793"/>
        <v>-1.0560438916022568E-44</v>
      </c>
      <c r="AX715" s="343">
        <f t="shared" si="1794"/>
        <v>5.1210916347252652E-45</v>
      </c>
      <c r="AY715" s="343">
        <f t="shared" si="1795"/>
        <v>5.7323071448297295E-45</v>
      </c>
      <c r="AZ715" s="343">
        <f t="shared" si="1796"/>
        <v>-1.0525473399839461E-44</v>
      </c>
      <c r="BA715" s="343">
        <f t="shared" si="1797"/>
        <v>4.1910404836365317E-45</v>
      </c>
      <c r="BB715" s="343">
        <f t="shared" si="1798"/>
        <v>6.5741877840556081E-45</v>
      </c>
      <c r="BC715" s="343">
        <f t="shared" si="1799"/>
        <v>-1.0389141821006875E-44</v>
      </c>
      <c r="BD715" s="343">
        <f t="shared" si="1800"/>
        <v>3.2206273216347443E-45</v>
      </c>
      <c r="BE715" s="343">
        <f t="shared" si="1801"/>
        <v>7.3527554011044198E-45</v>
      </c>
      <c r="BF715" s="343">
        <f t="shared" si="1802"/>
        <v>-1.0152757127155353E-44</v>
      </c>
      <c r="BG715" s="343">
        <f t="shared" si="1803"/>
        <v>2.2191977579514922E-45</v>
      </c>
      <c r="BH715" s="343">
        <f t="shared" si="1804"/>
        <v>8.0605119642156283E-45</v>
      </c>
      <c r="BI715" s="343">
        <f t="shared" si="1805"/>
        <v>-9.818595832107717E-45</v>
      </c>
      <c r="BJ715" s="343">
        <f t="shared" si="1806"/>
        <v>1.1963961067222708E-45</v>
      </c>
      <c r="BK715" s="343">
        <f t="shared" si="1807"/>
        <v>8.6906413907872956E-45</v>
      </c>
      <c r="BL715" s="343">
        <f t="shared" si="1808"/>
        <v>-9.3898760918064887E-45</v>
      </c>
      <c r="BM715" s="343">
        <f t="shared" si="1809"/>
        <v>1.6207250696867427E-46</v>
      </c>
      <c r="BN715" s="343">
        <f t="shared" si="1810"/>
        <v>9.237075189977935E-45</v>
      </c>
      <c r="BO715" s="343">
        <f t="shared" si="1811"/>
        <v>-8.870726711712695E-45</v>
      </c>
      <c r="BP715" s="343">
        <f t="shared" si="1812"/>
        <v>-8.738119396248753E-46</v>
      </c>
      <c r="BQ715" s="343">
        <f t="shared" si="1813"/>
        <v>9.6945509055900823E-45</v>
      </c>
      <c r="BR715" s="343">
        <f t="shared" si="1814"/>
        <v>-8.2661473841526128E-45</v>
      </c>
    </row>
    <row r="716" spans="2:70">
      <c r="B716" s="340">
        <v>22</v>
      </c>
      <c r="C716" s="340">
        <f t="shared" si="1815"/>
        <v>6.8750000000000018E-3</v>
      </c>
      <c r="D716" s="341">
        <f t="shared" si="1751"/>
        <v>18</v>
      </c>
      <c r="E716" s="342" t="str">
        <f>AB694</f>
        <v>-1,11035811425207E-30</v>
      </c>
      <c r="F716" s="291">
        <v>22</v>
      </c>
      <c r="G716" s="343">
        <f t="shared" si="1816"/>
        <v>-2.1695181034311218E-46</v>
      </c>
      <c r="H716" s="343">
        <f t="shared" si="1752"/>
        <v>1.1558536186698944E-46</v>
      </c>
      <c r="I716" s="343">
        <f t="shared" si="1753"/>
        <v>8.8520237490915495E-47</v>
      </c>
      <c r="J716" s="343">
        <f t="shared" si="1754"/>
        <v>-2.139437798065463E-46</v>
      </c>
      <c r="K716" s="343">
        <f t="shared" si="1755"/>
        <v>1.492013537095192E-46</v>
      </c>
      <c r="L716" s="343">
        <f t="shared" si="1756"/>
        <v>4.8160118112071027E-47</v>
      </c>
      <c r="M716" s="343">
        <f t="shared" si="1757"/>
        <v>-2.027140097930689E-46</v>
      </c>
      <c r="N716" s="343">
        <f t="shared" si="1758"/>
        <v>1.770836212020753E-46</v>
      </c>
      <c r="O716" s="343">
        <f t="shared" si="1759"/>
        <v>5.9492324026850948E-48</v>
      </c>
      <c r="P716" s="343">
        <f t="shared" si="1760"/>
        <v>-1.8369405406657037E-46</v>
      </c>
      <c r="Q716" s="343">
        <f t="shared" si="1761"/>
        <v>1.9816066444147461E-46</v>
      </c>
      <c r="R716" s="343">
        <f t="shared" si="1762"/>
        <v>-3.6490278971568056E-47</v>
      </c>
      <c r="S716" s="343">
        <f t="shared" si="1763"/>
        <v>-1.5761483885910594E-46</v>
      </c>
      <c r="T716" s="343">
        <f t="shared" si="1764"/>
        <v>2.1162250447616904E-46</v>
      </c>
      <c r="U716" s="343">
        <f t="shared" si="1765"/>
        <v>-7.7527489388928066E-47</v>
      </c>
      <c r="V716" s="343">
        <f t="shared" si="1766"/>
        <v>-1.2547857378570608E-46</v>
      </c>
      <c r="W716" s="343">
        <f t="shared" si="1767"/>
        <v>2.1695181034311214E-46</v>
      </c>
      <c r="X716" s="343">
        <f t="shared" si="1768"/>
        <v>-1.1558536186698855E-46</v>
      </c>
      <c r="Y716" s="343">
        <f t="shared" si="1769"/>
        <v>-8.8520237490916467E-47</v>
      </c>
      <c r="Z716" s="343">
        <f t="shared" si="1770"/>
        <v>2.1394377980654649E-46</v>
      </c>
      <c r="AA716" s="343">
        <f t="shared" si="1771"/>
        <v>-1.4920135370951842E-46</v>
      </c>
      <c r="AB716" s="343">
        <f t="shared" si="1772"/>
        <v>-4.8160118112072077E-47</v>
      </c>
      <c r="AC716" s="343">
        <f t="shared" si="1773"/>
        <v>2.0271400979306929E-46</v>
      </c>
      <c r="AD716" s="343">
        <f t="shared" si="1774"/>
        <v>-1.7708362120207468E-46</v>
      </c>
      <c r="AE716" s="343">
        <f t="shared" si="1775"/>
        <v>-5.9492324026861644E-48</v>
      </c>
      <c r="AF716" s="343">
        <f t="shared" si="1776"/>
        <v>1.8369405406657096E-46</v>
      </c>
      <c r="AG716" s="343">
        <f t="shared" si="1777"/>
        <v>-1.9816066444147418E-46</v>
      </c>
      <c r="AH716" s="343">
        <f t="shared" si="1778"/>
        <v>3.6490278971567006E-47</v>
      </c>
      <c r="AI716" s="343">
        <f t="shared" si="1779"/>
        <v>1.5761483885910667E-46</v>
      </c>
      <c r="AJ716" s="343">
        <f t="shared" si="1780"/>
        <v>-2.1162250447616881E-46</v>
      </c>
      <c r="AK716" s="343">
        <f t="shared" si="1781"/>
        <v>7.7527489388927064E-47</v>
      </c>
      <c r="AL716" s="343">
        <f t="shared" si="1782"/>
        <v>1.2547857378570694E-46</v>
      </c>
      <c r="AM716" s="343">
        <f t="shared" si="1783"/>
        <v>-2.1695181034311214E-46</v>
      </c>
      <c r="AN716" s="343">
        <f t="shared" si="1784"/>
        <v>1.1558536186698765E-46</v>
      </c>
      <c r="AO716" s="343">
        <f t="shared" si="1785"/>
        <v>8.852023749091742E-47</v>
      </c>
      <c r="AP716" s="343">
        <f t="shared" si="1786"/>
        <v>-2.1394377980654665E-46</v>
      </c>
      <c r="AQ716" s="343">
        <f t="shared" si="1787"/>
        <v>1.4920135370951764E-46</v>
      </c>
      <c r="AR716" s="343">
        <f t="shared" si="1788"/>
        <v>4.8160118112073117E-47</v>
      </c>
      <c r="AS716" s="343">
        <f t="shared" si="1789"/>
        <v>-2.0271400979306968E-46</v>
      </c>
      <c r="AT716" s="343">
        <f t="shared" si="1790"/>
        <v>1.7708362120207406E-46</v>
      </c>
      <c r="AU716" s="343">
        <f t="shared" si="1791"/>
        <v>5.949232402687234E-48</v>
      </c>
      <c r="AV716" s="343">
        <f t="shared" si="1792"/>
        <v>-1.836940540665715E-46</v>
      </c>
      <c r="AW716" s="343">
        <f t="shared" si="1793"/>
        <v>1.9816066444147376E-46</v>
      </c>
      <c r="AX716" s="343">
        <f t="shared" si="1794"/>
        <v>-3.6490278971565956E-47</v>
      </c>
      <c r="AY716" s="343">
        <f t="shared" si="1795"/>
        <v>-1.5761483885910739E-46</v>
      </c>
      <c r="AZ716" s="343">
        <f t="shared" si="1796"/>
        <v>2.1162250447616858E-46</v>
      </c>
      <c r="BA716" s="343">
        <f t="shared" si="1797"/>
        <v>-7.7527489388926082E-47</v>
      </c>
      <c r="BB716" s="343">
        <f t="shared" si="1798"/>
        <v>-1.2547857378570781E-46</v>
      </c>
      <c r="BC716" s="343">
        <f t="shared" si="1799"/>
        <v>2.169518103431121E-46</v>
      </c>
      <c r="BD716" s="343">
        <f t="shared" si="1800"/>
        <v>-1.1558536186698676E-46</v>
      </c>
      <c r="BE716" s="343">
        <f t="shared" si="1801"/>
        <v>-8.8520237490918412E-47</v>
      </c>
      <c r="BF716" s="343">
        <f t="shared" si="1802"/>
        <v>2.1394377980654684E-46</v>
      </c>
      <c r="BG716" s="343">
        <f t="shared" si="1803"/>
        <v>-1.4920135370951687E-46</v>
      </c>
      <c r="BH716" s="343">
        <f t="shared" si="1804"/>
        <v>-4.8160118112074148E-47</v>
      </c>
      <c r="BI716" s="343">
        <f t="shared" si="1805"/>
        <v>2.0271400979307007E-46</v>
      </c>
      <c r="BJ716" s="343">
        <f t="shared" si="1806"/>
        <v>-1.7708362120207347E-46</v>
      </c>
      <c r="BK716" s="343">
        <f t="shared" si="1807"/>
        <v>-5.9492324026882841E-48</v>
      </c>
      <c r="BL716" s="343">
        <f t="shared" si="1808"/>
        <v>1.8369405406657204E-46</v>
      </c>
      <c r="BM716" s="343">
        <f t="shared" si="1809"/>
        <v>-1.9816066444147333E-46</v>
      </c>
      <c r="BN716" s="343">
        <f t="shared" si="1810"/>
        <v>3.6490278971564906E-47</v>
      </c>
      <c r="BO716" s="343">
        <f t="shared" si="1811"/>
        <v>1.5761483885910811E-46</v>
      </c>
      <c r="BP716" s="343">
        <f t="shared" si="1812"/>
        <v>-2.1162250447616834E-46</v>
      </c>
      <c r="BQ716" s="343">
        <f t="shared" si="1813"/>
        <v>7.7527489388925071E-47</v>
      </c>
      <c r="BR716" s="343">
        <f t="shared" si="1814"/>
        <v>1.2547857378570867E-46</v>
      </c>
    </row>
    <row r="717" spans="2:70">
      <c r="B717" s="340">
        <v>23</v>
      </c>
      <c r="C717" s="340">
        <f t="shared" si="1815"/>
        <v>7.187500000000002E-3</v>
      </c>
      <c r="D717" s="341">
        <f t="shared" si="1751"/>
        <v>18</v>
      </c>
      <c r="E717" s="342" t="str">
        <f>AC694</f>
        <v>-1,26421165778805E-30</v>
      </c>
      <c r="F717" s="291">
        <v>23</v>
      </c>
      <c r="G717" s="343">
        <f t="shared" si="1816"/>
        <v>-8.959691201289231E-45</v>
      </c>
      <c r="H717" s="343">
        <f t="shared" si="1752"/>
        <v>2.959039136214425E-46</v>
      </c>
      <c r="I717" s="343">
        <f t="shared" si="1753"/>
        <v>8.5842522901708612E-45</v>
      </c>
      <c r="J717" s="343">
        <f t="shared" si="1754"/>
        <v>-1.1187487918523019E-44</v>
      </c>
      <c r="K717" s="343">
        <f t="shared" si="1755"/>
        <v>5.6102821141749778E-45</v>
      </c>
      <c r="L717" s="343">
        <f t="shared" si="1756"/>
        <v>4.0692373275309581E-45</v>
      </c>
      <c r="M717" s="343">
        <f t="shared" si="1757"/>
        <v>-1.0773275778682311E-44</v>
      </c>
      <c r="N717" s="343">
        <f t="shared" si="1758"/>
        <v>9.5997502773468857E-45</v>
      </c>
      <c r="O717" s="343">
        <f t="shared" si="1759"/>
        <v>-1.4067584325115936E-45</v>
      </c>
      <c r="P717" s="343">
        <f t="shared" si="1760"/>
        <v>-7.8148740732950222E-45</v>
      </c>
      <c r="Q717" s="343">
        <f t="shared" si="1761"/>
        <v>1.1322165689877495E-44</v>
      </c>
      <c r="R717" s="343">
        <f t="shared" si="1762"/>
        <v>-6.5505376783976635E-45</v>
      </c>
      <c r="S717" s="343">
        <f t="shared" si="1763"/>
        <v>-3.0109314682047157E-45</v>
      </c>
      <c r="T717" s="343">
        <f t="shared" si="1764"/>
        <v>1.0370767083409773E-44</v>
      </c>
      <c r="U717" s="343">
        <f t="shared" si="1765"/>
        <v>-1.0147358510476371E-44</v>
      </c>
      <c r="V717" s="343">
        <f t="shared" si="1766"/>
        <v>2.5040650986842847E-45</v>
      </c>
      <c r="W717" s="343">
        <f t="shared" si="1767"/>
        <v>6.9702343470485855E-45</v>
      </c>
      <c r="X717" s="343">
        <f t="shared" si="1768"/>
        <v>-1.134780481631311E-44</v>
      </c>
      <c r="Y717" s="343">
        <f t="shared" si="1769"/>
        <v>7.4277079838892157E-45</v>
      </c>
      <c r="Z717" s="343">
        <f t="shared" si="1770"/>
        <v>1.9236286928971363E-45</v>
      </c>
      <c r="AA717" s="343">
        <f t="shared" si="1771"/>
        <v>-9.8683822318860334E-45</v>
      </c>
      <c r="AB717" s="343">
        <f t="shared" si="1772"/>
        <v>1.0597242134039573E-44</v>
      </c>
      <c r="AC717" s="343">
        <f t="shared" si="1773"/>
        <v>-3.5772562490954215E-45</v>
      </c>
      <c r="AD717" s="343">
        <f t="shared" si="1774"/>
        <v>-6.0584674537224186E-45</v>
      </c>
      <c r="AE717" s="343">
        <f t="shared" si="1775"/>
        <v>1.1264158379026509E-44</v>
      </c>
      <c r="AF717" s="343">
        <f t="shared" si="1776"/>
        <v>-8.2333454010977075E-45</v>
      </c>
      <c r="AG717" s="343">
        <f t="shared" si="1777"/>
        <v>-8.1780032171450828E-46</v>
      </c>
      <c r="AH717" s="343">
        <f t="shared" si="1778"/>
        <v>9.2709594648627609E-45</v>
      </c>
      <c r="AI717" s="343">
        <f t="shared" si="1779"/>
        <v>-1.0945068522810152E-44</v>
      </c>
      <c r="AJ717" s="343">
        <f t="shared" si="1780"/>
        <v>4.615996466300514E-45</v>
      </c>
      <c r="AK717" s="343">
        <f t="shared" si="1781"/>
        <v>5.088354206921708E-45</v>
      </c>
      <c r="AL717" s="343">
        <f t="shared" si="1782"/>
        <v>-1.1072031938934556E-44</v>
      </c>
      <c r="AM717" s="343">
        <f t="shared" si="1783"/>
        <v>8.9596912012891588E-45</v>
      </c>
      <c r="AN717" s="343">
        <f t="shared" si="1784"/>
        <v>-2.9590391362144094E-46</v>
      </c>
      <c r="AO717" s="343">
        <f t="shared" si="1785"/>
        <v>-8.5842522901708948E-45</v>
      </c>
      <c r="AP717" s="343">
        <f t="shared" si="1786"/>
        <v>1.1187487918523004E-44</v>
      </c>
      <c r="AQ717" s="343">
        <f t="shared" si="1787"/>
        <v>-5.610282114174862E-45</v>
      </c>
      <c r="AR717" s="343">
        <f t="shared" si="1788"/>
        <v>-4.0692373275309886E-45</v>
      </c>
      <c r="AS717" s="343">
        <f t="shared" si="1789"/>
        <v>1.0773275778682335E-44</v>
      </c>
      <c r="AT717" s="343">
        <f t="shared" si="1790"/>
        <v>-9.599750277346826E-45</v>
      </c>
      <c r="AU717" s="343">
        <f t="shared" si="1791"/>
        <v>1.4067584325116017E-45</v>
      </c>
      <c r="AV717" s="343">
        <f t="shared" si="1792"/>
        <v>7.8148740732950471E-45</v>
      </c>
      <c r="AW717" s="343">
        <f t="shared" si="1793"/>
        <v>-1.1322165689877491E-44</v>
      </c>
      <c r="AX717" s="343">
        <f t="shared" si="1794"/>
        <v>6.5505376783975378E-45</v>
      </c>
      <c r="AY717" s="343">
        <f t="shared" si="1795"/>
        <v>3.0109314682047468E-45</v>
      </c>
      <c r="AZ717" s="343">
        <f t="shared" si="1796"/>
        <v>-1.0370767083409803E-44</v>
      </c>
      <c r="BA717" s="343">
        <f t="shared" si="1797"/>
        <v>1.0147358510476337E-44</v>
      </c>
      <c r="BB717" s="343">
        <f t="shared" si="1798"/>
        <v>-2.5040650986842928E-45</v>
      </c>
      <c r="BC717" s="343">
        <f t="shared" si="1799"/>
        <v>-6.970234347048644E-45</v>
      </c>
      <c r="BD717" s="343">
        <f t="shared" si="1800"/>
        <v>1.134780481631311E-44</v>
      </c>
      <c r="BE717" s="343">
        <f t="shared" si="1801"/>
        <v>-7.4277079838891012E-45</v>
      </c>
      <c r="BF717" s="343">
        <f t="shared" si="1802"/>
        <v>-1.9236286928971273E-45</v>
      </c>
      <c r="BG717" s="343">
        <f t="shared" si="1803"/>
        <v>9.8683822318860683E-45</v>
      </c>
      <c r="BH717" s="343">
        <f t="shared" si="1804"/>
        <v>-1.0597242134039547E-44</v>
      </c>
      <c r="BI717" s="343">
        <f t="shared" si="1805"/>
        <v>3.5772562490952765E-45</v>
      </c>
      <c r="BJ717" s="343">
        <f t="shared" si="1806"/>
        <v>6.0584674537224808E-45</v>
      </c>
      <c r="BK717" s="343">
        <f t="shared" si="1807"/>
        <v>-1.1264158379026499E-44</v>
      </c>
      <c r="BL717" s="343">
        <f t="shared" si="1808"/>
        <v>8.2333454010976017E-45</v>
      </c>
      <c r="BM717" s="343">
        <f t="shared" si="1809"/>
        <v>8.1780032171450019E-46</v>
      </c>
      <c r="BN717" s="343">
        <f t="shared" si="1810"/>
        <v>-9.2709594648628953E-45</v>
      </c>
      <c r="BO717" s="343">
        <f t="shared" si="1811"/>
        <v>1.0945068522810134E-44</v>
      </c>
      <c r="BP717" s="343">
        <f t="shared" si="1812"/>
        <v>-4.6159964663005948E-45</v>
      </c>
      <c r="BQ717" s="343">
        <f t="shared" si="1813"/>
        <v>-5.0883542069219177E-45</v>
      </c>
      <c r="BR717" s="343">
        <f t="shared" si="1814"/>
        <v>1.1072031938934573E-44</v>
      </c>
    </row>
    <row r="718" spans="2:70">
      <c r="B718" s="340">
        <v>24</v>
      </c>
      <c r="C718" s="340">
        <f t="shared" si="1815"/>
        <v>7.5000000000000023E-3</v>
      </c>
      <c r="D718" s="341">
        <f t="shared" si="1751"/>
        <v>18</v>
      </c>
      <c r="E718" s="342" t="str">
        <f>AD694</f>
        <v>-1,4058907966568E-30</v>
      </c>
      <c r="F718" s="291">
        <v>24</v>
      </c>
      <c r="G718" s="343">
        <f t="shared" si="1816"/>
        <v>-9.2508195831830159E-44</v>
      </c>
      <c r="H718" s="343">
        <f t="shared" si="1752"/>
        <v>3.9317103280731605E-42</v>
      </c>
      <c r="I718" s="343">
        <f t="shared" si="1753"/>
        <v>-5.4677698734516041E-42</v>
      </c>
      <c r="J718" s="343">
        <f t="shared" si="1754"/>
        <v>3.8008839828971189E-42</v>
      </c>
      <c r="K718" s="343">
        <f t="shared" si="1755"/>
        <v>9.2508195831837169E-44</v>
      </c>
      <c r="L718" s="343">
        <f t="shared" si="1756"/>
        <v>-3.9317103280731618E-42</v>
      </c>
      <c r="M718" s="343">
        <f t="shared" si="1757"/>
        <v>5.4677698734516041E-42</v>
      </c>
      <c r="N718" s="343">
        <f t="shared" si="1758"/>
        <v>-3.800883982897117E-42</v>
      </c>
      <c r="O718" s="343">
        <f t="shared" si="1759"/>
        <v>-9.2508195831838443E-44</v>
      </c>
      <c r="P718" s="343">
        <f t="shared" si="1760"/>
        <v>3.9317103280731701E-42</v>
      </c>
      <c r="Q718" s="343">
        <f t="shared" si="1761"/>
        <v>-5.4677698734516035E-42</v>
      </c>
      <c r="R718" s="343">
        <f t="shared" si="1762"/>
        <v>3.8008839828971157E-42</v>
      </c>
      <c r="S718" s="343">
        <f t="shared" si="1763"/>
        <v>9.2508195831841311E-44</v>
      </c>
      <c r="T718" s="343">
        <f t="shared" si="1764"/>
        <v>-3.931710328073158E-42</v>
      </c>
      <c r="U718" s="343">
        <f t="shared" si="1765"/>
        <v>5.4677698734516035E-42</v>
      </c>
      <c r="V718" s="343">
        <f t="shared" si="1766"/>
        <v>-3.8008839828971144E-42</v>
      </c>
      <c r="W718" s="343">
        <f t="shared" si="1767"/>
        <v>-9.2508195831842904E-44</v>
      </c>
      <c r="X718" s="343">
        <f t="shared" si="1768"/>
        <v>3.9317103280731726E-42</v>
      </c>
      <c r="Y718" s="343">
        <f t="shared" si="1769"/>
        <v>-5.4677698734516035E-42</v>
      </c>
      <c r="Z718" s="343">
        <f t="shared" si="1770"/>
        <v>3.8008839828970991E-42</v>
      </c>
      <c r="AA718" s="343">
        <f t="shared" si="1771"/>
        <v>9.2508195831825698E-44</v>
      </c>
      <c r="AB718" s="343">
        <f t="shared" si="1772"/>
        <v>-3.9317103280731605E-42</v>
      </c>
      <c r="AC718" s="343">
        <f t="shared" si="1773"/>
        <v>5.4677698734516041E-42</v>
      </c>
      <c r="AD718" s="343">
        <f t="shared" si="1774"/>
        <v>-3.8008839828971112E-42</v>
      </c>
      <c r="AE718" s="343">
        <f t="shared" si="1775"/>
        <v>-9.2508195831847365E-44</v>
      </c>
      <c r="AF718" s="343">
        <f t="shared" si="1776"/>
        <v>3.9317103280731758E-42</v>
      </c>
      <c r="AG718" s="343">
        <f t="shared" si="1777"/>
        <v>-5.4677698734516035E-42</v>
      </c>
      <c r="AH718" s="343">
        <f t="shared" si="1778"/>
        <v>3.800883982897124E-42</v>
      </c>
      <c r="AI718" s="343">
        <f t="shared" si="1779"/>
        <v>9.2508195831868712E-44</v>
      </c>
      <c r="AJ718" s="343">
        <f t="shared" si="1780"/>
        <v>-3.9317103280731637E-42</v>
      </c>
      <c r="AK718" s="343">
        <f t="shared" si="1781"/>
        <v>5.4677698734516035E-42</v>
      </c>
      <c r="AL718" s="343">
        <f t="shared" si="1782"/>
        <v>-3.8008839828971087E-42</v>
      </c>
      <c r="AM718" s="343">
        <f t="shared" si="1783"/>
        <v>-9.2508195831811998E-44</v>
      </c>
      <c r="AN718" s="343">
        <f t="shared" si="1784"/>
        <v>3.9317103280731784E-42</v>
      </c>
      <c r="AO718" s="343">
        <f t="shared" si="1785"/>
        <v>-5.4677698734516041E-42</v>
      </c>
      <c r="AP718" s="343">
        <f t="shared" si="1786"/>
        <v>3.8008839828970934E-42</v>
      </c>
      <c r="AQ718" s="343">
        <f t="shared" si="1787"/>
        <v>9.2508195831833345E-44</v>
      </c>
      <c r="AR718" s="343">
        <f t="shared" si="1788"/>
        <v>-3.9317103280731937E-42</v>
      </c>
      <c r="AS718" s="343">
        <f t="shared" si="1789"/>
        <v>5.4677698734516035E-42</v>
      </c>
      <c r="AT718" s="343">
        <f t="shared" si="1790"/>
        <v>-3.8008839828970775E-42</v>
      </c>
      <c r="AU718" s="343">
        <f t="shared" si="1791"/>
        <v>-9.2508195831854693E-44</v>
      </c>
      <c r="AV718" s="343">
        <f t="shared" si="1792"/>
        <v>3.9317103280731542E-42</v>
      </c>
      <c r="AW718" s="343">
        <f t="shared" si="1793"/>
        <v>-5.4677698734516035E-42</v>
      </c>
      <c r="AX718" s="343">
        <f t="shared" si="1794"/>
        <v>3.8008839828971182E-42</v>
      </c>
      <c r="AY718" s="343">
        <f t="shared" si="1795"/>
        <v>9.2508195831876677E-44</v>
      </c>
      <c r="AZ718" s="343">
        <f t="shared" si="1796"/>
        <v>-3.9317103280731695E-42</v>
      </c>
      <c r="BA718" s="343">
        <f t="shared" si="1797"/>
        <v>5.4677698734516035E-42</v>
      </c>
      <c r="BB718" s="343">
        <f t="shared" si="1798"/>
        <v>-3.800883982897103E-42</v>
      </c>
      <c r="BC718" s="343">
        <f t="shared" si="1799"/>
        <v>-9.2508195831820919E-44</v>
      </c>
      <c r="BD718" s="343">
        <f t="shared" si="1800"/>
        <v>3.9317103280731841E-42</v>
      </c>
      <c r="BE718" s="343">
        <f t="shared" si="1801"/>
        <v>-5.4677698734516041E-42</v>
      </c>
      <c r="BF718" s="343">
        <f t="shared" si="1802"/>
        <v>3.8008839828970877E-42</v>
      </c>
      <c r="BG718" s="343">
        <f t="shared" si="1803"/>
        <v>9.2508195831841629E-44</v>
      </c>
      <c r="BH718" s="343">
        <f t="shared" si="1804"/>
        <v>-3.9317103280731988E-42</v>
      </c>
      <c r="BI718" s="343">
        <f t="shared" si="1805"/>
        <v>5.4677698734516022E-42</v>
      </c>
      <c r="BJ718" s="343">
        <f t="shared" si="1806"/>
        <v>-3.8008839828971278E-42</v>
      </c>
      <c r="BK718" s="343">
        <f t="shared" si="1807"/>
        <v>-9.2508195831862977E-44</v>
      </c>
      <c r="BL718" s="343">
        <f t="shared" si="1808"/>
        <v>3.9317103280732141E-42</v>
      </c>
      <c r="BM718" s="343">
        <f t="shared" si="1809"/>
        <v>-5.4677698734516047E-42</v>
      </c>
      <c r="BN718" s="343">
        <f t="shared" si="1810"/>
        <v>3.8008839828971125E-42</v>
      </c>
      <c r="BO718" s="343">
        <f t="shared" si="1811"/>
        <v>9.2508195831884643E-44</v>
      </c>
      <c r="BP718" s="343">
        <f t="shared" si="1812"/>
        <v>-3.9317103280732287E-42</v>
      </c>
      <c r="BQ718" s="343">
        <f t="shared" si="1813"/>
        <v>5.4677698734516047E-42</v>
      </c>
      <c r="BR718" s="343">
        <f t="shared" si="1814"/>
        <v>-3.8008839828970972E-42</v>
      </c>
    </row>
    <row r="719" spans="2:70">
      <c r="B719" s="340">
        <v>25</v>
      </c>
      <c r="C719" s="340">
        <f t="shared" si="1815"/>
        <v>7.8125000000000017E-3</v>
      </c>
      <c r="D719" s="341">
        <f t="shared" si="1751"/>
        <v>18</v>
      </c>
      <c r="E719" s="342" t="str">
        <f>AE694</f>
        <v>-1,53402971372747E-30</v>
      </c>
      <c r="F719" s="291">
        <v>25</v>
      </c>
      <c r="G719" s="343">
        <f t="shared" si="1816"/>
        <v>4.9697851950647188E-46</v>
      </c>
      <c r="H719" s="343">
        <f t="shared" si="1752"/>
        <v>1.6995327141597657E-46</v>
      </c>
      <c r="I719" s="343">
        <f t="shared" si="1753"/>
        <v>-7.5972983028196099E-46</v>
      </c>
      <c r="J719" s="343">
        <f t="shared" si="1754"/>
        <v>1.0046049296629306E-45</v>
      </c>
      <c r="K719" s="343">
        <f t="shared" si="1755"/>
        <v>-7.9341039397640471E-46</v>
      </c>
      <c r="L719" s="343">
        <f t="shared" si="1756"/>
        <v>2.220241270378846E-46</v>
      </c>
      <c r="M719" s="343">
        <f t="shared" si="1757"/>
        <v>4.5015645177835967E-46</v>
      </c>
      <c r="N719" s="343">
        <f t="shared" si="1758"/>
        <v>-9.1797541278458885E-46</v>
      </c>
      <c r="O719" s="343">
        <f t="shared" si="1759"/>
        <v>9.6905272824656021E-46</v>
      </c>
      <c r="P719" s="343">
        <f t="shared" si="1760"/>
        <v>-5.8020036480395367E-46</v>
      </c>
      <c r="Q719" s="343">
        <f t="shared" si="1761"/>
        <v>-7.205083416990288E-47</v>
      </c>
      <c r="R719" s="343">
        <f t="shared" si="1762"/>
        <v>6.9159246077763361E-46</v>
      </c>
      <c r="S719" s="343">
        <f t="shared" si="1763"/>
        <v>-9.9716556912603444E-46</v>
      </c>
      <c r="T719" s="343">
        <f t="shared" si="1764"/>
        <v>8.5004635655802406E-46</v>
      </c>
      <c r="U719" s="343">
        <f t="shared" si="1765"/>
        <v>-3.1702386979848324E-46</v>
      </c>
      <c r="V719" s="343">
        <f t="shared" si="1766"/>
        <v>-3.5992082591854978E-46</v>
      </c>
      <c r="W719" s="343">
        <f t="shared" si="1767"/>
        <v>8.734689914344621E-46</v>
      </c>
      <c r="X719" s="343">
        <f t="shared" si="1768"/>
        <v>-9.9048049621554369E-46</v>
      </c>
      <c r="Y719" s="343">
        <f t="shared" si="1769"/>
        <v>6.5783456341858939E-46</v>
      </c>
      <c r="Z719" s="343">
        <f t="shared" si="1770"/>
        <v>-2.6545491996222056E-47</v>
      </c>
      <c r="AA719" s="343">
        <f t="shared" si="1771"/>
        <v>-6.167946778131219E-46</v>
      </c>
      <c r="AB719" s="343">
        <f t="shared" si="1772"/>
        <v>9.8012295905230599E-46</v>
      </c>
      <c r="AC719" s="343">
        <f t="shared" si="1773"/>
        <v>-8.9849590804338148E-46</v>
      </c>
      <c r="AD719" s="343">
        <f t="shared" si="1774"/>
        <v>4.0897049939004687E-46</v>
      </c>
      <c r="AE719" s="343">
        <f t="shared" si="1775"/>
        <v>2.6621896575240715E-46</v>
      </c>
      <c r="AF719" s="343">
        <f t="shared" si="1776"/>
        <v>-8.2055058621010197E-46</v>
      </c>
      <c r="AG719" s="343">
        <f t="shared" si="1777"/>
        <v>1.0023693955542561E-45</v>
      </c>
      <c r="AH719" s="343">
        <f t="shared" si="1778"/>
        <v>-7.2913345557855716E-46</v>
      </c>
      <c r="AI719" s="343">
        <f t="shared" si="1779"/>
        <v>1.248861705631708E-46</v>
      </c>
      <c r="AJ719" s="343">
        <f t="shared" si="1780"/>
        <v>5.3605682492700151E-46</v>
      </c>
      <c r="AK719" s="343">
        <f t="shared" si="1781"/>
        <v>-9.5364122909319377E-46</v>
      </c>
      <c r="AL719" s="343">
        <f t="shared" si="1782"/>
        <v>9.3829245276645612E-46</v>
      </c>
      <c r="AM719" s="343">
        <f t="shared" si="1783"/>
        <v>-4.9697851950647414E-46</v>
      </c>
      <c r="AN719" s="343">
        <f t="shared" si="1784"/>
        <v>-1.6995327141597175E-46</v>
      </c>
      <c r="AO719" s="343">
        <f t="shared" si="1785"/>
        <v>7.5972983028195601E-46</v>
      </c>
      <c r="AP719" s="343">
        <f t="shared" si="1786"/>
        <v>-1.0046049296629308E-45</v>
      </c>
      <c r="AQ719" s="343">
        <f t="shared" si="1787"/>
        <v>7.9341039397640269E-46</v>
      </c>
      <c r="AR719" s="343">
        <f t="shared" si="1788"/>
        <v>-2.2202412703788506E-46</v>
      </c>
      <c r="AS719" s="343">
        <f t="shared" si="1789"/>
        <v>-4.501564517783592E-46</v>
      </c>
      <c r="AT719" s="343">
        <f t="shared" si="1790"/>
        <v>9.1797541278458729E-46</v>
      </c>
      <c r="AU719" s="343">
        <f t="shared" si="1791"/>
        <v>-9.6905272824656223E-46</v>
      </c>
      <c r="AV719" s="343">
        <f t="shared" si="1792"/>
        <v>5.8020036480394822E-46</v>
      </c>
      <c r="AW719" s="343">
        <f t="shared" si="1793"/>
        <v>7.2050834169905952E-47</v>
      </c>
      <c r="AX719" s="343">
        <f t="shared" si="1794"/>
        <v>-6.915924607776333E-46</v>
      </c>
      <c r="AY719" s="343">
        <f t="shared" si="1795"/>
        <v>9.9716556912603444E-46</v>
      </c>
      <c r="AZ719" s="343">
        <f t="shared" si="1796"/>
        <v>-8.5004635655802437E-46</v>
      </c>
      <c r="BA719" s="343">
        <f t="shared" si="1797"/>
        <v>3.1702386979849048E-46</v>
      </c>
      <c r="BB719" s="343">
        <f t="shared" si="1798"/>
        <v>3.59920825918556E-46</v>
      </c>
      <c r="BC719" s="343">
        <f t="shared" si="1799"/>
        <v>-8.7346899143446536E-46</v>
      </c>
      <c r="BD719" s="343">
        <f t="shared" si="1800"/>
        <v>9.9048049621554385E-46</v>
      </c>
      <c r="BE719" s="343">
        <f t="shared" si="1801"/>
        <v>-6.5783456341858986E-46</v>
      </c>
      <c r="BF719" s="343">
        <f t="shared" si="1802"/>
        <v>2.65454919962226E-47</v>
      </c>
      <c r="BG719" s="343">
        <f t="shared" si="1803"/>
        <v>6.1679467781311591E-46</v>
      </c>
      <c r="BH719" s="343">
        <f t="shared" si="1804"/>
        <v>-9.8012295905230444E-46</v>
      </c>
      <c r="BI719" s="343">
        <f t="shared" si="1805"/>
        <v>8.9849590804338505E-46</v>
      </c>
      <c r="BJ719" s="343">
        <f t="shared" si="1806"/>
        <v>-4.0897049939006041E-46</v>
      </c>
      <c r="BK719" s="343">
        <f t="shared" si="1807"/>
        <v>-2.6621896575239283E-46</v>
      </c>
      <c r="BL719" s="343">
        <f t="shared" si="1808"/>
        <v>8.205505862101099E-46</v>
      </c>
      <c r="BM719" s="343">
        <f t="shared" si="1809"/>
        <v>-1.0023693955542552E-45</v>
      </c>
      <c r="BN719" s="343">
        <f t="shared" si="1810"/>
        <v>7.2913345557854782E-46</v>
      </c>
      <c r="BO719" s="343">
        <f t="shared" si="1811"/>
        <v>-1.2488617056317135E-46</v>
      </c>
      <c r="BP719" s="343">
        <f t="shared" si="1812"/>
        <v>-5.3605682492700104E-46</v>
      </c>
      <c r="BQ719" s="343">
        <f t="shared" si="1813"/>
        <v>9.5364122909319362E-46</v>
      </c>
      <c r="BR719" s="343">
        <f t="shared" si="1814"/>
        <v>-9.3829245276645627E-46</v>
      </c>
    </row>
    <row r="720" spans="2:70">
      <c r="B720" s="340">
        <v>26</v>
      </c>
      <c r="C720" s="340">
        <f t="shared" si="1815"/>
        <v>8.125000000000002E-3</v>
      </c>
      <c r="D720" s="341">
        <f t="shared" si="1751"/>
        <v>18</v>
      </c>
      <c r="E720" s="342" t="str">
        <f>AF694</f>
        <v>-1,64739429894068E-30</v>
      </c>
      <c r="F720" s="291">
        <v>26</v>
      </c>
      <c r="G720" s="343">
        <f t="shared" si="1816"/>
        <v>4.3804429252349158E-45</v>
      </c>
      <c r="H720" s="343">
        <f t="shared" si="1752"/>
        <v>-5.2256715521305051E-45</v>
      </c>
      <c r="I720" s="343">
        <f t="shared" si="1753"/>
        <v>4.3095312737058669E-45</v>
      </c>
      <c r="J720" s="343">
        <f t="shared" si="1754"/>
        <v>-1.9408170425773184E-45</v>
      </c>
      <c r="K720" s="343">
        <f t="shared" si="1755"/>
        <v>-1.0820704858219968E-45</v>
      </c>
      <c r="L720" s="343">
        <f t="shared" si="1756"/>
        <v>3.7402344972382032E-45</v>
      </c>
      <c r="M720" s="343">
        <f t="shared" si="1757"/>
        <v>-5.1377121688565091E-45</v>
      </c>
      <c r="N720" s="343">
        <f t="shared" si="1758"/>
        <v>4.803468593084182E-45</v>
      </c>
      <c r="O720" s="343">
        <f t="shared" si="1759"/>
        <v>-2.850164168741797E-45</v>
      </c>
      <c r="P720" s="343">
        <f t="shared" si="1760"/>
        <v>-6.3818800319473643E-47</v>
      </c>
      <c r="Q720" s="343">
        <f t="shared" si="1761"/>
        <v>2.9562909550602888E-45</v>
      </c>
      <c r="R720" s="343">
        <f t="shared" si="1762"/>
        <v>-4.8523133881955389E-45</v>
      </c>
      <c r="S720" s="343">
        <f t="shared" si="1763"/>
        <v>5.1128113082464905E-45</v>
      </c>
      <c r="T720" s="343">
        <f t="shared" si="1764"/>
        <v>-3.649981084292036E-45</v>
      </c>
      <c r="U720" s="343">
        <f t="shared" si="1765"/>
        <v>9.5688540588934024E-46</v>
      </c>
      <c r="V720" s="343">
        <f t="shared" si="1766"/>
        <v>2.0587388093864907E-45</v>
      </c>
      <c r="W720" s="343">
        <f t="shared" si="1767"/>
        <v>-4.3804429252349146E-45</v>
      </c>
      <c r="X720" s="343">
        <f t="shared" si="1768"/>
        <v>5.2256715521305051E-45</v>
      </c>
      <c r="Y720" s="343">
        <f t="shared" si="1769"/>
        <v>-4.3095312737058774E-45</v>
      </c>
      <c r="Z720" s="343">
        <f t="shared" si="1770"/>
        <v>1.9408170425773271E-45</v>
      </c>
      <c r="AA720" s="343">
        <f t="shared" si="1771"/>
        <v>1.0820704858219959E-45</v>
      </c>
      <c r="AB720" s="343">
        <f t="shared" si="1772"/>
        <v>-3.7402344972381833E-45</v>
      </c>
      <c r="AC720" s="343">
        <f t="shared" si="1773"/>
        <v>5.1377121688565073E-45</v>
      </c>
      <c r="AD720" s="343">
        <f t="shared" si="1774"/>
        <v>-4.8034685930841864E-45</v>
      </c>
      <c r="AE720" s="343">
        <f t="shared" si="1775"/>
        <v>2.8501641687418045E-45</v>
      </c>
      <c r="AF720" s="343">
        <f t="shared" si="1776"/>
        <v>6.3818800319481422E-47</v>
      </c>
      <c r="AG720" s="343">
        <f t="shared" si="1777"/>
        <v>-2.9562909550603112E-45</v>
      </c>
      <c r="AH720" s="343">
        <f t="shared" si="1778"/>
        <v>4.8523133881955215E-45</v>
      </c>
      <c r="AI720" s="343">
        <f t="shared" si="1779"/>
        <v>-5.1128113082465011E-45</v>
      </c>
      <c r="AJ720" s="343">
        <f t="shared" si="1780"/>
        <v>3.6499810842920434E-45</v>
      </c>
      <c r="AK720" s="343">
        <f t="shared" si="1781"/>
        <v>-9.5688540588935051E-46</v>
      </c>
      <c r="AL720" s="343">
        <f t="shared" si="1782"/>
        <v>-2.058738809386481E-45</v>
      </c>
      <c r="AM720" s="343">
        <f t="shared" si="1783"/>
        <v>4.3804429252349084E-45</v>
      </c>
      <c r="AN720" s="343">
        <f t="shared" si="1784"/>
        <v>-5.2256715521305051E-45</v>
      </c>
      <c r="AO720" s="343">
        <f t="shared" si="1785"/>
        <v>4.3095312737058625E-45</v>
      </c>
      <c r="AP720" s="343">
        <f t="shared" si="1786"/>
        <v>-1.9408170425773022E-45</v>
      </c>
      <c r="AQ720" s="343">
        <f t="shared" si="1787"/>
        <v>-1.0820704858219493E-45</v>
      </c>
      <c r="AR720" s="343">
        <f t="shared" si="1788"/>
        <v>3.7402344972381752E-45</v>
      </c>
      <c r="AS720" s="343">
        <f t="shared" si="1789"/>
        <v>-5.1377121688565054E-45</v>
      </c>
      <c r="AT720" s="343">
        <f t="shared" si="1790"/>
        <v>4.8034685930841901E-45</v>
      </c>
      <c r="AU720" s="343">
        <f t="shared" si="1791"/>
        <v>-2.8501641687418138E-45</v>
      </c>
      <c r="AV720" s="343">
        <f t="shared" si="1792"/>
        <v>-6.3818800319471776E-47</v>
      </c>
      <c r="AW720" s="343">
        <f t="shared" si="1793"/>
        <v>2.9562909550603031E-45</v>
      </c>
      <c r="AX720" s="343">
        <f t="shared" si="1794"/>
        <v>-4.8523133881955178E-45</v>
      </c>
      <c r="AY720" s="343">
        <f t="shared" si="1795"/>
        <v>5.112811308246503E-45</v>
      </c>
      <c r="AZ720" s="343">
        <f t="shared" si="1796"/>
        <v>-3.6499810842920509E-45</v>
      </c>
      <c r="BA720" s="343">
        <f t="shared" si="1797"/>
        <v>9.5688540588936109E-46</v>
      </c>
      <c r="BB720" s="343">
        <f t="shared" si="1798"/>
        <v>2.0587388093864717E-45</v>
      </c>
      <c r="BC720" s="343">
        <f t="shared" si="1799"/>
        <v>-4.3804429252349034E-45</v>
      </c>
      <c r="BD720" s="343">
        <f t="shared" si="1800"/>
        <v>5.2256715521305051E-45</v>
      </c>
      <c r="BE720" s="343">
        <f t="shared" si="1801"/>
        <v>-4.309531273705911E-45</v>
      </c>
      <c r="BF720" s="343">
        <f t="shared" si="1802"/>
        <v>1.9408170425773122E-45</v>
      </c>
      <c r="BG720" s="343">
        <f t="shared" si="1803"/>
        <v>1.0820704858219395E-45</v>
      </c>
      <c r="BH720" s="343">
        <f t="shared" si="1804"/>
        <v>-3.74023449723822E-45</v>
      </c>
      <c r="BI720" s="343">
        <f t="shared" si="1805"/>
        <v>5.1377121688565035E-45</v>
      </c>
      <c r="BJ720" s="343">
        <f t="shared" si="1806"/>
        <v>-4.8034685930842237E-45</v>
      </c>
      <c r="BK720" s="343">
        <f t="shared" si="1807"/>
        <v>2.8501641687418219E-45</v>
      </c>
      <c r="BL720" s="343">
        <f t="shared" si="1808"/>
        <v>6.3818800319387143E-47</v>
      </c>
      <c r="BM720" s="343">
        <f t="shared" si="1809"/>
        <v>-2.9562909550602944E-45</v>
      </c>
      <c r="BN720" s="343">
        <f t="shared" si="1810"/>
        <v>4.8523133881955134E-45</v>
      </c>
      <c r="BO720" s="343">
        <f t="shared" si="1811"/>
        <v>-5.1128113082464899E-45</v>
      </c>
      <c r="BP720" s="343">
        <f t="shared" si="1812"/>
        <v>3.6499810842920584E-45</v>
      </c>
      <c r="BQ720" s="343">
        <f t="shared" si="1813"/>
        <v>-9.5688540588929761E-46</v>
      </c>
      <c r="BR720" s="343">
        <f t="shared" si="1814"/>
        <v>-2.0587388093864624E-45</v>
      </c>
    </row>
    <row r="721" spans="2:70">
      <c r="B721" s="340">
        <v>27</v>
      </c>
      <c r="C721" s="340">
        <f t="shared" si="1815"/>
        <v>8.4375000000000023E-3</v>
      </c>
      <c r="D721" s="341">
        <f t="shared" si="1751"/>
        <v>18</v>
      </c>
      <c r="E721" s="342" t="str">
        <f>AG694</f>
        <v>-1,74489414839375E-30</v>
      </c>
      <c r="F721" s="291">
        <v>27</v>
      </c>
      <c r="G721" s="343">
        <f t="shared" si="1816"/>
        <v>-2.6265186457207663E-45</v>
      </c>
      <c r="H721" s="343">
        <f t="shared" si="1752"/>
        <v>2.7816935040197178E-45</v>
      </c>
      <c r="I721" s="343">
        <f t="shared" si="1753"/>
        <v>-2.279950658468584E-45</v>
      </c>
      <c r="J721" s="343">
        <f t="shared" si="1754"/>
        <v>1.2397804307172388E-45</v>
      </c>
      <c r="K721" s="343">
        <f t="shared" si="1755"/>
        <v>9.3173208523594015E-47</v>
      </c>
      <c r="L721" s="343">
        <f t="shared" si="1756"/>
        <v>-1.4041232984462802E-45</v>
      </c>
      <c r="M721" s="343">
        <f t="shared" si="1757"/>
        <v>2.3834791808098608E-45</v>
      </c>
      <c r="N721" s="343">
        <f t="shared" si="1758"/>
        <v>-2.7999586469293423E-45</v>
      </c>
      <c r="O721" s="343">
        <f t="shared" si="1759"/>
        <v>2.5552069592362136E-45</v>
      </c>
      <c r="P721" s="343">
        <f t="shared" si="1760"/>
        <v>-1.7070240573932876E-45</v>
      </c>
      <c r="Q721" s="343">
        <f t="shared" si="1761"/>
        <v>4.5571467070247752E-46</v>
      </c>
      <c r="R721" s="343">
        <f t="shared" si="1762"/>
        <v>9.0321514025723248E-46</v>
      </c>
      <c r="S721" s="343">
        <f t="shared" si="1763"/>
        <v>-2.0488439476509493E-45</v>
      </c>
      <c r="T721" s="343">
        <f t="shared" si="1764"/>
        <v>2.7106229492723763E-45</v>
      </c>
      <c r="U721" s="343">
        <f t="shared" si="1765"/>
        <v>-2.732268089536963E-45</v>
      </c>
      <c r="V721" s="343">
        <f t="shared" si="1766"/>
        <v>2.1086677068538338E-45</v>
      </c>
      <c r="W721" s="343">
        <f t="shared" si="1767"/>
        <v>-9.870896907011991E-46</v>
      </c>
      <c r="X721" s="343">
        <f t="shared" si="1768"/>
        <v>-3.6759693075697601E-46</v>
      </c>
      <c r="Y721" s="343">
        <f t="shared" si="1769"/>
        <v>1.6354727905887496E-45</v>
      </c>
      <c r="Z721" s="343">
        <f t="shared" si="1770"/>
        <v>-2.5171195318097317E-45</v>
      </c>
      <c r="AA721" s="343">
        <f t="shared" si="1771"/>
        <v>2.8043296894304102E-45</v>
      </c>
      <c r="AB721" s="343">
        <f t="shared" si="1772"/>
        <v>-2.4292764388944569E-45</v>
      </c>
      <c r="AC721" s="343">
        <f t="shared" si="1773"/>
        <v>1.4805314074525317E-45</v>
      </c>
      <c r="AD721" s="343">
        <f t="shared" si="1774"/>
        <v>-1.8214782264151777E-46</v>
      </c>
      <c r="AE721" s="343">
        <f t="shared" si="1775"/>
        <v>-1.1592513313679346E-45</v>
      </c>
      <c r="AF721" s="343">
        <f t="shared" si="1776"/>
        <v>2.2268846223565338E-45</v>
      </c>
      <c r="AG721" s="343">
        <f t="shared" si="1777"/>
        <v>-2.7686224720452562E-45</v>
      </c>
      <c r="AH721" s="343">
        <f t="shared" si="1778"/>
        <v>2.656529439742293E-45</v>
      </c>
      <c r="AI721" s="343">
        <f t="shared" si="1779"/>
        <v>-1.9170771325070599E-45</v>
      </c>
      <c r="AJ721" s="343">
        <f t="shared" si="1780"/>
        <v>7.2489273736557408E-46</v>
      </c>
      <c r="AK721" s="343">
        <f t="shared" si="1781"/>
        <v>6.3848049359824993E-46</v>
      </c>
      <c r="AL721" s="343">
        <f t="shared" si="1782"/>
        <v>-1.8510717857174703E-45</v>
      </c>
      <c r="AM721" s="343">
        <f t="shared" si="1783"/>
        <v>2.6265186457207778E-45</v>
      </c>
      <c r="AN721" s="343">
        <f t="shared" si="1784"/>
        <v>-2.7816935040197162E-45</v>
      </c>
      <c r="AO721" s="343">
        <f t="shared" si="1785"/>
        <v>2.27995065846857E-45</v>
      </c>
      <c r="AP721" s="343">
        <f t="shared" si="1786"/>
        <v>-1.2397804307172391E-45</v>
      </c>
      <c r="AQ721" s="343">
        <f t="shared" si="1787"/>
        <v>-9.3173208523608328E-47</v>
      </c>
      <c r="AR721" s="343">
        <f t="shared" si="1788"/>
        <v>1.4041232984463057E-45</v>
      </c>
      <c r="AS721" s="343">
        <f t="shared" si="1789"/>
        <v>-2.3834791808098605E-45</v>
      </c>
      <c r="AT721" s="343">
        <f t="shared" si="1790"/>
        <v>2.7999586469293436E-45</v>
      </c>
      <c r="AU721" s="343">
        <f t="shared" si="1791"/>
        <v>-2.5552069592361971E-45</v>
      </c>
      <c r="AV721" s="343">
        <f t="shared" si="1792"/>
        <v>1.7070240573932802E-45</v>
      </c>
      <c r="AW721" s="343">
        <f t="shared" si="1793"/>
        <v>-4.5571467070245854E-46</v>
      </c>
      <c r="AX721" s="343">
        <f t="shared" si="1794"/>
        <v>-9.0321514025726935E-46</v>
      </c>
      <c r="AY721" s="343">
        <f t="shared" si="1795"/>
        <v>2.0488439476509627E-45</v>
      </c>
      <c r="AZ721" s="343">
        <f t="shared" si="1796"/>
        <v>-2.7106229492723809E-45</v>
      </c>
      <c r="BA721" s="343">
        <f t="shared" si="1797"/>
        <v>2.7322680895369633E-45</v>
      </c>
      <c r="BB721" s="343">
        <f t="shared" si="1798"/>
        <v>-2.108667706853821E-45</v>
      </c>
      <c r="BC721" s="343">
        <f t="shared" si="1799"/>
        <v>9.8708969070116238E-46</v>
      </c>
      <c r="BD721" s="343">
        <f t="shared" si="1800"/>
        <v>3.6759693075703451E-46</v>
      </c>
      <c r="BE721" s="343">
        <f t="shared" si="1801"/>
        <v>-1.6354727905887328E-45</v>
      </c>
      <c r="BF721" s="343">
        <f t="shared" si="1802"/>
        <v>2.5171195318097314E-45</v>
      </c>
      <c r="BG721" s="343">
        <f t="shared" si="1803"/>
        <v>-2.8043296894304096E-45</v>
      </c>
      <c r="BH721" s="343">
        <f t="shared" si="1804"/>
        <v>2.4292764388944472E-45</v>
      </c>
      <c r="BI721" s="343">
        <f t="shared" si="1805"/>
        <v>-1.4805314074524984E-45</v>
      </c>
      <c r="BJ721" s="343">
        <f t="shared" si="1806"/>
        <v>1.8214782264145897E-46</v>
      </c>
      <c r="BK721" s="343">
        <f t="shared" si="1807"/>
        <v>1.1592513313679161E-45</v>
      </c>
      <c r="BL721" s="343">
        <f t="shared" si="1808"/>
        <v>-2.2268846223565453E-45</v>
      </c>
      <c r="BM721" s="343">
        <f t="shared" si="1809"/>
        <v>2.7686224720452593E-45</v>
      </c>
      <c r="BN721" s="343">
        <f t="shared" si="1810"/>
        <v>-2.6565294397422868E-45</v>
      </c>
      <c r="BO721" s="343">
        <f t="shared" si="1811"/>
        <v>1.9170771325070167E-45</v>
      </c>
      <c r="BP721" s="343">
        <f t="shared" si="1812"/>
        <v>-7.2489273736559415E-46</v>
      </c>
      <c r="BQ721" s="343">
        <f t="shared" si="1813"/>
        <v>-6.3848049359826891E-46</v>
      </c>
      <c r="BR721" s="343">
        <f t="shared" si="1814"/>
        <v>1.851071785717485E-45</v>
      </c>
    </row>
    <row r="722" spans="2:70">
      <c r="B722" s="340">
        <v>28</v>
      </c>
      <c r="C722" s="340">
        <f t="shared" si="1815"/>
        <v>8.7500000000000026E-3</v>
      </c>
      <c r="D722" s="341">
        <f t="shared" si="1751"/>
        <v>18</v>
      </c>
      <c r="E722" s="342" t="str">
        <f>AH694</f>
        <v>-1,8255906124877E-30</v>
      </c>
      <c r="F722" s="291">
        <v>28</v>
      </c>
      <c r="G722" s="343">
        <f t="shared" si="1816"/>
        <v>-6.1710622587524444E-46</v>
      </c>
      <c r="H722" s="343">
        <f t="shared" si="1752"/>
        <v>1.0845454785522949E-45</v>
      </c>
      <c r="I722" s="343">
        <f t="shared" si="1753"/>
        <v>-1.3868725135490032E-45</v>
      </c>
      <c r="J722" s="343">
        <f t="shared" si="1754"/>
        <v>1.478060780388518E-45</v>
      </c>
      <c r="K722" s="343">
        <f t="shared" si="1755"/>
        <v>-1.3442276920682196E-45</v>
      </c>
      <c r="L722" s="343">
        <f t="shared" si="1756"/>
        <v>1.0057481230849084E-45</v>
      </c>
      <c r="M722" s="343">
        <f t="shared" si="1757"/>
        <v>-5.1415251949135523E-46</v>
      </c>
      <c r="N722" s="343">
        <f t="shared" si="1758"/>
        <v>-5.5718144390557063E-47</v>
      </c>
      <c r="O722" s="343">
        <f t="shared" si="1759"/>
        <v>6.1710622587524382E-46</v>
      </c>
      <c r="P722" s="343">
        <f t="shared" si="1760"/>
        <v>-1.0845454785522966E-45</v>
      </c>
      <c r="Q722" s="343">
        <f t="shared" si="1761"/>
        <v>1.3868725135490037E-45</v>
      </c>
      <c r="R722" s="343">
        <f t="shared" si="1762"/>
        <v>-1.478060780388518E-45</v>
      </c>
      <c r="S722" s="343">
        <f t="shared" si="1763"/>
        <v>1.3442276920682191E-45</v>
      </c>
      <c r="T722" s="343">
        <f t="shared" si="1764"/>
        <v>-1.0057481230849036E-45</v>
      </c>
      <c r="U722" s="343">
        <f t="shared" si="1765"/>
        <v>5.1415251949135904E-46</v>
      </c>
      <c r="V722" s="343">
        <f t="shared" si="1766"/>
        <v>5.5718144390558337E-47</v>
      </c>
      <c r="W722" s="343">
        <f t="shared" si="1767"/>
        <v>-6.1710622587524973E-46</v>
      </c>
      <c r="X722" s="343">
        <f t="shared" si="1768"/>
        <v>1.084545478552294E-45</v>
      </c>
      <c r="Y722" s="343">
        <f t="shared" si="1769"/>
        <v>-1.386872513549004E-45</v>
      </c>
      <c r="Z722" s="343">
        <f t="shared" si="1770"/>
        <v>1.4780607803885177E-45</v>
      </c>
      <c r="AA722" s="343">
        <f t="shared" si="1771"/>
        <v>-1.3442276920682205E-45</v>
      </c>
      <c r="AB722" s="343">
        <f t="shared" si="1772"/>
        <v>1.0057481230849066E-45</v>
      </c>
      <c r="AC722" s="343">
        <f t="shared" si="1773"/>
        <v>-5.1415251949135297E-46</v>
      </c>
      <c r="AD722" s="343">
        <f t="shared" si="1774"/>
        <v>-5.571814439055435E-47</v>
      </c>
      <c r="AE722" s="343">
        <f t="shared" si="1775"/>
        <v>6.1710622587525572E-46</v>
      </c>
      <c r="AF722" s="343">
        <f t="shared" si="1776"/>
        <v>-1.0845454785522984E-45</v>
      </c>
      <c r="AG722" s="343">
        <f t="shared" si="1777"/>
        <v>1.3868725135490026E-45</v>
      </c>
      <c r="AH722" s="343">
        <f t="shared" si="1778"/>
        <v>-1.4780607803885177E-45</v>
      </c>
      <c r="AI722" s="343">
        <f t="shared" si="1779"/>
        <v>1.3442276920682179E-45</v>
      </c>
      <c r="AJ722" s="343">
        <f t="shared" si="1780"/>
        <v>-1.0057481230849095E-45</v>
      </c>
      <c r="AK722" s="343">
        <f t="shared" si="1781"/>
        <v>5.1415251949134683E-46</v>
      </c>
      <c r="AL722" s="343">
        <f t="shared" si="1782"/>
        <v>5.5718144390560865E-47</v>
      </c>
      <c r="AM722" s="343">
        <f t="shared" si="1783"/>
        <v>-6.171062258752425E-46</v>
      </c>
      <c r="AN722" s="343">
        <f t="shared" si="1784"/>
        <v>1.0845454785523029E-45</v>
      </c>
      <c r="AO722" s="343">
        <f t="shared" si="1785"/>
        <v>-1.3868725135490051E-45</v>
      </c>
      <c r="AP722" s="343">
        <f t="shared" si="1786"/>
        <v>1.478060780388518E-45</v>
      </c>
      <c r="AQ722" s="343">
        <f t="shared" si="1787"/>
        <v>-1.3442276920682152E-45</v>
      </c>
      <c r="AR722" s="343">
        <f t="shared" si="1788"/>
        <v>1.0057481230849047E-45</v>
      </c>
      <c r="AS722" s="343">
        <f t="shared" si="1789"/>
        <v>-5.1415251949136029E-46</v>
      </c>
      <c r="AT722" s="343">
        <f t="shared" si="1790"/>
        <v>-5.571814439056739E-47</v>
      </c>
      <c r="AU722" s="343">
        <f t="shared" si="1791"/>
        <v>6.1710622587524841E-46</v>
      </c>
      <c r="AV722" s="343">
        <f t="shared" si="1792"/>
        <v>-1.0845454785522929E-45</v>
      </c>
      <c r="AW722" s="343">
        <f t="shared" si="1793"/>
        <v>1.3868725135490071E-45</v>
      </c>
      <c r="AX722" s="343">
        <f t="shared" si="1794"/>
        <v>-1.4780607803885177E-45</v>
      </c>
      <c r="AY722" s="343">
        <f t="shared" si="1795"/>
        <v>1.3442276920682211E-45</v>
      </c>
      <c r="AZ722" s="343">
        <f t="shared" si="1796"/>
        <v>-1.0057481230848999E-45</v>
      </c>
      <c r="BA722" s="343">
        <f t="shared" si="1797"/>
        <v>5.1415251949135422E-46</v>
      </c>
      <c r="BB722" s="343">
        <f t="shared" si="1798"/>
        <v>5.5718144390552902E-47</v>
      </c>
      <c r="BC722" s="343">
        <f t="shared" si="1799"/>
        <v>-6.1710622587523526E-46</v>
      </c>
      <c r="BD722" s="343">
        <f t="shared" si="1800"/>
        <v>1.0845454785523116E-45</v>
      </c>
      <c r="BE722" s="343">
        <f t="shared" si="1801"/>
        <v>-1.3868725135490095E-45</v>
      </c>
      <c r="BF722" s="343">
        <f t="shared" si="1802"/>
        <v>1.4780607803885177E-45</v>
      </c>
      <c r="BG722" s="343">
        <f t="shared" si="1803"/>
        <v>-1.3442276920682183E-45</v>
      </c>
      <c r="BH722" s="343">
        <f t="shared" si="1804"/>
        <v>1.0057481230849108E-45</v>
      </c>
      <c r="BI722" s="343">
        <f t="shared" si="1805"/>
        <v>-5.1415251949136783E-46</v>
      </c>
      <c r="BJ722" s="343">
        <f t="shared" si="1806"/>
        <v>-5.5718144390580429E-47</v>
      </c>
      <c r="BK722" s="343">
        <f t="shared" si="1807"/>
        <v>6.1710622587526031E-46</v>
      </c>
      <c r="BL722" s="343">
        <f t="shared" si="1808"/>
        <v>-1.0845454785523018E-45</v>
      </c>
      <c r="BM722" s="343">
        <f t="shared" si="1809"/>
        <v>1.3868725135490043E-45</v>
      </c>
      <c r="BN722" s="343">
        <f t="shared" si="1810"/>
        <v>-1.478060780388518E-45</v>
      </c>
      <c r="BO722" s="343">
        <f t="shared" si="1811"/>
        <v>1.3442276920682246E-45</v>
      </c>
      <c r="BP722" s="343">
        <f t="shared" si="1812"/>
        <v>-1.0057481230848904E-45</v>
      </c>
      <c r="BQ722" s="343">
        <f t="shared" si="1813"/>
        <v>5.1415251949134201E-46</v>
      </c>
      <c r="BR722" s="343">
        <f t="shared" si="1814"/>
        <v>5.5718144390565941E-47</v>
      </c>
    </row>
    <row r="723" spans="2:70">
      <c r="B723" s="340">
        <v>29</v>
      </c>
      <c r="C723" s="340">
        <f t="shared" si="1815"/>
        <v>9.0625000000000028E-3</v>
      </c>
      <c r="D723" s="341">
        <f t="shared" si="1751"/>
        <v>18</v>
      </c>
      <c r="E723" s="342" t="str">
        <f>AI694</f>
        <v>-1,88870524406692E-30</v>
      </c>
      <c r="F723" s="291">
        <v>29</v>
      </c>
      <c r="G723" s="343">
        <f t="shared" si="1816"/>
        <v>1.7056493988521883E-42</v>
      </c>
      <c r="H723" s="343">
        <f t="shared" si="1752"/>
        <v>-1.265559549127293E-42</v>
      </c>
      <c r="I723" s="343">
        <f t="shared" si="1753"/>
        <v>7.1648056080975869E-43</v>
      </c>
      <c r="J723" s="343">
        <f t="shared" si="1754"/>
        <v>-1.056987476864941E-43</v>
      </c>
      <c r="K723" s="343">
        <f t="shared" si="1755"/>
        <v>-5.1418577061458321E-43</v>
      </c>
      <c r="L723" s="343">
        <f t="shared" si="1756"/>
        <v>1.0897889556077884E-42</v>
      </c>
      <c r="M723" s="343">
        <f t="shared" si="1757"/>
        <v>-1.5715402474985506E-42</v>
      </c>
      <c r="N723" s="343">
        <f t="shared" si="1758"/>
        <v>1.9179515485080958E-42</v>
      </c>
      <c r="O723" s="343">
        <f t="shared" si="1759"/>
        <v>-2.0991901499963444E-42</v>
      </c>
      <c r="P723" s="343">
        <f t="shared" si="1760"/>
        <v>2.0996479052984007E-42</v>
      </c>
      <c r="Q723" s="343">
        <f t="shared" si="1761"/>
        <v>-1.919285392835015E-42</v>
      </c>
      <c r="R723" s="343">
        <f t="shared" si="1762"/>
        <v>1.5736353110725231E-42</v>
      </c>
      <c r="S723" s="343">
        <f t="shared" si="1763"/>
        <v>-1.0924648129605878E-42</v>
      </c>
      <c r="T723" s="343">
        <f t="shared" si="1764"/>
        <v>5.1721197870773654E-43</v>
      </c>
      <c r="U723" s="343">
        <f t="shared" si="1765"/>
        <v>1.0258280386198444E-43</v>
      </c>
      <c r="V723" s="343">
        <f t="shared" si="1766"/>
        <v>-7.1354322424381402E-43</v>
      </c>
      <c r="W723" s="343">
        <f t="shared" si="1767"/>
        <v>1.2630537812726523E-42</v>
      </c>
      <c r="X723" s="343">
        <f t="shared" si="1768"/>
        <v>-1.7037909947539623E-42</v>
      </c>
      <c r="Y723" s="343">
        <f t="shared" si="1769"/>
        <v>1.99779887180209E-42</v>
      </c>
      <c r="Z723" s="343">
        <f t="shared" si="1770"/>
        <v>-2.1197576514614792E-42</v>
      </c>
      <c r="AA723" s="343">
        <f t="shared" si="1771"/>
        <v>2.0591643255188402E-42</v>
      </c>
      <c r="AB723" s="343">
        <f t="shared" si="1772"/>
        <v>-1.8212371505180938E-42</v>
      </c>
      <c r="AC723" s="343">
        <f t="shared" si="1773"/>
        <v>1.4264662550106843E-42</v>
      </c>
      <c r="AD723" s="343">
        <f t="shared" si="1774"/>
        <v>-9.0884904344305351E-43</v>
      </c>
      <c r="AE723" s="343">
        <f t="shared" si="1775"/>
        <v>3.1296236251392371E-43</v>
      </c>
      <c r="AF723" s="343">
        <f t="shared" si="1776"/>
        <v>3.0987642693181462E-43</v>
      </c>
      <c r="AG723" s="343">
        <f t="shared" si="1777"/>
        <v>-9.0602886656117978E-43</v>
      </c>
      <c r="AH723" s="343">
        <f t="shared" si="1778"/>
        <v>1.424154708568442E-42</v>
      </c>
      <c r="AI723" s="343">
        <f t="shared" si="1779"/>
        <v>-1.8196333033430029E-42</v>
      </c>
      <c r="AJ723" s="343">
        <f t="shared" si="1780"/>
        <v>2.0584062998526819E-42</v>
      </c>
      <c r="AK723" s="343">
        <f t="shared" si="1781"/>
        <v>-2.1199107279656367E-42</v>
      </c>
      <c r="AL723" s="343">
        <f t="shared" si="1782"/>
        <v>1.998849867630814E-42</v>
      </c>
      <c r="AM723" s="343">
        <f t="shared" si="1783"/>
        <v>-1.7056493988521896E-42</v>
      </c>
      <c r="AN723" s="343">
        <f t="shared" si="1784"/>
        <v>1.2655595491272958E-42</v>
      </c>
      <c r="AO723" s="343">
        <f t="shared" si="1785"/>
        <v>-7.1648056080976593E-43</v>
      </c>
      <c r="AP723" s="343">
        <f t="shared" si="1786"/>
        <v>1.0569874768650158E-43</v>
      </c>
      <c r="AQ723" s="343">
        <f t="shared" si="1787"/>
        <v>5.1418577061457588E-43</v>
      </c>
      <c r="AR723" s="343">
        <f t="shared" si="1788"/>
        <v>-1.0897889556077755E-42</v>
      </c>
      <c r="AS723" s="343">
        <f t="shared" si="1789"/>
        <v>1.5715402474985404E-42</v>
      </c>
      <c r="AT723" s="343">
        <f t="shared" si="1790"/>
        <v>-1.9179515485080891E-42</v>
      </c>
      <c r="AU723" s="343">
        <f t="shared" si="1791"/>
        <v>2.0991901499963466E-42</v>
      </c>
      <c r="AV723" s="343">
        <f t="shared" si="1792"/>
        <v>-2.0996479052983984E-42</v>
      </c>
      <c r="AW723" s="343">
        <f t="shared" si="1793"/>
        <v>1.9192853928350118E-42</v>
      </c>
      <c r="AX723" s="343">
        <f t="shared" si="1794"/>
        <v>-1.5736353110725231E-42</v>
      </c>
      <c r="AY723" s="343">
        <f t="shared" si="1795"/>
        <v>1.0924648129605878E-42</v>
      </c>
      <c r="AZ723" s="343">
        <f t="shared" si="1796"/>
        <v>-5.1721197870776593E-43</v>
      </c>
      <c r="BA723" s="343">
        <f t="shared" si="1797"/>
        <v>-1.0258280386198444E-43</v>
      </c>
      <c r="BB723" s="343">
        <f t="shared" si="1798"/>
        <v>7.1354322424384246E-43</v>
      </c>
      <c r="BC723" s="343">
        <f t="shared" si="1799"/>
        <v>-1.2630537812726523E-42</v>
      </c>
      <c r="BD723" s="343">
        <f t="shared" si="1800"/>
        <v>1.7037909947539805E-42</v>
      </c>
      <c r="BE723" s="343">
        <f t="shared" si="1801"/>
        <v>-1.99779887180209E-42</v>
      </c>
      <c r="BF723" s="343">
        <f t="shared" si="1802"/>
        <v>2.1197576514614808E-42</v>
      </c>
      <c r="BG723" s="343">
        <f t="shared" si="1803"/>
        <v>-2.0591643255188441E-42</v>
      </c>
      <c r="BH723" s="343">
        <f t="shared" si="1804"/>
        <v>1.8212371505180865E-42</v>
      </c>
      <c r="BI723" s="343">
        <f t="shared" si="1805"/>
        <v>-1.4264662550106843E-42</v>
      </c>
      <c r="BJ723" s="343">
        <f t="shared" si="1806"/>
        <v>9.0884904344305351E-43</v>
      </c>
      <c r="BK723" s="343">
        <f t="shared" si="1807"/>
        <v>-3.129623625139535E-43</v>
      </c>
      <c r="BL723" s="343">
        <f t="shared" si="1808"/>
        <v>-3.0987642693181462E-43</v>
      </c>
      <c r="BM723" s="343">
        <f t="shared" si="1809"/>
        <v>9.0602886656115254E-43</v>
      </c>
      <c r="BN723" s="343">
        <f t="shared" si="1810"/>
        <v>-1.424154708568442E-42</v>
      </c>
      <c r="BO723" s="343">
        <f t="shared" si="1811"/>
        <v>1.8196333033429873E-42</v>
      </c>
      <c r="BP723" s="343">
        <f t="shared" si="1812"/>
        <v>-2.0584062998526819E-42</v>
      </c>
      <c r="BQ723" s="343">
        <f t="shared" si="1813"/>
        <v>2.119910727965638E-42</v>
      </c>
      <c r="BR723" s="343">
        <f t="shared" si="1814"/>
        <v>-1.998849867630814E-42</v>
      </c>
    </row>
    <row r="724" spans="2:70">
      <c r="B724" s="340">
        <v>30</v>
      </c>
      <c r="C724" s="340">
        <f t="shared" si="1815"/>
        <v>9.3750000000000031E-3</v>
      </c>
      <c r="D724" s="341">
        <f t="shared" si="1751"/>
        <v>18</v>
      </c>
      <c r="E724" s="342" t="str">
        <f>AJ694</f>
        <v>-1,93362963489529E-30</v>
      </c>
      <c r="F724" s="291">
        <v>30</v>
      </c>
      <c r="G724" s="343">
        <f t="shared" si="1816"/>
        <v>-9.7418894883760872E-46</v>
      </c>
      <c r="H724" s="343">
        <f t="shared" si="1752"/>
        <v>9.0969823302552074E-46</v>
      </c>
      <c r="I724" s="343">
        <f t="shared" si="1753"/>
        <v>-8.102483242829078E-46</v>
      </c>
      <c r="J724" s="343">
        <f t="shared" si="1754"/>
        <v>6.7966102683059892E-46</v>
      </c>
      <c r="K724" s="343">
        <f t="shared" si="1755"/>
        <v>-5.2295473727548519E-46</v>
      </c>
      <c r="L724" s="343">
        <f t="shared" si="1756"/>
        <v>3.4615159044326695E-46</v>
      </c>
      <c r="M724" s="343">
        <f t="shared" si="1757"/>
        <v>-1.5604603211436533E-46</v>
      </c>
      <c r="N724" s="343">
        <f t="shared" si="1758"/>
        <v>-4.00562877170683E-47</v>
      </c>
      <c r="O724" s="343">
        <f t="shared" si="1759"/>
        <v>2.346192668753599E-46</v>
      </c>
      <c r="P724" s="343">
        <f t="shared" si="1760"/>
        <v>-4.2016595918363225E-46</v>
      </c>
      <c r="Q724" s="343">
        <f t="shared" si="1761"/>
        <v>5.895659093122651E-46</v>
      </c>
      <c r="R724" s="343">
        <f t="shared" si="1762"/>
        <v>-7.3630917217839799E-46</v>
      </c>
      <c r="S724" s="343">
        <f t="shared" si="1763"/>
        <v>8.5475648648465138E-46</v>
      </c>
      <c r="T724" s="343">
        <f t="shared" si="1764"/>
        <v>-9.4035598836826387E-46</v>
      </c>
      <c r="U724" s="343">
        <f t="shared" si="1765"/>
        <v>9.8981813697659505E-46</v>
      </c>
      <c r="V724" s="343">
        <f t="shared" si="1766"/>
        <v>-1.0012421296773238E-45</v>
      </c>
      <c r="W724" s="343">
        <f t="shared" si="1767"/>
        <v>9.741889488376067E-46</v>
      </c>
      <c r="X724" s="343">
        <f t="shared" si="1768"/>
        <v>-9.0969823302551903E-46</v>
      </c>
      <c r="Y724" s="343">
        <f t="shared" si="1769"/>
        <v>8.1024832428290469E-46</v>
      </c>
      <c r="Z724" s="343">
        <f t="shared" si="1770"/>
        <v>-6.7966102683059745E-46</v>
      </c>
      <c r="AA724" s="343">
        <f t="shared" si="1771"/>
        <v>5.229547372754806E-46</v>
      </c>
      <c r="AB724" s="343">
        <f t="shared" si="1772"/>
        <v>-3.4615159044326185E-46</v>
      </c>
      <c r="AC724" s="343">
        <f t="shared" si="1773"/>
        <v>1.5604603211435646E-46</v>
      </c>
      <c r="AD724" s="343">
        <f t="shared" si="1774"/>
        <v>4.0056287717080814E-47</v>
      </c>
      <c r="AE724" s="343">
        <f t="shared" si="1775"/>
        <v>-2.3461926687536173E-46</v>
      </c>
      <c r="AF724" s="343">
        <f t="shared" si="1776"/>
        <v>4.2016595918363716E-46</v>
      </c>
      <c r="AG724" s="343">
        <f t="shared" si="1777"/>
        <v>-5.8956590931226945E-46</v>
      </c>
      <c r="AH724" s="343">
        <f t="shared" si="1778"/>
        <v>7.3630917217840172E-46</v>
      </c>
      <c r="AI724" s="343">
        <f t="shared" si="1779"/>
        <v>-8.5475648648465792E-46</v>
      </c>
      <c r="AJ724" s="343">
        <f t="shared" si="1780"/>
        <v>9.4035598836826309E-46</v>
      </c>
      <c r="AK724" s="343">
        <f t="shared" si="1781"/>
        <v>-9.8981813697659599E-46</v>
      </c>
      <c r="AL724" s="343">
        <f t="shared" si="1782"/>
        <v>1.0012421296773235E-45</v>
      </c>
      <c r="AM724" s="343">
        <f t="shared" si="1783"/>
        <v>-9.7418894883760561E-46</v>
      </c>
      <c r="AN724" s="343">
        <f t="shared" si="1784"/>
        <v>9.096982330255139E-46</v>
      </c>
      <c r="AO724" s="343">
        <f t="shared" si="1785"/>
        <v>-8.1024832428290547E-46</v>
      </c>
      <c r="AP724" s="343">
        <f t="shared" si="1786"/>
        <v>6.7966102683059356E-46</v>
      </c>
      <c r="AQ724" s="343">
        <f t="shared" si="1787"/>
        <v>-5.2295473727547601E-46</v>
      </c>
      <c r="AR724" s="343">
        <f t="shared" si="1788"/>
        <v>3.4615159044325672E-46</v>
      </c>
      <c r="AS724" s="343">
        <f t="shared" si="1789"/>
        <v>-1.5604603211435109E-46</v>
      </c>
      <c r="AT724" s="343">
        <f t="shared" si="1790"/>
        <v>-4.005628771707198E-47</v>
      </c>
      <c r="AU724" s="343">
        <f t="shared" si="1791"/>
        <v>2.3461926687536698E-46</v>
      </c>
      <c r="AV724" s="343">
        <f t="shared" si="1792"/>
        <v>-4.2016595918364206E-46</v>
      </c>
      <c r="AW724" s="343">
        <f t="shared" si="1793"/>
        <v>5.8956590931227389E-46</v>
      </c>
      <c r="AX724" s="343">
        <f t="shared" si="1794"/>
        <v>-7.3630917217840546E-46</v>
      </c>
      <c r="AY724" s="343">
        <f t="shared" si="1795"/>
        <v>8.5475648648466087E-46</v>
      </c>
      <c r="AZ724" s="343">
        <f t="shared" si="1796"/>
        <v>-9.4035598836826978E-46</v>
      </c>
      <c r="BA724" s="343">
        <f t="shared" si="1797"/>
        <v>9.8981813697659894E-46</v>
      </c>
      <c r="BB724" s="343">
        <f t="shared" si="1798"/>
        <v>-1.0012421296773227E-45</v>
      </c>
      <c r="BC724" s="343">
        <f t="shared" si="1799"/>
        <v>9.7418894883760763E-46</v>
      </c>
      <c r="BD724" s="343">
        <f t="shared" si="1800"/>
        <v>-9.0969823302551763E-46</v>
      </c>
      <c r="BE724" s="343">
        <f t="shared" si="1801"/>
        <v>8.1024832428290236E-46</v>
      </c>
      <c r="BF724" s="343">
        <f t="shared" si="1802"/>
        <v>-6.7966102683058967E-46</v>
      </c>
      <c r="BG724" s="343">
        <f t="shared" si="1803"/>
        <v>5.2295473727547142E-46</v>
      </c>
      <c r="BH724" s="343">
        <f t="shared" si="1804"/>
        <v>-3.4615159044325166E-46</v>
      </c>
      <c r="BI724" s="343">
        <f t="shared" si="1805"/>
        <v>1.5604603211434581E-46</v>
      </c>
      <c r="BJ724" s="343">
        <f t="shared" si="1806"/>
        <v>4.0056287717091607E-47</v>
      </c>
      <c r="BK724" s="343">
        <f t="shared" si="1807"/>
        <v>-2.3461926687538608E-46</v>
      </c>
      <c r="BL724" s="343">
        <f t="shared" si="1808"/>
        <v>4.2016595918365987E-46</v>
      </c>
      <c r="BM724" s="343">
        <f t="shared" si="1809"/>
        <v>-5.8956590931226681E-46</v>
      </c>
      <c r="BN724" s="343">
        <f t="shared" si="1810"/>
        <v>7.3630917217839923E-46</v>
      </c>
      <c r="BO724" s="343">
        <f t="shared" si="1811"/>
        <v>-8.5475648648465621E-46</v>
      </c>
      <c r="BP724" s="343">
        <f t="shared" si="1812"/>
        <v>9.4035598836826683E-46</v>
      </c>
      <c r="BQ724" s="343">
        <f t="shared" si="1813"/>
        <v>-9.898181369765977E-46</v>
      </c>
      <c r="BR724" s="343">
        <f t="shared" si="1814"/>
        <v>1.001242129677323E-45</v>
      </c>
    </row>
    <row r="725" spans="2:70">
      <c r="B725" s="340">
        <v>31</v>
      </c>
      <c r="C725" s="340">
        <f t="shared" si="1815"/>
        <v>9.6875000000000034E-3</v>
      </c>
      <c r="D725" s="341">
        <f t="shared" si="1751"/>
        <v>18</v>
      </c>
      <c r="E725" s="342" t="str">
        <f>AK694</f>
        <v>-1,95993232202989E-30</v>
      </c>
      <c r="F725" s="291">
        <v>31</v>
      </c>
      <c r="G725" s="343">
        <f t="shared" si="1816"/>
        <v>1.3395714907171182E-45</v>
      </c>
      <c r="H725" s="343">
        <f t="shared" si="1752"/>
        <v>-1.3027135750925731E-45</v>
      </c>
      <c r="I725" s="343">
        <f t="shared" si="1753"/>
        <v>1.2533098156042072E-45</v>
      </c>
      <c r="J725" s="343">
        <f t="shared" si="1754"/>
        <v>-1.1918359974627361E-45</v>
      </c>
      <c r="K725" s="343">
        <f t="shared" si="1755"/>
        <v>1.1188841471418695E-45</v>
      </c>
      <c r="L725" s="343">
        <f t="shared" si="1756"/>
        <v>-1.035156830839733E-45</v>
      </c>
      <c r="M725" s="343">
        <f t="shared" si="1757"/>
        <v>9.414603883823264E-46</v>
      </c>
      <c r="N725" s="343">
        <f t="shared" si="1758"/>
        <v>-8.3869716773019881E-46</v>
      </c>
      <c r="O725" s="343">
        <f t="shared" si="1759"/>
        <v>7.2785683487432087E-46</v>
      </c>
      <c r="P725" s="343">
        <f t="shared" si="1760"/>
        <v>-6.1000684281158379E-46</v>
      </c>
      <c r="Q725" s="343">
        <f t="shared" si="1761"/>
        <v>4.8628215138890626E-46</v>
      </c>
      <c r="R725" s="343">
        <f t="shared" si="1762"/>
        <v>-3.5787429701949358E-46</v>
      </c>
      <c r="S725" s="343">
        <f t="shared" si="1763"/>
        <v>2.2601991753579256E-46</v>
      </c>
      <c r="T725" s="343">
        <f t="shared" si="1764"/>
        <v>-9.1988842691166729E-47</v>
      </c>
      <c r="U725" s="343">
        <f t="shared" si="1765"/>
        <v>-4.2928134994791606E-47</v>
      </c>
      <c r="V725" s="343">
        <f t="shared" si="1766"/>
        <v>1.7743169127384442E-46</v>
      </c>
      <c r="W725" s="343">
        <f t="shared" si="1767"/>
        <v>-3.1022648337190138E-46</v>
      </c>
      <c r="X725" s="343">
        <f t="shared" si="1768"/>
        <v>4.4003362484804054E-46</v>
      </c>
      <c r="Y725" s="343">
        <f t="shared" si="1769"/>
        <v>-5.656030019700452E-46</v>
      </c>
      <c r="Z725" s="343">
        <f t="shared" si="1770"/>
        <v>6.8572531299302644E-46</v>
      </c>
      <c r="AA725" s="343">
        <f t="shared" si="1771"/>
        <v>-7.9924371439629809E-46</v>
      </c>
      <c r="AB725" s="343">
        <f t="shared" si="1772"/>
        <v>9.0506496191888371E-46</v>
      </c>
      <c r="AC725" s="343">
        <f t="shared" si="1773"/>
        <v>-1.0021699390993404E-45</v>
      </c>
      <c r="AD725" s="343">
        <f t="shared" si="1774"/>
        <v>1.0896234719244681E-45</v>
      </c>
      <c r="AE725" s="343">
        <f t="shared" si="1775"/>
        <v>-1.166583335066172E-45</v>
      </c>
      <c r="AF725" s="343">
        <f t="shared" si="1776"/>
        <v>1.2323083629718783E-45</v>
      </c>
      <c r="AG725" s="343">
        <f t="shared" si="1777"/>
        <v>-1.2861655876938818E-45</v>
      </c>
      <c r="AH725" s="343">
        <f t="shared" si="1778"/>
        <v>1.3276363347167714E-45</v>
      </c>
      <c r="AI725" s="343">
        <f t="shared" si="1779"/>
        <v>-1.356321218076488E-45</v>
      </c>
      <c r="AJ725" s="343">
        <f t="shared" si="1780"/>
        <v>1.3719439866655333E-45</v>
      </c>
      <c r="AK725" s="343">
        <f t="shared" si="1781"/>
        <v>-1.3743541846821166E-45</v>
      </c>
      <c r="AL725" s="343">
        <f t="shared" si="1782"/>
        <v>1.3635286006017908E-45</v>
      </c>
      <c r="AM725" s="343">
        <f t="shared" si="1783"/>
        <v>-1.339571490717114E-45</v>
      </c>
      <c r="AN725" s="343">
        <f t="shared" si="1784"/>
        <v>1.3027135750925703E-45</v>
      </c>
      <c r="AO725" s="343">
        <f t="shared" si="1785"/>
        <v>-1.2533098156042001E-45</v>
      </c>
      <c r="AP725" s="343">
        <f t="shared" si="1786"/>
        <v>1.1918359974627323E-45</v>
      </c>
      <c r="AQ725" s="343">
        <f t="shared" si="1787"/>
        <v>-1.1188841471418592E-45</v>
      </c>
      <c r="AR725" s="343">
        <f t="shared" si="1788"/>
        <v>1.0351568308397294E-45</v>
      </c>
      <c r="AS725" s="343">
        <f t="shared" si="1789"/>
        <v>-9.4146038838231551E-46</v>
      </c>
      <c r="AT725" s="343">
        <f t="shared" si="1790"/>
        <v>8.3869716773019476E-46</v>
      </c>
      <c r="AU725" s="343">
        <f t="shared" si="1791"/>
        <v>-7.2785683487430811E-46</v>
      </c>
      <c r="AV725" s="343">
        <f t="shared" si="1792"/>
        <v>6.1000684281157904E-46</v>
      </c>
      <c r="AW725" s="343">
        <f t="shared" si="1793"/>
        <v>-4.8628215138891512E-46</v>
      </c>
      <c r="AX725" s="343">
        <f t="shared" si="1794"/>
        <v>3.5787429701947444E-46</v>
      </c>
      <c r="AY725" s="343">
        <f t="shared" si="1795"/>
        <v>-2.2601991753578252E-46</v>
      </c>
      <c r="AZ725" s="343">
        <f t="shared" si="1796"/>
        <v>9.1988842691166398E-47</v>
      </c>
      <c r="BA725" s="343">
        <f t="shared" si="1797"/>
        <v>4.2928134994782175E-47</v>
      </c>
      <c r="BB725" s="343">
        <f t="shared" si="1798"/>
        <v>-1.7743169127386414E-46</v>
      </c>
      <c r="BC725" s="343">
        <f t="shared" si="1799"/>
        <v>3.1022648337191118E-46</v>
      </c>
      <c r="BD725" s="343">
        <f t="shared" si="1800"/>
        <v>-4.4003362484804086E-46</v>
      </c>
      <c r="BE725" s="343">
        <f t="shared" si="1801"/>
        <v>5.6560300197007227E-46</v>
      </c>
      <c r="BF725" s="343">
        <f t="shared" si="1802"/>
        <v>-6.8572531299304363E-46</v>
      </c>
      <c r="BG725" s="343">
        <f t="shared" si="1803"/>
        <v>7.9924371439630634E-46</v>
      </c>
      <c r="BH725" s="343">
        <f t="shared" si="1804"/>
        <v>-9.0506496191887655E-46</v>
      </c>
      <c r="BI725" s="343">
        <f t="shared" si="1805"/>
        <v>1.0021699390993607E-45</v>
      </c>
      <c r="BJ725" s="343">
        <f t="shared" si="1806"/>
        <v>-1.0896234719244743E-45</v>
      </c>
      <c r="BK725" s="343">
        <f t="shared" si="1807"/>
        <v>1.1665833350661773E-45</v>
      </c>
      <c r="BL725" s="343">
        <f t="shared" si="1808"/>
        <v>-1.2323083629718742E-45</v>
      </c>
      <c r="BM725" s="343">
        <f t="shared" si="1809"/>
        <v>1.2861655876938925E-45</v>
      </c>
      <c r="BN725" s="343">
        <f t="shared" si="1810"/>
        <v>-1.327636334716774E-45</v>
      </c>
      <c r="BO725" s="343">
        <f t="shared" si="1811"/>
        <v>1.3563212180764895E-45</v>
      </c>
      <c r="BP725" s="343">
        <f t="shared" si="1812"/>
        <v>-1.3719439866655326E-45</v>
      </c>
      <c r="BQ725" s="343">
        <f t="shared" si="1813"/>
        <v>1.3743541846821158E-45</v>
      </c>
      <c r="BR725" s="343">
        <f t="shared" si="1814"/>
        <v>-1.3635286006017894E-45</v>
      </c>
    </row>
    <row r="726" spans="2:70">
      <c r="B726" s="340">
        <v>32</v>
      </c>
      <c r="C726" s="340">
        <f t="shared" si="1815"/>
        <v>1.0000000000000004E-2</v>
      </c>
      <c r="D726" s="341">
        <f t="shared" si="1751"/>
        <v>18</v>
      </c>
      <c r="E726" s="342" t="str">
        <f>AL694</f>
        <v>-1,96736080628268E-30</v>
      </c>
      <c r="F726" s="291">
        <v>32</v>
      </c>
      <c r="G726" s="343">
        <f t="shared" si="1816"/>
        <v>-5.3073352591708402E-43</v>
      </c>
      <c r="H726" s="343">
        <f t="shared" si="1752"/>
        <v>5.307335259170841E-43</v>
      </c>
      <c r="I726" s="343">
        <f t="shared" si="1753"/>
        <v>-5.307335259170841E-43</v>
      </c>
      <c r="J726" s="343">
        <f t="shared" si="1754"/>
        <v>5.307335259170841E-43</v>
      </c>
      <c r="K726" s="343">
        <f t="shared" si="1755"/>
        <v>-5.307335259170841E-43</v>
      </c>
      <c r="L726" s="343">
        <f t="shared" si="1756"/>
        <v>5.3073352591708418E-43</v>
      </c>
      <c r="M726" s="343">
        <f t="shared" si="1757"/>
        <v>-5.3073352591708418E-43</v>
      </c>
      <c r="N726" s="343">
        <f t="shared" si="1758"/>
        <v>5.3073352591708418E-43</v>
      </c>
      <c r="O726" s="343">
        <f t="shared" si="1759"/>
        <v>-5.3073352591708426E-43</v>
      </c>
      <c r="P726" s="343">
        <f t="shared" si="1760"/>
        <v>5.3073352591708426E-43</v>
      </c>
      <c r="Q726" s="343">
        <f t="shared" si="1761"/>
        <v>-5.3073352591708497E-43</v>
      </c>
      <c r="R726" s="343">
        <f t="shared" si="1762"/>
        <v>5.3073352591708434E-43</v>
      </c>
      <c r="S726" s="343">
        <f t="shared" si="1763"/>
        <v>-5.3073352591708362E-43</v>
      </c>
      <c r="T726" s="343">
        <f t="shared" si="1764"/>
        <v>5.3073352591708434E-43</v>
      </c>
      <c r="U726" s="343">
        <f t="shared" si="1765"/>
        <v>-5.3073352591708505E-43</v>
      </c>
      <c r="V726" s="343">
        <f t="shared" si="1766"/>
        <v>5.3073352591708442E-43</v>
      </c>
      <c r="W726" s="343">
        <f t="shared" si="1767"/>
        <v>-5.307335259170837E-43</v>
      </c>
      <c r="X726" s="343">
        <f t="shared" si="1768"/>
        <v>5.3073352591708442E-43</v>
      </c>
      <c r="Y726" s="343">
        <f t="shared" si="1769"/>
        <v>-5.3073352591708513E-43</v>
      </c>
      <c r="Z726" s="343">
        <f t="shared" si="1770"/>
        <v>5.307335259170845E-43</v>
      </c>
      <c r="AA726" s="343">
        <f t="shared" si="1771"/>
        <v>-5.3073352591708386E-43</v>
      </c>
      <c r="AB726" s="343">
        <f t="shared" si="1772"/>
        <v>5.3073352591708593E-43</v>
      </c>
      <c r="AC726" s="343">
        <f t="shared" si="1773"/>
        <v>-5.3073352591708521E-43</v>
      </c>
      <c r="AD726" s="343">
        <f t="shared" si="1774"/>
        <v>5.3073352591708458E-43</v>
      </c>
      <c r="AE726" s="343">
        <f t="shared" si="1775"/>
        <v>-5.3073352591708394E-43</v>
      </c>
      <c r="AF726" s="343">
        <f t="shared" si="1776"/>
        <v>5.307335259170833E-43</v>
      </c>
      <c r="AG726" s="343">
        <f t="shared" si="1777"/>
        <v>-5.3073352591708537E-43</v>
      </c>
      <c r="AH726" s="343">
        <f t="shared" si="1778"/>
        <v>5.3073352591708466E-43</v>
      </c>
      <c r="AI726" s="343">
        <f t="shared" si="1779"/>
        <v>-5.3073352591708402E-43</v>
      </c>
      <c r="AJ726" s="343">
        <f t="shared" si="1780"/>
        <v>5.3073352591708609E-43</v>
      </c>
      <c r="AK726" s="343">
        <f t="shared" si="1781"/>
        <v>-5.3073352591708545E-43</v>
      </c>
      <c r="AL726" s="343">
        <f t="shared" si="1782"/>
        <v>5.3073352591708473E-43</v>
      </c>
      <c r="AM726" s="343">
        <f t="shared" si="1783"/>
        <v>-5.307335259170841E-43</v>
      </c>
      <c r="AN726" s="343">
        <f t="shared" si="1784"/>
        <v>5.3073352591708346E-43</v>
      </c>
      <c r="AO726" s="343">
        <f t="shared" si="1785"/>
        <v>-5.3073352591708553E-43</v>
      </c>
      <c r="AP726" s="343">
        <f t="shared" si="1786"/>
        <v>5.3073352591708489E-43</v>
      </c>
      <c r="AQ726" s="343">
        <f t="shared" si="1787"/>
        <v>-5.3073352591708418E-43</v>
      </c>
      <c r="AR726" s="343">
        <f t="shared" si="1788"/>
        <v>5.3073352591708625E-43</v>
      </c>
      <c r="AS726" s="343">
        <f t="shared" si="1789"/>
        <v>-5.3073352591708561E-43</v>
      </c>
      <c r="AT726" s="343">
        <f t="shared" si="1790"/>
        <v>5.3073352591708497E-43</v>
      </c>
      <c r="AU726" s="343">
        <f t="shared" si="1791"/>
        <v>-5.3073352591708704E-43</v>
      </c>
      <c r="AV726" s="343">
        <f t="shared" si="1792"/>
        <v>5.3073352591708362E-43</v>
      </c>
      <c r="AW726" s="343">
        <f t="shared" si="1793"/>
        <v>-5.3073352591708569E-43</v>
      </c>
      <c r="AX726" s="343">
        <f t="shared" si="1794"/>
        <v>5.3073352591708776E-43</v>
      </c>
      <c r="AY726" s="343">
        <f t="shared" si="1795"/>
        <v>-5.3073352591708442E-43</v>
      </c>
      <c r="AZ726" s="343">
        <f t="shared" si="1796"/>
        <v>5.3073352591708649E-43</v>
      </c>
      <c r="BA726" s="343">
        <f t="shared" si="1797"/>
        <v>-5.3073352591708306E-43</v>
      </c>
      <c r="BB726" s="343">
        <f t="shared" si="1798"/>
        <v>5.3073352591708513E-43</v>
      </c>
      <c r="BC726" s="343">
        <f t="shared" si="1799"/>
        <v>-5.307335259170872E-43</v>
      </c>
      <c r="BD726" s="343">
        <f t="shared" si="1800"/>
        <v>5.3073352591708386E-43</v>
      </c>
      <c r="BE726" s="343">
        <f t="shared" si="1801"/>
        <v>-5.3073352591708593E-43</v>
      </c>
      <c r="BF726" s="343">
        <f t="shared" si="1802"/>
        <v>5.307335259170825E-43</v>
      </c>
      <c r="BG726" s="343">
        <f t="shared" si="1803"/>
        <v>-5.3073352591708458E-43</v>
      </c>
      <c r="BH726" s="343">
        <f t="shared" si="1804"/>
        <v>5.3073352591708665E-43</v>
      </c>
      <c r="BI726" s="343">
        <f t="shared" si="1805"/>
        <v>-5.307335259170833E-43</v>
      </c>
      <c r="BJ726" s="343">
        <f t="shared" si="1806"/>
        <v>5.3073352591708537E-43</v>
      </c>
      <c r="BK726" s="343">
        <f t="shared" si="1807"/>
        <v>-5.3073352591708744E-43</v>
      </c>
      <c r="BL726" s="343">
        <f t="shared" si="1808"/>
        <v>5.3073352591708402E-43</v>
      </c>
      <c r="BM726" s="343">
        <f t="shared" si="1809"/>
        <v>-5.3073352591708609E-43</v>
      </c>
      <c r="BN726" s="343">
        <f t="shared" si="1810"/>
        <v>5.3073352591708816E-43</v>
      </c>
      <c r="BO726" s="343">
        <f t="shared" si="1811"/>
        <v>-5.3073352591708473E-43</v>
      </c>
      <c r="BP726" s="343">
        <f t="shared" si="1812"/>
        <v>5.3073352591708689E-43</v>
      </c>
      <c r="BQ726" s="343">
        <f t="shared" si="1813"/>
        <v>-5.3073352591708346E-43</v>
      </c>
      <c r="BR726" s="343">
        <f t="shared" si="1814"/>
        <v>5.3073352591708553E-43</v>
      </c>
    </row>
    <row r="727" spans="2:70">
      <c r="B727" s="340">
        <v>33</v>
      </c>
      <c r="C727" s="340">
        <f t="shared" si="1815"/>
        <v>1.0312500000000004E-2</v>
      </c>
      <c r="D727" s="341">
        <f t="shared" ref="D727:D758" si="1817">Vo_set2+E727</f>
        <v>18</v>
      </c>
      <c r="E727" s="342" t="str">
        <f>AM694</f>
        <v>-1,9558425221511E-30</v>
      </c>
      <c r="F727" s="291">
        <v>33</v>
      </c>
      <c r="G727" s="343">
        <f t="shared" ref="G727:G744" si="1818">2*IMREAL(K658)*COS(2*PI()*B658*1/Nt_input)-2*IMAGINARY(K658)*SIN(2*PI()*B658*1/Nt_input)</f>
        <v>-2.2113802323596162E-42</v>
      </c>
      <c r="H727" s="343">
        <f t="shared" ref="H727:H744" si="1819">2*IMREAL(K658)*COS(2*PI()*B658*2/Nt_input)-2*IMAGINARY(K658)*SIN(2*PI()*B658*2/Nt_input)</f>
        <v>2.7448078273132311E-42</v>
      </c>
      <c r="I727" s="343">
        <f t="shared" ref="I727:I744" si="1820">2*IMREAL(K658)*COS(2*PI()*B658*3/Nt_input)-2*IMAGINARY(K658)*SIN(2*PI()*B658*3/Nt_input)</f>
        <v>-3.2518014224252363E-42</v>
      </c>
      <c r="J727" s="343">
        <f t="shared" ref="J727:J744" si="1821">2*IMREAL(K658)*COS(2*PI()*B658*4/Nt_input)-2*IMAGINARY(K658)*SIN(2*PI()*B658*4/Nt_input)</f>
        <v>3.7274783922238029E-42</v>
      </c>
      <c r="K727" s="343">
        <f t="shared" ref="K727:K744" si="1822">2*IMREAL(K658)*COS(2*PI()*B658*5/Nt_input)-2*IMAGINARY(K658)*SIN(2*PI()*B658*5/Nt_input)</f>
        <v>-4.1672577074583026E-42</v>
      </c>
      <c r="L727" s="343">
        <f t="shared" ref="L727:L744" si="1823">2*IMREAL(K658)*COS(2*PI()*B658*6/Nt_input)-2*IMAGINARY(K658)*SIN(2*PI()*B658*6/Nt_input)</f>
        <v>4.5669040529151822E-42</v>
      </c>
      <c r="M727" s="343">
        <f t="shared" ref="M727:M744" si="1824">2*IMREAL(K658)*COS(2*PI()*B658*7/Nt_input)-2*IMAGINARY(K658)*SIN(2*PI()*B658*7/Nt_input)</f>
        <v>-4.9225686158187859E-42</v>
      </c>
      <c r="N727" s="343">
        <f t="shared" ref="N727:N744" si="1825">2*IMREAL(K658)*COS(2*PI()*B658*8/Nt_input)-2*IMAGINARY(K658)*SIN(2*PI()*B658*8/Nt_input)</f>
        <v>5.2308261520023238E-42</v>
      </c>
      <c r="O727" s="343">
        <f t="shared" ref="O727:O744" si="1826">2*IMREAL(K658)*COS(2*PI()*B658*9/Nt_input)-2*IMAGINARY(K658)*SIN(2*PI()*B658*9/Nt_input)</f>
        <v>-5.4887079728816392E-42</v>
      </c>
      <c r="P727" s="343">
        <f t="shared" ref="P727:P744" si="1827">2*IMREAL(K658)*COS(2*PI()*B658*10/Nt_input)-2*IMAGINARY(K658)*SIN(2*PI()*B658*10/Nt_input)</f>
        <v>5.6937305355491269E-42</v>
      </c>
      <c r="Q727" s="343">
        <f t="shared" ref="Q727:Q744" si="1828">2*IMREAL(K658)*COS(2*PI()*B658*11/Nt_input)-2*IMAGINARY(K658)*SIN(2*PI()*B658*11/Nt_input)</f>
        <v>-5.8439193606495512E-42</v>
      </c>
      <c r="R727" s="343">
        <f t="shared" ref="R727:R744" si="1829">2*IMREAL(K658)*COS(2*PI()*B658*12/Nt_input)-2*IMAGINARY(K658)*SIN(2*PI()*B658*12/Nt_input)</f>
        <v>5.9378280476956386E-42</v>
      </c>
      <c r="S727" s="343">
        <f t="shared" ref="S727:S744" si="1830">2*IMREAL(K658)*COS(2*PI()*B658*13/Nt_input)-2*IMAGINARY(K658)*SIN(2*PI()*B658*13/Nt_input)</f>
        <v>-5.9745522046954282E-42</v>
      </c>
      <c r="T727" s="343">
        <f t="shared" ref="T727:T744" si="1831">2*IMREAL(K658)*COS(2*PI()*B658*14/Nt_input)-2*IMAGINARY(K658)*SIN(2*PI()*B658*14/Nt_input)</f>
        <v>5.9537381579415418E-42</v>
      </c>
      <c r="U727" s="343">
        <f t="shared" ref="U727:U744" si="1832">2*IMREAL(K658)*COS(2*PI()*B658*15/Nt_input)-2*IMAGINARY(K658)*SIN(2*PI()*B658*15/Nt_input)</f>
        <v>-5.8755863580823394E-42</v>
      </c>
      <c r="V727" s="343">
        <f t="shared" ref="V727:V744" si="1833">2*IMREAL(K658)*COS(2*PI()*B658*16/Nt_input)-2*IMAGINARY(K658)*SIN(2*PI()*B658*16/Nt_input)</f>
        <v>5.7408494496725801E-42</v>
      </c>
      <c r="W727" s="343">
        <f t="shared" ref="W727:W744" si="1834">2*IMREAL(K658)*COS(2*PI()*B658*17/Nt_input)-2*IMAGINARY(K658)*SIN(2*PI()*B658*17/Nt_input)</f>
        <v>-5.5508250227949397E-42</v>
      </c>
      <c r="X727" s="343">
        <f t="shared" ref="X727:X744" si="1835">2*IMREAL(K658)*COS(2*PI()*B658*18/Nt_input)-2*IMAGINARY(K658)*SIN(2*PI()*B658*18/Nt_input)</f>
        <v>5.3073431165581656E-42</v>
      </c>
      <c r="Y727" s="343">
        <f t="shared" ref="Y727:Y744" si="1836">2*IMREAL(K658)*COS(2*PI()*B658*19/Nt_input)-2*IMAGINARY(K658)*SIN(2*PI()*B658*19/Nt_input)</f>
        <v>-5.0127485948200689E-42</v>
      </c>
      <c r="Z727" s="343">
        <f t="shared" ref="Z727:Z744" si="1837">2*IMREAL(K658)*COS(2*PI()*B658*20/Nt_input)-2*IMAGINARY(K658)*SIN(2*PI()*B658*20/Nt_input)</f>
        <v>4.6698785638667059E-42</v>
      </c>
      <c r="AA727" s="343">
        <f t="shared" ref="AA727:AA744" si="1838">2*IMREAL(K658)*COS(2*PI()*B658*21/Nt_input)-2*IMAGINARY(K658)*SIN(2*PI()*B658*21/Nt_input)</f>
        <v>-4.2820350495280331E-42</v>
      </c>
      <c r="AB727" s="343">
        <f t="shared" ref="AB727:AB744" si="1839">2*IMREAL(K658)*COS(2*PI()*B658*22/Nt_input)-2*IMAGINARY(K658)*SIN(2*PI()*B658*22/Nt_input)</f>
        <v>3.8529531968639398E-42</v>
      </c>
      <c r="AC727" s="343">
        <f t="shared" ref="AC727:AC744" si="1840">2*IMREAL(K658)*COS(2*PI()*B658*23/Nt_input)-2*IMAGINARY(K658)*SIN(2*PI()*B658*23/Nt_input)</f>
        <v>-3.3867652986755823E-42</v>
      </c>
      <c r="AD727" s="343">
        <f t="shared" ref="AD727:AD744" si="1841">2*IMREAL(K658)*COS(2*PI()*B658*24/Nt_input)-2*IMAGINARY(K658)*SIN(2*PI()*B658*24/Nt_input)</f>
        <v>2.8879609992667403E-42</v>
      </c>
      <c r="AE727" s="343">
        <f t="shared" ref="AE727:AE744" si="1842">2*IMREAL(K658)*COS(2*PI()*B658*25/Nt_input)-2*IMAGINARY(K658)*SIN(2*PI()*B658*25/Nt_input)</f>
        <v>-2.3613440567148905E-42</v>
      </c>
      <c r="AF727" s="343">
        <f t="shared" ref="AF727:AF744" si="1843">2*IMREAL(K658)*COS(2*PI()*B658*26/Nt_input)-2*IMAGINARY(K658)*SIN(2*PI()*B658*26/Nt_input)</f>
        <v>1.8119860800549086E-42</v>
      </c>
      <c r="AG727" s="343">
        <f t="shared" ref="AG727:AG744" si="1844">2*IMREAL(K658)*COS(2*PI()*B658*27/Nt_input)-2*IMAGINARY(K658)*SIN(2*PI()*B658*27/Nt_input)</f>
        <v>-1.2451776869116495E-42</v>
      </c>
      <c r="AH727" s="343">
        <f t="shared" ref="AH727:AH744" si="1845">2*IMREAL(K658)*COS(2*PI()*B658*28/Nt_input)-2*IMAGINARY(K658)*SIN(2*PI()*B658*28/Nt_input)</f>
        <v>6.6637755196006786E-43</v>
      </c>
      <c r="AI727" s="343">
        <f t="shared" ref="AI727:AI744" si="1846">2*IMREAL(K658)*COS(2*PI()*B658*29/Nt_input)-2*IMAGINARY(K658)*SIN(2*PI()*B658*29/Nt_input)</f>
        <v>-8.1159836904086286E-44</v>
      </c>
      <c r="AJ727" s="343">
        <f t="shared" ref="AJ727:AJ744" si="1847">2*IMREAL(K658)*COS(2*PI()*B658*30/Nt_input)-2*IMAGINARY(K658)*SIN(2*PI()*B658*30/Nt_input)</f>
        <v>-5.048394917477614E-43</v>
      </c>
      <c r="AK727" s="343">
        <f t="shared" ref="AK727:AK744" si="1848">2*IMREAL(K658)*COS(2*PI()*B658*31/Nt_input)-2*IMAGINARY(K658)*SIN(2*PI()*B658*31/Nt_input)</f>
        <v>1.0859769401207399E-42</v>
      </c>
      <c r="AL727" s="343">
        <f t="shared" ref="AL727:AL744" si="1849">2*IMREAL(K658)*COS(2*PI()*B658*32/Nt_input)-2*IMAGINARY(K658)*SIN(2*PI()*B658*32/Nt_input)</f>
        <v>-1.656655836904973E-42</v>
      </c>
      <c r="AM727" s="343">
        <f t="shared" ref="AM727:AM744" si="1850">2*IMREAL(K658)*COS(2*PI()*B658*33/Nt_input)-2*IMAGINARY(K658)*SIN(2*PI()*B658*33/Nt_input)</f>
        <v>2.2113802323596108E-42</v>
      </c>
      <c r="AN727" s="343">
        <f t="shared" ref="AN727:AN744" si="1851">2*IMREAL(K658)*COS(2*PI()*B658*34/Nt_input)-2*IMAGINARY(K658)*SIN(2*PI()*B658*34/Nt_input)</f>
        <v>-2.7448078273132241E-42</v>
      </c>
      <c r="AO727" s="343">
        <f t="shared" ref="AO727:AO744" si="1852">2*IMREAL(K658)*COS(2*PI()*B658*35/Nt_input)-2*IMAGINARY(K658)*SIN(2*PI()*B658*35/Nt_input)</f>
        <v>3.2518014224252242E-42</v>
      </c>
      <c r="AP727" s="343">
        <f t="shared" ref="AP727:AP744" si="1853">2*IMREAL(K658)*COS(2*PI()*B658*36/Nt_input)-2*IMAGINARY(K658)*SIN(2*PI()*B658*36/Nt_input)</f>
        <v>-3.7274783922237921E-42</v>
      </c>
      <c r="AQ727" s="343">
        <f t="shared" ref="AQ727:AQ744" si="1854">2*IMREAL(K658)*COS(2*PI()*B658*37/Nt_input)-2*IMAGINARY(K658)*SIN(2*PI()*B658*37/Nt_input)</f>
        <v>4.1672577074582854E-42</v>
      </c>
      <c r="AR727" s="343">
        <f t="shared" ref="AR727:AR744" si="1855">2*IMREAL(K658)*COS(2*PI()*B658*38/Nt_input)-2*IMAGINARY(K658)*SIN(2*PI()*B658*38/Nt_input)</f>
        <v>-4.5669040529151669E-42</v>
      </c>
      <c r="AS727" s="343">
        <f t="shared" ref="AS727:AS744" si="1856">2*IMREAL(K658)*COS(2*PI()*B658*39/Nt_input)-2*IMAGINARY(K658)*SIN(2*PI()*B658*39/Nt_input)</f>
        <v>4.9225686158187725E-42</v>
      </c>
      <c r="AT727" s="343">
        <f t="shared" ref="AT727:AT744" si="1857">2*IMREAL(K658)*COS(2*PI()*B658*40/Nt_input)-2*IMAGINARY(K658)*SIN(2*PI()*B658*40/Nt_input)</f>
        <v>-5.2308261520023537E-42</v>
      </c>
      <c r="AU727" s="343">
        <f t="shared" ref="AU727:AU744" si="1858">2*IMREAL(K658)*COS(2*PI()*B658*41/Nt_input)-2*IMAGINARY(K658)*SIN(2*PI()*B658*41/Nt_input)</f>
        <v>5.4887079728816628E-42</v>
      </c>
      <c r="AV727" s="343">
        <f t="shared" ref="AV727:AV744" si="1859">2*IMREAL(K658)*COS(2*PI()*B658*42/Nt_input)-2*IMAGINARY(K658)*SIN(2*PI()*B658*42/Nt_input)</f>
        <v>-5.6937305355491384E-42</v>
      </c>
      <c r="AW727" s="343">
        <f t="shared" ref="AW727:AW744" si="1860">2*IMREAL(K658)*COS(2*PI()*B658*43/Nt_input)-2*IMAGINARY(K658)*SIN(2*PI()*B658*43/Nt_input)</f>
        <v>5.8439193606495589E-42</v>
      </c>
      <c r="AX727" s="343">
        <f t="shared" ref="AX727:AX744" si="1861">2*IMREAL(K658)*COS(2*PI()*B658*44/Nt_input)-2*IMAGINARY(K658)*SIN(2*PI()*B658*44/Nt_input)</f>
        <v>-5.9378280476956425E-42</v>
      </c>
      <c r="AY727" s="343">
        <f t="shared" ref="AY727:AY744" si="1862">2*IMREAL(K658)*COS(2*PI()*B658*45/Nt_input)-2*IMAGINARY(K658)*SIN(2*PI()*B658*45/Nt_input)</f>
        <v>5.9745522046954282E-42</v>
      </c>
      <c r="AZ727" s="343">
        <f t="shared" ref="AZ727:AZ744" si="1863">2*IMREAL(K658)*COS(2*PI()*B658*46/Nt_input)-2*IMAGINARY(K658)*SIN(2*PI()*B658*46/Nt_input)</f>
        <v>-5.9537381579415392E-42</v>
      </c>
      <c r="BA727" s="343">
        <f t="shared" ref="BA727:BA744" si="1864">2*IMREAL(K658)*COS(2*PI()*B658*47/Nt_input)-2*IMAGINARY(K658)*SIN(2*PI()*B658*47/Nt_input)</f>
        <v>5.8755863580823317E-42</v>
      </c>
      <c r="BB727" s="343">
        <f t="shared" ref="BB727:BB744" si="1865">2*IMREAL(K658)*COS(2*PI()*B658*48/Nt_input)-2*IMAGINARY(K658)*SIN(2*PI()*B658*48/Nt_input)</f>
        <v>-5.7408494496725699E-42</v>
      </c>
      <c r="BC727" s="343">
        <f t="shared" ref="BC727:BC744" si="1866">2*IMREAL(K658)*COS(2*PI()*B658*49/Nt_input)-2*IMAGINARY(K658)*SIN(2*PI()*B658*49/Nt_input)</f>
        <v>5.5508250227949244E-42</v>
      </c>
      <c r="BD727" s="343">
        <f t="shared" ref="BD727:BD744" si="1867">2*IMREAL(K658)*COS(2*PI()*B658*50/Nt_input)-2*IMAGINARY(K658)*SIN(2*PI()*B658*50/Nt_input)</f>
        <v>-5.3073431165581478E-42</v>
      </c>
      <c r="BE727" s="343">
        <f t="shared" ref="BE727:BE744" si="1868">2*IMREAL(K658)*COS(2*PI()*B658*51/Nt_input)-2*IMAGINARY(K658)*SIN(2*PI()*B658*51/Nt_input)</f>
        <v>5.0127485948200472E-42</v>
      </c>
      <c r="BF727" s="343">
        <f t="shared" ref="BF727:BF744" si="1869">2*IMREAL(K658)*COS(2*PI()*B658*52/Nt_input)-2*IMAGINARY(K658)*SIN(2*PI()*B658*52/Nt_input)</f>
        <v>-4.6698785638667084E-42</v>
      </c>
      <c r="BG727" s="343">
        <f t="shared" ref="BG727:BG744" si="1870">2*IMREAL(K658)*COS(2*PI()*B658*53/Nt_input)-2*IMAGINARY(K658)*SIN(2*PI()*B658*53/Nt_input)</f>
        <v>4.2820350495280356E-42</v>
      </c>
      <c r="BH727" s="343">
        <f t="shared" ref="BH727:BH744" si="1871">2*IMREAL(K658)*COS(2*PI()*B658*54/Nt_input)-2*IMAGINARY(K658)*SIN(2*PI()*B658*54/Nt_input)</f>
        <v>-3.8529531968639424E-42</v>
      </c>
      <c r="BI727" s="343">
        <f t="shared" ref="BI727:BI744" si="1872">2*IMREAL(K658)*COS(2*PI()*B658*55/Nt_input)-2*IMAGINARY(K658)*SIN(2*PI()*B658*55/Nt_input)</f>
        <v>3.3867652986755849E-42</v>
      </c>
      <c r="BJ727" s="343">
        <f t="shared" ref="BJ727:BJ744" si="1873">2*IMREAL(K658)*COS(2*PI()*B658*56/Nt_input)-2*IMAGINARY(K658)*SIN(2*PI()*B658*56/Nt_input)</f>
        <v>-2.8879609992667428E-42</v>
      </c>
      <c r="BK727" s="343">
        <f t="shared" ref="BK727:BK744" si="1874">2*IMREAL(K658)*COS(2*PI()*B658*57/Nt_input)-2*IMAGINARY(K658)*SIN(2*PI()*B658*57/Nt_input)</f>
        <v>2.3613440567148937E-42</v>
      </c>
      <c r="BL727" s="343">
        <f t="shared" ref="BL727:BL744" si="1875">2*IMREAL(K658)*COS(2*PI()*B658*58/Nt_input)-2*IMAGINARY(K658)*SIN(2*PI()*B658*58/Nt_input)</f>
        <v>-1.8119860800549112E-42</v>
      </c>
      <c r="BM727" s="343">
        <f t="shared" ref="BM727:BM744" si="1876">2*IMREAL(K658)*COS(2*PI()*B658*59/Nt_input)-2*IMAGINARY(K658)*SIN(2*PI()*B658*59/Nt_input)</f>
        <v>1.2451776869116523E-42</v>
      </c>
      <c r="BN727" s="343">
        <f t="shared" ref="BN727:BN744" si="1877">2*IMREAL(K658)*COS(2*PI()*B658*60/Nt_input)-2*IMAGINARY(K658)*SIN(2*PI()*B658*60/Nt_input)</f>
        <v>-6.6637755196007105E-43</v>
      </c>
      <c r="BO727" s="343">
        <f t="shared" ref="BO727:BO744" si="1878">2*IMREAL(K658)*COS(2*PI()*B658*61/Nt_input)-2*IMAGINARY(K658)*SIN(2*PI()*B658*61/Nt_input)</f>
        <v>8.1159836904089472E-44</v>
      </c>
      <c r="BP727" s="343">
        <f t="shared" ref="BP727:BP744" si="1879">2*IMREAL(K658)*COS(2*PI()*B658*62/Nt_input)-2*IMAGINARY(K658)*SIN(2*PI()*B658*62/Nt_input)</f>
        <v>5.0483949174775838E-43</v>
      </c>
      <c r="BQ727" s="343">
        <f t="shared" ref="BQ727:BQ744" si="1880">2*IMREAL(K658)*COS(2*PI()*B658*63/Nt_input)-2*IMAGINARY(K658)*SIN(2*PI()*B658*63/Nt_input)</f>
        <v>-1.0859769401207369E-42</v>
      </c>
      <c r="BR727" s="343">
        <f t="shared" ref="BR727:BR744" si="1881">2*IMREAL(K658)*COS(2*PI()*B658*64/Nt_input)-2*IMAGINARY(K658)*SIN(2*PI()*B658*64/Nt_input)</f>
        <v>1.6566558369049701E-42</v>
      </c>
    </row>
    <row r="728" spans="2:70">
      <c r="B728" s="340">
        <v>34</v>
      </c>
      <c r="C728" s="340">
        <f t="shared" ref="C728:C758" si="1882">C727+Div_Nt_input</f>
        <v>1.0625000000000004E-2</v>
      </c>
      <c r="D728" s="341">
        <f t="shared" si="1817"/>
        <v>18</v>
      </c>
      <c r="E728" s="342" t="str">
        <f>AN694</f>
        <v>-1,92548738780455E-30</v>
      </c>
      <c r="F728" s="291">
        <v>34</v>
      </c>
      <c r="G728" s="343">
        <f t="shared" si="1818"/>
        <v>1.8363803504784698E-42</v>
      </c>
      <c r="H728" s="343">
        <f t="shared" si="1819"/>
        <v>-1.8730210468261571E-42</v>
      </c>
      <c r="I728" s="343">
        <f t="shared" si="1820"/>
        <v>1.8376825947466189E-42</v>
      </c>
      <c r="J728" s="343">
        <f t="shared" si="1821"/>
        <v>-1.7317230311352413E-42</v>
      </c>
      <c r="K728" s="343">
        <f t="shared" si="1822"/>
        <v>1.5592143225988011E-42</v>
      </c>
      <c r="L728" s="343">
        <f t="shared" si="1823"/>
        <v>-1.3267858820623508E-42</v>
      </c>
      <c r="M728" s="343">
        <f t="shared" si="1824"/>
        <v>1.0433698041483435E-42</v>
      </c>
      <c r="N728" s="343">
        <f t="shared" si="1825"/>
        <v>-7.1985760978944272E-43</v>
      </c>
      <c r="O728" s="343">
        <f t="shared" si="1826"/>
        <v>3.6868169118713238E-43</v>
      </c>
      <c r="P728" s="343">
        <f t="shared" si="1827"/>
        <v>-3.3375419515753534E-45</v>
      </c>
      <c r="Q728" s="343">
        <f t="shared" si="1828"/>
        <v>-3.6213486714947235E-43</v>
      </c>
      <c r="R728" s="343">
        <f t="shared" si="1829"/>
        <v>7.1369063639353856E-43</v>
      </c>
      <c r="S728" s="343">
        <f t="shared" si="1830"/>
        <v>-1.0378196747233092E-42</v>
      </c>
      <c r="T728" s="343">
        <f t="shared" si="1831"/>
        <v>1.3220658849694534E-42</v>
      </c>
      <c r="U728" s="343">
        <f t="shared" si="1832"/>
        <v>-1.5555058446793024E-42</v>
      </c>
      <c r="V728" s="343">
        <f t="shared" si="1833"/>
        <v>1.729168587115861E-42</v>
      </c>
      <c r="W728" s="343">
        <f t="shared" si="1834"/>
        <v>-1.8363803504784714E-42</v>
      </c>
      <c r="X728" s="343">
        <f t="shared" si="1835"/>
        <v>1.8730210468261568E-42</v>
      </c>
      <c r="Y728" s="343">
        <f t="shared" si="1836"/>
        <v>-1.8376825947466183E-42</v>
      </c>
      <c r="Z728" s="343">
        <f t="shared" si="1837"/>
        <v>1.7317230311352429E-42</v>
      </c>
      <c r="AA728" s="343">
        <f t="shared" si="1838"/>
        <v>-1.5592143225987921E-42</v>
      </c>
      <c r="AB728" s="343">
        <f t="shared" si="1839"/>
        <v>1.3267858820623489E-42</v>
      </c>
      <c r="AC728" s="343">
        <f t="shared" si="1840"/>
        <v>-1.0433698041483467E-42</v>
      </c>
      <c r="AD728" s="343">
        <f t="shared" si="1841"/>
        <v>7.1985760978942791E-43</v>
      </c>
      <c r="AE728" s="343">
        <f t="shared" si="1842"/>
        <v>-3.6868169118712322E-43</v>
      </c>
      <c r="AF728" s="343">
        <f t="shared" si="1843"/>
        <v>3.3375419515726451E-45</v>
      </c>
      <c r="AG728" s="343">
        <f t="shared" si="1844"/>
        <v>3.6213486714946184E-43</v>
      </c>
      <c r="AH728" s="343">
        <f t="shared" si="1845"/>
        <v>-7.1369063639354119E-43</v>
      </c>
      <c r="AI728" s="343">
        <f t="shared" si="1846"/>
        <v>1.0378196747233116E-42</v>
      </c>
      <c r="AJ728" s="343">
        <f t="shared" si="1847"/>
        <v>-1.3220658849694455E-42</v>
      </c>
      <c r="AK728" s="343">
        <f t="shared" si="1848"/>
        <v>1.5555058446793114E-42</v>
      </c>
      <c r="AL728" s="343">
        <f t="shared" si="1849"/>
        <v>-1.7291685871158623E-42</v>
      </c>
      <c r="AM728" s="343">
        <f t="shared" si="1850"/>
        <v>1.8363803504784692E-42</v>
      </c>
      <c r="AN728" s="343">
        <f t="shared" si="1851"/>
        <v>-1.8730210468261568E-42</v>
      </c>
      <c r="AO728" s="343">
        <f t="shared" si="1852"/>
        <v>1.837682594746618E-42</v>
      </c>
      <c r="AP728" s="343">
        <f t="shared" si="1853"/>
        <v>-1.7317230311352416E-42</v>
      </c>
      <c r="AQ728" s="343">
        <f t="shared" si="1854"/>
        <v>1.5592143225987905E-42</v>
      </c>
      <c r="AR728" s="343">
        <f t="shared" si="1855"/>
        <v>-1.326785882062347E-42</v>
      </c>
      <c r="AS728" s="343">
        <f t="shared" si="1856"/>
        <v>1.0433698041483221E-42</v>
      </c>
      <c r="AT728" s="343">
        <f t="shared" si="1857"/>
        <v>-7.1985760978944989E-43</v>
      </c>
      <c r="AU728" s="343">
        <f t="shared" si="1858"/>
        <v>3.6868169118712059E-43</v>
      </c>
      <c r="AV728" s="343">
        <f t="shared" si="1859"/>
        <v>-3.3375419515431729E-45</v>
      </c>
      <c r="AW728" s="343">
        <f t="shared" si="1860"/>
        <v>-3.6213486714946471E-43</v>
      </c>
      <c r="AX728" s="343">
        <f t="shared" si="1861"/>
        <v>7.1369063639354358E-43</v>
      </c>
      <c r="AY728" s="343">
        <f t="shared" si="1862"/>
        <v>-1.037819674723336E-42</v>
      </c>
      <c r="AZ728" s="343">
        <f t="shared" si="1863"/>
        <v>1.3220658849694474E-42</v>
      </c>
      <c r="BA728" s="343">
        <f t="shared" si="1864"/>
        <v>-1.5555058446793129E-42</v>
      </c>
      <c r="BB728" s="343">
        <f t="shared" si="1865"/>
        <v>1.7291685871158734E-42</v>
      </c>
      <c r="BC728" s="343">
        <f t="shared" si="1866"/>
        <v>-1.8363803504784698E-42</v>
      </c>
      <c r="BD728" s="343">
        <f t="shared" si="1867"/>
        <v>1.8730210468261568E-42</v>
      </c>
      <c r="BE728" s="343">
        <f t="shared" si="1868"/>
        <v>-1.8376825947466224E-42</v>
      </c>
      <c r="BF728" s="343">
        <f t="shared" si="1869"/>
        <v>1.7317230311352406E-42</v>
      </c>
      <c r="BG728" s="343">
        <f t="shared" si="1870"/>
        <v>-1.5592143225987889E-42</v>
      </c>
      <c r="BH728" s="343">
        <f t="shared" si="1871"/>
        <v>1.3267858820623638E-42</v>
      </c>
      <c r="BI728" s="343">
        <f t="shared" si="1872"/>
        <v>-1.043369804148342E-42</v>
      </c>
      <c r="BJ728" s="343">
        <f t="shared" si="1873"/>
        <v>7.1985760978942281E-43</v>
      </c>
      <c r="BK728" s="343">
        <f t="shared" si="1874"/>
        <v>-3.6868169118714393E-43</v>
      </c>
      <c r="BL728" s="343">
        <f t="shared" si="1875"/>
        <v>3.337541951567149E-45</v>
      </c>
      <c r="BM728" s="343">
        <f t="shared" si="1876"/>
        <v>3.6213486714949354E-43</v>
      </c>
      <c r="BN728" s="343">
        <f t="shared" si="1877"/>
        <v>-7.1369063639352168E-43</v>
      </c>
      <c r="BO728" s="343">
        <f t="shared" si="1878"/>
        <v>1.0378196747233164E-42</v>
      </c>
      <c r="BP728" s="343">
        <f t="shared" si="1879"/>
        <v>-1.3220658849694684E-42</v>
      </c>
      <c r="BQ728" s="343">
        <f t="shared" si="1880"/>
        <v>1.5555058446792996E-42</v>
      </c>
      <c r="BR728" s="343">
        <f t="shared" si="1881"/>
        <v>-1.7291685871158642E-42</v>
      </c>
    </row>
    <row r="729" spans="2:70">
      <c r="B729" s="340">
        <v>35</v>
      </c>
      <c r="C729" s="340">
        <f t="shared" si="1882"/>
        <v>1.0937500000000005E-2</v>
      </c>
      <c r="D729" s="341">
        <f t="shared" si="1817"/>
        <v>18</v>
      </c>
      <c r="E729" s="342" t="str">
        <f>AO694</f>
        <v>-1,87658856684799E-30</v>
      </c>
      <c r="F729" s="291">
        <v>35</v>
      </c>
      <c r="G729" s="343">
        <f t="shared" si="1818"/>
        <v>1.0476284746387261E-43</v>
      </c>
      <c r="H729" s="343">
        <f t="shared" si="1819"/>
        <v>-8.13963672340615E-44</v>
      </c>
      <c r="I729" s="343">
        <f t="shared" si="1820"/>
        <v>5.1020086512817271E-44</v>
      </c>
      <c r="J729" s="343">
        <f t="shared" si="1821"/>
        <v>-1.6249990199262086E-44</v>
      </c>
      <c r="K729" s="343">
        <f t="shared" si="1822"/>
        <v>-1.9919544358963325E-44</v>
      </c>
      <c r="L729" s="343">
        <f t="shared" si="1823"/>
        <v>5.4373621132260475E-44</v>
      </c>
      <c r="M729" s="343">
        <f t="shared" si="1824"/>
        <v>-8.4145078163598812E-44</v>
      </c>
      <c r="N729" s="343">
        <f t="shared" si="1825"/>
        <v>1.0667001756391399E-43</v>
      </c>
      <c r="O729" s="343">
        <f t="shared" si="1826"/>
        <v>-1.2000860667674621E-43</v>
      </c>
      <c r="P729" s="343">
        <f t="shared" si="1827"/>
        <v>1.2301213516408631E-43</v>
      </c>
      <c r="Q729" s="343">
        <f t="shared" si="1828"/>
        <v>-1.154219411693671E-43</v>
      </c>
      <c r="R729" s="343">
        <f t="shared" si="1829"/>
        <v>9.7891687102868051E-44</v>
      </c>
      <c r="S729" s="343">
        <f t="shared" si="1830"/>
        <v>-7.1931066673855078E-44</v>
      </c>
      <c r="T729" s="343">
        <f t="shared" si="1831"/>
        <v>3.9775791082041538E-44</v>
      </c>
      <c r="U729" s="343">
        <f t="shared" si="1832"/>
        <v>-4.1950510702710045E-45</v>
      </c>
      <c r="V729" s="343">
        <f t="shared" si="1833"/>
        <v>-3.1746963922843734E-44</v>
      </c>
      <c r="W729" s="343">
        <f t="shared" si="1834"/>
        <v>6.4954951699879846E-44</v>
      </c>
      <c r="X729" s="343">
        <f t="shared" si="1835"/>
        <v>-9.2569062651461164E-44</v>
      </c>
      <c r="Y729" s="343">
        <f t="shared" si="1836"/>
        <v>1.122111880843308E-43</v>
      </c>
      <c r="Z729" s="343">
        <f t="shared" si="1837"/>
        <v>-1.2218976134519735E-43</v>
      </c>
      <c r="AA729" s="343">
        <f t="shared" si="1838"/>
        <v>1.2164543440509276E-43</v>
      </c>
      <c r="AB729" s="343">
        <f t="shared" si="1839"/>
        <v>-1.106250843346027E-43</v>
      </c>
      <c r="AC729" s="343">
        <f t="shared" si="1840"/>
        <v>9.0077776282023834E-44</v>
      </c>
      <c r="AD729" s="343">
        <f t="shared" si="1841"/>
        <v>-6.1773030620058366E-44</v>
      </c>
      <c r="AE729" s="343">
        <f t="shared" si="1842"/>
        <v>2.8148433039486989E-44</v>
      </c>
      <c r="AF729" s="343">
        <f t="shared" si="1843"/>
        <v>7.9002886937754111E-45</v>
      </c>
      <c r="AG729" s="343">
        <f t="shared" si="1844"/>
        <v>-4.3268642869490952E-44</v>
      </c>
      <c r="AH729" s="343">
        <f t="shared" si="1845"/>
        <v>7.491073057464162E-44</v>
      </c>
      <c r="AI729" s="343">
        <f t="shared" si="1846"/>
        <v>-1.0010155646259297E-43</v>
      </c>
      <c r="AJ729" s="343">
        <f t="shared" si="1847"/>
        <v>1.1667170352262015E-43</v>
      </c>
      <c r="AK729" s="343">
        <f t="shared" si="1848"/>
        <v>-1.2319416181617631E-43</v>
      </c>
      <c r="AL729" s="343">
        <f t="shared" si="1849"/>
        <v>1.1910722161461965E-43</v>
      </c>
      <c r="AM729" s="343">
        <f t="shared" si="1850"/>
        <v>-1.0476284746387273E-43</v>
      </c>
      <c r="AN729" s="343">
        <f t="shared" si="1851"/>
        <v>8.1396367234062406E-44</v>
      </c>
      <c r="AO729" s="343">
        <f t="shared" si="1852"/>
        <v>-5.1020086512817758E-44</v>
      </c>
      <c r="AP729" s="343">
        <f t="shared" si="1853"/>
        <v>1.624999019926348E-44</v>
      </c>
      <c r="AQ729" s="343">
        <f t="shared" si="1854"/>
        <v>1.9919544358962802E-44</v>
      </c>
      <c r="AR729" s="343">
        <f t="shared" si="1855"/>
        <v>-5.4373621132260395E-44</v>
      </c>
      <c r="AS729" s="343">
        <f t="shared" si="1856"/>
        <v>8.4145078163598105E-44</v>
      </c>
      <c r="AT729" s="343">
        <f t="shared" si="1857"/>
        <v>-1.0667001756391308E-43</v>
      </c>
      <c r="AU729" s="343">
        <f t="shared" si="1858"/>
        <v>1.2000860667674637E-43</v>
      </c>
      <c r="AV729" s="343">
        <f t="shared" si="1859"/>
        <v>-1.2301213516408631E-43</v>
      </c>
      <c r="AW729" s="343">
        <f t="shared" si="1860"/>
        <v>1.1542194116936742E-43</v>
      </c>
      <c r="AX729" s="343">
        <f t="shared" si="1861"/>
        <v>-9.7891687102869704E-44</v>
      </c>
      <c r="AY729" s="343">
        <f t="shared" si="1862"/>
        <v>7.1931066673855138E-44</v>
      </c>
      <c r="AZ729" s="343">
        <f t="shared" si="1863"/>
        <v>-3.9775791082042454E-44</v>
      </c>
      <c r="BA729" s="343">
        <f t="shared" si="1864"/>
        <v>4.1950510702728465E-45</v>
      </c>
      <c r="BB729" s="343">
        <f t="shared" si="1865"/>
        <v>3.1746963922844496E-44</v>
      </c>
      <c r="BC729" s="343">
        <f t="shared" si="1866"/>
        <v>-6.4954951699879767E-44</v>
      </c>
      <c r="BD729" s="343">
        <f t="shared" si="1867"/>
        <v>9.2569062651460507E-44</v>
      </c>
      <c r="BE729" s="343">
        <f t="shared" si="1868"/>
        <v>-1.1221118808432969E-43</v>
      </c>
      <c r="BF729" s="343">
        <f t="shared" si="1869"/>
        <v>1.2218976134519747E-43</v>
      </c>
      <c r="BG729" s="343">
        <f t="shared" si="1870"/>
        <v>-1.2164543440509291E-43</v>
      </c>
      <c r="BH729" s="343">
        <f t="shared" si="1871"/>
        <v>1.1062508433460313E-43</v>
      </c>
      <c r="BI729" s="343">
        <f t="shared" si="1872"/>
        <v>-9.0077776282025686E-44</v>
      </c>
      <c r="BJ729" s="343">
        <f t="shared" si="1873"/>
        <v>6.1773030620059192E-44</v>
      </c>
      <c r="BK729" s="343">
        <f t="shared" si="1874"/>
        <v>-2.814843303948793E-44</v>
      </c>
      <c r="BL729" s="343">
        <f t="shared" si="1875"/>
        <v>-7.9002886937727028E-45</v>
      </c>
      <c r="BM729" s="343">
        <f t="shared" si="1876"/>
        <v>4.3268642869491689E-44</v>
      </c>
      <c r="BN729" s="343">
        <f t="shared" si="1877"/>
        <v>-7.4910730574640854E-44</v>
      </c>
      <c r="BO729" s="343">
        <f t="shared" si="1878"/>
        <v>1.0010155646259239E-43</v>
      </c>
      <c r="BP729" s="343">
        <f t="shared" si="1879"/>
        <v>-1.1667170352261927E-43</v>
      </c>
      <c r="BQ729" s="343">
        <f t="shared" si="1880"/>
        <v>1.2319416181617635E-43</v>
      </c>
      <c r="BR729" s="343">
        <f t="shared" si="1881"/>
        <v>-1.1910722161461989E-43</v>
      </c>
    </row>
    <row r="730" spans="2:70">
      <c r="B730" s="340">
        <v>36</v>
      </c>
      <c r="C730" s="340">
        <f t="shared" si="1882"/>
        <v>1.1250000000000005E-2</v>
      </c>
      <c r="D730" s="341">
        <f t="shared" si="1817"/>
        <v>18</v>
      </c>
      <c r="E730" s="342" t="str">
        <f>AP694</f>
        <v>-1,80961815149667E-30</v>
      </c>
      <c r="F730" s="291">
        <v>36</v>
      </c>
      <c r="G730" s="343">
        <f t="shared" si="1818"/>
        <v>3.3151930020498813E-43</v>
      </c>
      <c r="H730" s="343">
        <f t="shared" si="1819"/>
        <v>-7.8381370295590921E-43</v>
      </c>
      <c r="I730" s="343">
        <f t="shared" si="1820"/>
        <v>1.1167795747207035E-42</v>
      </c>
      <c r="J730" s="343">
        <f t="shared" si="1821"/>
        <v>-1.2797258798663259E-42</v>
      </c>
      <c r="K730" s="343">
        <f t="shared" si="1822"/>
        <v>1.2478455205462889E-42</v>
      </c>
      <c r="L730" s="343">
        <f t="shared" si="1823"/>
        <v>-1.0259919924708922E-42</v>
      </c>
      <c r="M730" s="343">
        <f t="shared" si="1824"/>
        <v>6.4794048418237169E-43</v>
      </c>
      <c r="N730" s="343">
        <f t="shared" si="1825"/>
        <v>-1.7124591077220381E-43</v>
      </c>
      <c r="O730" s="343">
        <f t="shared" si="1826"/>
        <v>-3.3151930020498511E-43</v>
      </c>
      <c r="P730" s="343">
        <f t="shared" si="1827"/>
        <v>7.8381370295590873E-43</v>
      </c>
      <c r="Q730" s="343">
        <f t="shared" si="1828"/>
        <v>-1.1167795747207052E-42</v>
      </c>
      <c r="R730" s="343">
        <f t="shared" si="1829"/>
        <v>1.2797258798663254E-42</v>
      </c>
      <c r="S730" s="343">
        <f t="shared" si="1830"/>
        <v>-1.2478455205462892E-42</v>
      </c>
      <c r="T730" s="343">
        <f t="shared" si="1831"/>
        <v>1.0259919924708905E-42</v>
      </c>
      <c r="U730" s="343">
        <f t="shared" si="1832"/>
        <v>-6.4794048418237679E-43</v>
      </c>
      <c r="V730" s="343">
        <f t="shared" si="1833"/>
        <v>1.7124591077220523E-43</v>
      </c>
      <c r="W730" s="343">
        <f t="shared" si="1834"/>
        <v>3.3151930020498813E-43</v>
      </c>
      <c r="X730" s="343">
        <f t="shared" si="1835"/>
        <v>-7.8381370295590427E-43</v>
      </c>
      <c r="Y730" s="343">
        <f t="shared" si="1836"/>
        <v>1.1167795747207022E-42</v>
      </c>
      <c r="Z730" s="343">
        <f t="shared" si="1837"/>
        <v>-1.2797258798663259E-42</v>
      </c>
      <c r="AA730" s="343">
        <f t="shared" si="1838"/>
        <v>1.2478455205462883E-42</v>
      </c>
      <c r="AB730" s="343">
        <f t="shared" si="1839"/>
        <v>-1.0259919924708884E-42</v>
      </c>
      <c r="AC730" s="343">
        <f t="shared" si="1840"/>
        <v>6.4794048418238204E-43</v>
      </c>
      <c r="AD730" s="343">
        <f t="shared" si="1841"/>
        <v>-1.7124591077221118E-43</v>
      </c>
      <c r="AE730" s="343">
        <f t="shared" si="1842"/>
        <v>-3.3151930020498232E-43</v>
      </c>
      <c r="AF730" s="343">
        <f t="shared" si="1843"/>
        <v>7.8381370295590666E-43</v>
      </c>
      <c r="AG730" s="343">
        <f t="shared" si="1844"/>
        <v>-1.1167795747207036E-42</v>
      </c>
      <c r="AH730" s="343">
        <f t="shared" si="1845"/>
        <v>1.2797258798663263E-42</v>
      </c>
      <c r="AI730" s="343">
        <f t="shared" si="1846"/>
        <v>-1.2478455205462922E-42</v>
      </c>
      <c r="AJ730" s="343">
        <f t="shared" si="1847"/>
        <v>1.0259919924708977E-42</v>
      </c>
      <c r="AK730" s="343">
        <f t="shared" si="1848"/>
        <v>-6.4794048418237926E-43</v>
      </c>
      <c r="AL730" s="343">
        <f t="shared" si="1849"/>
        <v>1.7124591077220804E-43</v>
      </c>
      <c r="AM730" s="343">
        <f t="shared" si="1850"/>
        <v>3.3151930020498534E-43</v>
      </c>
      <c r="AN730" s="343">
        <f t="shared" si="1851"/>
        <v>-7.8381370295590921E-43</v>
      </c>
      <c r="AO730" s="343">
        <f t="shared" si="1852"/>
        <v>1.1167795747207052E-42</v>
      </c>
      <c r="AP730" s="343">
        <f t="shared" si="1853"/>
        <v>-1.2797258798663243E-42</v>
      </c>
      <c r="AQ730" s="343">
        <f t="shared" si="1854"/>
        <v>1.2478455205462914E-42</v>
      </c>
      <c r="AR730" s="343">
        <f t="shared" si="1855"/>
        <v>-1.0259919924708959E-42</v>
      </c>
      <c r="AS730" s="343">
        <f t="shared" si="1856"/>
        <v>6.4794048418237655E-43</v>
      </c>
      <c r="AT730" s="343">
        <f t="shared" si="1857"/>
        <v>-1.7124591077220491E-43</v>
      </c>
      <c r="AU730" s="343">
        <f t="shared" si="1858"/>
        <v>-3.3151930020498845E-43</v>
      </c>
      <c r="AV730" s="343">
        <f t="shared" si="1859"/>
        <v>7.8381370295591176E-43</v>
      </c>
      <c r="AW730" s="343">
        <f t="shared" si="1860"/>
        <v>-1.1167795747207068E-42</v>
      </c>
      <c r="AX730" s="343">
        <f t="shared" si="1861"/>
        <v>1.2797258798663271E-42</v>
      </c>
      <c r="AY730" s="343">
        <f t="shared" si="1862"/>
        <v>-1.2478455205462953E-42</v>
      </c>
      <c r="AZ730" s="343">
        <f t="shared" si="1863"/>
        <v>1.025991992470905E-42</v>
      </c>
      <c r="BA730" s="343">
        <f t="shared" si="1864"/>
        <v>-6.4794048418238969E-43</v>
      </c>
      <c r="BB730" s="343">
        <f t="shared" si="1865"/>
        <v>1.7124591077221996E-43</v>
      </c>
      <c r="BC730" s="343">
        <f t="shared" si="1866"/>
        <v>3.3151930020497379E-43</v>
      </c>
      <c r="BD730" s="343">
        <f t="shared" si="1867"/>
        <v>-7.8381370295589965E-43</v>
      </c>
      <c r="BE730" s="343">
        <f t="shared" si="1868"/>
        <v>1.1167795747206993E-42</v>
      </c>
      <c r="BF730" s="343">
        <f t="shared" si="1869"/>
        <v>-1.2797258798663251E-42</v>
      </c>
      <c r="BG730" s="343">
        <f t="shared" si="1870"/>
        <v>1.2478455205462898E-42</v>
      </c>
      <c r="BH730" s="343">
        <f t="shared" si="1871"/>
        <v>-1.0259919924708918E-42</v>
      </c>
      <c r="BI730" s="343">
        <f t="shared" si="1872"/>
        <v>6.4794048418237113E-43</v>
      </c>
      <c r="BJ730" s="343">
        <f t="shared" si="1873"/>
        <v>-1.7124591077219864E-43</v>
      </c>
      <c r="BK730" s="343">
        <f t="shared" si="1874"/>
        <v>-3.3151930020499451E-43</v>
      </c>
      <c r="BL730" s="343">
        <f t="shared" si="1875"/>
        <v>7.838137029558877E-43</v>
      </c>
      <c r="BM730" s="343">
        <f t="shared" si="1876"/>
        <v>-1.1167795747206917E-42</v>
      </c>
      <c r="BN730" s="343">
        <f t="shared" si="1877"/>
        <v>1.2797258798663232E-42</v>
      </c>
      <c r="BO730" s="343">
        <f t="shared" si="1878"/>
        <v>-1.2478455205462937E-42</v>
      </c>
      <c r="BP730" s="343">
        <f t="shared" si="1879"/>
        <v>1.025991992470901E-42</v>
      </c>
      <c r="BQ730" s="343">
        <f t="shared" si="1880"/>
        <v>-6.4794048418238419E-43</v>
      </c>
      <c r="BR730" s="343">
        <f t="shared" si="1881"/>
        <v>1.7124591077221369E-43</v>
      </c>
    </row>
    <row r="731" spans="2:70">
      <c r="B731" s="340">
        <v>37</v>
      </c>
      <c r="C731" s="340">
        <f t="shared" si="1882"/>
        <v>1.1562500000000005E-2</v>
      </c>
      <c r="D731" s="341">
        <f t="shared" si="1817"/>
        <v>18</v>
      </c>
      <c r="E731" s="342" t="str">
        <f>AQ694</f>
        <v>-1,72522050635758E-30</v>
      </c>
      <c r="F731" s="291">
        <v>37</v>
      </c>
      <c r="G731" s="343">
        <f t="shared" si="1818"/>
        <v>-1.6889201610334052E-42</v>
      </c>
      <c r="H731" s="343">
        <f t="shared" si="1819"/>
        <v>1.8509688432346776E-42</v>
      </c>
      <c r="I731" s="343">
        <f t="shared" si="1820"/>
        <v>-1.5758974039564734E-42</v>
      </c>
      <c r="J731" s="343">
        <f t="shared" si="1821"/>
        <v>9.2866601872648918E-43</v>
      </c>
      <c r="K731" s="343">
        <f t="shared" si="1822"/>
        <v>-6.2123214828766854E-44</v>
      </c>
      <c r="L731" s="343">
        <f t="shared" si="1823"/>
        <v>-8.1909045039215403E-43</v>
      </c>
      <c r="M731" s="343">
        <f t="shared" si="1824"/>
        <v>1.5068697860797893E-42</v>
      </c>
      <c r="N731" s="343">
        <f t="shared" si="1825"/>
        <v>-1.8387905635034891E-42</v>
      </c>
      <c r="O731" s="343">
        <f t="shared" si="1826"/>
        <v>1.7364672111938561E-42</v>
      </c>
      <c r="P731" s="343">
        <f t="shared" si="1827"/>
        <v>-1.2240641532876092E-42</v>
      </c>
      <c r="Q731" s="343">
        <f t="shared" si="1828"/>
        <v>4.2258920022794706E-43</v>
      </c>
      <c r="R731" s="343">
        <f t="shared" si="1829"/>
        <v>4.7868334975761602E-43</v>
      </c>
      <c r="S731" s="343">
        <f t="shared" si="1830"/>
        <v>-1.2669112503094331E-42</v>
      </c>
      <c r="T731" s="343">
        <f t="shared" si="1831"/>
        <v>1.7559485936224917E-42</v>
      </c>
      <c r="U731" s="343">
        <f t="shared" si="1832"/>
        <v>-1.8303055573270874E-42</v>
      </c>
      <c r="V731" s="343">
        <f t="shared" si="1833"/>
        <v>1.4724221889009627E-42</v>
      </c>
      <c r="W731" s="343">
        <f t="shared" si="1834"/>
        <v>-7.6681531965313404E-43</v>
      </c>
      <c r="X731" s="343">
        <f t="shared" si="1835"/>
        <v>-1.1988071644060146E-43</v>
      </c>
      <c r="Y731" s="343">
        <f t="shared" si="1836"/>
        <v>9.7826602568169788E-43</v>
      </c>
      <c r="Z731" s="343">
        <f t="shared" si="1837"/>
        <v>-1.6056265040358871E-42</v>
      </c>
      <c r="AA731" s="343">
        <f t="shared" si="1838"/>
        <v>1.8538062873394227E-42</v>
      </c>
      <c r="AB731" s="343">
        <f t="shared" si="1839"/>
        <v>-1.6641958655387304E-42</v>
      </c>
      <c r="AC731" s="343">
        <f t="shared" si="1840"/>
        <v>1.0815731563790246E-42</v>
      </c>
      <c r="AD731" s="343">
        <f t="shared" si="1841"/>
        <v>-2.4352886557933206E-43</v>
      </c>
      <c r="AE731" s="343">
        <f t="shared" si="1842"/>
        <v>-6.5202658630493375E-43</v>
      </c>
      <c r="AF731" s="343">
        <f t="shared" si="1843"/>
        <v>1.3936010883449112E-42</v>
      </c>
      <c r="AG731" s="343">
        <f t="shared" si="1844"/>
        <v>-1.8060662813558441E-42</v>
      </c>
      <c r="AH731" s="343">
        <f t="shared" si="1845"/>
        <v>1.792015428355641E-42</v>
      </c>
      <c r="AI731" s="343">
        <f t="shared" si="1846"/>
        <v>-1.3547667432584848E-42</v>
      </c>
      <c r="AJ731" s="343">
        <f t="shared" si="1847"/>
        <v>5.9757976986761366E-43</v>
      </c>
      <c r="AK731" s="343">
        <f t="shared" si="1848"/>
        <v>3.0073013087719399E-43</v>
      </c>
      <c r="AL731" s="343">
        <f t="shared" si="1849"/>
        <v>-1.1280203643693366E-42</v>
      </c>
      <c r="AM731" s="343">
        <f t="shared" si="1850"/>
        <v>1.6889201610334026E-42</v>
      </c>
      <c r="AN731" s="343">
        <f t="shared" si="1851"/>
        <v>-1.8509688432346783E-42</v>
      </c>
      <c r="AO731" s="343">
        <f t="shared" si="1852"/>
        <v>1.5758974039564797E-42</v>
      </c>
      <c r="AP731" s="343">
        <f t="shared" si="1853"/>
        <v>-9.2866601872650192E-43</v>
      </c>
      <c r="AQ731" s="343">
        <f t="shared" si="1854"/>
        <v>6.2123214828755384E-44</v>
      </c>
      <c r="AR731" s="343">
        <f t="shared" si="1855"/>
        <v>8.1909045039213459E-43</v>
      </c>
      <c r="AS731" s="343">
        <f t="shared" si="1856"/>
        <v>-1.5068697860797884E-42</v>
      </c>
      <c r="AT731" s="343">
        <f t="shared" si="1857"/>
        <v>1.8387905635034853E-42</v>
      </c>
      <c r="AU731" s="343">
        <f t="shared" si="1858"/>
        <v>-1.7364672111938567E-42</v>
      </c>
      <c r="AV731" s="343">
        <f t="shared" si="1859"/>
        <v>1.2240641532875908E-42</v>
      </c>
      <c r="AW731" s="343">
        <f t="shared" si="1860"/>
        <v>-4.2258920022796188E-43</v>
      </c>
      <c r="AX731" s="343">
        <f t="shared" si="1861"/>
        <v>-4.7868334975762693E-43</v>
      </c>
      <c r="AY731" s="343">
        <f t="shared" si="1862"/>
        <v>1.2669112503094223E-42</v>
      </c>
      <c r="AZ731" s="343">
        <f t="shared" si="1863"/>
        <v>-1.7559485936224907E-42</v>
      </c>
      <c r="BA731" s="343">
        <f t="shared" si="1864"/>
        <v>1.8303055573270918E-42</v>
      </c>
      <c r="BB731" s="343">
        <f t="shared" si="1865"/>
        <v>-1.4724221889009636E-42</v>
      </c>
      <c r="BC731" s="343">
        <f t="shared" si="1866"/>
        <v>7.6681531965311158E-43</v>
      </c>
      <c r="BD731" s="343">
        <f t="shared" si="1867"/>
        <v>1.1988071644059971E-43</v>
      </c>
      <c r="BE731" s="343">
        <f t="shared" si="1868"/>
        <v>-9.7826602568171875E-43</v>
      </c>
      <c r="BF731" s="343">
        <f t="shared" si="1869"/>
        <v>1.6056265040358861E-42</v>
      </c>
      <c r="BG731" s="343">
        <f t="shared" si="1870"/>
        <v>-1.8538062873394227E-42</v>
      </c>
      <c r="BH731" s="343">
        <f t="shared" si="1871"/>
        <v>1.6641958655387432E-42</v>
      </c>
      <c r="BI731" s="343">
        <f t="shared" si="1872"/>
        <v>-1.081573156379026E-42</v>
      </c>
      <c r="BJ731" s="343">
        <f t="shared" si="1873"/>
        <v>2.4352886557930785E-43</v>
      </c>
      <c r="BK731" s="343">
        <f t="shared" si="1874"/>
        <v>6.5202658630493207E-43</v>
      </c>
      <c r="BL731" s="343">
        <f t="shared" si="1875"/>
        <v>-1.3936010883449274E-42</v>
      </c>
      <c r="BM731" s="343">
        <f t="shared" si="1876"/>
        <v>1.8060662813558437E-42</v>
      </c>
      <c r="BN731" s="343">
        <f t="shared" si="1877"/>
        <v>-1.7920154283556413E-42</v>
      </c>
      <c r="BO731" s="343">
        <f t="shared" si="1878"/>
        <v>1.3547667432585038E-42</v>
      </c>
      <c r="BP731" s="343">
        <f t="shared" si="1879"/>
        <v>-5.9757976986761533E-43</v>
      </c>
      <c r="BQ731" s="343">
        <f t="shared" si="1880"/>
        <v>-3.0073013087716635E-43</v>
      </c>
      <c r="BR731" s="343">
        <f t="shared" si="1881"/>
        <v>1.1280203643693352E-42</v>
      </c>
    </row>
    <row r="732" spans="2:70">
      <c r="B732" s="340">
        <v>38</v>
      </c>
      <c r="C732" s="340">
        <f t="shared" si="1882"/>
        <v>1.1875000000000005E-2</v>
      </c>
      <c r="D732" s="341">
        <f t="shared" si="1817"/>
        <v>18</v>
      </c>
      <c r="E732" s="342" t="str">
        <f>AR694</f>
        <v>-1,62420714118127E-30</v>
      </c>
      <c r="F732" s="291">
        <v>38</v>
      </c>
      <c r="G732" s="343">
        <f t="shared" si="1818"/>
        <v>-3.5026720344842482E-43</v>
      </c>
      <c r="H732" s="343">
        <f t="shared" si="1819"/>
        <v>5.5681344638710598E-43</v>
      </c>
      <c r="I732" s="343">
        <f t="shared" si="1820"/>
        <v>-5.7567971733623754E-43</v>
      </c>
      <c r="J732" s="343">
        <f t="shared" si="1821"/>
        <v>4.0050693638089477E-43</v>
      </c>
      <c r="K732" s="343">
        <f t="shared" si="1822"/>
        <v>-9.0338976897967053E-44</v>
      </c>
      <c r="L732" s="343">
        <f t="shared" si="1823"/>
        <v>-2.5027870818657052E-43</v>
      </c>
      <c r="M732" s="343">
        <f t="shared" si="1824"/>
        <v>5.0653725782490688E-43</v>
      </c>
      <c r="N732" s="343">
        <f t="shared" si="1825"/>
        <v>-5.9206196657437009E-43</v>
      </c>
      <c r="O732" s="343">
        <f t="shared" si="1826"/>
        <v>4.7802580978844014E-43</v>
      </c>
      <c r="P732" s="343">
        <f t="shared" si="1827"/>
        <v>-2.028659028964383E-43</v>
      </c>
      <c r="Q732" s="343">
        <f t="shared" si="1828"/>
        <v>-1.4067214252702167E-43</v>
      </c>
      <c r="R732" s="343">
        <f t="shared" si="1829"/>
        <v>4.3679512651386424E-43</v>
      </c>
      <c r="S732" s="343">
        <f t="shared" si="1830"/>
        <v>-5.8569160646922545E-43</v>
      </c>
      <c r="T732" s="343">
        <f t="shared" si="1831"/>
        <v>5.3717441940578019E-43</v>
      </c>
      <c r="U732" s="343">
        <f t="shared" si="1832"/>
        <v>-3.0759680601511208E-43</v>
      </c>
      <c r="V732" s="343">
        <f t="shared" si="1833"/>
        <v>-2.5659625320007719E-44</v>
      </c>
      <c r="W732" s="343">
        <f t="shared" si="1834"/>
        <v>3.5026720344842283E-43</v>
      </c>
      <c r="X732" s="343">
        <f t="shared" si="1835"/>
        <v>-5.5681344638710551E-43</v>
      </c>
      <c r="Y732" s="343">
        <f t="shared" si="1836"/>
        <v>5.7567971733623857E-43</v>
      </c>
      <c r="Z732" s="343">
        <f t="shared" si="1837"/>
        <v>-4.0050693638089421E-43</v>
      </c>
      <c r="AA732" s="343">
        <f t="shared" si="1838"/>
        <v>9.0338976897970498E-44</v>
      </c>
      <c r="AB732" s="343">
        <f t="shared" si="1839"/>
        <v>2.5027870818656543E-43</v>
      </c>
      <c r="AC732" s="343">
        <f t="shared" si="1840"/>
        <v>-5.0653725782490728E-43</v>
      </c>
      <c r="AD732" s="343">
        <f t="shared" si="1841"/>
        <v>5.9206196657437025E-43</v>
      </c>
      <c r="AE732" s="343">
        <f t="shared" si="1842"/>
        <v>-4.7802580978844476E-43</v>
      </c>
      <c r="AF732" s="343">
        <f t="shared" si="1843"/>
        <v>2.0286590289644161E-43</v>
      </c>
      <c r="AG732" s="343">
        <f t="shared" si="1844"/>
        <v>1.4067214252701829E-43</v>
      </c>
      <c r="AH732" s="343">
        <f t="shared" si="1845"/>
        <v>-4.3679512651385906E-43</v>
      </c>
      <c r="AI732" s="343">
        <f t="shared" si="1846"/>
        <v>5.8569160646922498E-43</v>
      </c>
      <c r="AJ732" s="343">
        <f t="shared" si="1847"/>
        <v>-5.3717441940578162E-43</v>
      </c>
      <c r="AK732" s="343">
        <f t="shared" si="1848"/>
        <v>3.0759680601511148E-43</v>
      </c>
      <c r="AL732" s="343">
        <f t="shared" si="1849"/>
        <v>2.5659625320004234E-44</v>
      </c>
      <c r="AM732" s="343">
        <f t="shared" si="1850"/>
        <v>-3.5026720344841665E-43</v>
      </c>
      <c r="AN732" s="343">
        <f t="shared" si="1851"/>
        <v>5.5681344638710423E-43</v>
      </c>
      <c r="AO732" s="343">
        <f t="shared" si="1852"/>
        <v>-5.7567971733623746E-43</v>
      </c>
      <c r="AP732" s="343">
        <f t="shared" si="1853"/>
        <v>4.0050693638089684E-43</v>
      </c>
      <c r="AQ732" s="343">
        <f t="shared" si="1854"/>
        <v>-9.0338976897973903E-44</v>
      </c>
      <c r="AR732" s="343">
        <f t="shared" si="1855"/>
        <v>-2.5027870818656228E-43</v>
      </c>
      <c r="AS732" s="343">
        <f t="shared" si="1856"/>
        <v>5.0653725782490114E-43</v>
      </c>
      <c r="AT732" s="343">
        <f t="shared" si="1857"/>
        <v>-5.9206196657437001E-43</v>
      </c>
      <c r="AU732" s="343">
        <f t="shared" si="1858"/>
        <v>4.7802580978844174E-43</v>
      </c>
      <c r="AV732" s="343">
        <f t="shared" si="1859"/>
        <v>-2.0286590289644488E-43</v>
      </c>
      <c r="AW732" s="343">
        <f t="shared" si="1860"/>
        <v>-1.406721425270149E-43</v>
      </c>
      <c r="AX732" s="343">
        <f t="shared" si="1861"/>
        <v>4.3679512651385667E-43</v>
      </c>
      <c r="AY732" s="343">
        <f t="shared" si="1862"/>
        <v>-5.8569160646922306E-43</v>
      </c>
      <c r="AZ732" s="343">
        <f t="shared" si="1863"/>
        <v>5.3717441940577955E-43</v>
      </c>
      <c r="BA732" s="343">
        <f t="shared" si="1864"/>
        <v>-3.0759680601511447E-43</v>
      </c>
      <c r="BB732" s="343">
        <f t="shared" si="1865"/>
        <v>-2.5659625320000755E-44</v>
      </c>
      <c r="BC732" s="343">
        <f t="shared" si="1866"/>
        <v>3.5026720344841387E-43</v>
      </c>
      <c r="BD732" s="343">
        <f t="shared" si="1867"/>
        <v>-5.5681344638710017E-43</v>
      </c>
      <c r="BE732" s="343">
        <f t="shared" si="1868"/>
        <v>5.7567971733623825E-43</v>
      </c>
      <c r="BF732" s="343">
        <f t="shared" si="1869"/>
        <v>-4.0050693638089939E-43</v>
      </c>
      <c r="BG732" s="343">
        <f t="shared" si="1870"/>
        <v>9.0338976897977368E-44</v>
      </c>
      <c r="BH732" s="343">
        <f t="shared" si="1871"/>
        <v>2.5027870818655913E-43</v>
      </c>
      <c r="BI732" s="343">
        <f t="shared" si="1872"/>
        <v>-5.0653725782489923E-43</v>
      </c>
      <c r="BJ732" s="343">
        <f t="shared" si="1873"/>
        <v>5.9206196657437089E-43</v>
      </c>
      <c r="BK732" s="343">
        <f t="shared" si="1874"/>
        <v>-4.7802580978844381E-43</v>
      </c>
      <c r="BL732" s="343">
        <f t="shared" si="1875"/>
        <v>2.0286590289644814E-43</v>
      </c>
      <c r="BM732" s="343">
        <f t="shared" si="1876"/>
        <v>1.4067214252701152E-43</v>
      </c>
      <c r="BN732" s="343">
        <f t="shared" si="1877"/>
        <v>-4.3679512651385428E-43</v>
      </c>
      <c r="BO732" s="343">
        <f t="shared" si="1878"/>
        <v>5.8569160646922259E-43</v>
      </c>
      <c r="BP732" s="343">
        <f t="shared" si="1879"/>
        <v>-5.3717441940578106E-43</v>
      </c>
      <c r="BQ732" s="343">
        <f t="shared" si="1880"/>
        <v>3.0759680601511746E-43</v>
      </c>
      <c r="BR732" s="343">
        <f t="shared" si="1881"/>
        <v>2.5659625319997275E-44</v>
      </c>
    </row>
    <row r="733" spans="2:70">
      <c r="B733" s="340">
        <v>39</v>
      </c>
      <c r="C733" s="340">
        <f t="shared" si="1882"/>
        <v>1.2187500000000006E-2</v>
      </c>
      <c r="D733" s="341">
        <f t="shared" si="1817"/>
        <v>18</v>
      </c>
      <c r="E733" s="342" t="str">
        <f>AS694</f>
        <v>-1,5075512137198E-30</v>
      </c>
      <c r="F733" s="291">
        <v>39</v>
      </c>
      <c r="G733" s="343">
        <f t="shared" si="1818"/>
        <v>-5.2875749440672099E-43</v>
      </c>
      <c r="H733" s="343">
        <f t="shared" si="1819"/>
        <v>1.1699646745636278E-43</v>
      </c>
      <c r="I733" s="343">
        <f t="shared" si="1820"/>
        <v>3.478785097061579E-43</v>
      </c>
      <c r="J733" s="343">
        <f t="shared" si="1821"/>
        <v>-6.5482391646258338E-43</v>
      </c>
      <c r="K733" s="343">
        <f t="shared" si="1822"/>
        <v>6.6449295536885167E-43</v>
      </c>
      <c r="L733" s="343">
        <f t="shared" si="1823"/>
        <v>-3.7249608490945821E-43</v>
      </c>
      <c r="M733" s="343">
        <f t="shared" si="1824"/>
        <v>-8.8606220425440011E-44</v>
      </c>
      <c r="N733" s="343">
        <f t="shared" si="1825"/>
        <v>5.0948315415311612E-43</v>
      </c>
      <c r="O733" s="343">
        <f t="shared" si="1826"/>
        <v>-6.9906538751971444E-43</v>
      </c>
      <c r="P733" s="343">
        <f t="shared" si="1827"/>
        <v>5.7128655012050788E-43</v>
      </c>
      <c r="Q733" s="343">
        <f t="shared" si="1828"/>
        <v>-1.8415556269766302E-43</v>
      </c>
      <c r="R733" s="343">
        <f t="shared" si="1829"/>
        <v>-2.8657820010013108E-43</v>
      </c>
      <c r="S733" s="343">
        <f t="shared" si="1830"/>
        <v>6.2721145146421805E-43</v>
      </c>
      <c r="T733" s="343">
        <f t="shared" si="1831"/>
        <v>-6.8310381680118187E-43</v>
      </c>
      <c r="U733" s="343">
        <f t="shared" si="1832"/>
        <v>4.2888133077437542E-43</v>
      </c>
      <c r="V733" s="343">
        <f t="shared" si="1833"/>
        <v>2.0044312919751683E-44</v>
      </c>
      <c r="W733" s="343">
        <f t="shared" si="1834"/>
        <v>-4.5987025760925906E-43</v>
      </c>
      <c r="X733" s="343">
        <f t="shared" si="1835"/>
        <v>6.9092471972539461E-43</v>
      </c>
      <c r="Y733" s="343">
        <f t="shared" si="1836"/>
        <v>-6.0831380405964023E-43</v>
      </c>
      <c r="Z733" s="343">
        <f t="shared" si="1837"/>
        <v>2.4954113920051086E-43</v>
      </c>
      <c r="AA733" s="343">
        <f t="shared" si="1838"/>
        <v>2.2251798576756026E-43</v>
      </c>
      <c r="AB733" s="343">
        <f t="shared" si="1839"/>
        <v>-5.9355859731959383E-43</v>
      </c>
      <c r="AC733" s="343">
        <f t="shared" si="1840"/>
        <v>6.9513601505518458E-43</v>
      </c>
      <c r="AD733" s="343">
        <f t="shared" si="1841"/>
        <v>-4.8113621497355131E-43</v>
      </c>
      <c r="AE733" s="343">
        <f t="shared" si="1842"/>
        <v>4.8710632276694857E-44</v>
      </c>
      <c r="AF733" s="343">
        <f t="shared" si="1843"/>
        <v>4.0582855909397196E-43</v>
      </c>
      <c r="AG733" s="343">
        <f t="shared" si="1844"/>
        <v>-6.7613006918224753E-43</v>
      </c>
      <c r="AH733" s="343">
        <f t="shared" si="1845"/>
        <v>6.3948266352752404E-43</v>
      </c>
      <c r="AI733" s="343">
        <f t="shared" si="1846"/>
        <v>-3.12523498119795E-43</v>
      </c>
      <c r="AJ733" s="343">
        <f t="shared" si="1847"/>
        <v>-1.5631480159134335E-43</v>
      </c>
      <c r="AK733" s="343">
        <f t="shared" si="1848"/>
        <v>5.5418944941064916E-43</v>
      </c>
      <c r="AL733" s="343">
        <f t="shared" si="1849"/>
        <v>-7.0047367348420613E-43</v>
      </c>
      <c r="AM733" s="343">
        <f t="shared" si="1850"/>
        <v>5.2875749440672267E-43</v>
      </c>
      <c r="AN733" s="343">
        <f t="shared" si="1851"/>
        <v>-1.1699646745637158E-43</v>
      </c>
      <c r="AO733" s="343">
        <f t="shared" si="1852"/>
        <v>-3.478785097061528E-43</v>
      </c>
      <c r="AP733" s="343">
        <f t="shared" si="1853"/>
        <v>6.548239164625825E-43</v>
      </c>
      <c r="AQ733" s="343">
        <f t="shared" si="1854"/>
        <v>-6.6449295536885119E-43</v>
      </c>
      <c r="AR733" s="343">
        <f t="shared" si="1855"/>
        <v>3.7249608490947151E-43</v>
      </c>
      <c r="AS733" s="343">
        <f t="shared" si="1856"/>
        <v>8.8606220425429277E-44</v>
      </c>
      <c r="AT733" s="343">
        <f t="shared" si="1857"/>
        <v>-5.0948315415311055E-43</v>
      </c>
      <c r="AU733" s="343">
        <f t="shared" si="1858"/>
        <v>6.9906538751971396E-43</v>
      </c>
      <c r="AV733" s="343">
        <f t="shared" si="1859"/>
        <v>-5.7128655012050844E-43</v>
      </c>
      <c r="AW733" s="343">
        <f t="shared" si="1860"/>
        <v>1.8415556269765904E-43</v>
      </c>
      <c r="AX733" s="343">
        <f t="shared" si="1861"/>
        <v>2.8657820010011662E-43</v>
      </c>
      <c r="AY733" s="343">
        <f t="shared" si="1862"/>
        <v>-6.2721145146421327E-43</v>
      </c>
      <c r="AZ733" s="343">
        <f t="shared" si="1863"/>
        <v>6.8310381680118323E-43</v>
      </c>
      <c r="BA733" s="343">
        <f t="shared" si="1864"/>
        <v>-4.2888133077437996E-43</v>
      </c>
      <c r="BB733" s="343">
        <f t="shared" si="1865"/>
        <v>-2.0044312919750824E-44</v>
      </c>
      <c r="BC733" s="343">
        <f t="shared" si="1866"/>
        <v>4.5987025760926217E-43</v>
      </c>
      <c r="BD733" s="343">
        <f t="shared" si="1867"/>
        <v>-6.909247197253919E-43</v>
      </c>
      <c r="BE733" s="343">
        <f t="shared" si="1868"/>
        <v>6.0831380405964318E-43</v>
      </c>
      <c r="BF733" s="343">
        <f t="shared" si="1869"/>
        <v>-2.4954113920051632E-43</v>
      </c>
      <c r="BG733" s="343">
        <f t="shared" si="1870"/>
        <v>-2.2251798576755469E-43</v>
      </c>
      <c r="BH733" s="343">
        <f t="shared" si="1871"/>
        <v>5.9355859731959606E-43</v>
      </c>
      <c r="BI733" s="343">
        <f t="shared" si="1872"/>
        <v>-6.9513601505518419E-43</v>
      </c>
      <c r="BJ733" s="343">
        <f t="shared" si="1873"/>
        <v>4.8113621497356278E-43</v>
      </c>
      <c r="BK733" s="343">
        <f t="shared" si="1874"/>
        <v>-4.8710632276700672E-44</v>
      </c>
      <c r="BL733" s="343">
        <f t="shared" si="1875"/>
        <v>-4.0582855909396718E-43</v>
      </c>
      <c r="BM733" s="343">
        <f t="shared" si="1876"/>
        <v>6.7613006918224602E-43</v>
      </c>
      <c r="BN733" s="343">
        <f t="shared" si="1877"/>
        <v>-6.3948266352752221E-43</v>
      </c>
      <c r="BO733" s="343">
        <f t="shared" si="1878"/>
        <v>3.1252349811979133E-43</v>
      </c>
      <c r="BP733" s="343">
        <f t="shared" si="1879"/>
        <v>1.5631480159132793E-43</v>
      </c>
      <c r="BQ733" s="343">
        <f t="shared" si="1880"/>
        <v>-5.5418944941064558E-43</v>
      </c>
      <c r="BR733" s="343">
        <f t="shared" si="1881"/>
        <v>7.0047367348420629E-43</v>
      </c>
    </row>
    <row r="734" spans="2:70">
      <c r="B734" s="340">
        <v>40</v>
      </c>
      <c r="C734" s="340">
        <f t="shared" si="1882"/>
        <v>1.2500000000000006E-2</v>
      </c>
      <c r="D734" s="341">
        <f t="shared" si="1817"/>
        <v>18</v>
      </c>
      <c r="E734" s="342" t="str">
        <f>AT694</f>
        <v>-1,37637753687256E-30</v>
      </c>
      <c r="F734" s="291">
        <v>40</v>
      </c>
      <c r="G734" s="343">
        <f t="shared" si="1818"/>
        <v>4.4686364805157159E-43</v>
      </c>
      <c r="H734" s="343">
        <f t="shared" si="1819"/>
        <v>-3.2425576780425609E-43</v>
      </c>
      <c r="I734" s="343">
        <f t="shared" si="1820"/>
        <v>1.1703256454909055E-44</v>
      </c>
      <c r="J734" s="343">
        <f t="shared" si="1821"/>
        <v>3.0770486380179378E-43</v>
      </c>
      <c r="K734" s="343">
        <f t="shared" si="1822"/>
        <v>-4.4686364805157159E-43</v>
      </c>
      <c r="L734" s="343">
        <f t="shared" si="1823"/>
        <v>3.2425576780425684E-43</v>
      </c>
      <c r="M734" s="343">
        <f t="shared" si="1824"/>
        <v>-1.1703256454909333E-44</v>
      </c>
      <c r="N734" s="343">
        <f t="shared" si="1825"/>
        <v>-3.0770486380179358E-43</v>
      </c>
      <c r="O734" s="343">
        <f t="shared" si="1826"/>
        <v>4.4686364805157159E-43</v>
      </c>
      <c r="P734" s="343">
        <f t="shared" si="1827"/>
        <v>-3.2425576780425593E-43</v>
      </c>
      <c r="Q734" s="343">
        <f t="shared" si="1828"/>
        <v>1.1703256454908019E-44</v>
      </c>
      <c r="R734" s="343">
        <f t="shared" si="1829"/>
        <v>3.0770486380179223E-43</v>
      </c>
      <c r="S734" s="343">
        <f t="shared" si="1830"/>
        <v>-4.4686364805157151E-43</v>
      </c>
      <c r="T734" s="343">
        <f t="shared" si="1831"/>
        <v>3.242557678042572E-43</v>
      </c>
      <c r="U734" s="343">
        <f t="shared" si="1832"/>
        <v>-1.1703256454909931E-44</v>
      </c>
      <c r="V734" s="343">
        <f t="shared" si="1833"/>
        <v>-3.0770486380179319E-43</v>
      </c>
      <c r="W734" s="343">
        <f t="shared" si="1834"/>
        <v>4.4686364805157159E-43</v>
      </c>
      <c r="X734" s="343">
        <f t="shared" si="1835"/>
        <v>-3.2425576780425633E-43</v>
      </c>
      <c r="Y734" s="343">
        <f t="shared" si="1836"/>
        <v>1.1703256454908577E-44</v>
      </c>
      <c r="Z734" s="343">
        <f t="shared" si="1837"/>
        <v>3.0770486380179414E-43</v>
      </c>
      <c r="AA734" s="343">
        <f t="shared" si="1838"/>
        <v>-4.4686364805157159E-43</v>
      </c>
      <c r="AB734" s="343">
        <f t="shared" si="1839"/>
        <v>3.2425576780425541E-43</v>
      </c>
      <c r="AC734" s="343">
        <f t="shared" si="1840"/>
        <v>-1.1703256454907223E-44</v>
      </c>
      <c r="AD734" s="343">
        <f t="shared" si="1841"/>
        <v>-3.0770486380179048E-43</v>
      </c>
      <c r="AE734" s="343">
        <f t="shared" si="1842"/>
        <v>4.4686364805157143E-43</v>
      </c>
      <c r="AF734" s="343">
        <f t="shared" si="1843"/>
        <v>-3.2425576780425888E-43</v>
      </c>
      <c r="AG734" s="343">
        <f t="shared" si="1844"/>
        <v>1.1703256454912281E-44</v>
      </c>
      <c r="AH734" s="343">
        <f t="shared" si="1845"/>
        <v>3.0770486380179143E-43</v>
      </c>
      <c r="AI734" s="343">
        <f t="shared" si="1846"/>
        <v>-4.4686364805157143E-43</v>
      </c>
      <c r="AJ734" s="343">
        <f t="shared" si="1847"/>
        <v>3.2425576780425796E-43</v>
      </c>
      <c r="AK734" s="343">
        <f t="shared" si="1848"/>
        <v>-1.1703256454910966E-44</v>
      </c>
      <c r="AL734" s="343">
        <f t="shared" si="1849"/>
        <v>-3.0770486380179239E-43</v>
      </c>
      <c r="AM734" s="343">
        <f t="shared" si="1850"/>
        <v>4.4686364805157143E-43</v>
      </c>
      <c r="AN734" s="343">
        <f t="shared" si="1851"/>
        <v>-3.2425576780425708E-43</v>
      </c>
      <c r="AO734" s="343">
        <f t="shared" si="1852"/>
        <v>1.1703256454915985E-44</v>
      </c>
      <c r="AP734" s="343">
        <f t="shared" si="1853"/>
        <v>3.0770486380179334E-43</v>
      </c>
      <c r="AQ734" s="343">
        <f t="shared" si="1854"/>
        <v>-4.4686364805157136E-43</v>
      </c>
      <c r="AR734" s="343">
        <f t="shared" si="1855"/>
        <v>3.2425576780425617E-43</v>
      </c>
      <c r="AS734" s="343">
        <f t="shared" si="1856"/>
        <v>-1.170325645491471E-44</v>
      </c>
      <c r="AT734" s="343">
        <f t="shared" si="1857"/>
        <v>-3.077048638017943E-43</v>
      </c>
      <c r="AU734" s="343">
        <f t="shared" si="1858"/>
        <v>4.4686364805157143E-43</v>
      </c>
      <c r="AV734" s="343">
        <f t="shared" si="1859"/>
        <v>-3.2425576780425525E-43</v>
      </c>
      <c r="AW734" s="343">
        <f t="shared" si="1860"/>
        <v>1.1703256454913436E-44</v>
      </c>
      <c r="AX734" s="343">
        <f t="shared" si="1861"/>
        <v>3.0770486380179526E-43</v>
      </c>
      <c r="AY734" s="343">
        <f t="shared" si="1862"/>
        <v>-4.4686364805157143E-43</v>
      </c>
      <c r="AZ734" s="343">
        <f t="shared" si="1863"/>
        <v>3.2425576780425434E-43</v>
      </c>
      <c r="BA734" s="343">
        <f t="shared" si="1864"/>
        <v>-1.1703256454912081E-44</v>
      </c>
      <c r="BB734" s="343">
        <f t="shared" si="1865"/>
        <v>-3.0770486380178697E-43</v>
      </c>
      <c r="BC734" s="343">
        <f t="shared" si="1866"/>
        <v>4.4686364805157143E-43</v>
      </c>
      <c r="BD734" s="343">
        <f t="shared" si="1867"/>
        <v>-3.2425576780426218E-43</v>
      </c>
      <c r="BE734" s="343">
        <f t="shared" si="1868"/>
        <v>1.1703256454910767E-44</v>
      </c>
      <c r="BF734" s="343">
        <f t="shared" si="1869"/>
        <v>3.0770486380178793E-43</v>
      </c>
      <c r="BG734" s="343">
        <f t="shared" si="1870"/>
        <v>-4.4686364805157151E-43</v>
      </c>
      <c r="BH734" s="343">
        <f t="shared" si="1871"/>
        <v>3.2425576780426131E-43</v>
      </c>
      <c r="BI734" s="343">
        <f t="shared" si="1872"/>
        <v>-1.1703256454909453E-44</v>
      </c>
      <c r="BJ734" s="343">
        <f t="shared" si="1873"/>
        <v>-3.0770486380178888E-43</v>
      </c>
      <c r="BK734" s="343">
        <f t="shared" si="1874"/>
        <v>4.4686364805157159E-43</v>
      </c>
      <c r="BL734" s="343">
        <f t="shared" si="1875"/>
        <v>-3.2425576780426039E-43</v>
      </c>
      <c r="BM734" s="343">
        <f t="shared" si="1876"/>
        <v>1.1703256454908139E-44</v>
      </c>
      <c r="BN734" s="343">
        <f t="shared" si="1877"/>
        <v>3.0770486380178984E-43</v>
      </c>
      <c r="BO734" s="343">
        <f t="shared" si="1878"/>
        <v>-4.4686364805157159E-43</v>
      </c>
      <c r="BP734" s="343">
        <f t="shared" si="1879"/>
        <v>3.2425576780425947E-43</v>
      </c>
      <c r="BQ734" s="343">
        <f t="shared" si="1880"/>
        <v>-1.1703256454906824E-44</v>
      </c>
      <c r="BR734" s="343">
        <f t="shared" si="1881"/>
        <v>-3.077048638017908E-43</v>
      </c>
    </row>
    <row r="735" spans="2:70">
      <c r="B735" s="340">
        <v>41</v>
      </c>
      <c r="C735" s="340">
        <f t="shared" si="1882"/>
        <v>1.2812500000000006E-2</v>
      </c>
      <c r="D735" s="341">
        <f t="shared" si="1817"/>
        <v>18</v>
      </c>
      <c r="E735" s="342" t="str">
        <f>AU694</f>
        <v>-1,23194930738957E-30</v>
      </c>
      <c r="F735" s="291">
        <v>41</v>
      </c>
      <c r="G735" s="343">
        <f t="shared" si="1818"/>
        <v>2.1600869125115097E-43</v>
      </c>
      <c r="H735" s="343">
        <f t="shared" si="1819"/>
        <v>-3.6663166223971676E-43</v>
      </c>
      <c r="I735" s="343">
        <f t="shared" si="1820"/>
        <v>2.4916863732211017E-43</v>
      </c>
      <c r="J735" s="343">
        <f t="shared" si="1821"/>
        <v>5.0489841957009308E-44</v>
      </c>
      <c r="K735" s="343">
        <f t="shared" si="1822"/>
        <v>-3.1322947063413127E-43</v>
      </c>
      <c r="L735" s="343">
        <f t="shared" si="1823"/>
        <v>3.4693150318784434E-43</v>
      </c>
      <c r="M735" s="343">
        <f t="shared" si="1824"/>
        <v>-1.269525607402028E-43</v>
      </c>
      <c r="N735" s="343">
        <f t="shared" si="1825"/>
        <v>-1.8585579930592054E-43</v>
      </c>
      <c r="O735" s="343">
        <f t="shared" si="1826"/>
        <v>3.6276390254528704E-43</v>
      </c>
      <c r="P735" s="343">
        <f t="shared" si="1827"/>
        <v>-2.7441416771753012E-43</v>
      </c>
      <c r="Q735" s="343">
        <f t="shared" si="1828"/>
        <v>-1.4590892386571397E-44</v>
      </c>
      <c r="R735" s="343">
        <f t="shared" si="1829"/>
        <v>2.9292689599752091E-43</v>
      </c>
      <c r="S735" s="343">
        <f t="shared" si="1830"/>
        <v>-3.5707081875688925E-43</v>
      </c>
      <c r="T735" s="343">
        <f t="shared" si="1831"/>
        <v>1.6011976278284886E-43</v>
      </c>
      <c r="U735" s="343">
        <f t="shared" si="1832"/>
        <v>1.5391301441426013E-43</v>
      </c>
      <c r="V735" s="343">
        <f t="shared" si="1833"/>
        <v>-3.5540252816242529E-43</v>
      </c>
      <c r="W735" s="343">
        <f t="shared" si="1834"/>
        <v>2.9701693966778854E-43</v>
      </c>
      <c r="X735" s="343">
        <f t="shared" si="1835"/>
        <v>-2.1448575453743621E-44</v>
      </c>
      <c r="Y735" s="343">
        <f t="shared" si="1836"/>
        <v>-2.6980327522232763E-43</v>
      </c>
      <c r="Z735" s="343">
        <f t="shared" si="1837"/>
        <v>3.6377134714654049E-43</v>
      </c>
      <c r="AA735" s="343">
        <f t="shared" si="1838"/>
        <v>-1.9174492397952885E-43</v>
      </c>
      <c r="AB735" s="343">
        <f t="shared" si="1839"/>
        <v>-1.2048796305637579E-43</v>
      </c>
      <c r="AC735" s="343">
        <f t="shared" si="1840"/>
        <v>3.4461843315057394E-43</v>
      </c>
      <c r="AD735" s="343">
        <f t="shared" si="1841"/>
        <v>-3.1675927612307052E-43</v>
      </c>
      <c r="AE735" s="343">
        <f t="shared" si="1842"/>
        <v>5.728148178744989E-44</v>
      </c>
      <c r="AF735" s="343">
        <f t="shared" si="1843"/>
        <v>2.4408130141726677E-43</v>
      </c>
      <c r="AG735" s="343">
        <f t="shared" si="1844"/>
        <v>-3.6696855860552415E-43</v>
      </c>
      <c r="AH735" s="343">
        <f t="shared" si="1845"/>
        <v>2.2152347673985037E-43</v>
      </c>
      <c r="AI735" s="343">
        <f t="shared" si="1846"/>
        <v>8.5902546748837883E-44</v>
      </c>
      <c r="AJ735" s="343">
        <f t="shared" si="1847"/>
        <v>-3.3051547423988577E-43</v>
      </c>
      <c r="AK735" s="343">
        <f t="shared" si="1848"/>
        <v>3.3345104759105046E-43</v>
      </c>
      <c r="AL735" s="343">
        <f t="shared" si="1849"/>
        <v>-9.2562736138304981E-44</v>
      </c>
      <c r="AM735" s="343">
        <f t="shared" si="1850"/>
        <v>-2.1600869125114552E-43</v>
      </c>
      <c r="AN735" s="343">
        <f t="shared" si="1851"/>
        <v>3.6663166223971629E-43</v>
      </c>
      <c r="AO735" s="343">
        <f t="shared" si="1852"/>
        <v>-2.4916863732211635E-43</v>
      </c>
      <c r="AP735" s="343">
        <f t="shared" si="1853"/>
        <v>-5.048984195699973E-44</v>
      </c>
      <c r="AQ735" s="343">
        <f t="shared" si="1854"/>
        <v>3.1322947063412549E-43</v>
      </c>
      <c r="AR735" s="343">
        <f t="shared" si="1855"/>
        <v>-3.469315031878445E-43</v>
      </c>
      <c r="AS735" s="343">
        <f t="shared" si="1856"/>
        <v>1.2695256074020451E-43</v>
      </c>
      <c r="AT735" s="343">
        <f t="shared" si="1857"/>
        <v>1.858557993059178E-43</v>
      </c>
      <c r="AU735" s="343">
        <f t="shared" si="1858"/>
        <v>-3.6276390254528656E-43</v>
      </c>
      <c r="AV735" s="343">
        <f t="shared" si="1859"/>
        <v>2.7441416771753395E-43</v>
      </c>
      <c r="AW735" s="343">
        <f t="shared" si="1860"/>
        <v>1.4590892386565642E-44</v>
      </c>
      <c r="AX735" s="343">
        <f t="shared" si="1861"/>
        <v>-2.9292689599751748E-43</v>
      </c>
      <c r="AY735" s="343">
        <f t="shared" si="1862"/>
        <v>3.5707081875689121E-43</v>
      </c>
      <c r="AZ735" s="343">
        <f t="shared" si="1863"/>
        <v>-1.6011976278285639E-43</v>
      </c>
      <c r="BA735" s="343">
        <f t="shared" si="1864"/>
        <v>-1.5391301441425018E-43</v>
      </c>
      <c r="BB735" s="343">
        <f t="shared" si="1865"/>
        <v>3.5540252816242251E-43</v>
      </c>
      <c r="BC735" s="343">
        <f t="shared" si="1866"/>
        <v>-2.9701693966778886E-43</v>
      </c>
      <c r="BD735" s="343">
        <f t="shared" si="1867"/>
        <v>2.1448575453744149E-44</v>
      </c>
      <c r="BE735" s="343">
        <f t="shared" si="1868"/>
        <v>2.6980327522232372E-43</v>
      </c>
      <c r="BF735" s="343">
        <f t="shared" si="1869"/>
        <v>-3.6377134714654121E-43</v>
      </c>
      <c r="BG735" s="343">
        <f t="shared" si="1870"/>
        <v>1.9174492397953375E-43</v>
      </c>
      <c r="BH735" s="343">
        <f t="shared" si="1871"/>
        <v>1.2048796305637035E-43</v>
      </c>
      <c r="BI735" s="343">
        <f t="shared" si="1872"/>
        <v>-3.4461843315057195E-43</v>
      </c>
      <c r="BJ735" s="343">
        <f t="shared" si="1873"/>
        <v>3.1675927612307343E-43</v>
      </c>
      <c r="BK735" s="343">
        <f t="shared" si="1874"/>
        <v>-5.7281481787460723E-44</v>
      </c>
      <c r="BL735" s="343">
        <f t="shared" si="1875"/>
        <v>-2.4408130141725861E-43</v>
      </c>
      <c r="BM735" s="343">
        <f t="shared" si="1876"/>
        <v>3.6696855860552415E-43</v>
      </c>
      <c r="BN735" s="343">
        <f t="shared" si="1877"/>
        <v>-2.2152347673985081E-43</v>
      </c>
      <c r="BO735" s="343">
        <f t="shared" si="1878"/>
        <v>-8.5902546748837346E-44</v>
      </c>
      <c r="BP735" s="343">
        <f t="shared" si="1879"/>
        <v>3.3051547423988322E-43</v>
      </c>
      <c r="BQ735" s="343">
        <f t="shared" si="1880"/>
        <v>-3.3345104759105285E-43</v>
      </c>
      <c r="BR735" s="343">
        <f t="shared" si="1881"/>
        <v>9.2562736138310557E-44</v>
      </c>
    </row>
    <row r="736" spans="2:70">
      <c r="B736" s="340">
        <v>42</v>
      </c>
      <c r="C736" s="340">
        <f t="shared" si="1882"/>
        <v>1.3125000000000006E-2</v>
      </c>
      <c r="D736" s="341">
        <f t="shared" si="1817"/>
        <v>18</v>
      </c>
      <c r="E736" s="342" t="str">
        <f>AV694</f>
        <v>-1,07565608068297E-30</v>
      </c>
      <c r="F736" s="291">
        <v>42</v>
      </c>
      <c r="G736" s="343">
        <f t="shared" si="1818"/>
        <v>-5.0854330558442918E-43</v>
      </c>
      <c r="H736" s="343">
        <f t="shared" si="1819"/>
        <v>6.6624640462612167E-44</v>
      </c>
      <c r="I736" s="343">
        <f t="shared" si="1820"/>
        <v>4.3451397153110787E-43</v>
      </c>
      <c r="J736" s="343">
        <f t="shared" si="1821"/>
        <v>-5.4943069729023298E-43</v>
      </c>
      <c r="K736" s="343">
        <f t="shared" si="1822"/>
        <v>1.7598070951220659E-43</v>
      </c>
      <c r="L736" s="343">
        <f t="shared" si="1823"/>
        <v>3.5389140970892986E-43</v>
      </c>
      <c r="M736" s="343">
        <f t="shared" si="1824"/>
        <v>-5.6920377542345796E-43</v>
      </c>
      <c r="N736" s="343">
        <f t="shared" si="1825"/>
        <v>2.7857393858636578E-43</v>
      </c>
      <c r="O736" s="343">
        <f t="shared" si="1826"/>
        <v>2.5966899947622682E-43</v>
      </c>
      <c r="P736" s="343">
        <f t="shared" si="1827"/>
        <v>-5.6710267168031431E-43</v>
      </c>
      <c r="Q736" s="343">
        <f t="shared" si="1828"/>
        <v>3.7046172742671552E-43</v>
      </c>
      <c r="R736" s="343">
        <f t="shared" si="1829"/>
        <v>1.5546765521770493E-43</v>
      </c>
      <c r="S736" s="343">
        <f t="shared" si="1830"/>
        <v>-5.4320813029933852E-43</v>
      </c>
      <c r="T736" s="343">
        <f t="shared" si="1831"/>
        <v>4.4811287983938695E-43</v>
      </c>
      <c r="U736" s="343">
        <f t="shared" si="1832"/>
        <v>4.5291776156432136E-44</v>
      </c>
      <c r="V736" s="343">
        <f t="shared" si="1833"/>
        <v>-4.9843840510558827E-43</v>
      </c>
      <c r="W736" s="343">
        <f t="shared" si="1834"/>
        <v>5.0854330558442703E-43</v>
      </c>
      <c r="X736" s="343">
        <f t="shared" si="1835"/>
        <v>-6.6624640462611569E-44</v>
      </c>
      <c r="Y736" s="343">
        <f t="shared" si="1836"/>
        <v>-4.3451397153110564E-43</v>
      </c>
      <c r="Z736" s="343">
        <f t="shared" si="1837"/>
        <v>5.4943069729023282E-43</v>
      </c>
      <c r="AA736" s="343">
        <f t="shared" si="1838"/>
        <v>-1.7598070951220217E-43</v>
      </c>
      <c r="AB736" s="343">
        <f t="shared" si="1839"/>
        <v>-3.5389140970893034E-43</v>
      </c>
      <c r="AC736" s="343">
        <f t="shared" si="1840"/>
        <v>5.692037754234582E-43</v>
      </c>
      <c r="AD736" s="343">
        <f t="shared" si="1841"/>
        <v>-2.785739385863653E-43</v>
      </c>
      <c r="AE736" s="343">
        <f t="shared" si="1842"/>
        <v>-2.5966899947623089E-43</v>
      </c>
      <c r="AF736" s="343">
        <f t="shared" si="1843"/>
        <v>5.6710267168031439E-43</v>
      </c>
      <c r="AG736" s="343">
        <f t="shared" si="1844"/>
        <v>-3.7046172742671823E-43</v>
      </c>
      <c r="AH736" s="343">
        <f t="shared" si="1845"/>
        <v>-1.554676552177054E-43</v>
      </c>
      <c r="AI736" s="343">
        <f t="shared" si="1846"/>
        <v>5.4320813029934003E-43</v>
      </c>
      <c r="AJ736" s="343">
        <f t="shared" si="1847"/>
        <v>-4.4811287983938664E-43</v>
      </c>
      <c r="AK736" s="343">
        <f t="shared" si="1848"/>
        <v>-4.5291776156428631E-44</v>
      </c>
      <c r="AL736" s="343">
        <f t="shared" si="1849"/>
        <v>4.9843840510558858E-43</v>
      </c>
      <c r="AM736" s="343">
        <f t="shared" si="1850"/>
        <v>-5.0854330558442687E-43</v>
      </c>
      <c r="AN736" s="343">
        <f t="shared" si="1851"/>
        <v>6.6624640462603006E-44</v>
      </c>
      <c r="AO736" s="343">
        <f t="shared" si="1852"/>
        <v>4.3451397153110596E-43</v>
      </c>
      <c r="AP736" s="343">
        <f t="shared" si="1853"/>
        <v>-5.4943069729023274E-43</v>
      </c>
      <c r="AQ736" s="343">
        <f t="shared" si="1854"/>
        <v>1.7598070951220164E-43</v>
      </c>
      <c r="AR736" s="343">
        <f t="shared" si="1855"/>
        <v>3.5389140970892441E-43</v>
      </c>
      <c r="AS736" s="343">
        <f t="shared" si="1856"/>
        <v>-5.692037754234582E-43</v>
      </c>
      <c r="AT736" s="343">
        <f t="shared" si="1857"/>
        <v>2.7857393858636478E-43</v>
      </c>
      <c r="AU736" s="343">
        <f t="shared" si="1858"/>
        <v>2.5966899947623144E-43</v>
      </c>
      <c r="AV736" s="343">
        <f t="shared" si="1859"/>
        <v>-5.6710267168031534E-43</v>
      </c>
      <c r="AW736" s="343">
        <f t="shared" si="1860"/>
        <v>3.7046172742671775E-43</v>
      </c>
      <c r="AX736" s="343">
        <f t="shared" si="1861"/>
        <v>1.5546765521770604E-43</v>
      </c>
      <c r="AY736" s="343">
        <f t="shared" si="1862"/>
        <v>-5.4320813029934011E-43</v>
      </c>
      <c r="AZ736" s="343">
        <f t="shared" si="1863"/>
        <v>4.4811287983939126E-43</v>
      </c>
      <c r="BA736" s="343">
        <f t="shared" si="1864"/>
        <v>4.5291776156429228E-44</v>
      </c>
      <c r="BB736" s="343">
        <f t="shared" si="1865"/>
        <v>-4.9843840510558882E-43</v>
      </c>
      <c r="BC736" s="343">
        <f t="shared" si="1866"/>
        <v>5.0854330558442663E-43</v>
      </c>
      <c r="BD736" s="343">
        <f t="shared" si="1867"/>
        <v>-6.6624640462602488E-44</v>
      </c>
      <c r="BE736" s="343">
        <f t="shared" si="1868"/>
        <v>-4.3451397153110635E-43</v>
      </c>
      <c r="BF736" s="343">
        <f t="shared" si="1869"/>
        <v>5.494306972902325E-43</v>
      </c>
      <c r="BG736" s="343">
        <f t="shared" si="1870"/>
        <v>-1.7598070951220114E-43</v>
      </c>
      <c r="BH736" s="343">
        <f t="shared" si="1871"/>
        <v>-3.5389140970892493E-43</v>
      </c>
      <c r="BI736" s="343">
        <f t="shared" si="1872"/>
        <v>5.692037754234582E-43</v>
      </c>
      <c r="BJ736" s="343">
        <f t="shared" si="1873"/>
        <v>-2.785739385863643E-43</v>
      </c>
      <c r="BK736" s="343">
        <f t="shared" si="1874"/>
        <v>-2.5966899947623192E-43</v>
      </c>
      <c r="BL736" s="343">
        <f t="shared" si="1875"/>
        <v>5.6710267168031542E-43</v>
      </c>
      <c r="BM736" s="343">
        <f t="shared" si="1876"/>
        <v>-3.7046172742671735E-43</v>
      </c>
      <c r="BN736" s="343">
        <f t="shared" si="1877"/>
        <v>-1.5546765521770652E-43</v>
      </c>
      <c r="BO736" s="343">
        <f t="shared" si="1878"/>
        <v>5.4320813029934035E-43</v>
      </c>
      <c r="BP736" s="343">
        <f t="shared" si="1879"/>
        <v>-4.4811287983939094E-43</v>
      </c>
      <c r="BQ736" s="343">
        <f t="shared" si="1880"/>
        <v>-4.5291776156445956E-44</v>
      </c>
      <c r="BR736" s="343">
        <f t="shared" si="1881"/>
        <v>4.9843840510558914E-43</v>
      </c>
    </row>
    <row r="737" spans="2:70">
      <c r="B737" s="340">
        <v>43</v>
      </c>
      <c r="C737" s="340">
        <f t="shared" si="1882"/>
        <v>1.3437500000000007E-2</v>
      </c>
      <c r="D737" s="341">
        <f t="shared" si="1817"/>
        <v>18</v>
      </c>
      <c r="E737" s="342" t="str">
        <f>AW694</f>
        <v>-9,09002853828076E-31</v>
      </c>
      <c r="F737" s="291">
        <v>43</v>
      </c>
      <c r="G737" s="343">
        <f t="shared" si="1818"/>
        <v>2.7341059079599275E-43</v>
      </c>
      <c r="H737" s="343">
        <f t="shared" si="1819"/>
        <v>9.5291432846035573E-44</v>
      </c>
      <c r="I737" s="343">
        <f t="shared" si="1820"/>
        <v>-3.6325073177818257E-43</v>
      </c>
      <c r="J737" s="343">
        <f t="shared" si="1821"/>
        <v>2.4717898637374652E-43</v>
      </c>
      <c r="K737" s="343">
        <f t="shared" si="1822"/>
        <v>1.302119966010987E-43</v>
      </c>
      <c r="L737" s="343">
        <f t="shared" si="1823"/>
        <v>-3.6994200696045825E-43</v>
      </c>
      <c r="M737" s="343">
        <f t="shared" si="1824"/>
        <v>2.1856691319094255E-43</v>
      </c>
      <c r="N737" s="343">
        <f t="shared" si="1825"/>
        <v>1.6387854764777531E-43</v>
      </c>
      <c r="O737" s="343">
        <f t="shared" si="1826"/>
        <v>-3.7307053838483284E-43</v>
      </c>
      <c r="P737" s="343">
        <f t="shared" si="1827"/>
        <v>1.8784992115328135E-43</v>
      </c>
      <c r="Q737" s="343">
        <f t="shared" si="1828"/>
        <v>1.9596685869547594E-43</v>
      </c>
      <c r="R737" s="343">
        <f t="shared" si="1829"/>
        <v>-3.7260619658346E-43</v>
      </c>
      <c r="S737" s="343">
        <f t="shared" si="1830"/>
        <v>1.5532383168570037E-43</v>
      </c>
      <c r="T737" s="343">
        <f t="shared" si="1831"/>
        <v>2.2616790176755949E-43</v>
      </c>
      <c r="U737" s="343">
        <f t="shared" si="1832"/>
        <v>-3.6855345342172258E-43</v>
      </c>
      <c r="V737" s="343">
        <f t="shared" si="1833"/>
        <v>1.2130188881034515E-43</v>
      </c>
      <c r="W737" s="343">
        <f t="shared" si="1834"/>
        <v>2.5419082430966985E-43</v>
      </c>
      <c r="X737" s="343">
        <f t="shared" si="1835"/>
        <v>-3.6095133903172139E-43</v>
      </c>
      <c r="Y737" s="343">
        <f t="shared" si="1836"/>
        <v>8.6111742435388853E-44</v>
      </c>
      <c r="Z737" s="343">
        <f t="shared" si="1837"/>
        <v>2.7976575025883705E-43</v>
      </c>
      <c r="AA737" s="343">
        <f t="shared" si="1838"/>
        <v>-3.498730659307728E-43</v>
      </c>
      <c r="AB737" s="343">
        <f t="shared" si="1839"/>
        <v>5.0092292907313063E-44</v>
      </c>
      <c r="AC737" s="343">
        <f t="shared" si="1840"/>
        <v>3.0264637909749605E-43</v>
      </c>
      <c r="AD737" s="343">
        <f t="shared" si="1841"/>
        <v>-3.3542532394483829E-43</v>
      </c>
      <c r="AE737" s="343">
        <f t="shared" si="1842"/>
        <v>1.3590427215301851E-44</v>
      </c>
      <c r="AF737" s="343">
        <f t="shared" si="1843"/>
        <v>3.2261235786210927E-43</v>
      </c>
      <c r="AG737" s="343">
        <f t="shared" si="1844"/>
        <v>-3.1774725272718138E-43</v>
      </c>
      <c r="AH737" s="343">
        <f t="shared" si="1845"/>
        <v>-2.304232172007068E-44</v>
      </c>
      <c r="AI737" s="343">
        <f t="shared" si="1846"/>
        <v>3.3947140326265354E-43</v>
      </c>
      <c r="AJ737" s="343">
        <f t="shared" si="1847"/>
        <v>-2.9700910176744496E-43</v>
      </c>
      <c r="AK737" s="343">
        <f t="shared" si="1848"/>
        <v>-5.9453160501069863E-44</v>
      </c>
      <c r="AL737" s="343">
        <f t="shared" si="1849"/>
        <v>3.5306115347583291E-43</v>
      </c>
      <c r="AM737" s="343">
        <f t="shared" si="1850"/>
        <v>-2.7341059079599769E-43</v>
      </c>
      <c r="AN737" s="343">
        <f t="shared" si="1851"/>
        <v>-9.5291432846034936E-44</v>
      </c>
      <c r="AO737" s="343">
        <f t="shared" si="1852"/>
        <v>3.6325073177818145E-43</v>
      </c>
      <c r="AP737" s="343">
        <f t="shared" si="1853"/>
        <v>-2.4717898637374501E-43</v>
      </c>
      <c r="AQ737" s="343">
        <f t="shared" si="1854"/>
        <v>-1.3021199660109687E-43</v>
      </c>
      <c r="AR737" s="343">
        <f t="shared" si="1855"/>
        <v>3.6994200696045745E-43</v>
      </c>
      <c r="AS737" s="343">
        <f t="shared" si="1856"/>
        <v>-2.1856691319094199E-43</v>
      </c>
      <c r="AT737" s="343">
        <f t="shared" si="1857"/>
        <v>-1.6387854764777232E-43</v>
      </c>
      <c r="AU737" s="343">
        <f t="shared" si="1858"/>
        <v>3.7307053838483252E-43</v>
      </c>
      <c r="AV737" s="343">
        <f t="shared" si="1859"/>
        <v>-1.8784992115328191E-43</v>
      </c>
      <c r="AW737" s="343">
        <f t="shared" si="1860"/>
        <v>-1.959668586954732E-43</v>
      </c>
      <c r="AX737" s="343">
        <f t="shared" si="1861"/>
        <v>3.7260619658346056E-43</v>
      </c>
      <c r="AY737" s="343">
        <f t="shared" si="1862"/>
        <v>-1.5532383168570338E-43</v>
      </c>
      <c r="AZ737" s="343">
        <f t="shared" si="1863"/>
        <v>-2.2616790176755475E-43</v>
      </c>
      <c r="BA737" s="343">
        <f t="shared" si="1864"/>
        <v>3.6855345342172226E-43</v>
      </c>
      <c r="BB737" s="343">
        <f t="shared" si="1865"/>
        <v>-1.2130188881034828E-43</v>
      </c>
      <c r="BC737" s="343">
        <f t="shared" si="1866"/>
        <v>-2.5419082430966356E-43</v>
      </c>
      <c r="BD737" s="343">
        <f t="shared" si="1867"/>
        <v>3.6095133903172219E-43</v>
      </c>
      <c r="BE737" s="343">
        <f t="shared" si="1868"/>
        <v>-8.6111742435392059E-44</v>
      </c>
      <c r="BF737" s="343">
        <f t="shared" si="1869"/>
        <v>-2.797657502588384E-43</v>
      </c>
      <c r="BG737" s="343">
        <f t="shared" si="1870"/>
        <v>3.4987306593077395E-43</v>
      </c>
      <c r="BH737" s="343">
        <f t="shared" si="1871"/>
        <v>-5.0092292907316329E-44</v>
      </c>
      <c r="BI737" s="343">
        <f t="shared" si="1872"/>
        <v>-3.0264637909749729E-43</v>
      </c>
      <c r="BJ737" s="343">
        <f t="shared" si="1873"/>
        <v>3.3542532394483972E-43</v>
      </c>
      <c r="BK737" s="343">
        <f t="shared" si="1874"/>
        <v>-1.3590427215310434E-44</v>
      </c>
      <c r="BL737" s="343">
        <f t="shared" si="1875"/>
        <v>-3.2261235786210764E-43</v>
      </c>
      <c r="BM737" s="343">
        <f t="shared" si="1876"/>
        <v>3.177472527271831E-43</v>
      </c>
      <c r="BN737" s="343">
        <f t="shared" si="1877"/>
        <v>2.3042321720062118E-44</v>
      </c>
      <c r="BO737" s="343">
        <f t="shared" si="1878"/>
        <v>-3.3947140326264772E-43</v>
      </c>
      <c r="BP737" s="343">
        <f t="shared" si="1879"/>
        <v>2.9700910176744053E-43</v>
      </c>
      <c r="BQ737" s="343">
        <f t="shared" si="1880"/>
        <v>5.9453160501066617E-44</v>
      </c>
      <c r="BR737" s="343">
        <f t="shared" si="1881"/>
        <v>-3.5306115347583184E-43</v>
      </c>
    </row>
    <row r="738" spans="2:70">
      <c r="B738" s="340">
        <v>44</v>
      </c>
      <c r="C738" s="340">
        <f t="shared" si="1882"/>
        <v>1.3750000000000007E-2</v>
      </c>
      <c r="D738" s="341">
        <f t="shared" si="1817"/>
        <v>18</v>
      </c>
      <c r="E738" s="342" t="str">
        <f>AX694</f>
        <v>-7,33595918665163E-31</v>
      </c>
      <c r="F738" s="291">
        <v>44</v>
      </c>
      <c r="G738" s="343">
        <f t="shared" si="1818"/>
        <v>-8.0974517175472537E-44</v>
      </c>
      <c r="H738" s="343">
        <f t="shared" si="1819"/>
        <v>4.1835170776121353E-43</v>
      </c>
      <c r="I738" s="343">
        <f t="shared" si="1820"/>
        <v>-2.3921801774824428E-43</v>
      </c>
      <c r="J738" s="343">
        <f t="shared" si="1821"/>
        <v>-2.3526216353027113E-43</v>
      </c>
      <c r="K738" s="343">
        <f t="shared" si="1822"/>
        <v>4.1927988223904699E-43</v>
      </c>
      <c r="L738" s="343">
        <f t="shared" si="1823"/>
        <v>-8.5640765383467612E-44</v>
      </c>
      <c r="M738" s="343">
        <f t="shared" si="1824"/>
        <v>-3.5373327814440937E-43</v>
      </c>
      <c r="N738" s="343">
        <f t="shared" si="1825"/>
        <v>3.5637649542758316E-43</v>
      </c>
      <c r="O738" s="343">
        <f t="shared" si="1826"/>
        <v>8.0974517175470466E-44</v>
      </c>
      <c r="P738" s="343">
        <f t="shared" si="1827"/>
        <v>-4.1835170776121322E-43</v>
      </c>
      <c r="Q738" s="343">
        <f t="shared" si="1828"/>
        <v>2.39218017748246E-43</v>
      </c>
      <c r="R738" s="343">
        <f t="shared" si="1829"/>
        <v>2.3526216353026938E-43</v>
      </c>
      <c r="S738" s="343">
        <f t="shared" si="1830"/>
        <v>-4.1927988223904739E-43</v>
      </c>
      <c r="T738" s="343">
        <f t="shared" si="1831"/>
        <v>8.5640765383469643E-44</v>
      </c>
      <c r="U738" s="343">
        <f t="shared" si="1832"/>
        <v>3.5373327814440826E-43</v>
      </c>
      <c r="V738" s="343">
        <f t="shared" si="1833"/>
        <v>-3.5637649542758431E-43</v>
      </c>
      <c r="W738" s="343">
        <f t="shared" si="1834"/>
        <v>-8.0974517175468435E-44</v>
      </c>
      <c r="X738" s="343">
        <f t="shared" si="1835"/>
        <v>4.1835170776121274E-43</v>
      </c>
      <c r="Y738" s="343">
        <f t="shared" si="1836"/>
        <v>-2.3921801774824775E-43</v>
      </c>
      <c r="Z738" s="343">
        <f t="shared" si="1837"/>
        <v>-2.3526216353026763E-43</v>
      </c>
      <c r="AA738" s="343">
        <f t="shared" si="1838"/>
        <v>4.1927988223904778E-43</v>
      </c>
      <c r="AB738" s="343">
        <f t="shared" si="1839"/>
        <v>-8.5640765383471694E-44</v>
      </c>
      <c r="AC738" s="343">
        <f t="shared" si="1840"/>
        <v>-3.5373327814440706E-43</v>
      </c>
      <c r="AD738" s="343">
        <f t="shared" si="1841"/>
        <v>3.5637649542758547E-43</v>
      </c>
      <c r="AE738" s="343">
        <f t="shared" si="1842"/>
        <v>8.0974517175466364E-44</v>
      </c>
      <c r="AF738" s="343">
        <f t="shared" si="1843"/>
        <v>-4.1835170776121234E-43</v>
      </c>
      <c r="AG738" s="343">
        <f t="shared" si="1844"/>
        <v>2.3921801774824946E-43</v>
      </c>
      <c r="AH738" s="343">
        <f t="shared" si="1845"/>
        <v>2.3526216353026591E-43</v>
      </c>
      <c r="AI738" s="343">
        <f t="shared" si="1846"/>
        <v>-4.1927988223904818E-43</v>
      </c>
      <c r="AJ738" s="343">
        <f t="shared" si="1847"/>
        <v>8.5640765383473785E-44</v>
      </c>
      <c r="AK738" s="343">
        <f t="shared" si="1848"/>
        <v>3.5373327814440587E-43</v>
      </c>
      <c r="AL738" s="343">
        <f t="shared" si="1849"/>
        <v>-3.5637649542758662E-43</v>
      </c>
      <c r="AM738" s="343">
        <f t="shared" si="1850"/>
        <v>-8.0974517175464333E-44</v>
      </c>
      <c r="AN738" s="343">
        <f t="shared" si="1851"/>
        <v>4.1835170776121194E-43</v>
      </c>
      <c r="AO738" s="343">
        <f t="shared" si="1852"/>
        <v>-2.3921801774825121E-43</v>
      </c>
      <c r="AP738" s="343">
        <f t="shared" si="1853"/>
        <v>-2.3526216353026416E-43</v>
      </c>
      <c r="AQ738" s="343">
        <f t="shared" si="1854"/>
        <v>4.1927988223904858E-43</v>
      </c>
      <c r="AR738" s="343">
        <f t="shared" si="1855"/>
        <v>-8.5640765383475817E-44</v>
      </c>
      <c r="AS738" s="343">
        <f t="shared" si="1856"/>
        <v>-3.5373327814440467E-43</v>
      </c>
      <c r="AT738" s="343">
        <f t="shared" si="1857"/>
        <v>3.5637649542758778E-43</v>
      </c>
      <c r="AU738" s="343">
        <f t="shared" si="1858"/>
        <v>8.0974517175462262E-44</v>
      </c>
      <c r="AV738" s="343">
        <f t="shared" si="1859"/>
        <v>-4.1835170776121146E-43</v>
      </c>
      <c r="AW738" s="343">
        <f t="shared" si="1860"/>
        <v>2.3921801774825297E-43</v>
      </c>
      <c r="AX738" s="343">
        <f t="shared" si="1861"/>
        <v>2.3526216353026241E-43</v>
      </c>
      <c r="AY738" s="343">
        <f t="shared" si="1862"/>
        <v>-4.192798822390489E-43</v>
      </c>
      <c r="AZ738" s="343">
        <f t="shared" si="1863"/>
        <v>8.5640765383477848E-44</v>
      </c>
      <c r="BA738" s="343">
        <f t="shared" si="1864"/>
        <v>3.5373327814440356E-43</v>
      </c>
      <c r="BB738" s="343">
        <f t="shared" si="1865"/>
        <v>-3.5637649542758893E-43</v>
      </c>
      <c r="BC738" s="343">
        <f t="shared" si="1866"/>
        <v>-8.097451717546023E-44</v>
      </c>
      <c r="BD738" s="343">
        <f t="shared" si="1867"/>
        <v>4.1835170776121107E-43</v>
      </c>
      <c r="BE738" s="343">
        <f t="shared" si="1868"/>
        <v>-2.3921801774825472E-43</v>
      </c>
      <c r="BF738" s="343">
        <f t="shared" si="1869"/>
        <v>-2.3526216353026066E-43</v>
      </c>
      <c r="BG738" s="343">
        <f t="shared" si="1870"/>
        <v>4.1927988223904938E-43</v>
      </c>
      <c r="BH738" s="343">
        <f t="shared" si="1871"/>
        <v>-8.5640765383479899E-44</v>
      </c>
      <c r="BI738" s="343">
        <f t="shared" si="1872"/>
        <v>-3.5373327814440236E-43</v>
      </c>
      <c r="BJ738" s="343">
        <f t="shared" si="1873"/>
        <v>3.5637649542759009E-43</v>
      </c>
      <c r="BK738" s="343">
        <f t="shared" si="1874"/>
        <v>8.0974517175458159E-44</v>
      </c>
      <c r="BL738" s="343">
        <f t="shared" si="1875"/>
        <v>-4.1835170776121067E-43</v>
      </c>
      <c r="BM738" s="343">
        <f t="shared" si="1876"/>
        <v>2.3921801774825647E-43</v>
      </c>
      <c r="BN738" s="343">
        <f t="shared" si="1877"/>
        <v>2.352621635302589E-43</v>
      </c>
      <c r="BO738" s="343">
        <f t="shared" si="1878"/>
        <v>-4.192798822390497E-43</v>
      </c>
      <c r="BP738" s="343">
        <f t="shared" si="1879"/>
        <v>8.564076538348195E-44</v>
      </c>
      <c r="BQ738" s="343">
        <f t="shared" si="1880"/>
        <v>3.5373327814440117E-43</v>
      </c>
      <c r="BR738" s="343">
        <f t="shared" si="1881"/>
        <v>-3.5637649542759124E-43</v>
      </c>
    </row>
    <row r="739" spans="2:70">
      <c r="B739" s="340">
        <v>45</v>
      </c>
      <c r="C739" s="340">
        <f t="shared" si="1882"/>
        <v>1.4062500000000007E-2</v>
      </c>
      <c r="D739" s="341">
        <f t="shared" si="1817"/>
        <v>18</v>
      </c>
      <c r="E739" s="342" t="str">
        <f>AY694</f>
        <v>-5,51124994005583E-31</v>
      </c>
      <c r="F739" s="291">
        <v>45</v>
      </c>
      <c r="G739" s="343">
        <f t="shared" si="1818"/>
        <v>-7.9588726017374031E-43</v>
      </c>
      <c r="H739" s="343">
        <f t="shared" si="1819"/>
        <v>-6.3438862358637479E-43</v>
      </c>
      <c r="I739" s="343">
        <f t="shared" si="1820"/>
        <v>1.1641938538770871E-42</v>
      </c>
      <c r="J739" s="343">
        <f t="shared" si="1821"/>
        <v>-4.1506650682303252E-44</v>
      </c>
      <c r="K739" s="343">
        <f t="shared" si="1822"/>
        <v>-1.1400963644826345E-42</v>
      </c>
      <c r="L739" s="343">
        <f t="shared" si="1823"/>
        <v>7.034116610879569E-43</v>
      </c>
      <c r="M739" s="343">
        <f t="shared" si="1824"/>
        <v>7.3171711045074914E-43</v>
      </c>
      <c r="N739" s="343">
        <f t="shared" si="1825"/>
        <v>-1.1282241915854852E-42</v>
      </c>
      <c r="O739" s="343">
        <f t="shared" si="1826"/>
        <v>-7.6704719800612768E-44</v>
      </c>
      <c r="P739" s="343">
        <f t="shared" si="1827"/>
        <v>1.1727566012479125E-42</v>
      </c>
      <c r="Q739" s="343">
        <f t="shared" si="1828"/>
        <v>-6.0416182318197098E-43</v>
      </c>
      <c r="R739" s="343">
        <f t="shared" si="1829"/>
        <v>-8.2199876154422354E-43</v>
      </c>
      <c r="S739" s="343">
        <f t="shared" si="1830"/>
        <v>1.081389113578836E-42</v>
      </c>
      <c r="T739" s="343">
        <f t="shared" si="1831"/>
        <v>1.9417738190077954E-43</v>
      </c>
      <c r="U739" s="343">
        <f t="shared" si="1832"/>
        <v>-1.1941225508492036E-42</v>
      </c>
      <c r="V739" s="343">
        <f t="shared" si="1833"/>
        <v>4.9909357665029506E-43</v>
      </c>
      <c r="W739" s="343">
        <f t="shared" si="1834"/>
        <v>9.0436411521378692E-43</v>
      </c>
      <c r="X739" s="343">
        <f t="shared" si="1835"/>
        <v>-1.024139667260997E-42</v>
      </c>
      <c r="Y739" s="343">
        <f t="shared" si="1836"/>
        <v>-3.0978000966508742E-43</v>
      </c>
      <c r="Z739" s="343">
        <f t="shared" si="1837"/>
        <v>1.2039884475120281E-42</v>
      </c>
      <c r="AA739" s="343">
        <f t="shared" si="1838"/>
        <v>-3.8921878614316725E-43</v>
      </c>
      <c r="AB739" s="343">
        <f t="shared" si="1839"/>
        <v>-9.7801994807813936E-43</v>
      </c>
      <c r="AC739" s="343">
        <f t="shared" si="1840"/>
        <v>9.570271960957531E-43</v>
      </c>
      <c r="AD739" s="343">
        <f t="shared" si="1841"/>
        <v>4.2239928659334957E-43</v>
      </c>
      <c r="AE739" s="343">
        <f t="shared" si="1842"/>
        <v>-1.2022592772582776E-42</v>
      </c>
      <c r="AF739" s="343">
        <f t="shared" si="1843"/>
        <v>2.7559560595686534E-43</v>
      </c>
      <c r="AG739" s="343">
        <f t="shared" si="1844"/>
        <v>1.0422569142024019E-42</v>
      </c>
      <c r="AH739" s="343">
        <f t="shared" si="1845"/>
        <v>-8.8069802986781495E-43</v>
      </c>
      <c r="AI739" s="343">
        <f t="shared" si="1846"/>
        <v>-5.3095062748476381E-43</v>
      </c>
      <c r="AJ739" s="343">
        <f t="shared" si="1847"/>
        <v>1.1889516929427546E-42</v>
      </c>
      <c r="AK739" s="343">
        <f t="shared" si="1848"/>
        <v>-1.5931828942931629E-43</v>
      </c>
      <c r="AL739" s="343">
        <f t="shared" si="1849"/>
        <v>-1.096456376487319E-42</v>
      </c>
      <c r="AM739" s="343">
        <f t="shared" si="1850"/>
        <v>7.958872601737333E-43</v>
      </c>
      <c r="AN739" s="343">
        <f t="shared" si="1851"/>
        <v>6.3438862358636364E-43</v>
      </c>
      <c r="AO739" s="343">
        <f t="shared" si="1852"/>
        <v>-1.1641938538770875E-42</v>
      </c>
      <c r="AP739" s="343">
        <f t="shared" si="1853"/>
        <v>4.1506650682292817E-44</v>
      </c>
      <c r="AQ739" s="343">
        <f t="shared" si="1854"/>
        <v>1.1400963644826312E-42</v>
      </c>
      <c r="AR739" s="343">
        <f t="shared" si="1855"/>
        <v>-7.0341166108795881E-43</v>
      </c>
      <c r="AS739" s="343">
        <f t="shared" si="1856"/>
        <v>-7.3171711045075743E-43</v>
      </c>
      <c r="AT739" s="343">
        <f t="shared" si="1857"/>
        <v>1.128224191585489E-42</v>
      </c>
      <c r="AU739" s="343">
        <f t="shared" si="1858"/>
        <v>7.6704719800610458E-44</v>
      </c>
      <c r="AV739" s="343">
        <f t="shared" si="1859"/>
        <v>-1.172756601247916E-42</v>
      </c>
      <c r="AW739" s="343">
        <f t="shared" si="1860"/>
        <v>6.0416182318198046E-43</v>
      </c>
      <c r="AX739" s="343">
        <f t="shared" si="1861"/>
        <v>8.2199876154422179E-43</v>
      </c>
      <c r="AY739" s="343">
        <f t="shared" si="1862"/>
        <v>-1.0813891135788296E-42</v>
      </c>
      <c r="AZ739" s="343">
        <f t="shared" si="1863"/>
        <v>-1.9417738190076871E-43</v>
      </c>
      <c r="BA739" s="343">
        <f t="shared" si="1864"/>
        <v>1.1941225508492033E-42</v>
      </c>
      <c r="BB739" s="343">
        <f t="shared" si="1865"/>
        <v>-4.9909357665028168E-43</v>
      </c>
      <c r="BC739" s="343">
        <f t="shared" si="1866"/>
        <v>-9.0436411521378533E-43</v>
      </c>
      <c r="BD739" s="343">
        <f t="shared" si="1867"/>
        <v>1.0241396672609983E-42</v>
      </c>
      <c r="BE739" s="343">
        <f t="shared" si="1868"/>
        <v>3.0978000966506862E-43</v>
      </c>
      <c r="BF739" s="343">
        <f t="shared" si="1869"/>
        <v>-1.2039884475120278E-42</v>
      </c>
      <c r="BG739" s="343">
        <f t="shared" si="1870"/>
        <v>3.892187861431694E-43</v>
      </c>
      <c r="BH739" s="343">
        <f t="shared" si="1871"/>
        <v>9.7801994807812805E-43</v>
      </c>
      <c r="BI739" s="343">
        <f t="shared" si="1872"/>
        <v>-9.5702719609575453E-43</v>
      </c>
      <c r="BJ739" s="343">
        <f t="shared" si="1873"/>
        <v>-4.223992865933475E-43</v>
      </c>
      <c r="BK739" s="343">
        <f t="shared" si="1874"/>
        <v>1.2022592772582789E-42</v>
      </c>
      <c r="BL739" s="343">
        <f t="shared" si="1875"/>
        <v>-2.7559560595686768E-43</v>
      </c>
      <c r="BM739" s="343">
        <f t="shared" si="1876"/>
        <v>-1.0422569142024093E-42</v>
      </c>
      <c r="BN739" s="343">
        <f t="shared" si="1877"/>
        <v>8.8069802986780475E-43</v>
      </c>
      <c r="BO739" s="343">
        <f t="shared" si="1878"/>
        <v>5.3095062748479273E-43</v>
      </c>
      <c r="BP739" s="343">
        <f t="shared" si="1879"/>
        <v>-1.1889516929427605E-42</v>
      </c>
      <c r="BQ739" s="343">
        <f t="shared" si="1880"/>
        <v>1.5931828942931856E-43</v>
      </c>
      <c r="BR739" s="343">
        <f t="shared" si="1881"/>
        <v>1.0964563764873181E-42</v>
      </c>
    </row>
    <row r="740" spans="2:70">
      <c r="B740" s="340">
        <v>46</v>
      </c>
      <c r="C740" s="340">
        <f t="shared" si="1882"/>
        <v>1.4375000000000008E-2</v>
      </c>
      <c r="D740" s="341">
        <f t="shared" si="1817"/>
        <v>18</v>
      </c>
      <c r="E740" s="342" t="str">
        <f>AZ694</f>
        <v>-3,63346132817213E-31</v>
      </c>
      <c r="F740" s="291">
        <v>46</v>
      </c>
      <c r="G740" s="343">
        <f t="shared" si="1818"/>
        <v>-2.2094380568392533E-40</v>
      </c>
      <c r="H740" s="343">
        <f t="shared" si="1819"/>
        <v>5.407658035689839E-40</v>
      </c>
      <c r="I740" s="343">
        <f t="shared" si="1820"/>
        <v>9.9474561767585445E-42</v>
      </c>
      <c r="J740" s="343">
        <f t="shared" si="1821"/>
        <v>-5.4464710842651401E-40</v>
      </c>
      <c r="K740" s="343">
        <f t="shared" si="1822"/>
        <v>2.0256330335940623E-40</v>
      </c>
      <c r="L740" s="343">
        <f t="shared" si="1823"/>
        <v>4.6561082826444002E-40</v>
      </c>
      <c r="M740" s="343">
        <f t="shared" si="1824"/>
        <v>-3.8423563620001727E-40</v>
      </c>
      <c r="N740" s="343">
        <f t="shared" si="1825"/>
        <v>-3.1568952027177251E-40</v>
      </c>
      <c r="O740" s="343">
        <f t="shared" si="1826"/>
        <v>5.0741157653389237E-40</v>
      </c>
      <c r="P740" s="343">
        <f t="shared" si="1827"/>
        <v>1.1770734455035448E-40</v>
      </c>
      <c r="Q740" s="343">
        <f t="shared" si="1828"/>
        <v>-5.5333870403787671E-40</v>
      </c>
      <c r="R740" s="343">
        <f t="shared" si="1829"/>
        <v>9.8194707359115901E-41</v>
      </c>
      <c r="S740" s="343">
        <f t="shared" si="1830"/>
        <v>5.1502502987993757E-40</v>
      </c>
      <c r="T740" s="343">
        <f t="shared" si="1831"/>
        <v>-2.9914750521040346E-40</v>
      </c>
      <c r="U740" s="343">
        <f t="shared" si="1832"/>
        <v>-3.9830346363629603E-40</v>
      </c>
      <c r="V740" s="343">
        <f t="shared" si="1833"/>
        <v>4.5455780717229401E-40</v>
      </c>
      <c r="W740" s="343">
        <f t="shared" si="1834"/>
        <v>2.2094380568392525E-40</v>
      </c>
      <c r="X740" s="343">
        <f t="shared" si="1835"/>
        <v>-5.407658035689848E-40</v>
      </c>
      <c r="Y740" s="343">
        <f t="shared" si="1836"/>
        <v>-9.9474561767569947E-42</v>
      </c>
      <c r="Z740" s="343">
        <f t="shared" si="1837"/>
        <v>5.4464710842651303E-40</v>
      </c>
      <c r="AA740" s="343">
        <f t="shared" si="1838"/>
        <v>-2.0256330335940778E-40</v>
      </c>
      <c r="AB740" s="343">
        <f t="shared" si="1839"/>
        <v>-4.6561082826443602E-40</v>
      </c>
      <c r="AC740" s="343">
        <f t="shared" si="1840"/>
        <v>3.842356362000198E-40</v>
      </c>
      <c r="AD740" s="343">
        <f t="shared" si="1841"/>
        <v>3.1568952027177288E-40</v>
      </c>
      <c r="AE740" s="343">
        <f t="shared" si="1842"/>
        <v>-5.0741157653389376E-40</v>
      </c>
      <c r="AF740" s="343">
        <f t="shared" si="1843"/>
        <v>-1.1770734455035493E-40</v>
      </c>
      <c r="AG740" s="343">
        <f t="shared" si="1844"/>
        <v>5.533387040378768E-40</v>
      </c>
      <c r="AH740" s="343">
        <f t="shared" si="1845"/>
        <v>-9.8194707359119409E-41</v>
      </c>
      <c r="AI740" s="343">
        <f t="shared" si="1846"/>
        <v>-5.150250298799348E-40</v>
      </c>
      <c r="AJ740" s="343">
        <f t="shared" si="1847"/>
        <v>2.9914750521041305E-40</v>
      </c>
      <c r="AK740" s="343">
        <f t="shared" si="1848"/>
        <v>3.9830346363629905E-40</v>
      </c>
      <c r="AL740" s="343">
        <f t="shared" si="1849"/>
        <v>-4.5455780717229597E-40</v>
      </c>
      <c r="AM740" s="343">
        <f t="shared" si="1850"/>
        <v>-2.2094380568391489E-40</v>
      </c>
      <c r="AN740" s="343">
        <f t="shared" si="1851"/>
        <v>5.407658035689839E-40</v>
      </c>
      <c r="AO740" s="343">
        <f t="shared" si="1852"/>
        <v>9.9474561767534873E-42</v>
      </c>
      <c r="AP740" s="343">
        <f t="shared" si="1853"/>
        <v>-5.4464710842651238E-40</v>
      </c>
      <c r="AQ740" s="343">
        <f t="shared" si="1854"/>
        <v>2.025633033594183E-40</v>
      </c>
      <c r="AR740" s="343">
        <f t="shared" si="1855"/>
        <v>4.6561082826443839E-40</v>
      </c>
      <c r="AS740" s="343">
        <f t="shared" si="1856"/>
        <v>-3.8423563620002241E-40</v>
      </c>
      <c r="AT740" s="343">
        <f t="shared" si="1857"/>
        <v>-3.156895202717635E-40</v>
      </c>
      <c r="AU740" s="343">
        <f t="shared" si="1858"/>
        <v>5.0741157653389205E-40</v>
      </c>
      <c r="AV740" s="343">
        <f t="shared" si="1859"/>
        <v>1.1770734455035149E-40</v>
      </c>
      <c r="AW740" s="343">
        <f t="shared" si="1860"/>
        <v>-5.5333870403787688E-40</v>
      </c>
      <c r="AX740" s="343">
        <f t="shared" si="1861"/>
        <v>9.8194707359130624E-41</v>
      </c>
      <c r="AY740" s="343">
        <f t="shared" si="1862"/>
        <v>5.1502502987993643E-40</v>
      </c>
      <c r="AZ740" s="343">
        <f t="shared" si="1863"/>
        <v>-2.9914750521040938E-40</v>
      </c>
      <c r="BA740" s="343">
        <f t="shared" si="1864"/>
        <v>-3.9830346363629113E-40</v>
      </c>
      <c r="BB740" s="343">
        <f t="shared" si="1865"/>
        <v>4.5455780717229352E-40</v>
      </c>
      <c r="BC740" s="343">
        <f t="shared" si="1866"/>
        <v>2.2094380568391885E-40</v>
      </c>
      <c r="BD740" s="343">
        <f t="shared" si="1867"/>
        <v>-5.4076580356898635E-40</v>
      </c>
      <c r="BE740" s="343">
        <f t="shared" si="1868"/>
        <v>-9.9474561767421088E-42</v>
      </c>
      <c r="BF740" s="343">
        <f t="shared" si="1869"/>
        <v>5.4464710842651319E-40</v>
      </c>
      <c r="BG740" s="343">
        <f t="shared" si="1870"/>
        <v>-2.0256330335941431E-40</v>
      </c>
      <c r="BH740" s="343">
        <f t="shared" si="1871"/>
        <v>-4.6561082826443219E-40</v>
      </c>
      <c r="BI740" s="343">
        <f t="shared" si="1872"/>
        <v>3.8423563620003057E-40</v>
      </c>
      <c r="BJ740" s="343">
        <f t="shared" si="1873"/>
        <v>3.1568952027176709E-40</v>
      </c>
      <c r="BK740" s="343">
        <f t="shared" si="1874"/>
        <v>-5.0741157653389033E-40</v>
      </c>
      <c r="BL740" s="343">
        <f t="shared" si="1875"/>
        <v>-1.1770734455034033E-40</v>
      </c>
      <c r="BM740" s="343">
        <f t="shared" si="1876"/>
        <v>5.533387040378768E-40</v>
      </c>
      <c r="BN740" s="343">
        <f t="shared" si="1877"/>
        <v>-9.8194707359141799E-41</v>
      </c>
      <c r="BO740" s="343">
        <f t="shared" si="1878"/>
        <v>-5.1502502987993227E-40</v>
      </c>
      <c r="BP740" s="343">
        <f t="shared" si="1879"/>
        <v>2.9914750521040571E-40</v>
      </c>
      <c r="BQ740" s="343">
        <f t="shared" si="1880"/>
        <v>3.9830346363628322E-40</v>
      </c>
      <c r="BR740" s="343">
        <f t="shared" si="1881"/>
        <v>-4.5455780717230005E-40</v>
      </c>
    </row>
    <row r="741" spans="2:70">
      <c r="B741" s="340">
        <v>47</v>
      </c>
      <c r="C741" s="340">
        <f t="shared" si="1882"/>
        <v>1.4687500000000008E-2</v>
      </c>
      <c r="D741" s="341">
        <f t="shared" si="1817"/>
        <v>18</v>
      </c>
      <c r="E741" s="342" t="str">
        <f>BA694</f>
        <v>-1,72067049622382E-31</v>
      </c>
      <c r="F741" s="291">
        <v>47</v>
      </c>
      <c r="G741" s="343">
        <f t="shared" si="1818"/>
        <v>9.3123367551623683E-41</v>
      </c>
      <c r="H741" s="343">
        <f t="shared" si="1819"/>
        <v>-3.3202552467688551E-40</v>
      </c>
      <c r="I741" s="343">
        <f t="shared" si="1820"/>
        <v>-2.803498266112326E-41</v>
      </c>
      <c r="J741" s="343">
        <f t="shared" si="1821"/>
        <v>3.3752134233614966E-40</v>
      </c>
      <c r="K741" s="343">
        <f t="shared" si="1822"/>
        <v>-3.8130770890844152E-41</v>
      </c>
      <c r="L741" s="343">
        <f t="shared" si="1823"/>
        <v>-3.3004640409358524E-40</v>
      </c>
      <c r="M741" s="343">
        <f t="shared" si="1824"/>
        <v>1.0283118030146084E-40</v>
      </c>
      <c r="N741" s="343">
        <f t="shared" si="1825"/>
        <v>3.0988796763386006E-40</v>
      </c>
      <c r="O741" s="343">
        <f t="shared" si="1826"/>
        <v>-1.6357984512148044E-40</v>
      </c>
      <c r="P741" s="343">
        <f t="shared" si="1827"/>
        <v>-2.7782071036514082E-40</v>
      </c>
      <c r="Q741" s="343">
        <f t="shared" si="1828"/>
        <v>2.1804222823011762E-40</v>
      </c>
      <c r="R741" s="343">
        <f t="shared" si="1829"/>
        <v>2.3507695900073727E-40</v>
      </c>
      <c r="S741" s="343">
        <f t="shared" si="1830"/>
        <v>-2.6412537078736003E-40</v>
      </c>
      <c r="T741" s="343">
        <f t="shared" si="1831"/>
        <v>-1.8329933193461249E-40</v>
      </c>
      <c r="U741" s="343">
        <f t="shared" si="1832"/>
        <v>3.0005832346846004E-40</v>
      </c>
      <c r="V741" s="343">
        <f t="shared" si="1833"/>
        <v>1.2447761433769218E-40</v>
      </c>
      <c r="W741" s="343">
        <f t="shared" si="1834"/>
        <v>-3.2446020305331257E-40</v>
      </c>
      <c r="X741" s="343">
        <f t="shared" si="1835"/>
        <v>-6.0872291829624877E-41</v>
      </c>
      <c r="Y741" s="343">
        <f t="shared" si="1836"/>
        <v>3.3639325899420494E-40</v>
      </c>
      <c r="Z741" s="343">
        <f t="shared" si="1837"/>
        <v>-5.0723187158802421E-42</v>
      </c>
      <c r="AA741" s="343">
        <f t="shared" si="1838"/>
        <v>-3.3539891064346304E-40</v>
      </c>
      <c r="AB741" s="343">
        <f t="shared" si="1839"/>
        <v>7.0822002897727918E-41</v>
      </c>
      <c r="AC741" s="343">
        <f t="shared" si="1840"/>
        <v>3.21515370250569E-40</v>
      </c>
      <c r="AD741" s="343">
        <f t="shared" si="1841"/>
        <v>-1.3385003722564797E-40</v>
      </c>
      <c r="AE741" s="343">
        <f t="shared" si="1842"/>
        <v>-2.9527617448684306E-40</v>
      </c>
      <c r="AF741" s="343">
        <f t="shared" si="1843"/>
        <v>1.9173428968695227E-40</v>
      </c>
      <c r="AG741" s="343">
        <f t="shared" si="1844"/>
        <v>2.5768968093037452E-40</v>
      </c>
      <c r="AH741" s="343">
        <f t="shared" si="1845"/>
        <v>-2.4225030092141906E-40</v>
      </c>
      <c r="AI741" s="343">
        <f t="shared" si="1846"/>
        <v>-2.1020031744978631E-40</v>
      </c>
      <c r="AJ741" s="343">
        <f t="shared" si="1847"/>
        <v>2.83456768947006E-40</v>
      </c>
      <c r="AK741" s="343">
        <f t="shared" si="1848"/>
        <v>1.5463307365130236E-40</v>
      </c>
      <c r="AL741" s="343">
        <f t="shared" si="1849"/>
        <v>-3.137701523063474E-40</v>
      </c>
      <c r="AM741" s="343">
        <f t="shared" si="1850"/>
        <v>-9.3123367551625844E-41</v>
      </c>
      <c r="AN741" s="343">
        <f t="shared" si="1851"/>
        <v>3.3202552467688498E-40</v>
      </c>
      <c r="AO741" s="343">
        <f t="shared" si="1852"/>
        <v>2.8034982661126686E-41</v>
      </c>
      <c r="AP741" s="343">
        <f t="shared" si="1853"/>
        <v>-3.3752134233614978E-40</v>
      </c>
      <c r="AQ741" s="343">
        <f t="shared" si="1854"/>
        <v>3.8130770890840115E-41</v>
      </c>
      <c r="AR741" s="343">
        <f t="shared" si="1855"/>
        <v>3.300464040935863E-40</v>
      </c>
      <c r="AS741" s="343">
        <f t="shared" si="1856"/>
        <v>-1.0283118030145468E-40</v>
      </c>
      <c r="AT741" s="343">
        <f t="shared" si="1857"/>
        <v>-3.0988796763386263E-40</v>
      </c>
      <c r="AU741" s="343">
        <f t="shared" si="1858"/>
        <v>1.6357984512148321E-40</v>
      </c>
      <c r="AV741" s="343">
        <f t="shared" si="1859"/>
        <v>2.7782071036513907E-40</v>
      </c>
      <c r="AW741" s="343">
        <f t="shared" si="1860"/>
        <v>-2.1804222823011824E-40</v>
      </c>
      <c r="AX741" s="343">
        <f t="shared" si="1861"/>
        <v>-2.3507695900073674E-40</v>
      </c>
      <c r="AY741" s="343">
        <f t="shared" si="1862"/>
        <v>2.6412537078736044E-40</v>
      </c>
      <c r="AZ741" s="343">
        <f t="shared" si="1863"/>
        <v>1.8329933193461388E-40</v>
      </c>
      <c r="BA741" s="343">
        <f t="shared" si="1864"/>
        <v>-3.0005832346845931E-40</v>
      </c>
      <c r="BB741" s="343">
        <f t="shared" si="1865"/>
        <v>-1.2447761433769371E-40</v>
      </c>
      <c r="BC741" s="343">
        <f t="shared" si="1866"/>
        <v>3.2446020305331212E-40</v>
      </c>
      <c r="BD741" s="343">
        <f t="shared" si="1867"/>
        <v>6.0872291829626508E-41</v>
      </c>
      <c r="BE741" s="343">
        <f t="shared" si="1868"/>
        <v>-3.3639325899420481E-40</v>
      </c>
      <c r="BF741" s="343">
        <f t="shared" si="1869"/>
        <v>5.0723187158785904E-42</v>
      </c>
      <c r="BG741" s="343">
        <f t="shared" si="1870"/>
        <v>3.3539891064346377E-40</v>
      </c>
      <c r="BH741" s="343">
        <f t="shared" si="1871"/>
        <v>-7.0822002897721576E-41</v>
      </c>
      <c r="BI741" s="343">
        <f t="shared" si="1872"/>
        <v>-3.2151537025057096E-40</v>
      </c>
      <c r="BJ741" s="343">
        <f t="shared" si="1873"/>
        <v>1.3385003722565083E-40</v>
      </c>
      <c r="BK741" s="343">
        <f t="shared" si="1874"/>
        <v>2.9527617448684616E-40</v>
      </c>
      <c r="BL741" s="343">
        <f t="shared" si="1875"/>
        <v>-1.9173428968695488E-40</v>
      </c>
      <c r="BM741" s="343">
        <f t="shared" si="1876"/>
        <v>-2.5768968093037868E-40</v>
      </c>
      <c r="BN741" s="343">
        <f t="shared" si="1877"/>
        <v>2.4225030092141792E-40</v>
      </c>
      <c r="BO741" s="343">
        <f t="shared" si="1878"/>
        <v>2.1020031744979512E-40</v>
      </c>
      <c r="BP741" s="343">
        <f t="shared" si="1879"/>
        <v>-2.834567689470051E-40</v>
      </c>
      <c r="BQ741" s="343">
        <f t="shared" si="1880"/>
        <v>-1.5463307365131237E-40</v>
      </c>
      <c r="BR741" s="343">
        <f t="shared" si="1881"/>
        <v>3.1377015230634679E-40</v>
      </c>
    </row>
    <row r="742" spans="2:70">
      <c r="B742" s="340">
        <v>48</v>
      </c>
      <c r="C742" s="340">
        <f t="shared" si="1882"/>
        <v>1.5000000000000008E-2</v>
      </c>
      <c r="D742" s="341">
        <f t="shared" si="1817"/>
        <v>18</v>
      </c>
      <c r="E742" s="342" t="str">
        <f>BB694</f>
        <v>2,0869027566057E-32</v>
      </c>
      <c r="F742" s="291">
        <v>48</v>
      </c>
      <c r="G742" s="343">
        <f t="shared" si="1818"/>
        <v>-5.9775413019736601E-40</v>
      </c>
      <c r="H742" s="343">
        <f t="shared" si="1819"/>
        <v>2.2633385397780599E-42</v>
      </c>
      <c r="I742" s="343">
        <f t="shared" si="1820"/>
        <v>5.9775413019736601E-40</v>
      </c>
      <c r="J742" s="343">
        <f t="shared" si="1821"/>
        <v>-2.2633385397782795E-42</v>
      </c>
      <c r="K742" s="343">
        <f t="shared" si="1822"/>
        <v>-5.9775413019736601E-40</v>
      </c>
      <c r="L742" s="343">
        <f t="shared" si="1823"/>
        <v>2.2633385397784993E-42</v>
      </c>
      <c r="M742" s="343">
        <f t="shared" si="1824"/>
        <v>5.9775413019736601E-40</v>
      </c>
      <c r="N742" s="343">
        <f t="shared" si="1825"/>
        <v>-2.2633385397787188E-42</v>
      </c>
      <c r="O742" s="343">
        <f t="shared" si="1826"/>
        <v>-5.9775413019736601E-40</v>
      </c>
      <c r="P742" s="343">
        <f t="shared" si="1827"/>
        <v>2.2633385397810623E-42</v>
      </c>
      <c r="Q742" s="343">
        <f t="shared" si="1828"/>
        <v>5.9775413019736601E-40</v>
      </c>
      <c r="R742" s="343">
        <f t="shared" si="1829"/>
        <v>-2.2633385397791582E-42</v>
      </c>
      <c r="S742" s="343">
        <f t="shared" si="1830"/>
        <v>-5.9775413019736601E-40</v>
      </c>
      <c r="T742" s="343">
        <f t="shared" si="1831"/>
        <v>2.2633385397772545E-42</v>
      </c>
      <c r="U742" s="343">
        <f t="shared" si="1832"/>
        <v>5.9775413019736601E-40</v>
      </c>
      <c r="V742" s="343">
        <f t="shared" si="1833"/>
        <v>-2.2633385397795976E-42</v>
      </c>
      <c r="W742" s="343">
        <f t="shared" si="1834"/>
        <v>-5.9775413019736601E-40</v>
      </c>
      <c r="X742" s="343">
        <f t="shared" si="1835"/>
        <v>2.263338539781941E-42</v>
      </c>
      <c r="Y742" s="343">
        <f t="shared" si="1836"/>
        <v>5.9775413019736601E-40</v>
      </c>
      <c r="Z742" s="343">
        <f t="shared" si="1837"/>
        <v>-2.2633385397842845E-42</v>
      </c>
      <c r="AA742" s="343">
        <f t="shared" si="1838"/>
        <v>-5.9775413019736601E-40</v>
      </c>
      <c r="AB742" s="343">
        <f t="shared" si="1839"/>
        <v>2.2633385397781332E-42</v>
      </c>
      <c r="AC742" s="343">
        <f t="shared" si="1840"/>
        <v>5.9775413019736601E-40</v>
      </c>
      <c r="AD742" s="343">
        <f t="shared" si="1841"/>
        <v>-2.2633385397804767E-42</v>
      </c>
      <c r="AE742" s="343">
        <f t="shared" si="1842"/>
        <v>-5.9775413019736601E-40</v>
      </c>
      <c r="AF742" s="343">
        <f t="shared" si="1843"/>
        <v>2.2633385397828198E-42</v>
      </c>
      <c r="AG742" s="343">
        <f t="shared" si="1844"/>
        <v>5.9775413019736601E-40</v>
      </c>
      <c r="AH742" s="343">
        <f t="shared" si="1845"/>
        <v>-2.2633385397766685E-42</v>
      </c>
      <c r="AI742" s="343">
        <f t="shared" si="1846"/>
        <v>-5.9775413019736601E-40</v>
      </c>
      <c r="AJ742" s="343">
        <f t="shared" si="1847"/>
        <v>2.263338539779012E-42</v>
      </c>
      <c r="AK742" s="343">
        <f t="shared" si="1848"/>
        <v>5.9775413019736593E-40</v>
      </c>
      <c r="AL742" s="343">
        <f t="shared" si="1849"/>
        <v>-2.2633385397813554E-42</v>
      </c>
      <c r="AM742" s="343">
        <f t="shared" si="1850"/>
        <v>-5.9775413019736601E-40</v>
      </c>
      <c r="AN742" s="343">
        <f t="shared" si="1851"/>
        <v>2.2633385397836985E-42</v>
      </c>
      <c r="AO742" s="343">
        <f t="shared" si="1852"/>
        <v>5.9775413019736601E-40</v>
      </c>
      <c r="AP742" s="343">
        <f t="shared" si="1853"/>
        <v>-2.263338539786042E-42</v>
      </c>
      <c r="AQ742" s="343">
        <f t="shared" si="1854"/>
        <v>-5.9775413019736601E-40</v>
      </c>
      <c r="AR742" s="343">
        <f t="shared" si="1855"/>
        <v>2.2633385397883854E-42</v>
      </c>
      <c r="AS742" s="343">
        <f t="shared" si="1856"/>
        <v>5.9775413019736601E-40</v>
      </c>
      <c r="AT742" s="343">
        <f t="shared" si="1857"/>
        <v>-2.2633385397907288E-42</v>
      </c>
      <c r="AU742" s="343">
        <f t="shared" si="1858"/>
        <v>-5.9775413019736601E-40</v>
      </c>
      <c r="AV742" s="343">
        <f t="shared" si="1859"/>
        <v>2.2633385397760829E-42</v>
      </c>
      <c r="AW742" s="343">
        <f t="shared" si="1860"/>
        <v>5.9775413019736601E-40</v>
      </c>
      <c r="AX742" s="343">
        <f t="shared" si="1861"/>
        <v>-2.2633385397784263E-42</v>
      </c>
      <c r="AY742" s="343">
        <f t="shared" si="1862"/>
        <v>-5.9775413019736601E-40</v>
      </c>
      <c r="AZ742" s="343">
        <f t="shared" si="1863"/>
        <v>2.2633385397807695E-42</v>
      </c>
      <c r="BA742" s="343">
        <f t="shared" si="1864"/>
        <v>5.9775413019736593E-40</v>
      </c>
      <c r="BB742" s="343">
        <f t="shared" si="1865"/>
        <v>-2.2633385397831129E-42</v>
      </c>
      <c r="BC742" s="343">
        <f t="shared" si="1866"/>
        <v>-5.9775413019736601E-40</v>
      </c>
      <c r="BD742" s="343">
        <f t="shared" si="1867"/>
        <v>2.2633385397854563E-42</v>
      </c>
      <c r="BE742" s="343">
        <f t="shared" si="1868"/>
        <v>5.9775413019736601E-40</v>
      </c>
      <c r="BF742" s="343">
        <f t="shared" si="1869"/>
        <v>-2.2633385397877995E-42</v>
      </c>
      <c r="BG742" s="343">
        <f t="shared" si="1870"/>
        <v>-5.9775413019736601E-40</v>
      </c>
      <c r="BH742" s="343">
        <f t="shared" si="1871"/>
        <v>2.2633385397901429E-42</v>
      </c>
      <c r="BI742" s="343">
        <f t="shared" si="1872"/>
        <v>5.9775413019736593E-40</v>
      </c>
      <c r="BJ742" s="343">
        <f t="shared" si="1873"/>
        <v>-2.263338539775497E-42</v>
      </c>
      <c r="BK742" s="343">
        <f t="shared" si="1874"/>
        <v>-5.9775413019736601E-40</v>
      </c>
      <c r="BL742" s="343">
        <f t="shared" si="1875"/>
        <v>2.2633385397948298E-42</v>
      </c>
      <c r="BM742" s="343">
        <f t="shared" si="1876"/>
        <v>5.9775413019736601E-40</v>
      </c>
      <c r="BN742" s="343">
        <f t="shared" si="1877"/>
        <v>-2.2633385397801838E-42</v>
      </c>
      <c r="BO742" s="343">
        <f t="shared" si="1878"/>
        <v>-5.9775413019736593E-40</v>
      </c>
      <c r="BP742" s="343">
        <f t="shared" si="1879"/>
        <v>2.2633385397995163E-42</v>
      </c>
      <c r="BQ742" s="343">
        <f t="shared" si="1880"/>
        <v>5.9775413019736601E-40</v>
      </c>
      <c r="BR742" s="343">
        <f t="shared" si="1881"/>
        <v>-2.2633385397848704E-42</v>
      </c>
    </row>
    <row r="743" spans="2:70">
      <c r="B743" s="340">
        <v>49</v>
      </c>
      <c r="C743" s="340">
        <f t="shared" si="1882"/>
        <v>1.5312500000000008E-2</v>
      </c>
      <c r="D743" s="341">
        <f t="shared" si="1817"/>
        <v>18</v>
      </c>
      <c r="E743" s="342" t="str">
        <f>BC694</f>
        <v>2,13603103170495E-31</v>
      </c>
      <c r="F743" s="291">
        <v>49</v>
      </c>
      <c r="G743" s="343">
        <f t="shared" si="1818"/>
        <v>5.6603947655652286E-37</v>
      </c>
      <c r="H743" s="343">
        <f t="shared" si="1819"/>
        <v>1.0766423588673945E-37</v>
      </c>
      <c r="I743" s="343">
        <f t="shared" si="1820"/>
        <v>-5.4493359552175206E-37</v>
      </c>
      <c r="J743" s="343">
        <f t="shared" si="1821"/>
        <v>-2.1448990129183406E-37</v>
      </c>
      <c r="K743" s="343">
        <f t="shared" si="1822"/>
        <v>5.0288622201336127E-37</v>
      </c>
      <c r="L743" s="343">
        <f t="shared" si="1823"/>
        <v>3.1307284007760603E-37</v>
      </c>
      <c r="M743" s="343">
        <f t="shared" si="1824"/>
        <v>-4.4151321301484109E-37</v>
      </c>
      <c r="N743" s="343">
        <f t="shared" si="1825"/>
        <v>-3.9962456519246717E-37</v>
      </c>
      <c r="O743" s="343">
        <f t="shared" si="1826"/>
        <v>3.6317309884362066E-37</v>
      </c>
      <c r="P743" s="343">
        <f t="shared" si="1827"/>
        <v>4.7081894237902119E-37</v>
      </c>
      <c r="Q743" s="343">
        <f t="shared" si="1828"/>
        <v>-2.7087644615366339E-37</v>
      </c>
      <c r="R743" s="343">
        <f t="shared" si="1829"/>
        <v>-5.239200116482522E-37</v>
      </c>
      <c r="S743" s="343">
        <f t="shared" si="1830"/>
        <v>1.681701635472786E-37</v>
      </c>
      <c r="T743" s="343">
        <f t="shared" si="1831"/>
        <v>5.5688712868756933E-37</v>
      </c>
      <c r="U743" s="343">
        <f t="shared" si="1832"/>
        <v>-5.9001195866685932E-38</v>
      </c>
      <c r="V743" s="343">
        <f t="shared" si="1833"/>
        <v>-5.6845338567732397E-37</v>
      </c>
      <c r="W743" s="343">
        <f t="shared" si="1834"/>
        <v>-5.2435154682803631E-38</v>
      </c>
      <c r="X743" s="343">
        <f t="shared" si="1835"/>
        <v>5.5817429784782983E-37</v>
      </c>
      <c r="Y743" s="343">
        <f t="shared" si="1836"/>
        <v>1.6185645164381456E-37</v>
      </c>
      <c r="Z743" s="343">
        <f t="shared" si="1837"/>
        <v>-5.2644488477979567E-37</v>
      </c>
      <c r="AA743" s="343">
        <f t="shared" si="1838"/>
        <v>-2.650576959382974E-37</v>
      </c>
      <c r="AB743" s="343">
        <f t="shared" si="1839"/>
        <v>4.7448449002337055E-37</v>
      </c>
      <c r="AC743" s="343">
        <f t="shared" si="1840"/>
        <v>3.5807292162393956E-37</v>
      </c>
      <c r="AD743" s="343">
        <f t="shared" si="1841"/>
        <v>-4.0428992240931138E-37</v>
      </c>
      <c r="AE743" s="343">
        <f t="shared" si="1842"/>
        <v>-4.3732760574117608E-37</v>
      </c>
      <c r="AF743" s="343">
        <f t="shared" si="1843"/>
        <v>3.1855871980546259E-37</v>
      </c>
      <c r="AG743" s="343">
        <f t="shared" si="1844"/>
        <v>4.9977603522593202E-37</v>
      </c>
      <c r="AH743" s="343">
        <f t="shared" si="1845"/>
        <v>-2.2058548424928521E-37</v>
      </c>
      <c r="AI743" s="343">
        <f t="shared" si="1846"/>
        <v>-5.4301835195458191E-37</v>
      </c>
      <c r="AJ743" s="343">
        <f t="shared" si="1847"/>
        <v>1.1413527223915773E-37</v>
      </c>
      <c r="AK743" s="343">
        <f t="shared" si="1848"/>
        <v>5.6539277794582159E-37</v>
      </c>
      <c r="AL743" s="343">
        <f t="shared" si="1849"/>
        <v>-3.2989057246929112E-39</v>
      </c>
      <c r="AM743" s="343">
        <f t="shared" si="1850"/>
        <v>-5.6603947655652395E-37</v>
      </c>
      <c r="AN743" s="343">
        <f t="shared" si="1851"/>
        <v>-1.076642358867242E-37</v>
      </c>
      <c r="AO743" s="343">
        <f t="shared" si="1852"/>
        <v>5.4493359552175281E-37</v>
      </c>
      <c r="AP743" s="343">
        <f t="shared" si="1853"/>
        <v>2.1448990129182901E-37</v>
      </c>
      <c r="AQ743" s="343">
        <f t="shared" si="1854"/>
        <v>-5.0288622201336569E-37</v>
      </c>
      <c r="AR743" s="343">
        <f t="shared" si="1855"/>
        <v>-3.1307284007759647E-37</v>
      </c>
      <c r="AS743" s="343">
        <f t="shared" si="1856"/>
        <v>4.4151321301484953E-37</v>
      </c>
      <c r="AT743" s="343">
        <f t="shared" si="1857"/>
        <v>3.9962456519246616E-37</v>
      </c>
      <c r="AU743" s="343">
        <f t="shared" si="1858"/>
        <v>-3.6317309884362492E-37</v>
      </c>
      <c r="AV743" s="343">
        <f t="shared" si="1859"/>
        <v>-4.7081894237901584E-37</v>
      </c>
      <c r="AW743" s="343">
        <f t="shared" si="1860"/>
        <v>2.7087644615367174E-37</v>
      </c>
      <c r="AX743" s="343">
        <f t="shared" si="1861"/>
        <v>5.2392001164824702E-37</v>
      </c>
      <c r="AY743" s="343">
        <f t="shared" si="1862"/>
        <v>-1.6817016354729535E-37</v>
      </c>
      <c r="AZ743" s="343">
        <f t="shared" si="1863"/>
        <v>-5.5688712868756908E-37</v>
      </c>
      <c r="BA743" s="343">
        <f t="shared" si="1864"/>
        <v>5.900119586669536E-38</v>
      </c>
      <c r="BB743" s="343">
        <f t="shared" si="1865"/>
        <v>5.6845338567732389E-37</v>
      </c>
      <c r="BC743" s="343">
        <f t="shared" si="1866"/>
        <v>5.2435154682794204E-38</v>
      </c>
      <c r="BD743" s="343">
        <f t="shared" si="1867"/>
        <v>-5.5817429784783317E-37</v>
      </c>
      <c r="BE743" s="343">
        <f t="shared" si="1868"/>
        <v>-1.6185645164381325E-37</v>
      </c>
      <c r="BF743" s="343">
        <f t="shared" si="1869"/>
        <v>5.2644488477979918E-37</v>
      </c>
      <c r="BG743" s="343">
        <f t="shared" si="1870"/>
        <v>2.6505769593828901E-37</v>
      </c>
      <c r="BH743" s="343">
        <f t="shared" si="1871"/>
        <v>-4.7448449002337573E-37</v>
      </c>
      <c r="BI743" s="343">
        <f t="shared" si="1872"/>
        <v>-3.5807292162392595E-37</v>
      </c>
      <c r="BJ743" s="343">
        <f t="shared" si="1873"/>
        <v>4.0428992240932374E-37</v>
      </c>
      <c r="BK743" s="343">
        <f t="shared" si="1874"/>
        <v>4.3732760574116489E-37</v>
      </c>
      <c r="BL743" s="343">
        <f t="shared" si="1875"/>
        <v>-3.1855871980548385E-37</v>
      </c>
      <c r="BM743" s="343">
        <f t="shared" si="1876"/>
        <v>-4.9977603522593519E-37</v>
      </c>
      <c r="BN743" s="343">
        <f t="shared" si="1877"/>
        <v>2.2058548424927903E-37</v>
      </c>
      <c r="BO743" s="343">
        <f t="shared" si="1878"/>
        <v>5.4301835195458392E-37</v>
      </c>
      <c r="BP743" s="343">
        <f t="shared" si="1879"/>
        <v>-1.14135272239167E-37</v>
      </c>
      <c r="BQ743" s="343">
        <f t="shared" si="1880"/>
        <v>-5.6539277794582067E-37</v>
      </c>
      <c r="BR743" s="343">
        <f t="shared" si="1881"/>
        <v>3.298905724702382E-39</v>
      </c>
    </row>
    <row r="744" spans="2:70">
      <c r="B744" s="340">
        <v>50</v>
      </c>
      <c r="C744" s="340">
        <f t="shared" si="1882"/>
        <v>1.5625000000000007E-2</v>
      </c>
      <c r="D744" s="341">
        <f t="shared" si="1817"/>
        <v>18</v>
      </c>
      <c r="E744" s="342" t="str">
        <f>BD694</f>
        <v>4,04279969975769E-31</v>
      </c>
      <c r="F744" s="291">
        <v>50</v>
      </c>
      <c r="G744" s="343">
        <f t="shared" si="1818"/>
        <v>-1.0985262229071244E-41</v>
      </c>
      <c r="H744" s="343">
        <f t="shared" si="1819"/>
        <v>4.1407147613767182E-40</v>
      </c>
      <c r="I744" s="343">
        <f t="shared" si="1820"/>
        <v>1.7254793746385483E-40</v>
      </c>
      <c r="J744" s="343">
        <f t="shared" si="1821"/>
        <v>-3.467466107715872E-40</v>
      </c>
      <c r="K744" s="343">
        <f t="shared" si="1822"/>
        <v>-3.0784175337071556E-40</v>
      </c>
      <c r="L744" s="343">
        <f t="shared" si="1823"/>
        <v>2.2663271718138304E-40</v>
      </c>
      <c r="M744" s="343">
        <f t="shared" si="1824"/>
        <v>3.9626945291932771E-40</v>
      </c>
      <c r="N744" s="343">
        <f t="shared" si="1825"/>
        <v>-7.2016046831009302E-41</v>
      </c>
      <c r="O744" s="343">
        <f t="shared" si="1826"/>
        <v>-4.2436872045250771E-40</v>
      </c>
      <c r="P744" s="343">
        <f t="shared" si="1827"/>
        <v>-9.3564413822295543E-41</v>
      </c>
      <c r="Q744" s="343">
        <f t="shared" si="1828"/>
        <v>3.8786169720882426E-40</v>
      </c>
      <c r="R744" s="343">
        <f t="shared" si="1829"/>
        <v>2.4490054063467664E-40</v>
      </c>
      <c r="S744" s="343">
        <f t="shared" si="1830"/>
        <v>-2.9230624654013742E-40</v>
      </c>
      <c r="T744" s="343">
        <f t="shared" si="1831"/>
        <v>-3.5895278016436163E-40</v>
      </c>
      <c r="U744" s="343">
        <f t="shared" si="1832"/>
        <v>1.5224981959844028E-40</v>
      </c>
      <c r="V744" s="343">
        <f t="shared" si="1833"/>
        <v>4.1835771282907402E-40</v>
      </c>
      <c r="W744" s="343">
        <f t="shared" si="1834"/>
        <v>1.0985262229073334E-41</v>
      </c>
      <c r="X744" s="343">
        <f t="shared" si="1835"/>
        <v>-4.1407147613767223E-40</v>
      </c>
      <c r="Y744" s="343">
        <f t="shared" si="1836"/>
        <v>-1.7254793746385502E-40</v>
      </c>
      <c r="Z744" s="343">
        <f t="shared" si="1837"/>
        <v>3.4674661077158622E-40</v>
      </c>
      <c r="AA744" s="343">
        <f t="shared" si="1838"/>
        <v>3.0784175337071361E-40</v>
      </c>
      <c r="AB744" s="343">
        <f t="shared" si="1839"/>
        <v>-2.2663271718138288E-40</v>
      </c>
      <c r="AC744" s="343">
        <f t="shared" si="1840"/>
        <v>-3.9626945291932787E-40</v>
      </c>
      <c r="AD744" s="343">
        <f t="shared" si="1841"/>
        <v>7.2016046831012065E-41</v>
      </c>
      <c r="AE744" s="343">
        <f t="shared" si="1842"/>
        <v>4.243687204525078E-40</v>
      </c>
      <c r="AF744" s="343">
        <f t="shared" si="1843"/>
        <v>9.3564413822295768E-41</v>
      </c>
      <c r="AG744" s="343">
        <f t="shared" si="1844"/>
        <v>-3.8786169720882296E-40</v>
      </c>
      <c r="AH744" s="343">
        <f t="shared" si="1845"/>
        <v>-2.4490054063468178E-40</v>
      </c>
      <c r="AI744" s="343">
        <f t="shared" si="1846"/>
        <v>2.9230624654014166E-40</v>
      </c>
      <c r="AJ744" s="343">
        <f t="shared" si="1847"/>
        <v>3.5895278016435853E-40</v>
      </c>
      <c r="AK744" s="343">
        <f t="shared" si="1848"/>
        <v>-1.5224981959844008E-40</v>
      </c>
      <c r="AL744" s="343">
        <f t="shared" si="1849"/>
        <v>-4.183577128290741E-40</v>
      </c>
      <c r="AM744" s="343">
        <f t="shared" si="1850"/>
        <v>-1.0985262229073538E-41</v>
      </c>
      <c r="AN744" s="343">
        <f t="shared" si="1851"/>
        <v>4.1407147613767085E-40</v>
      </c>
      <c r="AO744" s="343">
        <f t="shared" si="1852"/>
        <v>1.7254793746386075E-40</v>
      </c>
      <c r="AP744" s="343">
        <f t="shared" si="1853"/>
        <v>-3.4674661077158957E-40</v>
      </c>
      <c r="AQ744" s="343">
        <f t="shared" si="1854"/>
        <v>-3.0784175337071381E-40</v>
      </c>
      <c r="AR744" s="343">
        <f t="shared" si="1855"/>
        <v>2.2663271718138271E-40</v>
      </c>
      <c r="AS744" s="343">
        <f t="shared" si="1856"/>
        <v>3.9626945291932795E-40</v>
      </c>
      <c r="AT744" s="343">
        <f t="shared" si="1857"/>
        <v>-7.2016046831005917E-41</v>
      </c>
      <c r="AU744" s="343">
        <f t="shared" si="1858"/>
        <v>-4.2436872045250755E-40</v>
      </c>
      <c r="AV744" s="343">
        <f t="shared" si="1859"/>
        <v>-9.3564413822290058E-41</v>
      </c>
      <c r="AW744" s="343">
        <f t="shared" si="1860"/>
        <v>3.8786169720882532E-40</v>
      </c>
      <c r="AX744" s="343">
        <f t="shared" si="1861"/>
        <v>2.4490054063467705E-40</v>
      </c>
      <c r="AY744" s="343">
        <f t="shared" si="1862"/>
        <v>-2.9230624654013709E-40</v>
      </c>
      <c r="AZ744" s="343">
        <f t="shared" si="1863"/>
        <v>-3.5895278016436187E-40</v>
      </c>
      <c r="BA744" s="343">
        <f t="shared" si="1864"/>
        <v>1.5224981959843425E-40</v>
      </c>
      <c r="BB744" s="343">
        <f t="shared" si="1865"/>
        <v>4.1835771282907312E-40</v>
      </c>
      <c r="BC744" s="343">
        <f t="shared" si="1866"/>
        <v>1.0985262229067716E-41</v>
      </c>
      <c r="BD744" s="343">
        <f t="shared" si="1867"/>
        <v>-4.1407147613767215E-40</v>
      </c>
      <c r="BE744" s="343">
        <f t="shared" si="1868"/>
        <v>-1.7254793746385538E-40</v>
      </c>
      <c r="BF744" s="343">
        <f t="shared" si="1869"/>
        <v>3.4674661077158602E-40</v>
      </c>
      <c r="BG744" s="343">
        <f t="shared" si="1870"/>
        <v>3.0784175337071805E-40</v>
      </c>
      <c r="BH744" s="343">
        <f t="shared" si="1871"/>
        <v>-2.2663271718137741E-40</v>
      </c>
      <c r="BI744" s="343">
        <f t="shared" si="1872"/>
        <v>-3.9626945291933016E-40</v>
      </c>
      <c r="BJ744" s="343">
        <f t="shared" si="1873"/>
        <v>7.2016046830999769E-41</v>
      </c>
      <c r="BK744" s="343">
        <f t="shared" si="1874"/>
        <v>4.2436872045250739E-40</v>
      </c>
      <c r="BL744" s="343">
        <f t="shared" si="1875"/>
        <v>9.3564413822284389E-41</v>
      </c>
      <c r="BM744" s="343">
        <f t="shared" si="1876"/>
        <v>-3.8786169720882769E-40</v>
      </c>
      <c r="BN744" s="343">
        <f t="shared" si="1877"/>
        <v>-2.4490054063467228E-40</v>
      </c>
      <c r="BO744" s="343">
        <f t="shared" si="1878"/>
        <v>2.9230624654014134E-40</v>
      </c>
      <c r="BP744" s="343">
        <f t="shared" si="1879"/>
        <v>3.5895278016435873E-40</v>
      </c>
      <c r="BQ744" s="343">
        <f t="shared" si="1880"/>
        <v>-1.5224981959843969E-40</v>
      </c>
      <c r="BR744" s="343">
        <f t="shared" si="1881"/>
        <v>-4.1835771282907418E-40</v>
      </c>
    </row>
    <row r="745" spans="2:70" s="336" customFormat="1">
      <c r="B745" s="340">
        <v>51</v>
      </c>
      <c r="C745" s="340">
        <f t="shared" si="1882"/>
        <v>1.5937500000000007E-2</v>
      </c>
      <c r="D745" s="341">
        <f t="shared" si="1817"/>
        <v>18</v>
      </c>
      <c r="E745" s="342" t="str">
        <f>BE694</f>
        <v>5,91064403054581E-31</v>
      </c>
      <c r="F745" s="337">
        <v>51</v>
      </c>
    </row>
    <row r="746" spans="2:70">
      <c r="B746" s="340">
        <v>52</v>
      </c>
      <c r="C746" s="340">
        <f t="shared" si="1882"/>
        <v>1.6250000000000007E-2</v>
      </c>
      <c r="D746" s="341">
        <f t="shared" si="1817"/>
        <v>18</v>
      </c>
      <c r="E746" s="342" t="str">
        <f>BF694</f>
        <v>7,7215685314006E-31</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18</v>
      </c>
      <c r="E747" s="342" t="str">
        <f>BG694</f>
        <v>9,45812064174738E-31</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18</v>
      </c>
      <c r="E748" s="342" t="str">
        <f>BH694</f>
        <v>1,11035811286606E-30</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18</v>
      </c>
      <c r="E749" s="342" t="str">
        <f>BI694</f>
        <v>1,26421165896792E-30</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18</v>
      </c>
      <c r="E750" s="342" t="str">
        <f>BJ694</f>
        <v>1,40589079742294E-30</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18</v>
      </c>
      <c r="E751" s="342" t="str">
        <f>BK694</f>
        <v>1,53402971236287E-30</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18</v>
      </c>
      <c r="E752" s="342" t="str">
        <f>BL694</f>
        <v>1,64739429890761E-30</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18</v>
      </c>
      <c r="E753" s="342" t="str">
        <f>BM694</f>
        <v>1,74489414990691E-30</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18</v>
      </c>
      <c r="E754" s="342" t="str">
        <f>BN694</f>
        <v>1,82559061180682E-30</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18</v>
      </c>
      <c r="E755" s="342" t="str">
        <f>BO694</f>
        <v>1,88870524242529E-30</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18</v>
      </c>
      <c r="E756" s="342" t="str">
        <f>BP694</f>
        <v>1,93362963620755E-30</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18</v>
      </c>
      <c r="E757" s="342" t="str">
        <f>BQ694</f>
        <v>1,95993232373041E-30</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18</v>
      </c>
      <c r="E758" s="342" t="str">
        <f>BR694</f>
        <v>1,96736080452234E-30</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baseColWidth="10" defaultColWidth="9.140625"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M12" sqref="M12"/>
    </sheetView>
  </sheetViews>
  <sheetFormatPr baseColWidth="10" defaultColWidth="9.140625"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81" zoomScale="85" zoomScaleNormal="85" workbookViewId="0">
      <selection activeCell="E195" sqref="E195"/>
    </sheetView>
  </sheetViews>
  <sheetFormatPr baseColWidth="10"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18" t="s">
        <v>324</v>
      </c>
      <c r="B1" s="419"/>
      <c r="C1" s="419"/>
      <c r="D1" s="420"/>
    </row>
    <row r="2" spans="1:4" ht="15.75" thickBot="1">
      <c r="A2" s="90" t="s">
        <v>326</v>
      </c>
      <c r="B2" s="421" t="s">
        <v>325</v>
      </c>
      <c r="C2" s="421"/>
      <c r="D2" s="422"/>
    </row>
    <row r="3" spans="1:4" ht="16.5" thickBot="1">
      <c r="A3" s="423" t="s">
        <v>405</v>
      </c>
      <c r="B3" s="424"/>
      <c r="C3" s="424"/>
      <c r="D3" s="425"/>
    </row>
    <row r="4" spans="1:4" ht="15.75">
      <c r="A4" s="1" t="s">
        <v>0</v>
      </c>
      <c r="B4" s="2" t="s">
        <v>1</v>
      </c>
      <c r="C4" s="426" t="s">
        <v>2</v>
      </c>
      <c r="D4" s="427"/>
    </row>
    <row r="5" spans="1:4" ht="15.75">
      <c r="A5" s="428" t="s">
        <v>124</v>
      </c>
      <c r="B5" s="429"/>
      <c r="C5" s="429"/>
      <c r="D5" s="430"/>
    </row>
    <row r="6" spans="1:4" ht="18.75">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5.7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5.7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5.75" thickBot="1">
      <c r="A20" s="412"/>
      <c r="B20" s="413"/>
      <c r="C20" s="413"/>
      <c r="D20" s="414"/>
    </row>
    <row r="21" spans="1:5">
      <c r="A21" s="3"/>
      <c r="B21" s="3"/>
      <c r="C21" s="3"/>
      <c r="D21" s="3"/>
    </row>
    <row r="22" spans="1:5" ht="15.75">
      <c r="A22" s="107" t="s">
        <v>317</v>
      </c>
      <c r="B22" s="108"/>
      <c r="C22" s="114" t="s">
        <v>327</v>
      </c>
      <c r="D22" s="108"/>
      <c r="E22" s="108" t="s">
        <v>331</v>
      </c>
    </row>
    <row r="23" spans="1:5" ht="15.75" thickBot="1">
      <c r="A23" s="393"/>
      <c r="B23" s="393"/>
      <c r="C23" s="393"/>
      <c r="D23" s="393"/>
    </row>
    <row r="24" spans="1:5" ht="15.75">
      <c r="A24" s="394" t="s">
        <v>211</v>
      </c>
      <c r="B24" s="395"/>
      <c r="C24" s="395"/>
      <c r="D24" s="396"/>
      <c r="E24" s="141"/>
    </row>
    <row r="25" spans="1:5" ht="18">
      <c r="A25" s="22" t="s">
        <v>207</v>
      </c>
      <c r="B25" s="28" t="s">
        <v>14</v>
      </c>
      <c r="C25" s="31">
        <v>18</v>
      </c>
      <c r="D25" s="27" t="s">
        <v>7</v>
      </c>
      <c r="E25" s="27" t="s">
        <v>111</v>
      </c>
    </row>
    <row r="26" spans="1:5" ht="18">
      <c r="A26" s="22" t="s">
        <v>208</v>
      </c>
      <c r="B26" s="28" t="s">
        <v>18</v>
      </c>
      <c r="C26" s="31">
        <v>144</v>
      </c>
      <c r="D26" s="27" t="s">
        <v>8</v>
      </c>
      <c r="E26" s="27" t="s">
        <v>112</v>
      </c>
    </row>
    <row r="27" spans="1:5" ht="18">
      <c r="A27" s="22" t="s">
        <v>209</v>
      </c>
      <c r="B27" s="28" t="s">
        <v>15</v>
      </c>
      <c r="C27" s="28">
        <f>Pout/Vout</f>
        <v>8</v>
      </c>
      <c r="D27" s="27" t="s">
        <v>10</v>
      </c>
      <c r="E27" s="27"/>
    </row>
    <row r="28" spans="1:5" ht="18">
      <c r="A28" s="22" t="s">
        <v>210</v>
      </c>
      <c r="B28" s="28" t="s">
        <v>16</v>
      </c>
      <c r="C28" s="31">
        <v>120</v>
      </c>
      <c r="D28" s="27" t="s">
        <v>17</v>
      </c>
      <c r="E28" s="27" t="s">
        <v>113</v>
      </c>
    </row>
    <row r="29" spans="1:5" ht="15.75" thickBot="1">
      <c r="A29" s="29" t="s">
        <v>318</v>
      </c>
      <c r="B29" s="32" t="s">
        <v>9</v>
      </c>
      <c r="C29" s="100">
        <v>0.98</v>
      </c>
      <c r="D29" s="30"/>
      <c r="E29" s="145" t="s">
        <v>127</v>
      </c>
    </row>
    <row r="30" spans="1:5" ht="15.75" thickBot="1">
      <c r="A30" s="355"/>
      <c r="B30" s="356"/>
      <c r="C30" s="356"/>
      <c r="D30" s="356"/>
      <c r="E30" s="12"/>
    </row>
    <row r="31" spans="1:5" ht="15.75" customHeight="1">
      <c r="A31" s="372" t="s">
        <v>212</v>
      </c>
      <c r="B31" s="373"/>
      <c r="C31" s="373"/>
      <c r="D31" s="374"/>
      <c r="E31" s="141"/>
    </row>
    <row r="32" spans="1:5" ht="18">
      <c r="A32" s="33" t="s">
        <v>213</v>
      </c>
      <c r="B32" s="5" t="s">
        <v>128</v>
      </c>
      <c r="C32" s="92">
        <v>370</v>
      </c>
      <c r="D32" s="35" t="s">
        <v>7</v>
      </c>
      <c r="E32" s="27" t="s">
        <v>177</v>
      </c>
    </row>
    <row r="33" spans="1:5" ht="18">
      <c r="A33" s="22" t="s">
        <v>214</v>
      </c>
      <c r="B33" s="28" t="s">
        <v>12</v>
      </c>
      <c r="C33" s="91">
        <v>400</v>
      </c>
      <c r="D33" s="27" t="s">
        <v>7</v>
      </c>
      <c r="E33" s="27" t="s">
        <v>199</v>
      </c>
    </row>
    <row r="34" spans="1:5" ht="18.75" thickBot="1">
      <c r="A34" s="22" t="s">
        <v>215</v>
      </c>
      <c r="B34" s="28" t="s">
        <v>13</v>
      </c>
      <c r="C34" s="91">
        <v>340</v>
      </c>
      <c r="D34" s="27" t="s">
        <v>7</v>
      </c>
      <c r="E34" s="145" t="s">
        <v>200</v>
      </c>
    </row>
    <row r="35" spans="1:5" ht="15.75" thickBot="1">
      <c r="E35" s="12"/>
    </row>
    <row r="36" spans="1:5" ht="16.5" thickBot="1">
      <c r="A36" s="384" t="s">
        <v>216</v>
      </c>
      <c r="B36" s="385"/>
      <c r="C36" s="385"/>
      <c r="D36" s="386"/>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10.277777777777779</v>
      </c>
      <c r="D39" s="105"/>
      <c r="E39" s="27"/>
    </row>
    <row r="40" spans="1:5" ht="18" customHeight="1">
      <c r="A40" s="22" t="s">
        <v>309</v>
      </c>
      <c r="B40" s="28" t="s">
        <v>20</v>
      </c>
      <c r="C40" s="115">
        <v>10.25</v>
      </c>
      <c r="D40" s="41"/>
      <c r="E40" s="27" t="s">
        <v>310</v>
      </c>
    </row>
    <row r="41" spans="1:5" ht="18" customHeight="1">
      <c r="A41" s="104" t="s">
        <v>311</v>
      </c>
      <c r="B41" s="28" t="s">
        <v>315</v>
      </c>
      <c r="C41" s="93">
        <f>Vblk/2/15</f>
        <v>12.333333333333334</v>
      </c>
      <c r="D41" s="41"/>
      <c r="E41" s="27"/>
    </row>
    <row r="42" spans="1:5" ht="18" customHeight="1">
      <c r="A42" s="22" t="s">
        <v>312</v>
      </c>
      <c r="B42" s="28" t="s">
        <v>314</v>
      </c>
      <c r="C42" s="115">
        <v>10.25</v>
      </c>
      <c r="D42" s="41"/>
      <c r="E42" s="27" t="s">
        <v>313</v>
      </c>
    </row>
    <row r="43" spans="1:5" ht="18" customHeight="1">
      <c r="A43" s="22" t="s">
        <v>218</v>
      </c>
      <c r="B43" s="28" t="s">
        <v>21</v>
      </c>
      <c r="C43" s="86">
        <f>(8*Nps^2*Vout)/(PI()^2*Iout*1.1)</f>
        <v>174.19183946874185</v>
      </c>
      <c r="D43" s="13" t="s">
        <v>22</v>
      </c>
      <c r="E43" s="27"/>
    </row>
    <row r="44" spans="1:5" ht="18.75" thickBot="1">
      <c r="A44" s="29" t="s">
        <v>219</v>
      </c>
      <c r="B44" s="43" t="s">
        <v>81</v>
      </c>
      <c r="C44" s="103">
        <f>(8*Nps^2*Vout)/(PI()^2*Iout)</f>
        <v>191.61102341561602</v>
      </c>
      <c r="D44" s="14" t="s">
        <v>22</v>
      </c>
      <c r="E44" s="145"/>
    </row>
    <row r="45" spans="1:5" ht="15.75" thickBot="1">
      <c r="A45" s="375" t="s">
        <v>220</v>
      </c>
      <c r="B45" s="376"/>
      <c r="C45" s="376"/>
      <c r="D45" s="377"/>
      <c r="E45" s="142"/>
    </row>
    <row r="46" spans="1:5" ht="18">
      <c r="A46" s="33" t="s">
        <v>221</v>
      </c>
      <c r="B46" s="34" t="s">
        <v>23</v>
      </c>
      <c r="C46" s="132">
        <f>Nps*(Vout+0.5)/(Vblk_max/2)</f>
        <v>0.948125</v>
      </c>
      <c r="D46" s="35"/>
      <c r="E46" s="104"/>
    </row>
    <row r="47" spans="1:5" ht="18" customHeight="1">
      <c r="A47" s="22" t="s">
        <v>222</v>
      </c>
      <c r="B47" s="28" t="s">
        <v>129</v>
      </c>
      <c r="C47" s="40">
        <f>1*Nps*(Vout+0.5+Vloss)/(Vblk_hu/2)</f>
        <v>1.1154411764705883</v>
      </c>
      <c r="D47" s="27"/>
      <c r="E47" s="104"/>
    </row>
    <row r="48" spans="1:5" ht="18.75" thickBot="1">
      <c r="A48" s="45" t="s">
        <v>223</v>
      </c>
      <c r="B48" s="46" t="s">
        <v>24</v>
      </c>
      <c r="C48" s="94">
        <v>0</v>
      </c>
      <c r="D48" s="47" t="s">
        <v>7</v>
      </c>
      <c r="E48" s="104" t="s">
        <v>201</v>
      </c>
    </row>
    <row r="49" spans="1:5" ht="18.75"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6.49</v>
      </c>
      <c r="D55" s="27"/>
      <c r="E55" s="145"/>
    </row>
    <row r="56" spans="1:5" ht="18">
      <c r="A56" s="22" t="s">
        <v>225</v>
      </c>
      <c r="B56" s="28" t="s">
        <v>80</v>
      </c>
      <c r="C56" s="154">
        <v>0.35</v>
      </c>
      <c r="D56" s="27"/>
      <c r="E56" s="150"/>
    </row>
    <row r="57" spans="1:5" ht="18">
      <c r="A57" s="22" t="s">
        <v>226</v>
      </c>
      <c r="B57" s="28" t="s">
        <v>35</v>
      </c>
      <c r="C57" s="48">
        <f>Ln_selected/(Ln_selected+1)</f>
        <v>0.86648865153538046</v>
      </c>
      <c r="D57" s="27"/>
      <c r="E57" s="151"/>
    </row>
    <row r="58" spans="1:5" ht="18.75" thickBot="1">
      <c r="A58" s="45" t="s">
        <v>227</v>
      </c>
      <c r="B58" s="46" t="s">
        <v>46</v>
      </c>
      <c r="C58" s="49">
        <f>350/fllc</f>
        <v>3.5</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2.3731850116350192E-2</v>
      </c>
      <c r="D92" s="27" t="s">
        <v>198</v>
      </c>
      <c r="E92" s="27"/>
    </row>
    <row r="93" spans="1:5">
      <c r="A93" s="22" t="s">
        <v>229</v>
      </c>
      <c r="B93" s="28" t="s">
        <v>611</v>
      </c>
      <c r="C93" s="31">
        <v>2.4E-2</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105.54289962743518</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108.81</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706.17690000000005</v>
      </c>
      <c r="D96" s="27" t="s">
        <v>73</v>
      </c>
      <c r="E96" s="27"/>
    </row>
    <row r="97" spans="1:8">
      <c r="A97" s="22" t="s">
        <v>230</v>
      </c>
      <c r="B97" s="28" t="str">
        <f>IF(C90="Integrated Leakage","",'tables and calculations'!P78)</f>
        <v>LM</v>
      </c>
      <c r="C97" s="31">
        <v>706</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98.487271443930609</v>
      </c>
      <c r="D98" s="27" t="s">
        <v>11</v>
      </c>
      <c r="E98" s="27"/>
    </row>
    <row r="99" spans="1:8" ht="18">
      <c r="A99" s="22" t="s">
        <v>232</v>
      </c>
      <c r="B99" s="28" t="s">
        <v>26</v>
      </c>
      <c r="C99" s="87">
        <f>IF(C90="Integrated Leakage",(1/(2*PI()*SQRT(((Lr*uH)+(Lm_rec*uH))*(Cr*uF))))/kHz,(1/(2*PI()*SQRT(((Lr*uH)+(Lm*uH))*(Cr*uF))))/kHz)</f>
        <v>35.990372001223207</v>
      </c>
      <c r="D99" s="27" t="s">
        <v>11</v>
      </c>
      <c r="E99" s="27"/>
    </row>
    <row r="100" spans="1:8" ht="18" customHeight="1">
      <c r="A100" s="22" t="s">
        <v>233</v>
      </c>
      <c r="B100" s="28" t="s">
        <v>32</v>
      </c>
      <c r="C100" s="101">
        <f>Lm/Lr</f>
        <v>6.4883742303097138</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0.35140528901795304</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0.75</v>
      </c>
      <c r="D103" s="27"/>
      <c r="E103" s="27" t="s">
        <v>400</v>
      </c>
    </row>
    <row r="104" spans="1:8" ht="18">
      <c r="A104" s="22" t="s">
        <v>236</v>
      </c>
      <c r="B104" s="28" t="s">
        <v>85</v>
      </c>
      <c r="C104" s="31">
        <v>1.2</v>
      </c>
      <c r="D104" s="27"/>
      <c r="E104" s="27" t="s">
        <v>401</v>
      </c>
    </row>
    <row r="105" spans="1:8" ht="18">
      <c r="A105" s="22" t="s">
        <v>237</v>
      </c>
      <c r="B105" s="28" t="s">
        <v>86</v>
      </c>
      <c r="C105" s="86">
        <f>fn_Mgmin*f0</f>
        <v>118.18472573271673</v>
      </c>
      <c r="D105" s="27" t="s">
        <v>11</v>
      </c>
      <c r="E105" s="27"/>
    </row>
    <row r="106" spans="1:8" ht="18.75" thickBot="1">
      <c r="A106" s="22" t="s">
        <v>238</v>
      </c>
      <c r="B106" s="28" t="s">
        <v>87</v>
      </c>
      <c r="C106" s="86">
        <f>fn_Mgmax*f0</f>
        <v>73.865453582947964</v>
      </c>
      <c r="D106" s="27" t="s">
        <v>11</v>
      </c>
      <c r="E106" s="27"/>
    </row>
    <row r="107" spans="1:8">
      <c r="A107" s="387" t="s">
        <v>83</v>
      </c>
      <c r="B107" s="388"/>
      <c r="C107" s="388"/>
      <c r="D107" s="389"/>
      <c r="E107" s="142"/>
    </row>
    <row r="108" spans="1:8" ht="18">
      <c r="A108" s="22" t="s">
        <v>239</v>
      </c>
      <c r="B108" s="28" t="s">
        <v>82</v>
      </c>
      <c r="C108" s="42">
        <f>PI()*Iout*1.1/(2*SQRT(2)*Nps)</f>
        <v>0.95359438672667374</v>
      </c>
      <c r="D108" s="27" t="s">
        <v>10</v>
      </c>
      <c r="E108" s="27"/>
    </row>
    <row r="109" spans="1:8" ht="18">
      <c r="A109" s="22" t="s">
        <v>240</v>
      </c>
      <c r="B109" s="28" t="s">
        <v>88</v>
      </c>
      <c r="C109" s="42">
        <f>(2*SQRT(2)*Nps*Vout)/(PI()*2*PI()*fsw_min*kHz*Lm*uH)</f>
        <v>0.50695049664777803</v>
      </c>
      <c r="D109" s="27" t="s">
        <v>10</v>
      </c>
      <c r="E109" s="27"/>
    </row>
    <row r="110" spans="1:8" ht="18.75" thickBot="1">
      <c r="A110" s="22" t="s">
        <v>241</v>
      </c>
      <c r="B110" s="28" t="s">
        <v>89</v>
      </c>
      <c r="C110" s="42">
        <f>SQRT(Im^2 +Ioe^2)</f>
        <v>1.079972712825676</v>
      </c>
      <c r="D110" s="27" t="s">
        <v>10</v>
      </c>
      <c r="E110" s="145"/>
    </row>
    <row r="111" spans="1:8">
      <c r="A111" s="387" t="s">
        <v>90</v>
      </c>
      <c r="B111" s="388"/>
      <c r="C111" s="388"/>
      <c r="D111" s="389"/>
      <c r="E111" s="142"/>
    </row>
    <row r="112" spans="1:8" ht="18">
      <c r="A112" s="22" t="s">
        <v>242</v>
      </c>
      <c r="B112" s="28" t="s">
        <v>91</v>
      </c>
      <c r="C112" s="42">
        <f>Nps*Ioe</f>
        <v>9.7743424639484058</v>
      </c>
      <c r="D112" s="27" t="s">
        <v>10</v>
      </c>
      <c r="E112" s="27"/>
    </row>
    <row r="113" spans="1:5" ht="18.75" thickBot="1">
      <c r="A113" s="29" t="s">
        <v>243</v>
      </c>
      <c r="B113" s="43" t="s">
        <v>92</v>
      </c>
      <c r="C113" s="44">
        <f>SQRT(2)*$C112/2</f>
        <v>6.9115038378975457</v>
      </c>
      <c r="D113" s="30" t="s">
        <v>10</v>
      </c>
      <c r="E113" s="145"/>
    </row>
    <row r="114" spans="1:5" ht="15.75" thickBot="1">
      <c r="A114" s="355"/>
      <c r="B114" s="356"/>
      <c r="C114" s="356"/>
      <c r="D114" s="356"/>
      <c r="E114" s="143"/>
    </row>
    <row r="115" spans="1:5">
      <c r="A115" s="360" t="s">
        <v>94</v>
      </c>
      <c r="B115" s="361"/>
      <c r="C115" s="361"/>
      <c r="D115" s="362"/>
      <c r="E115" s="142"/>
    </row>
    <row r="116" spans="1:5" ht="18">
      <c r="A116" s="22" t="s">
        <v>244</v>
      </c>
      <c r="B116" s="28" t="s">
        <v>133</v>
      </c>
      <c r="C116" s="81">
        <f>2*PI()*fsw_min*kHz*Lr*uH*Ir</f>
        <v>54.538454922454214</v>
      </c>
      <c r="D116" s="27" t="s">
        <v>7</v>
      </c>
      <c r="E116" s="27"/>
    </row>
    <row r="117" spans="1:5" ht="18">
      <c r="A117" s="22" t="s">
        <v>245</v>
      </c>
      <c r="B117" s="28" t="s">
        <v>74</v>
      </c>
      <c r="C117" s="81">
        <f>Lr</f>
        <v>108.81</v>
      </c>
      <c r="D117" s="27" t="str">
        <f>D95</f>
        <v>uH</v>
      </c>
      <c r="E117" s="27"/>
    </row>
    <row r="118" spans="1:5" ht="18.75" thickBot="1">
      <c r="A118" s="29" t="s">
        <v>246</v>
      </c>
      <c r="B118" s="43" t="s">
        <v>89</v>
      </c>
      <c r="C118" s="82">
        <f>Ir</f>
        <v>1.079972712825676</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96.957253195474152</v>
      </c>
      <c r="D121" s="27" t="s">
        <v>7</v>
      </c>
      <c r="E121" s="27"/>
    </row>
    <row r="122" spans="1:5" ht="18">
      <c r="A122" s="22" t="s">
        <v>248</v>
      </c>
      <c r="B122" s="28" t="s">
        <v>135</v>
      </c>
      <c r="C122" s="85">
        <f>SQRT((Vblk_max/2)^2+Vcr^2)</f>
        <v>222.26270255535741</v>
      </c>
      <c r="D122" s="27" t="s">
        <v>7</v>
      </c>
      <c r="E122" s="27"/>
    </row>
    <row r="123" spans="1:5" ht="18">
      <c r="A123" s="22" t="s">
        <v>249</v>
      </c>
      <c r="B123" s="28" t="s">
        <v>136</v>
      </c>
      <c r="C123" s="85">
        <f>(Vblk_max/2)+(SQRT(2)*Vcr)</f>
        <v>337.11826243948167</v>
      </c>
      <c r="D123" s="27" t="s">
        <v>7</v>
      </c>
      <c r="E123" s="27"/>
    </row>
    <row r="124" spans="1:5" ht="18">
      <c r="A124" s="58" t="s">
        <v>250</v>
      </c>
      <c r="B124" s="58" t="s">
        <v>165</v>
      </c>
      <c r="C124" s="83">
        <f>Vblk_max/2-(Vcr*SQRT(2))</f>
        <v>62.881737560518332</v>
      </c>
      <c r="D124" s="27" t="s">
        <v>7</v>
      </c>
      <c r="E124" s="27"/>
    </row>
    <row r="125" spans="1:5" ht="18.75" thickBot="1">
      <c r="A125" s="22" t="s">
        <v>251</v>
      </c>
      <c r="B125" s="28" t="s">
        <v>89</v>
      </c>
      <c r="C125" s="81">
        <f>Ir</f>
        <v>1.079972712825676</v>
      </c>
      <c r="D125" s="27" t="s">
        <v>10</v>
      </c>
      <c r="E125" s="145"/>
    </row>
    <row r="126" spans="1:5">
      <c r="A126" s="357" t="s">
        <v>96</v>
      </c>
      <c r="B126" s="358"/>
      <c r="C126" s="358"/>
      <c r="D126" s="359"/>
      <c r="E126" s="142"/>
    </row>
    <row r="127" spans="1:5" ht="18.75" thickBot="1">
      <c r="A127" s="29" t="s">
        <v>320</v>
      </c>
      <c r="B127" s="43" t="s">
        <v>137</v>
      </c>
      <c r="C127" s="82">
        <f>Cr/2</f>
        <v>1.2E-2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600</v>
      </c>
      <c r="D130" s="27" t="s">
        <v>7</v>
      </c>
      <c r="E130" s="27"/>
    </row>
    <row r="131" spans="1:5" ht="18.75" thickBot="1">
      <c r="A131" s="29" t="s">
        <v>253</v>
      </c>
      <c r="B131" s="43" t="s">
        <v>99</v>
      </c>
      <c r="C131" s="82">
        <f>1.1*Ir</f>
        <v>1.1879699841082436</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46.829268292682926</v>
      </c>
      <c r="D134" s="27" t="s">
        <v>7</v>
      </c>
      <c r="E134" s="27"/>
    </row>
    <row r="135" spans="1:5" ht="18.75" thickBot="1">
      <c r="A135" s="29" t="s">
        <v>255</v>
      </c>
      <c r="B135" s="43" t="s">
        <v>101</v>
      </c>
      <c r="C135" s="82">
        <f>SQRT(2)*C112/PI()</f>
        <v>4.4000000000000004</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8.8857658763167322</v>
      </c>
      <c r="D138" s="27" t="s">
        <v>10</v>
      </c>
      <c r="E138" s="27"/>
    </row>
    <row r="139" spans="1:5" ht="18">
      <c r="A139" s="22" t="s">
        <v>256</v>
      </c>
      <c r="B139" s="28" t="s">
        <v>102</v>
      </c>
      <c r="C139" s="80">
        <f>MROUND(Vout*1.25,10)</f>
        <v>20</v>
      </c>
      <c r="D139" s="27" t="s">
        <v>7</v>
      </c>
      <c r="E139" s="27"/>
    </row>
    <row r="140" spans="1:5" ht="18">
      <c r="A140" s="22" t="s">
        <v>322</v>
      </c>
      <c r="B140" s="28" t="s">
        <v>103</v>
      </c>
      <c r="C140" s="81">
        <f>SQRT((PI()*Iout/(2*SQRT(2)))^2-Iout^2)</f>
        <v>3.8674067808694321</v>
      </c>
      <c r="D140" s="27" t="s">
        <v>10</v>
      </c>
      <c r="E140" s="27" t="s">
        <v>123</v>
      </c>
    </row>
    <row r="141" spans="1:5" ht="18.75" thickBot="1">
      <c r="A141" s="29" t="s">
        <v>257</v>
      </c>
      <c r="B141" s="43" t="s">
        <v>105</v>
      </c>
      <c r="C141" s="82">
        <f>Vout_pp*mV/((2*PI()*Iout)/4)/mOhm</f>
        <v>9.5492965855137193</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1</v>
      </c>
      <c r="D144" s="63" t="s">
        <v>7</v>
      </c>
      <c r="E144" s="27"/>
    </row>
    <row r="145" spans="1:5" ht="18">
      <c r="A145" s="62" t="s">
        <v>259</v>
      </c>
      <c r="B145" s="54" t="s">
        <v>140</v>
      </c>
      <c r="C145" s="116">
        <f>IF($C$22="UCC256404", 0.9, IF($C$22="UCC256404A",0.9,IF($C$22="UCC256404B",0.9,2.2)))</f>
        <v>0.9</v>
      </c>
      <c r="D145" s="63" t="s">
        <v>7</v>
      </c>
      <c r="E145" s="27"/>
    </row>
    <row r="146" spans="1:5" ht="18">
      <c r="A146" s="62" t="s">
        <v>260</v>
      </c>
      <c r="B146" s="55" t="s">
        <v>141</v>
      </c>
      <c r="C146" s="54">
        <f>Vblk_hu</f>
        <v>340</v>
      </c>
      <c r="D146" s="63" t="s">
        <v>7</v>
      </c>
      <c r="E146" s="27"/>
    </row>
    <row r="147" spans="1:5" ht="18">
      <c r="A147" s="62" t="s">
        <v>262</v>
      </c>
      <c r="B147" s="54" t="s">
        <v>142</v>
      </c>
      <c r="C147" s="54">
        <f>Vblk</f>
        <v>370</v>
      </c>
      <c r="D147" s="63" t="s">
        <v>7</v>
      </c>
      <c r="E147" s="27"/>
    </row>
    <row r="148" spans="1:5" ht="18">
      <c r="A148" s="62" t="s">
        <v>263</v>
      </c>
      <c r="B148" s="54" t="s">
        <v>144</v>
      </c>
      <c r="C148" s="61">
        <f>C146/C144</f>
        <v>340</v>
      </c>
      <c r="D148" s="63"/>
      <c r="E148" s="27"/>
    </row>
    <row r="149" spans="1:5" ht="18">
      <c r="A149" s="62" t="s">
        <v>264</v>
      </c>
      <c r="B149" s="54" t="s">
        <v>145</v>
      </c>
      <c r="C149" s="99">
        <v>10</v>
      </c>
      <c r="D149" s="63" t="s">
        <v>330</v>
      </c>
      <c r="E149" s="27" t="s">
        <v>180</v>
      </c>
    </row>
    <row r="150" spans="1:5" ht="18">
      <c r="A150" s="62" t="s">
        <v>265</v>
      </c>
      <c r="B150" s="54" t="s">
        <v>146</v>
      </c>
      <c r="C150" s="54">
        <f>C147^2/C149/10^3</f>
        <v>13.69</v>
      </c>
      <c r="D150" s="64" t="s">
        <v>147</v>
      </c>
      <c r="E150" s="27"/>
    </row>
    <row r="151" spans="1:5" ht="18">
      <c r="A151" s="62" t="s">
        <v>403</v>
      </c>
      <c r="B151" s="54" t="s">
        <v>191</v>
      </c>
      <c r="C151" s="84">
        <f>C150/C148*1000</f>
        <v>40.264705882352942</v>
      </c>
      <c r="D151" s="64" t="s">
        <v>148</v>
      </c>
      <c r="E151" s="27"/>
    </row>
    <row r="152" spans="1:5" ht="18">
      <c r="A152" s="62" t="s">
        <v>268</v>
      </c>
      <c r="B152" s="54" t="s">
        <v>191</v>
      </c>
      <c r="C152" s="99">
        <v>44.2</v>
      </c>
      <c r="D152" s="64" t="s">
        <v>148</v>
      </c>
      <c r="E152" s="27" t="s">
        <v>181</v>
      </c>
    </row>
    <row r="153" spans="1:5" ht="18">
      <c r="A153" s="62" t="s">
        <v>266</v>
      </c>
      <c r="B153" s="54" t="s">
        <v>190</v>
      </c>
      <c r="C153" s="84">
        <f>C150-C151/1000</f>
        <v>13.649735294117647</v>
      </c>
      <c r="D153" s="64" t="s">
        <v>147</v>
      </c>
      <c r="E153" s="27"/>
    </row>
    <row r="154" spans="1:5" ht="18">
      <c r="A154" s="62" t="s">
        <v>267</v>
      </c>
      <c r="B154" s="54" t="s">
        <v>190</v>
      </c>
      <c r="C154" s="99">
        <v>15.03</v>
      </c>
      <c r="D154" s="64" t="s">
        <v>147</v>
      </c>
      <c r="E154" s="27" t="s">
        <v>202</v>
      </c>
    </row>
    <row r="155" spans="1:5" ht="18">
      <c r="A155" s="62" t="s">
        <v>261</v>
      </c>
      <c r="B155" s="55" t="s">
        <v>141</v>
      </c>
      <c r="C155" s="61">
        <f>$C144*($C154*1000+$C152)/$C152</f>
        <v>341.04524886877829</v>
      </c>
      <c r="D155" s="63" t="s">
        <v>7</v>
      </c>
      <c r="E155" s="27"/>
    </row>
    <row r="156" spans="1:5" ht="18">
      <c r="A156" s="62" t="s">
        <v>328</v>
      </c>
      <c r="B156" s="54" t="s">
        <v>143</v>
      </c>
      <c r="C156" s="61">
        <f>$C145*($C154*1000+$C152)/$C152</f>
        <v>306.94072398190048</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9.0817423146833658</v>
      </c>
      <c r="D159" s="30" t="s">
        <v>330</v>
      </c>
      <c r="E159" s="145"/>
    </row>
    <row r="160" spans="1:5" ht="15.75" thickBot="1"/>
    <row r="161" spans="1:5">
      <c r="A161" s="433" t="s">
        <v>149</v>
      </c>
      <c r="B161" s="434"/>
      <c r="C161" s="434"/>
      <c r="D161" s="435"/>
      <c r="E161" s="142"/>
    </row>
    <row r="162" spans="1:5" ht="18">
      <c r="A162" s="67" t="s">
        <v>269</v>
      </c>
      <c r="B162" s="58" t="s">
        <v>158</v>
      </c>
      <c r="C162" s="77">
        <f>Ir/0.707</f>
        <v>1.5275427338411258</v>
      </c>
      <c r="D162" s="68" t="s">
        <v>10</v>
      </c>
      <c r="E162" s="27"/>
    </row>
    <row r="163" spans="1:5" ht="18">
      <c r="A163" s="67" t="s">
        <v>270</v>
      </c>
      <c r="B163" s="58" t="s">
        <v>505</v>
      </c>
      <c r="C163" s="65">
        <f>C123-C124</f>
        <v>274.23652487896334</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84.380469193527176</v>
      </c>
      <c r="D168" s="68"/>
      <c r="E168" s="27"/>
    </row>
    <row r="169" spans="1:5" ht="18">
      <c r="A169" s="67" t="s">
        <v>277</v>
      </c>
      <c r="B169" s="58" t="s">
        <v>189</v>
      </c>
      <c r="C169" s="127">
        <f>(1/C166)*(C167/1000)/(2*fsw_min*kHz)*1000000000000</f>
        <v>6769.0642343178733</v>
      </c>
      <c r="D169" s="68" t="s">
        <v>70</v>
      </c>
      <c r="E169" s="27"/>
    </row>
    <row r="170" spans="1:5" ht="18">
      <c r="A170" s="67" t="s">
        <v>278</v>
      </c>
      <c r="B170" s="58" t="s">
        <v>189</v>
      </c>
      <c r="C170" s="98">
        <v>7500</v>
      </c>
      <c r="D170" s="68" t="s">
        <v>70</v>
      </c>
      <c r="E170" s="27" t="s">
        <v>373</v>
      </c>
    </row>
    <row r="171" spans="1:5" ht="18">
      <c r="A171" s="67" t="s">
        <v>275</v>
      </c>
      <c r="B171" s="58" t="s">
        <v>188</v>
      </c>
      <c r="C171" s="127">
        <f>C170/(C168-1)</f>
        <v>89.949122049102414</v>
      </c>
      <c r="D171" s="68" t="s">
        <v>70</v>
      </c>
      <c r="E171" s="27"/>
    </row>
    <row r="172" spans="1:5" ht="18">
      <c r="A172" s="67" t="s">
        <v>276</v>
      </c>
      <c r="B172" s="58" t="s">
        <v>188</v>
      </c>
      <c r="C172" s="98">
        <v>82</v>
      </c>
      <c r="D172" s="68" t="s">
        <v>70</v>
      </c>
      <c r="E172" s="27" t="s">
        <v>374</v>
      </c>
    </row>
    <row r="173" spans="1:5" ht="18">
      <c r="A173" s="67" t="s">
        <v>371</v>
      </c>
      <c r="B173" s="58" t="s">
        <v>164</v>
      </c>
      <c r="C173" s="112">
        <f>C170/C172+1</f>
        <v>92.463414634146346</v>
      </c>
      <c r="D173" s="68"/>
      <c r="E173" s="27"/>
    </row>
    <row r="174" spans="1:5" ht="18">
      <c r="A174" s="67" t="s">
        <v>370</v>
      </c>
      <c r="B174" s="58" t="s">
        <v>159</v>
      </c>
      <c r="C174" s="110">
        <f>(1/C170)*(C167/1000)/(2*fsw_min*kHz)*1000000000000+C163/C173</f>
        <v>4.7709760458939368</v>
      </c>
      <c r="D174" s="68" t="s">
        <v>7</v>
      </c>
      <c r="E174" s="27"/>
    </row>
    <row r="175" spans="1:5" ht="18">
      <c r="A175" s="67" t="s">
        <v>272</v>
      </c>
      <c r="B175" s="58" t="s">
        <v>161</v>
      </c>
      <c r="C175" s="77">
        <f>C164+C174/2</f>
        <v>5.4054880229469688</v>
      </c>
      <c r="D175" s="68" t="s">
        <v>7</v>
      </c>
      <c r="E175" s="27"/>
    </row>
    <row r="176" spans="1:5" ht="18.75" thickBot="1">
      <c r="A176" s="69" t="s">
        <v>273</v>
      </c>
      <c r="B176" s="70" t="s">
        <v>162</v>
      </c>
      <c r="C176" s="78">
        <f>C164-C174/2</f>
        <v>0.63451197705303164</v>
      </c>
      <c r="D176" s="71" t="s">
        <v>7</v>
      </c>
      <c r="E176" s="145"/>
    </row>
    <row r="177" spans="1:5" ht="15.75" thickBot="1">
      <c r="A177" s="137"/>
      <c r="B177" s="56"/>
      <c r="C177" s="138"/>
      <c r="D177" s="56"/>
    </row>
    <row r="178" spans="1:5">
      <c r="A178" s="433" t="s">
        <v>151</v>
      </c>
      <c r="B178" s="434"/>
      <c r="C178" s="434"/>
      <c r="D178" s="435"/>
      <c r="E178" s="142"/>
    </row>
    <row r="179" spans="1:5" ht="18">
      <c r="A179" s="67" t="s">
        <v>284</v>
      </c>
      <c r="B179" s="58" t="s">
        <v>169</v>
      </c>
      <c r="C179" s="95">
        <v>140</v>
      </c>
      <c r="D179" s="68" t="s">
        <v>157</v>
      </c>
      <c r="E179" s="27" t="s">
        <v>203</v>
      </c>
    </row>
    <row r="180" spans="1:5" ht="31.5">
      <c r="A180" s="136" t="s">
        <v>389</v>
      </c>
      <c r="B180" s="58" t="s">
        <v>388</v>
      </c>
      <c r="C180" s="95">
        <v>1</v>
      </c>
      <c r="D180" s="68" t="s">
        <v>7</v>
      </c>
      <c r="E180" s="27" t="s">
        <v>390</v>
      </c>
    </row>
    <row r="181" spans="1:5" ht="18">
      <c r="A181" s="67" t="s">
        <v>285</v>
      </c>
      <c r="B181" s="58" t="s">
        <v>170</v>
      </c>
      <c r="C181" s="113">
        <v>-4</v>
      </c>
      <c r="D181" s="68" t="s">
        <v>7</v>
      </c>
      <c r="E181" s="27"/>
    </row>
    <row r="182" spans="1:5" ht="18">
      <c r="A182" s="67" t="s">
        <v>286</v>
      </c>
      <c r="B182" s="58" t="s">
        <v>171</v>
      </c>
      <c r="C182" s="77">
        <f>C181/C179*100</f>
        <v>-2.8571428571428572</v>
      </c>
      <c r="D182" s="68" t="s">
        <v>7</v>
      </c>
      <c r="E182" s="27"/>
    </row>
    <row r="183" spans="1:5" ht="18">
      <c r="A183" s="67" t="s">
        <v>287</v>
      </c>
      <c r="B183" s="58" t="s">
        <v>172</v>
      </c>
      <c r="C183" s="66">
        <f>(Vout+C180)*Nps/C42</f>
        <v>19</v>
      </c>
      <c r="D183" s="68" t="s">
        <v>7</v>
      </c>
      <c r="E183" s="27"/>
    </row>
    <row r="184" spans="1:5" ht="18">
      <c r="A184" s="67" t="s">
        <v>288</v>
      </c>
      <c r="B184" s="58" t="s">
        <v>204</v>
      </c>
      <c r="C184" s="65">
        <f>-C183*C179/(100*C181)</f>
        <v>6.65</v>
      </c>
      <c r="D184" s="68"/>
      <c r="E184" s="27"/>
    </row>
    <row r="185" spans="1:5" ht="33">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5.403566371681416</v>
      </c>
      <c r="D188" s="68" t="s">
        <v>179</v>
      </c>
      <c r="E188" s="27"/>
    </row>
    <row r="189" spans="1:5" ht="18">
      <c r="A189" s="67" t="s">
        <v>289</v>
      </c>
      <c r="B189" s="58" t="s">
        <v>173</v>
      </c>
      <c r="C189" s="135">
        <v>5.36</v>
      </c>
      <c r="D189" s="68" t="s">
        <v>179</v>
      </c>
      <c r="E189" s="27" t="s">
        <v>183</v>
      </c>
    </row>
    <row r="190" spans="1:5" ht="18">
      <c r="A190" s="67" t="s">
        <v>290</v>
      </c>
      <c r="B190" s="58" t="s">
        <v>174</v>
      </c>
      <c r="C190" s="122">
        <f>C189*(C184-1)</f>
        <v>30.284000000000002</v>
      </c>
      <c r="D190" s="68" t="s">
        <v>179</v>
      </c>
      <c r="E190" s="27"/>
    </row>
    <row r="191" spans="1:5" ht="18">
      <c r="A191" s="11" t="s">
        <v>291</v>
      </c>
      <c r="B191" s="58" t="s">
        <v>174</v>
      </c>
      <c r="C191" s="133">
        <v>30</v>
      </c>
      <c r="D191" s="68" t="s">
        <v>179</v>
      </c>
      <c r="E191" s="27" t="s">
        <v>372</v>
      </c>
    </row>
    <row r="192" spans="1:5" ht="18">
      <c r="A192" s="121" t="s">
        <v>345</v>
      </c>
      <c r="B192" s="58" t="s">
        <v>343</v>
      </c>
      <c r="C192" s="134">
        <f>1/((1/C189)+(1/C191))</f>
        <v>4.5475113122171953</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138.88452474469756</v>
      </c>
      <c r="D195" s="68" t="s">
        <v>157</v>
      </c>
      <c r="E195" s="27"/>
    </row>
    <row r="196" spans="1:6">
      <c r="A196" s="67" t="s">
        <v>292</v>
      </c>
      <c r="B196" s="58"/>
      <c r="C196" s="79">
        <f>1/(50*f0*10^3)/2/3.14/(C189*C191/(C189+C191))*10^9</f>
        <v>7.1107671631535769</v>
      </c>
      <c r="D196" s="68" t="s">
        <v>70</v>
      </c>
      <c r="E196" s="27"/>
    </row>
    <row r="197" spans="1:6" ht="15.75" thickBot="1">
      <c r="A197" s="74" t="s">
        <v>293</v>
      </c>
      <c r="B197" s="75"/>
      <c r="C197" s="96">
        <v>7</v>
      </c>
      <c r="D197" s="76" t="s">
        <v>70</v>
      </c>
      <c r="E197" s="145" t="s">
        <v>185</v>
      </c>
    </row>
    <row r="198" spans="1:6" ht="15.75" thickBot="1">
      <c r="A198" s="50"/>
      <c r="C198" s="53"/>
    </row>
    <row r="199" spans="1:6">
      <c r="A199" s="433" t="s">
        <v>332</v>
      </c>
      <c r="B199" s="434"/>
      <c r="C199" s="434"/>
      <c r="D199" s="435"/>
      <c r="E199" s="142"/>
    </row>
    <row r="200" spans="1:6" ht="18">
      <c r="A200" s="67" t="s">
        <v>279</v>
      </c>
      <c r="B200" s="58" t="s">
        <v>166</v>
      </c>
      <c r="C200" s="112">
        <v>37.5</v>
      </c>
      <c r="D200" s="68" t="s">
        <v>152</v>
      </c>
      <c r="E200" s="27"/>
    </row>
    <row r="201" spans="1:6" ht="18">
      <c r="A201" s="72" t="s">
        <v>280</v>
      </c>
      <c r="B201" s="59" t="s">
        <v>167</v>
      </c>
      <c r="C201" s="97">
        <v>15</v>
      </c>
      <c r="D201" s="73" t="s">
        <v>154</v>
      </c>
      <c r="E201" s="27" t="s">
        <v>182</v>
      </c>
    </row>
    <row r="202" spans="1:6" ht="18">
      <c r="A202" s="72" t="s">
        <v>282</v>
      </c>
      <c r="B202" s="59" t="s">
        <v>168</v>
      </c>
      <c r="C202" s="160">
        <f>1000000000*(C200/1000000)*((C201/1000)-(0.00078)-(0.000265))/(C174-C206)</f>
        <v>117.04658996788871</v>
      </c>
      <c r="D202" s="73" t="s">
        <v>156</v>
      </c>
      <c r="E202" s="27"/>
    </row>
    <row r="203" spans="1:6" ht="16.5" customHeight="1">
      <c r="A203" s="72" t="s">
        <v>283</v>
      </c>
      <c r="B203" s="59" t="s">
        <v>168</v>
      </c>
      <c r="C203" s="157">
        <v>100</v>
      </c>
      <c r="D203" s="73" t="s">
        <v>156</v>
      </c>
      <c r="E203" s="27" t="s">
        <v>509</v>
      </c>
      <c r="F203"/>
    </row>
    <row r="204" spans="1:6" ht="18">
      <c r="A204" s="72" t="s">
        <v>391</v>
      </c>
      <c r="B204" s="59" t="s">
        <v>380</v>
      </c>
      <c r="C204" s="161">
        <v>2</v>
      </c>
      <c r="D204" s="73" t="s">
        <v>7</v>
      </c>
      <c r="E204" s="27" t="s">
        <v>508</v>
      </c>
    </row>
    <row r="205" spans="1:6" ht="34.5" customHeight="1">
      <c r="A205" s="72" t="s">
        <v>507</v>
      </c>
      <c r="B205" s="59" t="s">
        <v>510</v>
      </c>
      <c r="C205" s="170">
        <f>'tables and calculations'!B259</f>
        <v>0.25022556390977441</v>
      </c>
      <c r="D205" s="73" t="s">
        <v>7</v>
      </c>
      <c r="E205" s="27"/>
    </row>
    <row r="206" spans="1:6" ht="33">
      <c r="A206" s="72" t="s">
        <v>348</v>
      </c>
      <c r="B206" s="59" t="s">
        <v>349</v>
      </c>
      <c r="C206" s="156">
        <v>0.3</v>
      </c>
      <c r="D206" s="73" t="s">
        <v>7</v>
      </c>
      <c r="E206" s="148" t="s">
        <v>511</v>
      </c>
    </row>
    <row r="207" spans="1:6" ht="18">
      <c r="A207" s="72" t="s">
        <v>350</v>
      </c>
      <c r="B207" s="59" t="s">
        <v>351</v>
      </c>
      <c r="C207" s="125">
        <f>'tables and calculations'!B263/1000</f>
        <v>388.26666666666671</v>
      </c>
      <c r="D207" s="64" t="s">
        <v>148</v>
      </c>
      <c r="E207" s="431"/>
      <c r="F207"/>
    </row>
    <row r="208" spans="1:6" ht="18">
      <c r="A208" s="72" t="s">
        <v>353</v>
      </c>
      <c r="B208" s="59" t="s">
        <v>352</v>
      </c>
      <c r="C208" s="125">
        <f>'tables and calculations'!B264/1000</f>
        <v>862.16314199395765</v>
      </c>
      <c r="D208" s="64" t="s">
        <v>148</v>
      </c>
      <c r="E208" s="432"/>
    </row>
    <row r="209" spans="1:7" ht="18">
      <c r="A209" s="72" t="s">
        <v>354</v>
      </c>
      <c r="B209" s="59" t="s">
        <v>351</v>
      </c>
      <c r="C209" s="130">
        <v>390</v>
      </c>
      <c r="D209" s="64" t="s">
        <v>148</v>
      </c>
      <c r="E209" s="27" t="s">
        <v>375</v>
      </c>
    </row>
    <row r="210" spans="1:7" ht="18">
      <c r="A210" s="72" t="s">
        <v>355</v>
      </c>
      <c r="B210" s="59" t="s">
        <v>352</v>
      </c>
      <c r="C210" s="130">
        <v>866</v>
      </c>
      <c r="D210" s="64" t="s">
        <v>148</v>
      </c>
      <c r="E210" s="27" t="s">
        <v>376</v>
      </c>
    </row>
    <row r="211" spans="1:7" ht="18">
      <c r="A211" s="72" t="s">
        <v>364</v>
      </c>
      <c r="B211" s="59" t="s">
        <v>349</v>
      </c>
      <c r="C211" s="126">
        <f>IF(C193="Option 5",0,IF(AND('tables and calculations'!B271&lt;0,'tables and calculations'!B274=0),0,'tables and calculations'!B271))</f>
        <v>0.29496998786158307</v>
      </c>
      <c r="D211" s="73" t="s">
        <v>7</v>
      </c>
      <c r="E211" s="27"/>
    </row>
    <row r="212" spans="1:7" ht="18">
      <c r="A212" s="72" t="s">
        <v>512</v>
      </c>
      <c r="B212" s="59" t="s">
        <v>513</v>
      </c>
      <c r="C212" s="126">
        <f>'tables and calculations'!$B$273</f>
        <v>19.047173566878982</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2.0317403920175279</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1.2190442352105166</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11.936016154752943</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0.83289529914529903</v>
      </c>
      <c r="D225" s="68"/>
      <c r="E225" s="27"/>
    </row>
    <row r="226" spans="1:5" ht="18">
      <c r="A226" s="67" t="s">
        <v>301</v>
      </c>
      <c r="B226" s="58" t="s">
        <v>175</v>
      </c>
      <c r="C226" s="95">
        <v>150</v>
      </c>
      <c r="D226" s="68" t="s">
        <v>70</v>
      </c>
      <c r="E226" s="149" t="s">
        <v>402</v>
      </c>
    </row>
    <row r="227" spans="1:5" ht="18">
      <c r="A227" s="67" t="s">
        <v>302</v>
      </c>
      <c r="B227" s="58" t="s">
        <v>176</v>
      </c>
      <c r="C227" s="109">
        <f>Cr*10^-6/(C226*10^-12)*C225</f>
        <v>133.26324786324784</v>
      </c>
      <c r="D227" s="68" t="s">
        <v>155</v>
      </c>
      <c r="E227" s="27"/>
    </row>
    <row r="228" spans="1:5" ht="18">
      <c r="A228" s="67" t="s">
        <v>303</v>
      </c>
      <c r="B228" s="58" t="s">
        <v>176</v>
      </c>
      <c r="C228" s="95">
        <v>100</v>
      </c>
      <c r="D228" s="68" t="s">
        <v>155</v>
      </c>
      <c r="E228" s="27" t="s">
        <v>184</v>
      </c>
    </row>
    <row r="229" spans="1:5" ht="18">
      <c r="A229" s="67" t="s">
        <v>304</v>
      </c>
      <c r="B229" s="58"/>
      <c r="C229" s="77">
        <f>C162*C228*C226*10^-12/(Cr*10^-6)</f>
        <v>0.95471420865070378</v>
      </c>
      <c r="D229" s="68" t="s">
        <v>7</v>
      </c>
      <c r="E229" s="27"/>
    </row>
    <row r="230" spans="1:5">
      <c r="A230" s="67" t="s">
        <v>305</v>
      </c>
      <c r="B230" s="58"/>
      <c r="C230" s="77">
        <f>C221*Cr*10^-6/(C228*C226*10^-12)</f>
        <v>6.4</v>
      </c>
      <c r="D230" s="68" t="s">
        <v>10</v>
      </c>
      <c r="E230" s="27"/>
    </row>
    <row r="231" spans="1:5" ht="15.75" thickBot="1">
      <c r="A231" s="69" t="s">
        <v>306</v>
      </c>
      <c r="B231" s="70"/>
      <c r="C231" s="78">
        <f>C230*Nps</f>
        <v>65.600000000000009</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baseColWidth="10" defaultColWidth="9.140625"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1.0249999999999999</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0.35</v>
      </c>
      <c r="B66" s="20">
        <f t="shared" ref="B66:B141" si="1">Ln_selected</f>
        <v>6.49</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1.1154411764705883</v>
      </c>
      <c r="V66" s="20">
        <f t="shared" ref="V66:V141" si="5">Mg_min</f>
        <v>0.948125</v>
      </c>
      <c r="X66" s="20">
        <v>1E-3</v>
      </c>
      <c r="Y66" s="20">
        <f t="shared" ref="Y66:Y141" si="6">Ln_selected</f>
        <v>6.49</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1.0249999999999999</v>
      </c>
    </row>
    <row r="67" spans="1:44" s="20" customFormat="1">
      <c r="A67" s="20">
        <f t="shared" si="0"/>
        <v>0.35</v>
      </c>
      <c r="B67" s="20">
        <f t="shared" si="1"/>
        <v>6.49</v>
      </c>
      <c r="C67" s="20">
        <f>C66+0.05</f>
        <v>0.05</v>
      </c>
      <c r="D67" s="20">
        <f t="shared" ref="D67:D134" si="7">C67^2</f>
        <v>2.5000000000000005E-3</v>
      </c>
      <c r="E67" s="20">
        <f t="shared" ref="E67:E134" si="8">B67*D67</f>
        <v>1.6225000000000003E-2</v>
      </c>
      <c r="F67" s="20">
        <f t="shared" ref="F67:F134" si="9">C67^2-1</f>
        <v>-0.99750000000000005</v>
      </c>
      <c r="G67" s="20">
        <f>1</f>
        <v>1</v>
      </c>
      <c r="H67" s="20">
        <f t="shared" ref="H67:H134" si="10">C67*B67*A67</f>
        <v>0.113575</v>
      </c>
      <c r="I67" s="20" t="str">
        <f t="shared" ref="I67:I134" si="11">COMPLEX(G67,H67,"j")</f>
        <v>1+0,113575j</v>
      </c>
      <c r="K67" s="20" t="str">
        <f t="shared" ref="K67:K134" si="12">IMPRODUCT(I67,F67)</f>
        <v>-0,9975-0,1132910625j</v>
      </c>
      <c r="M67" s="20" t="str">
        <f t="shared" si="2"/>
        <v>-0,981275-0,1132910625j</v>
      </c>
      <c r="O67" s="20" t="str">
        <f t="shared" si="3"/>
        <v>-0,0163171136343249+0,00188385838889802j</v>
      </c>
      <c r="S67" s="20">
        <f t="shared" ref="S67:S134" si="13">IMABS(O67)</f>
        <v>1.6425502116674942E-2</v>
      </c>
      <c r="U67" s="20">
        <f t="shared" si="4"/>
        <v>1.1154411764705883</v>
      </c>
      <c r="V67" s="20">
        <f t="shared" si="5"/>
        <v>0.948125</v>
      </c>
      <c r="X67" s="20">
        <f>X66</f>
        <v>1E-3</v>
      </c>
      <c r="Y67" s="20">
        <f t="shared" si="6"/>
        <v>6.49</v>
      </c>
      <c r="Z67" s="20">
        <f>Z66+0.05</f>
        <v>0.05</v>
      </c>
      <c r="AA67" s="20">
        <f t="shared" ref="AA67:AA134" si="14">Z67^2</f>
        <v>2.5000000000000005E-3</v>
      </c>
      <c r="AB67" s="20">
        <f t="shared" ref="AB67:AB134" si="15">Y67*AA67</f>
        <v>1.6225000000000003E-2</v>
      </c>
      <c r="AC67" s="20">
        <f t="shared" ref="AC67:AC134" si="16">Z67^2-1</f>
        <v>-0.99750000000000005</v>
      </c>
      <c r="AD67" s="20">
        <v>1</v>
      </c>
      <c r="AE67" s="20">
        <f t="shared" ref="AE67:AE134" si="17">Z67*Y67*X67</f>
        <v>3.2450000000000003E-4</v>
      </c>
      <c r="AF67" s="20" t="str">
        <f t="shared" ref="AF67:AF134" si="18">COMPLEX(AD67,AE67,"j")</f>
        <v>1+0,0003245j</v>
      </c>
      <c r="AH67" s="20" t="str">
        <f t="shared" ref="AH67:AH134" si="19">IMPRODUCT(AF67,AC67)</f>
        <v>-0,9975-0,00032368875j</v>
      </c>
      <c r="AI67" s="20" t="str">
        <f t="shared" ref="AI67:AI134" si="20">IMSUM(AH67,AB67)</f>
        <v>-0,981275-0,00032368875j</v>
      </c>
      <c r="AK67" s="20" t="str">
        <f t="shared" ref="AK67:AK134" si="21">IMDIV(AB67,AI67)</f>
        <v>-0,0165346087840186+5,45419668190672E-06j</v>
      </c>
      <c r="AO67" s="20">
        <f t="shared" ref="AO67:AO134" si="22">IMABS(AK67)</f>
        <v>1.653460968359418E-2</v>
      </c>
      <c r="AP67" s="20">
        <v>1</v>
      </c>
      <c r="AR67" s="20">
        <f>Compensation!$C$16</f>
        <v>1.0249999999999999</v>
      </c>
    </row>
    <row r="68" spans="1:44" s="20" customFormat="1">
      <c r="A68" s="20">
        <f t="shared" si="0"/>
        <v>0.35</v>
      </c>
      <c r="B68" s="20">
        <f t="shared" si="1"/>
        <v>6.49</v>
      </c>
      <c r="C68" s="20">
        <f t="shared" ref="C68:C135" si="23">C67+0.05</f>
        <v>0.1</v>
      </c>
      <c r="D68" s="20">
        <f t="shared" si="7"/>
        <v>1.0000000000000002E-2</v>
      </c>
      <c r="E68" s="20">
        <f t="shared" si="8"/>
        <v>6.4900000000000013E-2</v>
      </c>
      <c r="F68" s="20">
        <f t="shared" si="9"/>
        <v>-0.99</v>
      </c>
      <c r="G68" s="20">
        <f>1</f>
        <v>1</v>
      </c>
      <c r="H68" s="20">
        <f t="shared" si="10"/>
        <v>0.22714999999999999</v>
      </c>
      <c r="I68" s="20" t="str">
        <f t="shared" si="11"/>
        <v>1+0,22715j</v>
      </c>
      <c r="K68" s="20" t="str">
        <f t="shared" si="12"/>
        <v>-0,99-0,2248785j</v>
      </c>
      <c r="M68" s="20" t="str">
        <f t="shared" si="2"/>
        <v>-0,9251-0,2248785j</v>
      </c>
      <c r="O68" s="20" t="str">
        <f t="shared" si="3"/>
        <v>-0,0662403923648043+0,0161020863413778j</v>
      </c>
      <c r="S68" s="20">
        <f t="shared" si="13"/>
        <v>6.8169397570965892E-2</v>
      </c>
      <c r="U68" s="20">
        <f t="shared" si="4"/>
        <v>1.1154411764705883</v>
      </c>
      <c r="V68" s="20">
        <f t="shared" si="5"/>
        <v>0.948125</v>
      </c>
      <c r="X68" s="20">
        <f t="shared" ref="X68:X135" si="24">X67</f>
        <v>1E-3</v>
      </c>
      <c r="Y68" s="20">
        <f t="shared" si="6"/>
        <v>6.49</v>
      </c>
      <c r="Z68" s="20">
        <f t="shared" ref="Z68:Z135" si="25">Z67+0.05</f>
        <v>0.1</v>
      </c>
      <c r="AA68" s="20">
        <f t="shared" si="14"/>
        <v>1.0000000000000002E-2</v>
      </c>
      <c r="AB68" s="20">
        <f t="shared" si="15"/>
        <v>6.4900000000000013E-2</v>
      </c>
      <c r="AC68" s="20">
        <f t="shared" si="16"/>
        <v>-0.99</v>
      </c>
      <c r="AD68" s="20">
        <v>1</v>
      </c>
      <c r="AE68" s="20">
        <f t="shared" si="17"/>
        <v>6.4900000000000005E-4</v>
      </c>
      <c r="AF68" s="20" t="str">
        <f t="shared" si="18"/>
        <v>1+0,000649j</v>
      </c>
      <c r="AH68" s="20" t="str">
        <f t="shared" si="19"/>
        <v>-0,99-0,00064251j</v>
      </c>
      <c r="AI68" s="20" t="str">
        <f t="shared" si="20"/>
        <v>-0,9251-0,00064251j</v>
      </c>
      <c r="AK68" s="20" t="str">
        <f t="shared" si="21"/>
        <v>-0,0701545440428586+0,0000487244579969485j</v>
      </c>
      <c r="AO68" s="20">
        <f t="shared" si="22"/>
        <v>7.015456096316329E-2</v>
      </c>
      <c r="AP68" s="20">
        <v>2</v>
      </c>
      <c r="AR68" s="20">
        <f>Compensation!$C$16</f>
        <v>1.0249999999999999</v>
      </c>
    </row>
    <row r="69" spans="1:44" s="20" customFormat="1">
      <c r="A69" s="20">
        <f t="shared" si="0"/>
        <v>0.35</v>
      </c>
      <c r="B69" s="20">
        <f t="shared" si="1"/>
        <v>6.49</v>
      </c>
      <c r="C69" s="20">
        <f t="shared" si="23"/>
        <v>0.15000000000000002</v>
      </c>
      <c r="D69" s="20">
        <f t="shared" si="7"/>
        <v>2.2500000000000006E-2</v>
      </c>
      <c r="E69" s="20">
        <f t="shared" si="8"/>
        <v>0.14602500000000004</v>
      </c>
      <c r="F69" s="20">
        <f t="shared" si="9"/>
        <v>-0.97750000000000004</v>
      </c>
      <c r="G69" s="20">
        <f>1</f>
        <v>1</v>
      </c>
      <c r="H69" s="20">
        <f t="shared" si="10"/>
        <v>0.34072500000000006</v>
      </c>
      <c r="I69" s="20" t="str">
        <f t="shared" si="11"/>
        <v>1+0,340725j</v>
      </c>
      <c r="K69" s="20" t="str">
        <f t="shared" si="12"/>
        <v>-0,9775-0,3330586875j</v>
      </c>
      <c r="M69" s="20" t="str">
        <f t="shared" si="2"/>
        <v>-0,831475-0,3330586875j</v>
      </c>
      <c r="O69" s="20" t="str">
        <f t="shared" si="3"/>
        <v>-0,151339088332272+0,0606209424545455j</v>
      </c>
      <c r="S69" s="20">
        <f t="shared" si="13"/>
        <v>0.16302888799633194</v>
      </c>
      <c r="U69" s="20">
        <f t="shared" si="4"/>
        <v>1.1154411764705883</v>
      </c>
      <c r="V69" s="20">
        <f t="shared" si="5"/>
        <v>0.948125</v>
      </c>
      <c r="X69" s="20">
        <f t="shared" si="24"/>
        <v>1E-3</v>
      </c>
      <c r="Y69" s="20">
        <f t="shared" si="6"/>
        <v>6.49</v>
      </c>
      <c r="Z69" s="20">
        <f t="shared" si="25"/>
        <v>0.15000000000000002</v>
      </c>
      <c r="AA69" s="20">
        <f t="shared" si="14"/>
        <v>2.2500000000000006E-2</v>
      </c>
      <c r="AB69" s="20">
        <f t="shared" si="15"/>
        <v>0.14602500000000004</v>
      </c>
      <c r="AC69" s="20">
        <f t="shared" si="16"/>
        <v>-0.97750000000000004</v>
      </c>
      <c r="AD69" s="20">
        <v>1</v>
      </c>
      <c r="AE69" s="20">
        <f t="shared" si="17"/>
        <v>9.7350000000000019E-4</v>
      </c>
      <c r="AF69" s="20" t="str">
        <f t="shared" si="18"/>
        <v>1+0,0009735j</v>
      </c>
      <c r="AH69" s="20" t="str">
        <f t="shared" si="19"/>
        <v>-0,9775-0,00095159625j</v>
      </c>
      <c r="AI69" s="20" t="str">
        <f t="shared" si="20"/>
        <v>-0,831475-0,00095159625j</v>
      </c>
      <c r="AK69" s="20" t="str">
        <f t="shared" si="21"/>
        <v>-0,175621406218823+0,000200993020328402j</v>
      </c>
      <c r="AO69" s="20">
        <f t="shared" si="22"/>
        <v>0.17562152123379146</v>
      </c>
      <c r="AP69" s="20">
        <v>3</v>
      </c>
      <c r="AR69" s="20">
        <f>Compensation!$C$16</f>
        <v>1.0249999999999999</v>
      </c>
    </row>
    <row r="70" spans="1:44" s="20" customFormat="1">
      <c r="A70" s="20">
        <f t="shared" si="0"/>
        <v>0.35</v>
      </c>
      <c r="B70" s="20">
        <f t="shared" si="1"/>
        <v>6.49</v>
      </c>
      <c r="C70" s="20">
        <f t="shared" si="23"/>
        <v>0.2</v>
      </c>
      <c r="D70" s="20">
        <f t="shared" si="7"/>
        <v>4.0000000000000008E-2</v>
      </c>
      <c r="E70" s="20">
        <f t="shared" si="8"/>
        <v>0.25960000000000005</v>
      </c>
      <c r="F70" s="20">
        <f t="shared" si="9"/>
        <v>-0.96</v>
      </c>
      <c r="G70" s="20">
        <f>1</f>
        <v>1</v>
      </c>
      <c r="H70" s="20">
        <f t="shared" si="10"/>
        <v>0.45429999999999998</v>
      </c>
      <c r="I70" s="20" t="str">
        <f t="shared" si="11"/>
        <v>1+0,4543j</v>
      </c>
      <c r="K70" s="20" t="str">
        <f t="shared" si="12"/>
        <v>-0,96-0,436128j</v>
      </c>
      <c r="M70" s="20" t="str">
        <f t="shared" si="2"/>
        <v>-0,7004-0,436128j</v>
      </c>
      <c r="O70" s="20" t="str">
        <f t="shared" si="3"/>
        <v>-0,267086430988849+0,166310495394495j</v>
      </c>
      <c r="P70" s="303" t="s">
        <v>595</v>
      </c>
      <c r="S70" s="20">
        <f t="shared" si="13"/>
        <v>0.3146336639597288</v>
      </c>
      <c r="U70" s="20">
        <f t="shared" si="4"/>
        <v>1.1154411764705883</v>
      </c>
      <c r="V70" s="20">
        <f t="shared" si="5"/>
        <v>0.948125</v>
      </c>
      <c r="X70" s="20">
        <f t="shared" si="24"/>
        <v>1E-3</v>
      </c>
      <c r="Y70" s="20">
        <f t="shared" si="6"/>
        <v>6.49</v>
      </c>
      <c r="Z70" s="20">
        <f t="shared" si="25"/>
        <v>0.2</v>
      </c>
      <c r="AA70" s="20">
        <f t="shared" si="14"/>
        <v>4.0000000000000008E-2</v>
      </c>
      <c r="AB70" s="20">
        <f t="shared" si="15"/>
        <v>0.25960000000000005</v>
      </c>
      <c r="AC70" s="20">
        <f t="shared" si="16"/>
        <v>-0.96</v>
      </c>
      <c r="AD70" s="20">
        <v>1</v>
      </c>
      <c r="AE70" s="20">
        <f t="shared" si="17"/>
        <v>1.2980000000000001E-3</v>
      </c>
      <c r="AF70" s="20" t="str">
        <f t="shared" si="18"/>
        <v>1+0,001298j</v>
      </c>
      <c r="AH70" s="20" t="str">
        <f t="shared" si="19"/>
        <v>-0,96-0,00124608j</v>
      </c>
      <c r="AI70" s="20" t="str">
        <f t="shared" si="20"/>
        <v>-0,7004-0,00124608j</v>
      </c>
      <c r="AK70" s="20" t="str">
        <f t="shared" si="21"/>
        <v>-0,370644172358184+0,000659412179172024j</v>
      </c>
      <c r="AO70" s="20">
        <f t="shared" si="22"/>
        <v>0.37064475893705179</v>
      </c>
      <c r="AP70" s="20">
        <v>4</v>
      </c>
      <c r="AR70" s="20">
        <f>Compensation!$C$16</f>
        <v>1.0249999999999999</v>
      </c>
    </row>
    <row r="71" spans="1:44" s="20" customFormat="1" ht="18">
      <c r="A71" s="20">
        <f t="shared" si="0"/>
        <v>0.35</v>
      </c>
      <c r="B71" s="20">
        <f t="shared" si="1"/>
        <v>6.49</v>
      </c>
      <c r="C71" s="20">
        <f t="shared" si="23"/>
        <v>0.25</v>
      </c>
      <c r="D71" s="20">
        <f t="shared" si="7"/>
        <v>6.25E-2</v>
      </c>
      <c r="E71" s="20">
        <f t="shared" si="8"/>
        <v>0.40562500000000001</v>
      </c>
      <c r="F71" s="20">
        <f t="shared" si="9"/>
        <v>-0.9375</v>
      </c>
      <c r="G71" s="20">
        <f>1</f>
        <v>1</v>
      </c>
      <c r="H71" s="20">
        <f t="shared" si="10"/>
        <v>0.56787500000000002</v>
      </c>
      <c r="I71" s="20" t="str">
        <f t="shared" si="11"/>
        <v>1+0,567875j</v>
      </c>
      <c r="K71" s="20" t="str">
        <f t="shared" si="12"/>
        <v>-0,9375-0,5323828125j</v>
      </c>
      <c r="M71" s="20" t="str">
        <f t="shared" si="2"/>
        <v>-0,531875-0,5323828125j</v>
      </c>
      <c r="O71" s="20" t="str">
        <f t="shared" si="3"/>
        <v>-0,380952207486659+0,381315925076063j</v>
      </c>
      <c r="P71" s="28" t="s">
        <v>75</v>
      </c>
      <c r="S71" s="20">
        <f t="shared" si="13"/>
        <v>0.53900502697616104</v>
      </c>
      <c r="U71" s="20">
        <f t="shared" si="4"/>
        <v>1.1154411764705883</v>
      </c>
      <c r="V71" s="20">
        <f t="shared" si="5"/>
        <v>0.948125</v>
      </c>
      <c r="X71" s="20">
        <f t="shared" si="24"/>
        <v>1E-3</v>
      </c>
      <c r="Y71" s="20">
        <f t="shared" si="6"/>
        <v>6.49</v>
      </c>
      <c r="Z71" s="20">
        <f t="shared" si="25"/>
        <v>0.25</v>
      </c>
      <c r="AA71" s="20">
        <f t="shared" si="14"/>
        <v>6.25E-2</v>
      </c>
      <c r="AB71" s="20">
        <f t="shared" si="15"/>
        <v>0.40562500000000001</v>
      </c>
      <c r="AC71" s="20">
        <f t="shared" si="16"/>
        <v>-0.9375</v>
      </c>
      <c r="AD71" s="20">
        <v>1</v>
      </c>
      <c r="AE71" s="20">
        <f t="shared" si="17"/>
        <v>1.6225E-3</v>
      </c>
      <c r="AF71" s="20" t="str">
        <f t="shared" si="18"/>
        <v>1+0,0016225j</v>
      </c>
      <c r="AH71" s="20" t="str">
        <f t="shared" si="19"/>
        <v>-0,9375-0,00152109375j</v>
      </c>
      <c r="AI71" s="20" t="str">
        <f t="shared" si="20"/>
        <v>-0,531875-0,00152109375j</v>
      </c>
      <c r="AK71" s="20" t="str">
        <f t="shared" si="21"/>
        <v>-0,76262596000335+0,00218101166881099j</v>
      </c>
      <c r="AO71" s="20">
        <f t="shared" si="22"/>
        <v>0.76262907870270114</v>
      </c>
      <c r="AP71" s="20">
        <v>5</v>
      </c>
      <c r="AR71" s="20">
        <f>Compensation!$C$16</f>
        <v>1.0249999999999999</v>
      </c>
    </row>
    <row r="72" spans="1:44" s="20" customFormat="1" ht="18">
      <c r="A72" s="20">
        <f t="shared" si="0"/>
        <v>0.35</v>
      </c>
      <c r="B72" s="20">
        <f t="shared" si="1"/>
        <v>6.49</v>
      </c>
      <c r="C72" s="20">
        <f t="shared" si="23"/>
        <v>0.3</v>
      </c>
      <c r="D72" s="20">
        <f t="shared" si="7"/>
        <v>0.09</v>
      </c>
      <c r="E72" s="20">
        <f t="shared" si="8"/>
        <v>0.58409999999999995</v>
      </c>
      <c r="F72" s="20">
        <f t="shared" si="9"/>
        <v>-0.91</v>
      </c>
      <c r="G72" s="20">
        <f>1</f>
        <v>1</v>
      </c>
      <c r="H72" s="20">
        <f t="shared" si="10"/>
        <v>0.68145</v>
      </c>
      <c r="I72" s="20" t="str">
        <f t="shared" si="11"/>
        <v>1+0,68145j</v>
      </c>
      <c r="K72" s="20" t="str">
        <f t="shared" si="12"/>
        <v>-0,91-0,6201195j</v>
      </c>
      <c r="M72" s="20" t="str">
        <f t="shared" si="2"/>
        <v>-0,3259-0,6201195j</v>
      </c>
      <c r="O72" s="20" t="str">
        <f t="shared" si="3"/>
        <v>-0,387885272281821+0,73806450170226j</v>
      </c>
      <c r="P72" s="28" t="s">
        <v>72</v>
      </c>
      <c r="S72" s="20">
        <f t="shared" si="13"/>
        <v>0.8337830611892687</v>
      </c>
      <c r="U72" s="20">
        <f t="shared" si="4"/>
        <v>1.1154411764705883</v>
      </c>
      <c r="V72" s="20">
        <f t="shared" si="5"/>
        <v>0.948125</v>
      </c>
      <c r="X72" s="20">
        <f t="shared" si="24"/>
        <v>1E-3</v>
      </c>
      <c r="Y72" s="20">
        <f t="shared" si="6"/>
        <v>6.49</v>
      </c>
      <c r="Z72" s="20">
        <f t="shared" si="25"/>
        <v>0.3</v>
      </c>
      <c r="AA72" s="20">
        <f t="shared" si="14"/>
        <v>0.09</v>
      </c>
      <c r="AB72" s="20">
        <f t="shared" si="15"/>
        <v>0.58409999999999995</v>
      </c>
      <c r="AC72" s="20">
        <f t="shared" si="16"/>
        <v>-0.91</v>
      </c>
      <c r="AD72" s="20">
        <v>1</v>
      </c>
      <c r="AE72" s="20">
        <f t="shared" si="17"/>
        <v>1.9470000000000002E-3</v>
      </c>
      <c r="AF72" s="20" t="str">
        <f t="shared" si="18"/>
        <v>1+0,001947j</v>
      </c>
      <c r="AH72" s="20" t="str">
        <f t="shared" si="19"/>
        <v>-0,91-0,00177177j</v>
      </c>
      <c r="AI72" s="20" t="str">
        <f t="shared" si="20"/>
        <v>-0,3259-0,00177177j</v>
      </c>
      <c r="AK72" s="20" t="str">
        <f t="shared" si="21"/>
        <v>-1,79221459600599+0,00974345521560459j</v>
      </c>
      <c r="AO72" s="20">
        <f t="shared" si="22"/>
        <v>1.7922410811764284</v>
      </c>
      <c r="AP72" s="20">
        <v>6</v>
      </c>
      <c r="AR72" s="20">
        <f>Compensation!$C$16</f>
        <v>1.0249999999999999</v>
      </c>
    </row>
    <row r="73" spans="1:44" s="20" customFormat="1" ht="18">
      <c r="A73" s="20">
        <f t="shared" si="0"/>
        <v>0.35</v>
      </c>
      <c r="B73" s="20">
        <f t="shared" si="1"/>
        <v>6.49</v>
      </c>
      <c r="C73" s="20">
        <f t="shared" si="23"/>
        <v>0.35</v>
      </c>
      <c r="D73" s="20">
        <f t="shared" si="7"/>
        <v>0.12249999999999998</v>
      </c>
      <c r="E73" s="20">
        <f t="shared" si="8"/>
        <v>0.79502499999999987</v>
      </c>
      <c r="F73" s="20">
        <f t="shared" si="9"/>
        <v>-0.87750000000000006</v>
      </c>
      <c r="G73" s="20">
        <f>1</f>
        <v>1</v>
      </c>
      <c r="H73" s="20">
        <f t="shared" si="10"/>
        <v>0.79502499999999998</v>
      </c>
      <c r="I73" s="20" t="str">
        <f t="shared" si="11"/>
        <v>1+0,795025j</v>
      </c>
      <c r="K73" s="20" t="str">
        <f t="shared" si="12"/>
        <v>-0,8775-0,6976344375j</v>
      </c>
      <c r="M73" s="20" t="str">
        <f t="shared" si="2"/>
        <v>-0,0824750000000001-0,6976344375j</v>
      </c>
      <c r="O73" s="20" t="str">
        <f t="shared" si="3"/>
        <v>-0,132867734779647+1,1238933909051j</v>
      </c>
      <c r="P73" s="28" t="s">
        <v>76</v>
      </c>
      <c r="S73" s="20">
        <f t="shared" si="13"/>
        <v>1.1317200135482444</v>
      </c>
      <c r="U73" s="20">
        <f t="shared" si="4"/>
        <v>1.1154411764705883</v>
      </c>
      <c r="V73" s="20">
        <f t="shared" si="5"/>
        <v>0.948125</v>
      </c>
      <c r="X73" s="20">
        <f t="shared" si="24"/>
        <v>1E-3</v>
      </c>
      <c r="Y73" s="20">
        <f t="shared" si="6"/>
        <v>6.49</v>
      </c>
      <c r="Z73" s="20">
        <f t="shared" si="25"/>
        <v>0.35</v>
      </c>
      <c r="AA73" s="20">
        <f t="shared" si="14"/>
        <v>0.12249999999999998</v>
      </c>
      <c r="AB73" s="20">
        <f t="shared" si="15"/>
        <v>0.79502499999999987</v>
      </c>
      <c r="AC73" s="20">
        <f t="shared" si="16"/>
        <v>-0.87750000000000006</v>
      </c>
      <c r="AD73" s="20">
        <v>1</v>
      </c>
      <c r="AE73" s="20">
        <f t="shared" si="17"/>
        <v>2.2715000000000001E-3</v>
      </c>
      <c r="AF73" s="20" t="str">
        <f t="shared" si="18"/>
        <v>1+0,0022715j</v>
      </c>
      <c r="AH73" s="20" t="str">
        <f t="shared" si="19"/>
        <v>-0,8775-0,00199324125j</v>
      </c>
      <c r="AI73" s="20" t="str">
        <f t="shared" si="20"/>
        <v>-0,0824750000000001-0,00199324125j</v>
      </c>
      <c r="AK73" s="20" t="str">
        <f t="shared" si="21"/>
        <v>-9,63396071447649+0,232831862952094j</v>
      </c>
      <c r="AO73" s="20">
        <f t="shared" si="22"/>
        <v>9.6367738234578333</v>
      </c>
      <c r="AP73" s="20">
        <v>7</v>
      </c>
      <c r="AR73" s="20">
        <f>Compensation!$C$16</f>
        <v>1.0249999999999999</v>
      </c>
    </row>
    <row r="74" spans="1:44" s="20" customFormat="1" ht="18">
      <c r="A74" s="20">
        <f t="shared" si="0"/>
        <v>0.35</v>
      </c>
      <c r="B74" s="20">
        <f t="shared" si="1"/>
        <v>6.49</v>
      </c>
      <c r="C74" s="20">
        <f t="shared" si="23"/>
        <v>0.39999999999999997</v>
      </c>
      <c r="D74" s="20">
        <f t="shared" si="7"/>
        <v>0.15999999999999998</v>
      </c>
      <c r="E74" s="20">
        <f t="shared" si="8"/>
        <v>1.0383999999999998</v>
      </c>
      <c r="F74" s="20">
        <f t="shared" si="9"/>
        <v>-0.84000000000000008</v>
      </c>
      <c r="G74" s="20">
        <f>1</f>
        <v>1</v>
      </c>
      <c r="H74" s="20">
        <f t="shared" si="10"/>
        <v>0.90859999999999996</v>
      </c>
      <c r="I74" s="20" t="str">
        <f t="shared" si="11"/>
        <v>1+0,9086j</v>
      </c>
      <c r="K74" s="20" t="str">
        <f t="shared" si="12"/>
        <v>-0,84-0,763224j</v>
      </c>
      <c r="M74" s="20" t="str">
        <f t="shared" si="2"/>
        <v>0,1984-0,763224j</v>
      </c>
      <c r="O74" s="20" t="str">
        <f t="shared" si="3"/>
        <v>0,331286960783235+1,2744262064356j</v>
      </c>
      <c r="P74" s="28" t="s">
        <v>74</v>
      </c>
      <c r="S74" s="20">
        <f t="shared" si="13"/>
        <v>1.3167813812606963</v>
      </c>
      <c r="U74" s="20">
        <f t="shared" si="4"/>
        <v>1.1154411764705883</v>
      </c>
      <c r="V74" s="20">
        <f t="shared" si="5"/>
        <v>0.948125</v>
      </c>
      <c r="X74" s="20">
        <f t="shared" si="24"/>
        <v>1E-3</v>
      </c>
      <c r="Y74" s="20">
        <f t="shared" si="6"/>
        <v>6.49</v>
      </c>
      <c r="Z74" s="20">
        <f t="shared" si="25"/>
        <v>0.39999999999999997</v>
      </c>
      <c r="AA74" s="20">
        <f t="shared" si="14"/>
        <v>0.15999999999999998</v>
      </c>
      <c r="AB74" s="20">
        <f t="shared" si="15"/>
        <v>1.0383999999999998</v>
      </c>
      <c r="AC74" s="20">
        <f t="shared" si="16"/>
        <v>-0.84000000000000008</v>
      </c>
      <c r="AD74" s="20">
        <v>1</v>
      </c>
      <c r="AE74" s="20">
        <f t="shared" si="17"/>
        <v>2.5960000000000002E-3</v>
      </c>
      <c r="AF74" s="20" t="str">
        <f t="shared" si="18"/>
        <v>1+0,002596j</v>
      </c>
      <c r="AH74" s="20" t="str">
        <f t="shared" si="19"/>
        <v>-0,84-0,00218064j</v>
      </c>
      <c r="AI74" s="20" t="str">
        <f t="shared" si="20"/>
        <v>0,1984-0,00218064j</v>
      </c>
      <c r="AK74" s="20" t="str">
        <f t="shared" si="21"/>
        <v>5,23323876676496+0,0575192025421288j</v>
      </c>
      <c r="AO74" s="20">
        <f t="shared" si="22"/>
        <v>5.2335548577073991</v>
      </c>
      <c r="AP74" s="20">
        <v>8</v>
      </c>
      <c r="AR74" s="20">
        <f>Compensation!$C$16</f>
        <v>1.0249999999999999</v>
      </c>
    </row>
    <row r="75" spans="1:44" s="20" customFormat="1" ht="18">
      <c r="P75" s="28" t="s">
        <v>608</v>
      </c>
    </row>
    <row r="76" spans="1:44" s="20" customFormat="1" ht="18">
      <c r="P76" s="28" t="s">
        <v>609</v>
      </c>
    </row>
    <row r="77" spans="1:44" s="20" customFormat="1" ht="18">
      <c r="A77" s="20">
        <f t="shared" si="0"/>
        <v>0.35</v>
      </c>
      <c r="B77" s="20">
        <f t="shared" si="1"/>
        <v>6.49</v>
      </c>
      <c r="C77" s="20">
        <f>C74+0.05</f>
        <v>0.44999999999999996</v>
      </c>
      <c r="D77" s="20">
        <f t="shared" si="7"/>
        <v>0.20249999999999996</v>
      </c>
      <c r="E77" s="20">
        <f t="shared" si="8"/>
        <v>1.3142249999999998</v>
      </c>
      <c r="F77" s="20">
        <f t="shared" si="9"/>
        <v>-0.7975000000000001</v>
      </c>
      <c r="G77" s="20">
        <f>1</f>
        <v>1</v>
      </c>
      <c r="H77" s="20">
        <f t="shared" si="10"/>
        <v>1.0221749999999998</v>
      </c>
      <c r="I77" s="20" t="str">
        <f t="shared" si="11"/>
        <v>1+1,022175j</v>
      </c>
      <c r="K77" s="20" t="str">
        <f t="shared" si="12"/>
        <v>-0,7975-0,8151845625j</v>
      </c>
      <c r="M77" s="20" t="str">
        <f t="shared" si="2"/>
        <v>0,516725-0,8151845625j</v>
      </c>
      <c r="O77" s="20" t="str">
        <f t="shared" si="3"/>
        <v>0,729007630699806+1,15008131306049j</v>
      </c>
      <c r="P77" s="28" t="s">
        <v>77</v>
      </c>
      <c r="S77" s="20">
        <f t="shared" si="13"/>
        <v>1.3616677833706305</v>
      </c>
      <c r="U77" s="20">
        <f t="shared" si="4"/>
        <v>1.1154411764705883</v>
      </c>
      <c r="V77" s="20">
        <f t="shared" si="5"/>
        <v>0.948125</v>
      </c>
      <c r="X77" s="20">
        <f>X74</f>
        <v>1E-3</v>
      </c>
      <c r="Y77" s="20">
        <f t="shared" si="6"/>
        <v>6.49</v>
      </c>
      <c r="Z77" s="20">
        <f>Z74+0.05</f>
        <v>0.44999999999999996</v>
      </c>
      <c r="AA77" s="20">
        <f t="shared" si="14"/>
        <v>0.20249999999999996</v>
      </c>
      <c r="AB77" s="20">
        <f t="shared" si="15"/>
        <v>1.3142249999999998</v>
      </c>
      <c r="AC77" s="20">
        <f t="shared" si="16"/>
        <v>-0.7975000000000001</v>
      </c>
      <c r="AD77" s="20">
        <v>1</v>
      </c>
      <c r="AE77" s="20">
        <f t="shared" si="17"/>
        <v>2.9204999999999999E-3</v>
      </c>
      <c r="AF77" s="20" t="str">
        <f t="shared" si="18"/>
        <v>1+0,0029205j</v>
      </c>
      <c r="AH77" s="20" t="str">
        <f t="shared" si="19"/>
        <v>-0,7975-0,00232909875j</v>
      </c>
      <c r="AI77" s="20" t="str">
        <f t="shared" si="20"/>
        <v>0,516725-0,00232909875j</v>
      </c>
      <c r="AK77" s="20" t="str">
        <f t="shared" si="21"/>
        <v>2,54332246281989+0,011463833120133j</v>
      </c>
      <c r="AO77" s="20">
        <f t="shared" si="22"/>
        <v>2.5433482988678597</v>
      </c>
      <c r="AP77" s="20">
        <v>9</v>
      </c>
      <c r="AR77" s="20">
        <f>Compensation!$C$16</f>
        <v>1.0249999999999999</v>
      </c>
    </row>
    <row r="78" spans="1:44" s="20" customFormat="1" ht="18">
      <c r="A78" s="20">
        <f t="shared" si="0"/>
        <v>0.35</v>
      </c>
      <c r="B78" s="20">
        <f t="shared" si="1"/>
        <v>6.49</v>
      </c>
      <c r="C78" s="20">
        <f t="shared" si="23"/>
        <v>0.49999999999999994</v>
      </c>
      <c r="D78" s="20">
        <f t="shared" si="7"/>
        <v>0.24999999999999994</v>
      </c>
      <c r="E78" s="20">
        <f t="shared" si="8"/>
        <v>1.6224999999999996</v>
      </c>
      <c r="F78" s="20">
        <f t="shared" si="9"/>
        <v>-0.75</v>
      </c>
      <c r="G78" s="20">
        <f>1</f>
        <v>1</v>
      </c>
      <c r="H78" s="20">
        <f t="shared" si="10"/>
        <v>1.1357499999999998</v>
      </c>
      <c r="I78" s="20" t="str">
        <f t="shared" si="11"/>
        <v>1+1,13575j</v>
      </c>
      <c r="K78" s="20" t="str">
        <f t="shared" si="12"/>
        <v>-0,75-0,8518125j</v>
      </c>
      <c r="M78" s="20" t="str">
        <f t="shared" si="2"/>
        <v>0,8725-0,8518125j</v>
      </c>
      <c r="O78" s="20" t="str">
        <f t="shared" si="3"/>
        <v>0,952106818788424+0,929531793213999j</v>
      </c>
      <c r="P78" s="28" t="s">
        <v>78</v>
      </c>
      <c r="S78" s="20">
        <f t="shared" si="13"/>
        <v>1.3306151768933967</v>
      </c>
      <c r="U78" s="20">
        <f t="shared" si="4"/>
        <v>1.1154411764705883</v>
      </c>
      <c r="V78" s="20">
        <f t="shared" si="5"/>
        <v>0.948125</v>
      </c>
      <c r="X78" s="20">
        <f t="shared" si="24"/>
        <v>1E-3</v>
      </c>
      <c r="Y78" s="20">
        <f t="shared" si="6"/>
        <v>6.49</v>
      </c>
      <c r="Z78" s="20">
        <f t="shared" si="25"/>
        <v>0.49999999999999994</v>
      </c>
      <c r="AA78" s="20">
        <f t="shared" si="14"/>
        <v>0.24999999999999994</v>
      </c>
      <c r="AB78" s="20">
        <f t="shared" si="15"/>
        <v>1.6224999999999996</v>
      </c>
      <c r="AC78" s="20">
        <f t="shared" si="16"/>
        <v>-0.75</v>
      </c>
      <c r="AD78" s="20">
        <v>1</v>
      </c>
      <c r="AE78" s="20">
        <f t="shared" si="17"/>
        <v>3.2449999999999996E-3</v>
      </c>
      <c r="AF78" s="20" t="str">
        <f t="shared" si="18"/>
        <v>1+0,003245j</v>
      </c>
      <c r="AH78" s="20" t="str">
        <f t="shared" si="19"/>
        <v>-0,75-0,00243375j</v>
      </c>
      <c r="AI78" s="20" t="str">
        <f t="shared" si="20"/>
        <v>0,8725-0,00243375j</v>
      </c>
      <c r="AK78" s="20" t="str">
        <f t="shared" si="21"/>
        <v>1,85958438492044+0,00518712148630386j</v>
      </c>
      <c r="AO78" s="20">
        <f t="shared" si="22"/>
        <v>1.859591619380246</v>
      </c>
      <c r="AP78" s="20">
        <v>10</v>
      </c>
      <c r="AR78" s="20">
        <f>Compensation!$C$16</f>
        <v>1.0249999999999999</v>
      </c>
    </row>
    <row r="79" spans="1:44" s="20" customFormat="1" ht="18">
      <c r="P79" s="28" t="s">
        <v>596</v>
      </c>
    </row>
    <row r="80" spans="1:44" s="20" customFormat="1">
      <c r="P80" s="28"/>
    </row>
    <row r="81" spans="1:44" s="20" customFormat="1" ht="18">
      <c r="A81" s="20">
        <f t="shared" si="0"/>
        <v>0.35</v>
      </c>
      <c r="B81" s="20">
        <f t="shared" si="1"/>
        <v>6.49</v>
      </c>
      <c r="C81" s="20">
        <f>C78+0.05</f>
        <v>0.54999999999999993</v>
      </c>
      <c r="D81" s="20">
        <f t="shared" si="7"/>
        <v>0.30249999999999994</v>
      </c>
      <c r="E81" s="20">
        <f t="shared" si="8"/>
        <v>1.9632249999999996</v>
      </c>
      <c r="F81" s="20">
        <f t="shared" si="9"/>
        <v>-0.69750000000000001</v>
      </c>
      <c r="G81" s="20">
        <f>1</f>
        <v>1</v>
      </c>
      <c r="H81" s="20">
        <f t="shared" si="10"/>
        <v>1.2493249999999998</v>
      </c>
      <c r="I81" s="20" t="str">
        <f t="shared" si="11"/>
        <v>1+1,249325j</v>
      </c>
      <c r="K81" s="20" t="str">
        <f t="shared" si="12"/>
        <v>-0,6975-0,8714041875j</v>
      </c>
      <c r="M81" s="20" t="str">
        <f t="shared" si="2"/>
        <v>1,265725-0,8714041875j</v>
      </c>
      <c r="O81" s="20" t="str">
        <f t="shared" si="3"/>
        <v>1,05229849506938+0,724468044088099j</v>
      </c>
      <c r="P81" s="28" t="s">
        <v>25</v>
      </c>
      <c r="S81" s="20">
        <f t="shared" si="13"/>
        <v>1.2775703775644289</v>
      </c>
      <c r="U81" s="20">
        <f t="shared" si="4"/>
        <v>1.1154411764705883</v>
      </c>
      <c r="V81" s="20">
        <f t="shared" si="5"/>
        <v>0.948125</v>
      </c>
      <c r="X81" s="20">
        <f>X78</f>
        <v>1E-3</v>
      </c>
      <c r="Y81" s="20">
        <f t="shared" si="6"/>
        <v>6.49</v>
      </c>
      <c r="Z81" s="20">
        <f>Z78+0.05</f>
        <v>0.54999999999999993</v>
      </c>
      <c r="AA81" s="20">
        <f t="shared" si="14"/>
        <v>0.30249999999999994</v>
      </c>
      <c r="AB81" s="20">
        <f t="shared" si="15"/>
        <v>1.9632249999999996</v>
      </c>
      <c r="AC81" s="20">
        <f t="shared" si="16"/>
        <v>-0.69750000000000001</v>
      </c>
      <c r="AD81" s="20">
        <v>1</v>
      </c>
      <c r="AE81" s="20">
        <f t="shared" si="17"/>
        <v>3.5694999999999998E-3</v>
      </c>
      <c r="AF81" s="20" t="str">
        <f t="shared" si="18"/>
        <v>1+0,0035695j</v>
      </c>
      <c r="AH81" s="20" t="str">
        <f t="shared" si="19"/>
        <v>-0,6975-0,00248972625j</v>
      </c>
      <c r="AI81" s="20" t="str">
        <f t="shared" si="20"/>
        <v>1,265725-0,00248972625j</v>
      </c>
      <c r="AK81" s="20" t="str">
        <f t="shared" si="21"/>
        <v>1,55106156855674+0,00305099346430062j</v>
      </c>
      <c r="AO81" s="20">
        <f t="shared" si="22"/>
        <v>1.551064569260356</v>
      </c>
      <c r="AP81" s="20">
        <v>11</v>
      </c>
      <c r="AR81" s="20">
        <f>Compensation!$C$16</f>
        <v>1.0249999999999999</v>
      </c>
    </row>
    <row r="82" spans="1:44" s="20" customFormat="1" ht="18">
      <c r="A82" s="20">
        <f t="shared" si="0"/>
        <v>0.35</v>
      </c>
      <c r="B82" s="20">
        <f t="shared" si="1"/>
        <v>6.49</v>
      </c>
      <c r="C82" s="20">
        <f t="shared" si="23"/>
        <v>0.6</v>
      </c>
      <c r="D82" s="20">
        <f t="shared" si="7"/>
        <v>0.36</v>
      </c>
      <c r="E82" s="20">
        <f t="shared" si="8"/>
        <v>2.3363999999999998</v>
      </c>
      <c r="F82" s="20">
        <f t="shared" si="9"/>
        <v>-0.64</v>
      </c>
      <c r="G82" s="20">
        <f>1</f>
        <v>1</v>
      </c>
      <c r="H82" s="20">
        <f t="shared" si="10"/>
        <v>1.3629</v>
      </c>
      <c r="I82" s="20" t="str">
        <f t="shared" si="11"/>
        <v>1+1,3629j</v>
      </c>
      <c r="K82" s="20" t="str">
        <f t="shared" si="12"/>
        <v>-0,64-0,872256j</v>
      </c>
      <c r="M82" s="20" t="str">
        <f t="shared" si="2"/>
        <v>1,6964-0,872256j</v>
      </c>
      <c r="O82" s="20" t="str">
        <f t="shared" si="3"/>
        <v>1,08928300964869+0,560088210837142j</v>
      </c>
      <c r="P82" s="28" t="s">
        <v>26</v>
      </c>
      <c r="S82" s="20">
        <f t="shared" si="13"/>
        <v>1.2248413281025665</v>
      </c>
      <c r="U82" s="20">
        <f t="shared" si="4"/>
        <v>1.1154411764705883</v>
      </c>
      <c r="V82" s="20">
        <f t="shared" si="5"/>
        <v>0.948125</v>
      </c>
      <c r="X82" s="20">
        <f t="shared" si="24"/>
        <v>1E-3</v>
      </c>
      <c r="Y82" s="20">
        <f t="shared" si="6"/>
        <v>6.49</v>
      </c>
      <c r="Z82" s="20">
        <f t="shared" si="25"/>
        <v>0.6</v>
      </c>
      <c r="AA82" s="20">
        <f t="shared" si="14"/>
        <v>0.36</v>
      </c>
      <c r="AB82" s="20">
        <f t="shared" si="15"/>
        <v>2.3363999999999998</v>
      </c>
      <c r="AC82" s="20">
        <f t="shared" si="16"/>
        <v>-0.64</v>
      </c>
      <c r="AD82" s="20">
        <v>1</v>
      </c>
      <c r="AE82" s="20">
        <f t="shared" si="17"/>
        <v>3.8940000000000003E-3</v>
      </c>
      <c r="AF82" s="20" t="str">
        <f t="shared" si="18"/>
        <v>1+0,003894j</v>
      </c>
      <c r="AH82" s="20" t="str">
        <f t="shared" si="19"/>
        <v>-0,64-0,00249216j</v>
      </c>
      <c r="AI82" s="20" t="str">
        <f t="shared" si="20"/>
        <v>1,6964-0,00249216j</v>
      </c>
      <c r="AK82" s="20" t="str">
        <f t="shared" si="21"/>
        <v>1,3772665394661+0,00202332502888225j</v>
      </c>
      <c r="AO82" s="20">
        <f t="shared" si="22"/>
        <v>1.3772680256860315</v>
      </c>
      <c r="AP82" s="20">
        <v>12</v>
      </c>
      <c r="AR82" s="20">
        <f>Compensation!$C$16</f>
        <v>1.0249999999999999</v>
      </c>
    </row>
    <row r="83" spans="1:44" s="20" customFormat="1" ht="18">
      <c r="A83" s="20">
        <f t="shared" si="0"/>
        <v>0.35</v>
      </c>
      <c r="B83" s="20">
        <f t="shared" si="1"/>
        <v>6.49</v>
      </c>
      <c r="C83" s="20">
        <f t="shared" si="23"/>
        <v>0.65</v>
      </c>
      <c r="D83" s="20">
        <f t="shared" si="7"/>
        <v>0.42250000000000004</v>
      </c>
      <c r="E83" s="20">
        <f t="shared" si="8"/>
        <v>2.7420250000000004</v>
      </c>
      <c r="F83" s="20">
        <f t="shared" si="9"/>
        <v>-0.5774999999999999</v>
      </c>
      <c r="G83" s="20">
        <f>1</f>
        <v>1</v>
      </c>
      <c r="H83" s="20">
        <f t="shared" si="10"/>
        <v>1.4764750000000002</v>
      </c>
      <c r="I83" s="20" t="str">
        <f t="shared" si="11"/>
        <v>1+1,476475j</v>
      </c>
      <c r="K83" s="20" t="str">
        <f t="shared" si="12"/>
        <v>-0,5775-0,8526643125j</v>
      </c>
      <c r="M83" s="20" t="str">
        <f t="shared" si="2"/>
        <v>2,164525-0,8526643125j</v>
      </c>
      <c r="O83" s="20" t="str">
        <f t="shared" si="3"/>
        <v>1,09662914963985+0,431991563943646j</v>
      </c>
      <c r="P83" s="28" t="s">
        <v>32</v>
      </c>
      <c r="S83" s="20">
        <f t="shared" si="13"/>
        <v>1.1786484646230604</v>
      </c>
      <c r="U83" s="20">
        <f t="shared" si="4"/>
        <v>1.1154411764705883</v>
      </c>
      <c r="V83" s="20">
        <f t="shared" si="5"/>
        <v>0.948125</v>
      </c>
      <c r="X83" s="20">
        <f t="shared" si="24"/>
        <v>1E-3</v>
      </c>
      <c r="Y83" s="20">
        <f t="shared" si="6"/>
        <v>6.49</v>
      </c>
      <c r="Z83" s="20">
        <f t="shared" si="25"/>
        <v>0.65</v>
      </c>
      <c r="AA83" s="20">
        <f t="shared" si="14"/>
        <v>0.42250000000000004</v>
      </c>
      <c r="AB83" s="20">
        <f t="shared" si="15"/>
        <v>2.7420250000000004</v>
      </c>
      <c r="AC83" s="20">
        <f t="shared" si="16"/>
        <v>-0.5774999999999999</v>
      </c>
      <c r="AD83" s="20">
        <v>1</v>
      </c>
      <c r="AE83" s="20">
        <f t="shared" si="17"/>
        <v>4.2185000000000009E-3</v>
      </c>
      <c r="AF83" s="20" t="str">
        <f t="shared" si="18"/>
        <v>1+0,0042185j</v>
      </c>
      <c r="AH83" s="20" t="str">
        <f t="shared" si="19"/>
        <v>-0,5775-0,00243618375j</v>
      </c>
      <c r="AI83" s="20" t="str">
        <f t="shared" si="20"/>
        <v>2,164525-0,00243618375j</v>
      </c>
      <c r="AK83" s="20" t="str">
        <f t="shared" si="21"/>
        <v>1,26680058050268+0,00142579041069574j</v>
      </c>
      <c r="AO83" s="20">
        <f t="shared" si="22"/>
        <v>1.2668013828695572</v>
      </c>
      <c r="AP83" s="20">
        <v>13</v>
      </c>
      <c r="AR83" s="20">
        <f>Compensation!$C$16</f>
        <v>1.0249999999999999</v>
      </c>
    </row>
    <row r="84" spans="1:44" s="20" customFormat="1" ht="18">
      <c r="A84" s="20">
        <f t="shared" si="0"/>
        <v>0.35</v>
      </c>
      <c r="B84" s="20">
        <f t="shared" si="1"/>
        <v>6.49</v>
      </c>
      <c r="C84" s="20">
        <f t="shared" si="23"/>
        <v>0.70000000000000007</v>
      </c>
      <c r="D84" s="20">
        <f t="shared" si="7"/>
        <v>0.4900000000000001</v>
      </c>
      <c r="E84" s="20">
        <f t="shared" si="8"/>
        <v>3.1801000000000008</v>
      </c>
      <c r="F84" s="20">
        <f t="shared" si="9"/>
        <v>-0.5099999999999999</v>
      </c>
      <c r="G84" s="20">
        <f>1</f>
        <v>1</v>
      </c>
      <c r="H84" s="20">
        <f t="shared" si="10"/>
        <v>1.59005</v>
      </c>
      <c r="I84" s="20" t="str">
        <f t="shared" si="11"/>
        <v>1+1,59005j</v>
      </c>
      <c r="K84" s="20" t="str">
        <f t="shared" si="12"/>
        <v>-0,51-0,8109255j</v>
      </c>
      <c r="M84" s="20" t="str">
        <f t="shared" si="2"/>
        <v>2,6701-0,8109255j</v>
      </c>
      <c r="O84" s="20" t="str">
        <f t="shared" si="3"/>
        <v>1,09042606176948+0,331168982192968j</v>
      </c>
      <c r="P84" s="28" t="s">
        <v>34</v>
      </c>
      <c r="S84" s="20">
        <f t="shared" si="13"/>
        <v>1.1396060244456523</v>
      </c>
      <c r="U84" s="20">
        <f t="shared" si="4"/>
        <v>1.1154411764705883</v>
      </c>
      <c r="V84" s="20">
        <f t="shared" si="5"/>
        <v>0.948125</v>
      </c>
      <c r="X84" s="20">
        <f t="shared" si="24"/>
        <v>1E-3</v>
      </c>
      <c r="Y84" s="20">
        <f t="shared" si="6"/>
        <v>6.49</v>
      </c>
      <c r="Z84" s="20">
        <f t="shared" si="25"/>
        <v>0.70000000000000007</v>
      </c>
      <c r="AA84" s="20">
        <f t="shared" si="14"/>
        <v>0.4900000000000001</v>
      </c>
      <c r="AB84" s="20">
        <f t="shared" si="15"/>
        <v>3.1801000000000008</v>
      </c>
      <c r="AC84" s="20">
        <f t="shared" si="16"/>
        <v>-0.5099999999999999</v>
      </c>
      <c r="AD84" s="20">
        <v>1</v>
      </c>
      <c r="AE84" s="20">
        <f t="shared" si="17"/>
        <v>4.5430000000000002E-3</v>
      </c>
      <c r="AF84" s="20" t="str">
        <f t="shared" si="18"/>
        <v>1+0,004543j</v>
      </c>
      <c r="AH84" s="20" t="str">
        <f t="shared" si="19"/>
        <v>-0,51-0,00231693j</v>
      </c>
      <c r="AI84" s="20" t="str">
        <f t="shared" si="20"/>
        <v>2,6701-0,00231693j</v>
      </c>
      <c r="AK84" s="20" t="str">
        <f t="shared" si="21"/>
        <v>1,19100318546869+0,00103347103498295j</v>
      </c>
      <c r="AO84" s="20">
        <f t="shared" si="22"/>
        <v>1.1910036338563148</v>
      </c>
      <c r="AP84" s="20">
        <v>14</v>
      </c>
      <c r="AR84" s="20">
        <f>Compensation!$C$16</f>
        <v>1.0249999999999999</v>
      </c>
    </row>
    <row r="85" spans="1:44" s="20" customFormat="1">
      <c r="A85" s="20">
        <f t="shared" si="0"/>
        <v>0.35</v>
      </c>
      <c r="B85" s="20">
        <f t="shared" si="1"/>
        <v>6.49</v>
      </c>
      <c r="C85" s="20">
        <f t="shared" si="23"/>
        <v>0.75000000000000011</v>
      </c>
      <c r="D85" s="20">
        <f t="shared" si="7"/>
        <v>0.56250000000000022</v>
      </c>
      <c r="E85" s="20">
        <f t="shared" si="8"/>
        <v>3.6506250000000016</v>
      </c>
      <c r="F85" s="20">
        <f t="shared" si="9"/>
        <v>-0.43749999999999978</v>
      </c>
      <c r="G85" s="20">
        <f>1</f>
        <v>1</v>
      </c>
      <c r="H85" s="20">
        <f t="shared" si="10"/>
        <v>1.7036250000000002</v>
      </c>
      <c r="I85" s="20" t="str">
        <f t="shared" si="11"/>
        <v>1+1,703625j</v>
      </c>
      <c r="K85" s="20" t="str">
        <f t="shared" si="12"/>
        <v>-0,4375-0,7453359375j</v>
      </c>
      <c r="M85" s="20" t="str">
        <f t="shared" si="2"/>
        <v>3,213125-0,7453359375j</v>
      </c>
      <c r="O85" s="20" t="str">
        <f t="shared" si="3"/>
        <v>1,07814707114153+0,250093525160755j</v>
      </c>
      <c r="S85" s="20">
        <f t="shared" si="13"/>
        <v>1.1067736346418777</v>
      </c>
      <c r="U85" s="20">
        <f t="shared" si="4"/>
        <v>1.1154411764705883</v>
      </c>
      <c r="V85" s="20">
        <f t="shared" si="5"/>
        <v>0.948125</v>
      </c>
      <c r="X85" s="20">
        <f t="shared" si="24"/>
        <v>1E-3</v>
      </c>
      <c r="Y85" s="20">
        <f t="shared" si="6"/>
        <v>6.49</v>
      </c>
      <c r="Z85" s="20">
        <f t="shared" si="25"/>
        <v>0.75000000000000011</v>
      </c>
      <c r="AA85" s="20">
        <f t="shared" si="14"/>
        <v>0.56250000000000022</v>
      </c>
      <c r="AB85" s="20">
        <f t="shared" si="15"/>
        <v>3.6506250000000016</v>
      </c>
      <c r="AC85" s="20">
        <f t="shared" si="16"/>
        <v>-0.43749999999999978</v>
      </c>
      <c r="AD85" s="20">
        <v>1</v>
      </c>
      <c r="AE85" s="20">
        <f t="shared" si="17"/>
        <v>4.8675000000000003E-3</v>
      </c>
      <c r="AF85" s="20" t="str">
        <f t="shared" si="18"/>
        <v>1+0,0048675j</v>
      </c>
      <c r="AH85" s="20" t="str">
        <f t="shared" si="19"/>
        <v>-0,4375-0,00212953125j</v>
      </c>
      <c r="AI85" s="20" t="str">
        <f t="shared" si="20"/>
        <v>3,213125-0,00212953125j</v>
      </c>
      <c r="AK85" s="20" t="str">
        <f t="shared" si="21"/>
        <v>1,13615978104179+0,000753001442123057j</v>
      </c>
      <c r="AO85" s="20">
        <f t="shared" si="22"/>
        <v>1.1361600305714419</v>
      </c>
      <c r="AP85" s="20">
        <v>15</v>
      </c>
      <c r="AR85" s="20">
        <f>Compensation!$C$16</f>
        <v>1.0249999999999999</v>
      </c>
    </row>
    <row r="86" spans="1:44" s="20" customFormat="1">
      <c r="A86" s="20">
        <f t="shared" si="0"/>
        <v>0.35</v>
      </c>
      <c r="B86" s="20">
        <f t="shared" si="1"/>
        <v>6.49</v>
      </c>
      <c r="C86" s="20">
        <f t="shared" si="23"/>
        <v>0.80000000000000016</v>
      </c>
      <c r="D86" s="20">
        <f t="shared" si="7"/>
        <v>0.64000000000000024</v>
      </c>
      <c r="E86" s="20">
        <f t="shared" si="8"/>
        <v>4.1536000000000017</v>
      </c>
      <c r="F86" s="20">
        <f t="shared" si="9"/>
        <v>-0.35999999999999976</v>
      </c>
      <c r="G86" s="20">
        <f>1</f>
        <v>1</v>
      </c>
      <c r="H86" s="20">
        <f t="shared" si="10"/>
        <v>1.8172000000000001</v>
      </c>
      <c r="I86" s="20" t="str">
        <f t="shared" si="11"/>
        <v>1+1,8172j</v>
      </c>
      <c r="K86" s="20" t="str">
        <f t="shared" si="12"/>
        <v>-0,36-0,654192j</v>
      </c>
      <c r="M86" s="20" t="str">
        <f t="shared" si="2"/>
        <v>3,7936-0,654192j</v>
      </c>
      <c r="O86" s="20" t="str">
        <f t="shared" si="3"/>
        <v>1,0632772476349+0,183358147718466j</v>
      </c>
      <c r="S86" s="20">
        <f t="shared" si="13"/>
        <v>1.0789711375531763</v>
      </c>
      <c r="U86" s="20">
        <f t="shared" si="4"/>
        <v>1.1154411764705883</v>
      </c>
      <c r="V86" s="20">
        <f t="shared" si="5"/>
        <v>0.948125</v>
      </c>
      <c r="X86" s="20">
        <f t="shared" si="24"/>
        <v>1E-3</v>
      </c>
      <c r="Y86" s="20">
        <f t="shared" si="6"/>
        <v>6.49</v>
      </c>
      <c r="Z86" s="20">
        <f t="shared" si="25"/>
        <v>0.80000000000000016</v>
      </c>
      <c r="AA86" s="20">
        <f t="shared" si="14"/>
        <v>0.64000000000000024</v>
      </c>
      <c r="AB86" s="20">
        <f t="shared" si="15"/>
        <v>4.1536000000000017</v>
      </c>
      <c r="AC86" s="20">
        <f t="shared" si="16"/>
        <v>-0.35999999999999976</v>
      </c>
      <c r="AD86" s="20">
        <v>1</v>
      </c>
      <c r="AE86" s="20">
        <f t="shared" si="17"/>
        <v>5.1920000000000013E-3</v>
      </c>
      <c r="AF86" s="20" t="str">
        <f t="shared" si="18"/>
        <v>1+0,005192j</v>
      </c>
      <c r="AH86" s="20" t="str">
        <f t="shared" si="19"/>
        <v>-0,36-0,00186912j</v>
      </c>
      <c r="AI86" s="20" t="str">
        <f t="shared" si="20"/>
        <v>3,7936-0,00186912j</v>
      </c>
      <c r="AK86" s="20" t="str">
        <f t="shared" si="21"/>
        <v>1,09489640227906+0,000539459290232982j</v>
      </c>
      <c r="AO86" s="20">
        <f t="shared" si="22"/>
        <v>1.0948965351757922</v>
      </c>
      <c r="AP86" s="20">
        <v>16</v>
      </c>
      <c r="AR86" s="20">
        <f>Compensation!$C$16</f>
        <v>1.0249999999999999</v>
      </c>
    </row>
    <row r="87" spans="1:44" s="20" customFormat="1">
      <c r="A87" s="20">
        <f t="shared" si="0"/>
        <v>0.35</v>
      </c>
      <c r="B87" s="20">
        <f t="shared" si="1"/>
        <v>6.49</v>
      </c>
      <c r="C87" s="20">
        <f t="shared" si="23"/>
        <v>0.8500000000000002</v>
      </c>
      <c r="D87" s="20">
        <f t="shared" si="7"/>
        <v>0.72250000000000036</v>
      </c>
      <c r="E87" s="20">
        <f t="shared" si="8"/>
        <v>4.6890250000000027</v>
      </c>
      <c r="F87" s="20">
        <f t="shared" si="9"/>
        <v>-0.27749999999999964</v>
      </c>
      <c r="G87" s="20">
        <f>1</f>
        <v>1</v>
      </c>
      <c r="H87" s="20">
        <f t="shared" si="10"/>
        <v>1.9307750000000004</v>
      </c>
      <c r="I87" s="20" t="str">
        <f t="shared" si="11"/>
        <v>1+1,930775j</v>
      </c>
      <c r="K87" s="20" t="str">
        <f t="shared" si="12"/>
        <v>-0,2775-0,535790062499999j</v>
      </c>
      <c r="M87" s="20" t="str">
        <f t="shared" si="2"/>
        <v>4,411525-0,535790062499999j</v>
      </c>
      <c r="O87" s="20" t="str">
        <f t="shared" si="3"/>
        <v>1,04745278481804+0,1272155984707j</v>
      </c>
      <c r="S87" s="20">
        <f t="shared" si="13"/>
        <v>1.0551498210762893</v>
      </c>
      <c r="U87" s="20">
        <f t="shared" si="4"/>
        <v>1.1154411764705883</v>
      </c>
      <c r="V87" s="20">
        <f t="shared" si="5"/>
        <v>0.948125</v>
      </c>
      <c r="X87" s="20">
        <f t="shared" si="24"/>
        <v>1E-3</v>
      </c>
      <c r="Y87" s="20">
        <f t="shared" si="6"/>
        <v>6.49</v>
      </c>
      <c r="Z87" s="20">
        <f t="shared" si="25"/>
        <v>0.8500000000000002</v>
      </c>
      <c r="AA87" s="20">
        <f t="shared" si="14"/>
        <v>0.72250000000000036</v>
      </c>
      <c r="AB87" s="20">
        <f t="shared" si="15"/>
        <v>4.6890250000000027</v>
      </c>
      <c r="AC87" s="20">
        <f t="shared" si="16"/>
        <v>-0.27749999999999964</v>
      </c>
      <c r="AD87" s="20">
        <v>1</v>
      </c>
      <c r="AE87" s="20">
        <f t="shared" si="17"/>
        <v>5.5165000000000014E-3</v>
      </c>
      <c r="AF87" s="20" t="str">
        <f t="shared" si="18"/>
        <v>1+0,0055165j</v>
      </c>
      <c r="AH87" s="20" t="str">
        <f t="shared" si="19"/>
        <v>-0,2775-0,00153082875j</v>
      </c>
      <c r="AI87" s="20" t="str">
        <f t="shared" si="20"/>
        <v>4,411525-0,00153082875j</v>
      </c>
      <c r="AK87" s="20" t="str">
        <f t="shared" si="21"/>
        <v>1,0629032897643+0,00036883456728473j</v>
      </c>
      <c r="AO87" s="20">
        <f t="shared" si="22"/>
        <v>1.0629033537583317</v>
      </c>
      <c r="AP87" s="20">
        <v>17</v>
      </c>
      <c r="AR87" s="20">
        <f>Compensation!$C$16</f>
        <v>1.0249999999999999</v>
      </c>
    </row>
    <row r="88" spans="1:44" s="20" customFormat="1">
      <c r="A88" s="20">
        <f t="shared" si="0"/>
        <v>0.35</v>
      </c>
      <c r="B88" s="20">
        <f t="shared" si="1"/>
        <v>6.49</v>
      </c>
      <c r="C88" s="20">
        <f t="shared" si="23"/>
        <v>0.90000000000000024</v>
      </c>
      <c r="D88" s="20">
        <f t="shared" si="7"/>
        <v>0.81000000000000039</v>
      </c>
      <c r="E88" s="20">
        <f t="shared" si="8"/>
        <v>5.2569000000000026</v>
      </c>
      <c r="F88" s="20">
        <f t="shared" si="9"/>
        <v>-0.18999999999999961</v>
      </c>
      <c r="G88" s="20">
        <f>1</f>
        <v>1</v>
      </c>
      <c r="H88" s="20">
        <f t="shared" si="10"/>
        <v>2.0443500000000006</v>
      </c>
      <c r="I88" s="20" t="str">
        <f t="shared" si="11"/>
        <v>1+2,04435j</v>
      </c>
      <c r="K88" s="20" t="str">
        <f t="shared" si="12"/>
        <v>-0,19-0,388426499999999j</v>
      </c>
      <c r="M88" s="20" t="str">
        <f t="shared" si="2"/>
        <v>5,0669-0,388426499999999j</v>
      </c>
      <c r="O88" s="20" t="str">
        <f t="shared" si="3"/>
        <v>1,03143683501558+0,0790695296524853j</v>
      </c>
      <c r="S88" s="20">
        <f t="shared" si="13"/>
        <v>1.0344631144446002</v>
      </c>
      <c r="U88" s="20">
        <f t="shared" si="4"/>
        <v>1.1154411764705883</v>
      </c>
      <c r="V88" s="20">
        <f t="shared" si="5"/>
        <v>0.948125</v>
      </c>
      <c r="X88" s="20">
        <f t="shared" si="24"/>
        <v>1E-3</v>
      </c>
      <c r="Y88" s="20">
        <f t="shared" si="6"/>
        <v>6.49</v>
      </c>
      <c r="Z88" s="20">
        <f t="shared" si="25"/>
        <v>0.90000000000000024</v>
      </c>
      <c r="AA88" s="20">
        <f t="shared" si="14"/>
        <v>0.81000000000000039</v>
      </c>
      <c r="AB88" s="20">
        <f t="shared" si="15"/>
        <v>5.2569000000000026</v>
      </c>
      <c r="AC88" s="20">
        <f t="shared" si="16"/>
        <v>-0.18999999999999961</v>
      </c>
      <c r="AD88" s="20">
        <v>1</v>
      </c>
      <c r="AE88" s="20">
        <f t="shared" si="17"/>
        <v>5.8410000000000024E-3</v>
      </c>
      <c r="AF88" s="20" t="str">
        <f t="shared" si="18"/>
        <v>1+0,005841j</v>
      </c>
      <c r="AH88" s="20" t="str">
        <f t="shared" si="19"/>
        <v>-0,19-0,00110979j</v>
      </c>
      <c r="AI88" s="20" t="str">
        <f t="shared" si="20"/>
        <v>5,0669-0,00110979j</v>
      </c>
      <c r="AK88" s="20" t="str">
        <f t="shared" si="21"/>
        <v>1,03749822333393+0,000227240552068082j</v>
      </c>
      <c r="AO88" s="20">
        <f t="shared" si="22"/>
        <v>1.0374982482198849</v>
      </c>
      <c r="AP88" s="20">
        <v>18</v>
      </c>
      <c r="AR88" s="20">
        <f>Compensation!$C$16</f>
        <v>1.0249999999999999</v>
      </c>
    </row>
    <row r="89" spans="1:44" s="20" customFormat="1">
      <c r="A89" s="20">
        <f t="shared" si="0"/>
        <v>0.35</v>
      </c>
      <c r="B89" s="20">
        <f t="shared" si="1"/>
        <v>6.49</v>
      </c>
      <c r="C89" s="20">
        <f t="shared" si="23"/>
        <v>0.95000000000000029</v>
      </c>
      <c r="D89" s="20">
        <f t="shared" si="7"/>
        <v>0.90250000000000052</v>
      </c>
      <c r="E89" s="20">
        <f t="shared" si="8"/>
        <v>5.8572250000000032</v>
      </c>
      <c r="F89" s="20">
        <f t="shared" si="9"/>
        <v>-9.7499999999999476E-2</v>
      </c>
      <c r="G89" s="20">
        <f>1</f>
        <v>1</v>
      </c>
      <c r="H89" s="20">
        <f t="shared" si="10"/>
        <v>2.1579250000000005</v>
      </c>
      <c r="I89" s="20" t="str">
        <f t="shared" si="11"/>
        <v>1+2,157925j</v>
      </c>
      <c r="K89" s="20" t="str">
        <f t="shared" si="12"/>
        <v>-0,0974999999999995-0,210397687499999j</v>
      </c>
      <c r="M89" s="20" t="str">
        <f t="shared" si="2"/>
        <v>5,759725-0,210397687499999j</v>
      </c>
      <c r="O89" s="20" t="str">
        <f t="shared" si="3"/>
        <v>1,01557273499803+0,0370979786242633j</v>
      </c>
      <c r="S89" s="20">
        <f t="shared" si="13"/>
        <v>1.0162500873748475</v>
      </c>
      <c r="U89" s="20">
        <f t="shared" si="4"/>
        <v>1.1154411764705883</v>
      </c>
      <c r="V89" s="20">
        <f t="shared" si="5"/>
        <v>0.948125</v>
      </c>
      <c r="X89" s="20">
        <f t="shared" si="24"/>
        <v>1E-3</v>
      </c>
      <c r="Y89" s="20">
        <f t="shared" si="6"/>
        <v>6.49</v>
      </c>
      <c r="Z89" s="20">
        <f t="shared" si="25"/>
        <v>0.95000000000000029</v>
      </c>
      <c r="AA89" s="20">
        <f t="shared" si="14"/>
        <v>0.90250000000000052</v>
      </c>
      <c r="AB89" s="20">
        <f t="shared" si="15"/>
        <v>5.8572250000000032</v>
      </c>
      <c r="AC89" s="20">
        <f t="shared" si="16"/>
        <v>-9.7499999999999476E-2</v>
      </c>
      <c r="AD89" s="20">
        <v>1</v>
      </c>
      <c r="AE89" s="20">
        <f t="shared" si="17"/>
        <v>6.1655000000000026E-3</v>
      </c>
      <c r="AF89" s="20" t="str">
        <f t="shared" si="18"/>
        <v>1+0,0061655j</v>
      </c>
      <c r="AH89" s="20" t="str">
        <f t="shared" si="19"/>
        <v>-0,0974999999999995-0,000601136249999997j</v>
      </c>
      <c r="AI89" s="20" t="str">
        <f t="shared" si="20"/>
        <v>5,759725-0,000601136249999997j</v>
      </c>
      <c r="AK89" s="20" t="str">
        <f t="shared" si="21"/>
        <v>1,01692788044534+0,000106135659701002j</v>
      </c>
      <c r="AO89" s="20">
        <f t="shared" si="22"/>
        <v>1.0169278859839719</v>
      </c>
      <c r="AP89" s="20">
        <v>19</v>
      </c>
      <c r="AR89" s="20">
        <f>Compensation!$C$16</f>
        <v>1.0249999999999999</v>
      </c>
    </row>
    <row r="90" spans="1:44" s="20" customFormat="1">
      <c r="A90" s="20">
        <f t="shared" si="0"/>
        <v>0.35</v>
      </c>
      <c r="B90" s="20">
        <f t="shared" si="1"/>
        <v>6.49</v>
      </c>
      <c r="C90" s="20">
        <f t="shared" si="23"/>
        <v>1.0000000000000002</v>
      </c>
      <c r="D90" s="20">
        <f t="shared" si="7"/>
        <v>1.0000000000000004</v>
      </c>
      <c r="E90" s="20">
        <f t="shared" si="8"/>
        <v>6.4900000000000029</v>
      </c>
      <c r="F90" s="20">
        <f t="shared" si="9"/>
        <v>0</v>
      </c>
      <c r="G90" s="20">
        <f>1</f>
        <v>1</v>
      </c>
      <c r="H90" s="20">
        <f t="shared" si="10"/>
        <v>2.2715000000000005</v>
      </c>
      <c r="I90" s="20" t="str">
        <f t="shared" si="11"/>
        <v>1+2,2715j</v>
      </c>
      <c r="K90" s="20" t="str">
        <f t="shared" si="12"/>
        <v>0</v>
      </c>
      <c r="M90" s="20" t="str">
        <f t="shared" si="2"/>
        <v>6,49</v>
      </c>
      <c r="O90" s="20" t="str">
        <f t="shared" si="3"/>
        <v>1</v>
      </c>
      <c r="S90" s="20">
        <f t="shared" si="13"/>
        <v>1</v>
      </c>
      <c r="U90" s="20">
        <f t="shared" si="4"/>
        <v>1.1154411764705883</v>
      </c>
      <c r="V90" s="20">
        <f t="shared" si="5"/>
        <v>0.948125</v>
      </c>
      <c r="X90" s="20">
        <f t="shared" si="24"/>
        <v>1E-3</v>
      </c>
      <c r="Y90" s="20">
        <f t="shared" si="6"/>
        <v>6.49</v>
      </c>
      <c r="Z90" s="20">
        <f t="shared" si="25"/>
        <v>1.0000000000000002</v>
      </c>
      <c r="AA90" s="20">
        <f t="shared" si="14"/>
        <v>1.0000000000000004</v>
      </c>
      <c r="AB90" s="20">
        <f t="shared" si="15"/>
        <v>6.4900000000000029</v>
      </c>
      <c r="AC90" s="20">
        <f t="shared" si="16"/>
        <v>0</v>
      </c>
      <c r="AD90" s="20">
        <v>1</v>
      </c>
      <c r="AE90" s="20">
        <f t="shared" si="17"/>
        <v>6.4900000000000018E-3</v>
      </c>
      <c r="AF90" s="20" t="str">
        <f t="shared" si="18"/>
        <v>1+0,00649j</v>
      </c>
      <c r="AH90" s="20" t="str">
        <f t="shared" si="19"/>
        <v>0</v>
      </c>
      <c r="AI90" s="20" t="str">
        <f t="shared" si="20"/>
        <v>6,49</v>
      </c>
      <c r="AK90" s="20" t="str">
        <f t="shared" si="21"/>
        <v>1</v>
      </c>
      <c r="AO90" s="20">
        <f t="shared" si="22"/>
        <v>1</v>
      </c>
      <c r="AP90" s="20">
        <v>20</v>
      </c>
      <c r="AR90" s="20">
        <f>Compensation!$C$16</f>
        <v>1.0249999999999999</v>
      </c>
    </row>
    <row r="91" spans="1:44" s="20" customFormat="1">
      <c r="A91" s="20">
        <f t="shared" si="0"/>
        <v>0.35</v>
      </c>
      <c r="B91" s="20">
        <f t="shared" si="1"/>
        <v>6.49</v>
      </c>
      <c r="C91" s="20">
        <f t="shared" si="23"/>
        <v>1.0500000000000003</v>
      </c>
      <c r="D91" s="20">
        <f t="shared" si="7"/>
        <v>1.1025000000000005</v>
      </c>
      <c r="E91" s="20">
        <f t="shared" si="8"/>
        <v>7.1552250000000033</v>
      </c>
      <c r="F91" s="20">
        <f t="shared" si="9"/>
        <v>0.10250000000000048</v>
      </c>
      <c r="G91" s="20">
        <f>1</f>
        <v>1</v>
      </c>
      <c r="H91" s="20">
        <f t="shared" si="10"/>
        <v>2.3850750000000005</v>
      </c>
      <c r="I91" s="20" t="str">
        <f t="shared" si="11"/>
        <v>1+2,385075j</v>
      </c>
      <c r="K91" s="20" t="str">
        <f t="shared" si="12"/>
        <v>0,1025+0,244470187500001j</v>
      </c>
      <c r="M91" s="20" t="str">
        <f t="shared" si="2"/>
        <v>7,257725+0,244470187500001j</v>
      </c>
      <c r="O91" s="20" t="str">
        <f t="shared" si="3"/>
        <v>0,984759788064663-0,0331707814818871j</v>
      </c>
      <c r="S91" s="20">
        <f t="shared" si="13"/>
        <v>0.98531829422439898</v>
      </c>
      <c r="U91" s="20">
        <f t="shared" si="4"/>
        <v>1.1154411764705883</v>
      </c>
      <c r="V91" s="20">
        <f t="shared" si="5"/>
        <v>0.948125</v>
      </c>
      <c r="X91" s="20">
        <f t="shared" si="24"/>
        <v>1E-3</v>
      </c>
      <c r="Y91" s="20">
        <f t="shared" si="6"/>
        <v>6.49</v>
      </c>
      <c r="Z91" s="20">
        <f t="shared" si="25"/>
        <v>1.0500000000000003</v>
      </c>
      <c r="AA91" s="20">
        <f t="shared" si="14"/>
        <v>1.1025000000000005</v>
      </c>
      <c r="AB91" s="20">
        <f t="shared" si="15"/>
        <v>7.1552250000000033</v>
      </c>
      <c r="AC91" s="20">
        <f t="shared" si="16"/>
        <v>0.10250000000000048</v>
      </c>
      <c r="AD91" s="20">
        <v>1</v>
      </c>
      <c r="AE91" s="20">
        <f t="shared" si="17"/>
        <v>6.814500000000002E-3</v>
      </c>
      <c r="AF91" s="20" t="str">
        <f t="shared" si="18"/>
        <v>1+0,0068145j</v>
      </c>
      <c r="AH91" s="20" t="str">
        <f t="shared" si="19"/>
        <v>0,1025+0,000698486250000003j</v>
      </c>
      <c r="AI91" s="20" t="str">
        <f t="shared" si="20"/>
        <v>7,257725+0,000698486250000003j</v>
      </c>
      <c r="AK91" s="20" t="str">
        <f t="shared" si="21"/>
        <v>0,9858771080093-0,0000948811926787339j</v>
      </c>
      <c r="AO91" s="20">
        <f t="shared" si="22"/>
        <v>0.9858771125750011</v>
      </c>
      <c r="AP91" s="20">
        <v>21</v>
      </c>
      <c r="AR91" s="20">
        <f>Compensation!$C$16</f>
        <v>1.0249999999999999</v>
      </c>
    </row>
    <row r="92" spans="1:44" s="20" customFormat="1">
      <c r="A92" s="20">
        <f t="shared" si="0"/>
        <v>0.35</v>
      </c>
      <c r="B92" s="20">
        <f t="shared" si="1"/>
        <v>6.49</v>
      </c>
      <c r="C92" s="20">
        <f t="shared" si="23"/>
        <v>1.1000000000000003</v>
      </c>
      <c r="D92" s="20">
        <f t="shared" si="7"/>
        <v>1.2100000000000006</v>
      </c>
      <c r="E92" s="20">
        <f t="shared" si="8"/>
        <v>7.8529000000000044</v>
      </c>
      <c r="F92" s="20">
        <f t="shared" si="9"/>
        <v>0.21000000000000063</v>
      </c>
      <c r="G92" s="20">
        <f>1</f>
        <v>1</v>
      </c>
      <c r="H92" s="20">
        <f t="shared" si="10"/>
        <v>2.4986500000000005</v>
      </c>
      <c r="I92" s="20" t="str">
        <f t="shared" si="11"/>
        <v>1+2,49865j</v>
      </c>
      <c r="K92" s="20" t="str">
        <f t="shared" si="12"/>
        <v>0,210000000000001+0,524716500000002j</v>
      </c>
      <c r="M92" s="20" t="str">
        <f t="shared" si="2"/>
        <v>8,06290000000001+0,524716500000002j</v>
      </c>
      <c r="O92" s="20" t="str">
        <f t="shared" si="3"/>
        <v>0,969847349520925-0,063115616809696j</v>
      </c>
      <c r="S92" s="20">
        <f t="shared" si="13"/>
        <v>0.97189889518304906</v>
      </c>
      <c r="U92" s="20">
        <f t="shared" si="4"/>
        <v>1.1154411764705883</v>
      </c>
      <c r="V92" s="20">
        <f t="shared" si="5"/>
        <v>0.948125</v>
      </c>
      <c r="X92" s="20">
        <f t="shared" si="24"/>
        <v>1E-3</v>
      </c>
      <c r="Y92" s="20">
        <f t="shared" si="6"/>
        <v>6.49</v>
      </c>
      <c r="Z92" s="20">
        <f t="shared" si="25"/>
        <v>1.1000000000000003</v>
      </c>
      <c r="AA92" s="20">
        <f t="shared" si="14"/>
        <v>1.2100000000000006</v>
      </c>
      <c r="AB92" s="20">
        <f t="shared" si="15"/>
        <v>7.8529000000000044</v>
      </c>
      <c r="AC92" s="20">
        <f t="shared" si="16"/>
        <v>0.21000000000000063</v>
      </c>
      <c r="AD92" s="20">
        <v>1</v>
      </c>
      <c r="AE92" s="20">
        <f t="shared" si="17"/>
        <v>7.1390000000000021E-3</v>
      </c>
      <c r="AF92" s="20" t="str">
        <f t="shared" si="18"/>
        <v>1+0,007139j</v>
      </c>
      <c r="AH92" s="20" t="str">
        <f t="shared" si="19"/>
        <v>0,210000000000001+0,00149919j</v>
      </c>
      <c r="AI92" s="20" t="str">
        <f t="shared" si="20"/>
        <v>8,06290000000001+0,00149919j</v>
      </c>
      <c r="AK92" s="20" t="str">
        <f t="shared" si="21"/>
        <v>0,973954746865967-0,000181094050149945j</v>
      </c>
      <c r="AO92" s="20">
        <f t="shared" si="22"/>
        <v>0.97395476370199285</v>
      </c>
      <c r="AP92" s="20">
        <v>22</v>
      </c>
      <c r="AR92" s="20">
        <f>Compensation!$C$16</f>
        <v>1.0249999999999999</v>
      </c>
    </row>
    <row r="93" spans="1:44" s="20" customFormat="1">
      <c r="A93" s="20">
        <f t="shared" si="0"/>
        <v>0.35</v>
      </c>
      <c r="B93" s="20">
        <f t="shared" si="1"/>
        <v>6.49</v>
      </c>
      <c r="C93" s="20">
        <f t="shared" si="23"/>
        <v>1.1500000000000004</v>
      </c>
      <c r="D93" s="20">
        <f t="shared" si="7"/>
        <v>1.3225000000000009</v>
      </c>
      <c r="E93" s="20">
        <f t="shared" si="8"/>
        <v>8.5830250000000063</v>
      </c>
      <c r="F93" s="20">
        <f t="shared" si="9"/>
        <v>0.3225000000000009</v>
      </c>
      <c r="G93" s="20">
        <f>1</f>
        <v>1</v>
      </c>
      <c r="H93" s="20">
        <f t="shared" si="10"/>
        <v>2.6122250000000009</v>
      </c>
      <c r="I93" s="20" t="str">
        <f t="shared" si="11"/>
        <v>1+2,612225j</v>
      </c>
      <c r="K93" s="20" t="str">
        <f t="shared" si="12"/>
        <v>0,322500000000001+0,842442562500002j</v>
      </c>
      <c r="M93" s="20" t="str">
        <f t="shared" si="2"/>
        <v>8,90552500000001+0,842442562500002j</v>
      </c>
      <c r="O93" s="20" t="str">
        <f t="shared" si="3"/>
        <v>0,95523835288288-0,0903633919169206j</v>
      </c>
      <c r="S93" s="20">
        <f t="shared" si="13"/>
        <v>0.95950291996279424</v>
      </c>
      <c r="U93" s="20">
        <f t="shared" si="4"/>
        <v>1.1154411764705883</v>
      </c>
      <c r="V93" s="20">
        <f t="shared" si="5"/>
        <v>0.948125</v>
      </c>
      <c r="X93" s="20">
        <f t="shared" si="24"/>
        <v>1E-3</v>
      </c>
      <c r="Y93" s="20">
        <f t="shared" si="6"/>
        <v>6.49</v>
      </c>
      <c r="Z93" s="20">
        <f t="shared" si="25"/>
        <v>1.1500000000000004</v>
      </c>
      <c r="AA93" s="20">
        <f t="shared" si="14"/>
        <v>1.3225000000000009</v>
      </c>
      <c r="AB93" s="20">
        <f t="shared" si="15"/>
        <v>8.5830250000000063</v>
      </c>
      <c r="AC93" s="20">
        <f t="shared" si="16"/>
        <v>0.3225000000000009</v>
      </c>
      <c r="AD93" s="20">
        <v>1</v>
      </c>
      <c r="AE93" s="20">
        <f t="shared" si="17"/>
        <v>7.4635000000000023E-3</v>
      </c>
      <c r="AF93" s="20" t="str">
        <f t="shared" si="18"/>
        <v>1+0,0074635j</v>
      </c>
      <c r="AH93" s="20" t="str">
        <f t="shared" si="19"/>
        <v>0,322500000000001+0,00240697875000001j</v>
      </c>
      <c r="AI93" s="20" t="str">
        <f t="shared" si="20"/>
        <v>8,90552500000001+0,00240697875000001j</v>
      </c>
      <c r="AK93" s="20" t="str">
        <f t="shared" si="21"/>
        <v>0,963786455374894-0,000260491494619935j</v>
      </c>
      <c r="AO93" s="20">
        <f t="shared" si="22"/>
        <v>0.96378649057761823</v>
      </c>
      <c r="AP93" s="20">
        <v>23</v>
      </c>
      <c r="AR93" s="20">
        <f>Compensation!$C$16</f>
        <v>1.0249999999999999</v>
      </c>
    </row>
    <row r="94" spans="1:44" s="20" customFormat="1">
      <c r="A94" s="20">
        <f t="shared" si="0"/>
        <v>0.35</v>
      </c>
      <c r="B94" s="20">
        <f t="shared" si="1"/>
        <v>6.49</v>
      </c>
      <c r="C94" s="20">
        <f t="shared" si="23"/>
        <v>1.2000000000000004</v>
      </c>
      <c r="D94" s="20">
        <f t="shared" si="7"/>
        <v>1.4400000000000011</v>
      </c>
      <c r="E94" s="20">
        <f t="shared" si="8"/>
        <v>9.3456000000000063</v>
      </c>
      <c r="F94" s="20">
        <f t="shared" si="9"/>
        <v>0.44000000000000106</v>
      </c>
      <c r="G94" s="20">
        <f>1</f>
        <v>1</v>
      </c>
      <c r="H94" s="20">
        <f t="shared" si="10"/>
        <v>2.7258000000000009</v>
      </c>
      <c r="I94" s="20" t="str">
        <f t="shared" si="11"/>
        <v>1+2,7258j</v>
      </c>
      <c r="K94" s="20" t="str">
        <f t="shared" si="12"/>
        <v>0,440000000000001+1,199352j</v>
      </c>
      <c r="M94" s="20" t="str">
        <f t="shared" si="2"/>
        <v>9,78560000000001+1,199352j</v>
      </c>
      <c r="O94" s="20" t="str">
        <f t="shared" si="3"/>
        <v>0,940902044968153-0,115319729953875j</v>
      </c>
      <c r="S94" s="20">
        <f t="shared" si="13"/>
        <v>0.94794266616810052</v>
      </c>
      <c r="U94" s="20">
        <f t="shared" si="4"/>
        <v>1.1154411764705883</v>
      </c>
      <c r="V94" s="20">
        <f t="shared" si="5"/>
        <v>0.948125</v>
      </c>
      <c r="X94" s="20">
        <f t="shared" si="24"/>
        <v>1E-3</v>
      </c>
      <c r="Y94" s="20">
        <f t="shared" si="6"/>
        <v>6.49</v>
      </c>
      <c r="Z94" s="20">
        <f t="shared" si="25"/>
        <v>1.2000000000000004</v>
      </c>
      <c r="AA94" s="20">
        <f t="shared" si="14"/>
        <v>1.4400000000000011</v>
      </c>
      <c r="AB94" s="20">
        <f t="shared" si="15"/>
        <v>9.3456000000000063</v>
      </c>
      <c r="AC94" s="20">
        <f t="shared" si="16"/>
        <v>0.44000000000000106</v>
      </c>
      <c r="AD94" s="20">
        <v>1</v>
      </c>
      <c r="AE94" s="20">
        <f t="shared" si="17"/>
        <v>7.7880000000000033E-3</v>
      </c>
      <c r="AF94" s="20" t="str">
        <f t="shared" si="18"/>
        <v>1+0,007788j</v>
      </c>
      <c r="AH94" s="20" t="str">
        <f t="shared" si="19"/>
        <v>0,440000000000001+0,00342672000000001j</v>
      </c>
      <c r="AI94" s="20" t="str">
        <f t="shared" si="20"/>
        <v>9,78560000000001+0,00342672000000001j</v>
      </c>
      <c r="AK94" s="20" t="str">
        <f t="shared" si="21"/>
        <v>0,95503585411086-0,000334434317977311j</v>
      </c>
      <c r="AO94" s="20">
        <f t="shared" si="22"/>
        <v>0.95503591266693899</v>
      </c>
      <c r="AP94" s="20">
        <v>24</v>
      </c>
      <c r="AR94" s="20">
        <f>Compensation!$C$16</f>
        <v>1.0249999999999999</v>
      </c>
    </row>
    <row r="95" spans="1:44" s="20" customFormat="1">
      <c r="A95" s="20">
        <f t="shared" si="0"/>
        <v>0.35</v>
      </c>
      <c r="B95" s="20">
        <f t="shared" si="1"/>
        <v>6.49</v>
      </c>
      <c r="C95" s="20">
        <f t="shared" si="23"/>
        <v>1.2500000000000004</v>
      </c>
      <c r="D95" s="20">
        <f t="shared" si="7"/>
        <v>1.5625000000000011</v>
      </c>
      <c r="E95" s="20">
        <f t="shared" si="8"/>
        <v>10.140625000000007</v>
      </c>
      <c r="F95" s="20">
        <f t="shared" si="9"/>
        <v>0.56250000000000111</v>
      </c>
      <c r="G95" s="20">
        <f>1</f>
        <v>1</v>
      </c>
      <c r="H95" s="20">
        <f t="shared" si="10"/>
        <v>2.8393750000000009</v>
      </c>
      <c r="I95" s="20" t="str">
        <f t="shared" si="11"/>
        <v>1+2,839375j</v>
      </c>
      <c r="K95" s="20" t="str">
        <f t="shared" si="12"/>
        <v>0,562500000000001+1,5971484375j</v>
      </c>
      <c r="M95" s="20" t="str">
        <f t="shared" si="2"/>
        <v>10,703125+1,5971484375j</v>
      </c>
      <c r="O95" s="20" t="str">
        <f t="shared" si="3"/>
        <v>0,926807665299838-0,138300675223045j</v>
      </c>
      <c r="S95" s="20">
        <f t="shared" si="13"/>
        <v>0.93706964801218851</v>
      </c>
      <c r="U95" s="20">
        <f t="shared" si="4"/>
        <v>1.1154411764705883</v>
      </c>
      <c r="V95" s="20">
        <f t="shared" si="5"/>
        <v>0.948125</v>
      </c>
      <c r="X95" s="20">
        <f t="shared" si="24"/>
        <v>1E-3</v>
      </c>
      <c r="Y95" s="20">
        <f t="shared" si="6"/>
        <v>6.49</v>
      </c>
      <c r="Z95" s="20">
        <f t="shared" si="25"/>
        <v>1.2500000000000004</v>
      </c>
      <c r="AA95" s="20">
        <f t="shared" si="14"/>
        <v>1.5625000000000011</v>
      </c>
      <c r="AB95" s="20">
        <f t="shared" si="15"/>
        <v>10.140625000000007</v>
      </c>
      <c r="AC95" s="20">
        <f t="shared" si="16"/>
        <v>0.56250000000000111</v>
      </c>
      <c r="AD95" s="20">
        <v>1</v>
      </c>
      <c r="AE95" s="20">
        <f t="shared" si="17"/>
        <v>8.1125000000000034E-3</v>
      </c>
      <c r="AF95" s="20" t="str">
        <f t="shared" si="18"/>
        <v>1+0,0081125j</v>
      </c>
      <c r="AH95" s="20" t="str">
        <f t="shared" si="19"/>
        <v>0,562500000000001+0,00456328125000001j</v>
      </c>
      <c r="AI95" s="20" t="str">
        <f t="shared" si="20"/>
        <v>10,703125+0,00456328125000001j</v>
      </c>
      <c r="AK95" s="20" t="str">
        <f t="shared" si="21"/>
        <v>0,94744508325297-0,000403943557027782j</v>
      </c>
      <c r="AO95" s="20">
        <f t="shared" si="22"/>
        <v>0.94744516936370771</v>
      </c>
      <c r="AP95" s="20">
        <v>25</v>
      </c>
      <c r="AR95" s="20">
        <f>Compensation!$C$16</f>
        <v>1.0249999999999999</v>
      </c>
    </row>
    <row r="96" spans="1:44" s="20" customFormat="1">
      <c r="A96" s="20">
        <f t="shared" si="0"/>
        <v>0.35</v>
      </c>
      <c r="B96" s="20">
        <f t="shared" si="1"/>
        <v>6.49</v>
      </c>
      <c r="C96" s="20">
        <f t="shared" si="23"/>
        <v>1.3000000000000005</v>
      </c>
      <c r="D96" s="20">
        <f t="shared" si="7"/>
        <v>1.6900000000000013</v>
      </c>
      <c r="E96" s="20">
        <f t="shared" si="8"/>
        <v>10.968100000000009</v>
      </c>
      <c r="F96" s="20">
        <f t="shared" si="9"/>
        <v>0.69000000000000128</v>
      </c>
      <c r="G96" s="20">
        <f>1</f>
        <v>1</v>
      </c>
      <c r="H96" s="20">
        <f t="shared" si="10"/>
        <v>2.9529500000000009</v>
      </c>
      <c r="I96" s="20" t="str">
        <f t="shared" si="11"/>
        <v>1+2,95295j</v>
      </c>
      <c r="K96" s="20" t="str">
        <f t="shared" si="12"/>
        <v>0,690000000000001+2,0375355j</v>
      </c>
      <c r="M96" s="20" t="str">
        <f t="shared" si="2"/>
        <v>11,6581+2,0375355j</v>
      </c>
      <c r="O96" s="20" t="str">
        <f t="shared" si="3"/>
        <v>0,912927373558046-0,159556182615201j</v>
      </c>
      <c r="S96" s="20">
        <f t="shared" si="13"/>
        <v>0.9267656471850515</v>
      </c>
      <c r="U96" s="20">
        <f t="shared" si="4"/>
        <v>1.1154411764705883</v>
      </c>
      <c r="V96" s="20">
        <f t="shared" si="5"/>
        <v>0.948125</v>
      </c>
      <c r="X96" s="20">
        <f t="shared" si="24"/>
        <v>1E-3</v>
      </c>
      <c r="Y96" s="20">
        <f t="shared" si="6"/>
        <v>6.49</v>
      </c>
      <c r="Z96" s="20">
        <f t="shared" si="25"/>
        <v>1.3000000000000005</v>
      </c>
      <c r="AA96" s="20">
        <f t="shared" si="14"/>
        <v>1.6900000000000013</v>
      </c>
      <c r="AB96" s="20">
        <f t="shared" si="15"/>
        <v>10.968100000000009</v>
      </c>
      <c r="AC96" s="20">
        <f t="shared" si="16"/>
        <v>0.69000000000000128</v>
      </c>
      <c r="AD96" s="20">
        <v>1</v>
      </c>
      <c r="AE96" s="20">
        <f t="shared" si="17"/>
        <v>8.4370000000000035E-3</v>
      </c>
      <c r="AF96" s="20" t="str">
        <f t="shared" si="18"/>
        <v>1+0,008437j</v>
      </c>
      <c r="AH96" s="20" t="str">
        <f t="shared" si="19"/>
        <v>0,690000000000001+0,00582153000000001j</v>
      </c>
      <c r="AI96" s="20" t="str">
        <f t="shared" si="20"/>
        <v>11,6581+0,00582153000000001j</v>
      </c>
      <c r="AK96" s="20" t="str">
        <f t="shared" si="21"/>
        <v>0,940813448593343-0,000469799857214264j</v>
      </c>
      <c r="AO96" s="20">
        <f t="shared" si="22"/>
        <v>0.940813565891779</v>
      </c>
      <c r="AP96" s="20">
        <v>26</v>
      </c>
      <c r="AR96" s="20">
        <f>Compensation!$C$16</f>
        <v>1.0249999999999999</v>
      </c>
    </row>
    <row r="97" spans="1:44" s="20" customFormat="1">
      <c r="A97" s="20">
        <f t="shared" si="0"/>
        <v>0.35</v>
      </c>
      <c r="B97" s="20">
        <f t="shared" si="1"/>
        <v>6.49</v>
      </c>
      <c r="C97" s="20">
        <f t="shared" si="23"/>
        <v>1.3500000000000005</v>
      </c>
      <c r="D97" s="20">
        <f t="shared" si="7"/>
        <v>1.8225000000000013</v>
      </c>
      <c r="E97" s="20">
        <f t="shared" si="8"/>
        <v>11.828025000000009</v>
      </c>
      <c r="F97" s="20">
        <f t="shared" si="9"/>
        <v>0.82250000000000134</v>
      </c>
      <c r="G97" s="20">
        <f>1</f>
        <v>1</v>
      </c>
      <c r="H97" s="20">
        <f t="shared" si="10"/>
        <v>3.0665250000000008</v>
      </c>
      <c r="I97" s="20" t="str">
        <f t="shared" si="11"/>
        <v>1+3,066525j</v>
      </c>
      <c r="K97" s="20" t="str">
        <f t="shared" si="12"/>
        <v>0,822500000000001+2,5222168125j</v>
      </c>
      <c r="M97" s="20" t="str">
        <f t="shared" si="2"/>
        <v>12,650525+2,5222168125j</v>
      </c>
      <c r="O97" s="20" t="str">
        <f t="shared" si="3"/>
        <v>0,899237377209919-0,179286759342182j</v>
      </c>
      <c r="S97" s="20">
        <f t="shared" si="13"/>
        <v>0.91693598612269311</v>
      </c>
      <c r="U97" s="20">
        <f t="shared" si="4"/>
        <v>1.1154411764705883</v>
      </c>
      <c r="V97" s="20">
        <f t="shared" si="5"/>
        <v>0.948125</v>
      </c>
      <c r="X97" s="20">
        <f t="shared" si="24"/>
        <v>1E-3</v>
      </c>
      <c r="Y97" s="20">
        <f t="shared" si="6"/>
        <v>6.49</v>
      </c>
      <c r="Z97" s="20">
        <f t="shared" si="25"/>
        <v>1.3500000000000005</v>
      </c>
      <c r="AA97" s="20">
        <f t="shared" si="14"/>
        <v>1.8225000000000013</v>
      </c>
      <c r="AB97" s="20">
        <f t="shared" si="15"/>
        <v>11.828025000000009</v>
      </c>
      <c r="AC97" s="20">
        <f t="shared" si="16"/>
        <v>0.82250000000000134</v>
      </c>
      <c r="AD97" s="20">
        <v>1</v>
      </c>
      <c r="AE97" s="20">
        <f t="shared" si="17"/>
        <v>8.7615000000000037E-3</v>
      </c>
      <c r="AF97" s="20" t="str">
        <f t="shared" si="18"/>
        <v>1+0,0087615j</v>
      </c>
      <c r="AH97" s="20" t="str">
        <f t="shared" si="19"/>
        <v>0,822500000000001+0,00720633375000001j</v>
      </c>
      <c r="AI97" s="20" t="str">
        <f t="shared" si="20"/>
        <v>12,650525+0,00720633375000001j</v>
      </c>
      <c r="AK97" s="20" t="str">
        <f t="shared" si="21"/>
        <v>0,934982632091091-0,000532610061424476j</v>
      </c>
      <c r="AO97" s="20">
        <f t="shared" si="22"/>
        <v>0.93498278379094335</v>
      </c>
      <c r="AP97" s="20">
        <v>27</v>
      </c>
      <c r="AR97" s="20">
        <f>Compensation!$C$16</f>
        <v>1.0249999999999999</v>
      </c>
    </row>
    <row r="98" spans="1:44" s="20" customFormat="1">
      <c r="A98" s="20">
        <f t="shared" si="0"/>
        <v>0.35</v>
      </c>
      <c r="B98" s="20">
        <f t="shared" si="1"/>
        <v>6.49</v>
      </c>
      <c r="C98" s="20">
        <f t="shared" si="23"/>
        <v>1.4000000000000006</v>
      </c>
      <c r="D98" s="20">
        <f t="shared" si="7"/>
        <v>1.9600000000000015</v>
      </c>
      <c r="E98" s="20">
        <f t="shared" si="8"/>
        <v>12.72040000000001</v>
      </c>
      <c r="F98" s="20">
        <f t="shared" si="9"/>
        <v>0.96000000000000152</v>
      </c>
      <c r="G98" s="20">
        <f>1</f>
        <v>1</v>
      </c>
      <c r="H98" s="20">
        <f t="shared" si="10"/>
        <v>3.1801000000000013</v>
      </c>
      <c r="I98" s="20" t="str">
        <f t="shared" si="11"/>
        <v>1+3,1801j</v>
      </c>
      <c r="K98" s="20" t="str">
        <f t="shared" si="12"/>
        <v>0,960000000000002+3,052896j</v>
      </c>
      <c r="M98" s="20" t="str">
        <f t="shared" si="2"/>
        <v>13,6804+3,052896j</v>
      </c>
      <c r="O98" s="20" t="str">
        <f t="shared" si="3"/>
        <v>0,885718145638144-0,19765543287814j</v>
      </c>
      <c r="S98" s="20">
        <f t="shared" si="13"/>
        <v>0.90750443726679242</v>
      </c>
      <c r="U98" s="20">
        <f t="shared" si="4"/>
        <v>1.1154411764705883</v>
      </c>
      <c r="V98" s="20">
        <f t="shared" si="5"/>
        <v>0.948125</v>
      </c>
      <c r="X98" s="20">
        <f t="shared" si="24"/>
        <v>1E-3</v>
      </c>
      <c r="Y98" s="20">
        <f t="shared" si="6"/>
        <v>6.49</v>
      </c>
      <c r="Z98" s="20">
        <f t="shared" si="25"/>
        <v>1.4000000000000006</v>
      </c>
      <c r="AA98" s="20">
        <f t="shared" si="14"/>
        <v>1.9600000000000015</v>
      </c>
      <c r="AB98" s="20">
        <f t="shared" si="15"/>
        <v>12.72040000000001</v>
      </c>
      <c r="AC98" s="20">
        <f t="shared" si="16"/>
        <v>0.96000000000000152</v>
      </c>
      <c r="AD98" s="20">
        <v>1</v>
      </c>
      <c r="AE98" s="20">
        <f t="shared" si="17"/>
        <v>9.0860000000000038E-3</v>
      </c>
      <c r="AF98" s="20" t="str">
        <f t="shared" si="18"/>
        <v>1+0,009086j</v>
      </c>
      <c r="AH98" s="20" t="str">
        <f t="shared" si="19"/>
        <v>0,960000000000002+0,00872256000000001j</v>
      </c>
      <c r="AI98" s="20" t="str">
        <f t="shared" si="20"/>
        <v>13,6804+0,00872256000000001j</v>
      </c>
      <c r="AK98" s="20" t="str">
        <f t="shared" si="21"/>
        <v>0,929826235256631-0,000592852922911617j</v>
      </c>
      <c r="AO98" s="20">
        <f t="shared" si="22"/>
        <v>0.92982642425675766</v>
      </c>
      <c r="AP98" s="20">
        <v>28</v>
      </c>
      <c r="AR98" s="20">
        <f>Compensation!$C$16</f>
        <v>1.0249999999999999</v>
      </c>
    </row>
    <row r="99" spans="1:44" s="20" customFormat="1">
      <c r="A99" s="20">
        <f t="shared" si="0"/>
        <v>0.35</v>
      </c>
      <c r="B99" s="20">
        <f t="shared" si="1"/>
        <v>6.49</v>
      </c>
      <c r="C99" s="20">
        <f t="shared" si="23"/>
        <v>1.4500000000000006</v>
      </c>
      <c r="D99" s="20">
        <f t="shared" si="7"/>
        <v>2.1025000000000018</v>
      </c>
      <c r="E99" s="20">
        <f t="shared" si="8"/>
        <v>13.645225000000012</v>
      </c>
      <c r="F99" s="20">
        <f t="shared" si="9"/>
        <v>1.1025000000000018</v>
      </c>
      <c r="G99" s="20">
        <f>1</f>
        <v>1</v>
      </c>
      <c r="H99" s="20">
        <f t="shared" si="10"/>
        <v>3.2936750000000012</v>
      </c>
      <c r="I99" s="20" t="str">
        <f t="shared" si="11"/>
        <v>1+3,293675j</v>
      </c>
      <c r="K99" s="20" t="str">
        <f t="shared" si="12"/>
        <v>1,1025+3,63127668750001j</v>
      </c>
      <c r="M99" s="20" t="str">
        <f t="shared" si="2"/>
        <v>14,747725+3,63127668750001j</v>
      </c>
      <c r="O99" s="20" t="str">
        <f t="shared" si="3"/>
        <v>0,872354180353677-0,214796478667828j</v>
      </c>
      <c r="S99" s="20">
        <f t="shared" si="13"/>
        <v>0.89840934057290067</v>
      </c>
      <c r="U99" s="20">
        <f t="shared" si="4"/>
        <v>1.1154411764705883</v>
      </c>
      <c r="V99" s="20">
        <f t="shared" si="5"/>
        <v>0.948125</v>
      </c>
      <c r="X99" s="20">
        <f t="shared" si="24"/>
        <v>1E-3</v>
      </c>
      <c r="Y99" s="20">
        <f t="shared" si="6"/>
        <v>6.49</v>
      </c>
      <c r="Z99" s="20">
        <f t="shared" si="25"/>
        <v>1.4500000000000006</v>
      </c>
      <c r="AA99" s="20">
        <f t="shared" si="14"/>
        <v>2.1025000000000018</v>
      </c>
      <c r="AB99" s="20">
        <f t="shared" si="15"/>
        <v>13.645225000000012</v>
      </c>
      <c r="AC99" s="20">
        <f t="shared" si="16"/>
        <v>1.1025000000000018</v>
      </c>
      <c r="AD99" s="20">
        <v>1</v>
      </c>
      <c r="AE99" s="20">
        <f t="shared" si="17"/>
        <v>9.4105000000000039E-3</v>
      </c>
      <c r="AF99" s="20" t="str">
        <f t="shared" si="18"/>
        <v>1+0,0094105j</v>
      </c>
      <c r="AH99" s="20" t="str">
        <f t="shared" si="19"/>
        <v>1,1025+0,01037507625j</v>
      </c>
      <c r="AI99" s="20" t="str">
        <f t="shared" si="20"/>
        <v>14,747725+0,01037507625j</v>
      </c>
      <c r="AK99" s="20" t="str">
        <f t="shared" si="21"/>
        <v>0,925242249007696-0,000650911166513909j</v>
      </c>
      <c r="AO99" s="20">
        <f t="shared" si="22"/>
        <v>0.92524247796681169</v>
      </c>
      <c r="AP99" s="20">
        <v>29</v>
      </c>
      <c r="AR99" s="20">
        <f>Compensation!$C$16</f>
        <v>1.0249999999999999</v>
      </c>
    </row>
    <row r="100" spans="1:44" s="20" customFormat="1">
      <c r="A100" s="20">
        <f t="shared" si="0"/>
        <v>0.35</v>
      </c>
      <c r="B100" s="20">
        <f t="shared" si="1"/>
        <v>6.49</v>
      </c>
      <c r="C100" s="20">
        <f t="shared" si="23"/>
        <v>1.5000000000000007</v>
      </c>
      <c r="D100" s="20">
        <f t="shared" si="7"/>
        <v>2.2500000000000018</v>
      </c>
      <c r="E100" s="20">
        <f t="shared" si="8"/>
        <v>14.602500000000012</v>
      </c>
      <c r="F100" s="20">
        <f t="shared" si="9"/>
        <v>1.2500000000000018</v>
      </c>
      <c r="G100" s="20">
        <f>1</f>
        <v>1</v>
      </c>
      <c r="H100" s="20">
        <f t="shared" si="10"/>
        <v>3.4072500000000017</v>
      </c>
      <c r="I100" s="20" t="str">
        <f t="shared" si="11"/>
        <v>1+3,40725j</v>
      </c>
      <c r="K100" s="20" t="str">
        <f t="shared" si="12"/>
        <v>1,25+4,25906250000001j</v>
      </c>
      <c r="M100" s="20" t="str">
        <f t="shared" si="2"/>
        <v>15,8525+4,25906250000001j</v>
      </c>
      <c r="O100" s="20" t="str">
        <f t="shared" si="3"/>
        <v>0,859133590245697-0,230821867636387j</v>
      </c>
      <c r="S100" s="20">
        <f t="shared" si="13"/>
        <v>0.88960061851800154</v>
      </c>
      <c r="U100" s="20">
        <f t="shared" si="4"/>
        <v>1.1154411764705883</v>
      </c>
      <c r="V100" s="20">
        <f t="shared" si="5"/>
        <v>0.948125</v>
      </c>
      <c r="X100" s="20">
        <f t="shared" si="24"/>
        <v>1E-3</v>
      </c>
      <c r="Y100" s="20">
        <f t="shared" si="6"/>
        <v>6.49</v>
      </c>
      <c r="Z100" s="20">
        <f t="shared" si="25"/>
        <v>1.5000000000000007</v>
      </c>
      <c r="AA100" s="20">
        <f t="shared" si="14"/>
        <v>2.2500000000000018</v>
      </c>
      <c r="AB100" s="20">
        <f t="shared" si="15"/>
        <v>14.602500000000012</v>
      </c>
      <c r="AC100" s="20">
        <f t="shared" si="16"/>
        <v>1.2500000000000018</v>
      </c>
      <c r="AD100" s="20">
        <v>1</v>
      </c>
      <c r="AE100" s="20">
        <f t="shared" si="17"/>
        <v>9.7350000000000058E-3</v>
      </c>
      <c r="AF100" s="20" t="str">
        <f t="shared" si="18"/>
        <v>1+0,00973500000000001j</v>
      </c>
      <c r="AH100" s="20" t="str">
        <f t="shared" si="19"/>
        <v>1,25+0,01216875j</v>
      </c>
      <c r="AI100" s="20" t="str">
        <f t="shared" si="20"/>
        <v>15,8525+0,01216875j</v>
      </c>
      <c r="AK100" s="20" t="str">
        <f t="shared" si="21"/>
        <v>0,921147541116222-0,000707094410405805j</v>
      </c>
      <c r="AO100" s="20">
        <f t="shared" si="22"/>
        <v>0.92114781250729094</v>
      </c>
      <c r="AP100" s="20">
        <v>30</v>
      </c>
      <c r="AR100" s="20">
        <f>Compensation!$C$16</f>
        <v>1.0249999999999999</v>
      </c>
    </row>
    <row r="101" spans="1:44" s="20" customFormat="1">
      <c r="A101" s="20">
        <f t="shared" si="0"/>
        <v>0.35</v>
      </c>
      <c r="B101" s="20">
        <f t="shared" si="1"/>
        <v>6.49</v>
      </c>
      <c r="C101" s="20">
        <f t="shared" si="23"/>
        <v>1.5500000000000007</v>
      </c>
      <c r="D101" s="20">
        <f t="shared" si="7"/>
        <v>2.4025000000000021</v>
      </c>
      <c r="E101" s="20">
        <f t="shared" si="8"/>
        <v>15.592225000000013</v>
      </c>
      <c r="F101" s="20">
        <f t="shared" si="9"/>
        <v>1.4025000000000021</v>
      </c>
      <c r="G101" s="20">
        <f>1</f>
        <v>1</v>
      </c>
      <c r="H101" s="20">
        <f t="shared" si="10"/>
        <v>3.5208250000000016</v>
      </c>
      <c r="I101" s="20" t="str">
        <f t="shared" si="11"/>
        <v>1+3,520825j</v>
      </c>
      <c r="K101" s="20" t="str">
        <f t="shared" si="12"/>
        <v>1,4025+4,93795706250001j</v>
      </c>
      <c r="M101" s="20" t="str">
        <f t="shared" si="2"/>
        <v>16,994725+4,93795706250001j</v>
      </c>
      <c r="O101" s="20" t="str">
        <f t="shared" si="3"/>
        <v>0,846047602487091-0,245826086265728j</v>
      </c>
      <c r="S101" s="20">
        <f t="shared" si="13"/>
        <v>0.88103746251954562</v>
      </c>
      <c r="U101" s="20">
        <f t="shared" si="4"/>
        <v>1.1154411764705883</v>
      </c>
      <c r="V101" s="20">
        <f t="shared" si="5"/>
        <v>0.948125</v>
      </c>
      <c r="X101" s="20">
        <f t="shared" si="24"/>
        <v>1E-3</v>
      </c>
      <c r="Y101" s="20">
        <f t="shared" si="6"/>
        <v>6.49</v>
      </c>
      <c r="Z101" s="20">
        <f t="shared" si="25"/>
        <v>1.5500000000000007</v>
      </c>
      <c r="AA101" s="20">
        <f t="shared" si="14"/>
        <v>2.4025000000000021</v>
      </c>
      <c r="AB101" s="20">
        <f t="shared" si="15"/>
        <v>15.592225000000013</v>
      </c>
      <c r="AC101" s="20">
        <f t="shared" si="16"/>
        <v>1.4025000000000021</v>
      </c>
      <c r="AD101" s="20">
        <v>1</v>
      </c>
      <c r="AE101" s="20">
        <f t="shared" si="17"/>
        <v>1.0059500000000006E-2</v>
      </c>
      <c r="AF101" s="20" t="str">
        <f t="shared" si="18"/>
        <v>1+0,0100595j</v>
      </c>
      <c r="AH101" s="20" t="str">
        <f t="shared" si="19"/>
        <v>1,4025+0,01410844875j</v>
      </c>
      <c r="AI101" s="20" t="str">
        <f t="shared" si="20"/>
        <v>16,994725+0,01410844875j</v>
      </c>
      <c r="AK101" s="20" t="str">
        <f t="shared" si="21"/>
        <v>0,917473760488484-0,000761655839051326j</v>
      </c>
      <c r="AO101" s="20">
        <f t="shared" si="22"/>
        <v>0.91747407663895175</v>
      </c>
      <c r="AP101" s="20">
        <v>31</v>
      </c>
      <c r="AR101" s="20">
        <f>Compensation!$C$16</f>
        <v>1.0249999999999999</v>
      </c>
    </row>
    <row r="102" spans="1:44" s="20" customFormat="1">
      <c r="A102" s="20">
        <f t="shared" si="0"/>
        <v>0.35</v>
      </c>
      <c r="B102" s="20">
        <f t="shared" si="1"/>
        <v>6.49</v>
      </c>
      <c r="C102" s="20">
        <f t="shared" si="23"/>
        <v>1.6000000000000008</v>
      </c>
      <c r="D102" s="20">
        <f t="shared" si="7"/>
        <v>2.5600000000000023</v>
      </c>
      <c r="E102" s="20">
        <f t="shared" si="8"/>
        <v>16.614400000000014</v>
      </c>
      <c r="F102" s="20">
        <f t="shared" si="9"/>
        <v>1.5600000000000023</v>
      </c>
      <c r="G102" s="20">
        <f>1</f>
        <v>1</v>
      </c>
      <c r="H102" s="20">
        <f t="shared" si="10"/>
        <v>3.6344000000000016</v>
      </c>
      <c r="I102" s="20" t="str">
        <f t="shared" si="11"/>
        <v>1+3,6344j</v>
      </c>
      <c r="K102" s="20" t="str">
        <f t="shared" si="12"/>
        <v>1,56+5,66966400000001j</v>
      </c>
      <c r="M102" s="20" t="str">
        <f t="shared" ref="M102:M133" si="26">IMSUM(K102,E102)</f>
        <v>18,1744+5,66966400000001j</v>
      </c>
      <c r="O102" s="20" t="str">
        <f t="shared" ref="O102:O133" si="27">IMDIV(E102,M102)</f>
        <v>0,833090075732463-0,259889779642664j</v>
      </c>
      <c r="S102" s="20">
        <f t="shared" si="13"/>
        <v>0.87268652553287052</v>
      </c>
      <c r="U102" s="20">
        <f t="shared" si="4"/>
        <v>1.1154411764705883</v>
      </c>
      <c r="V102" s="20">
        <f t="shared" si="5"/>
        <v>0.948125</v>
      </c>
      <c r="X102" s="20">
        <f t="shared" si="24"/>
        <v>1E-3</v>
      </c>
      <c r="Y102" s="20">
        <f t="shared" si="6"/>
        <v>6.49</v>
      </c>
      <c r="Z102" s="20">
        <f t="shared" si="25"/>
        <v>1.6000000000000008</v>
      </c>
      <c r="AA102" s="20">
        <f t="shared" si="14"/>
        <v>2.5600000000000023</v>
      </c>
      <c r="AB102" s="20">
        <f t="shared" si="15"/>
        <v>16.614400000000014</v>
      </c>
      <c r="AC102" s="20">
        <f t="shared" si="16"/>
        <v>1.5600000000000023</v>
      </c>
      <c r="AD102" s="20">
        <v>1</v>
      </c>
      <c r="AE102" s="20">
        <f t="shared" si="17"/>
        <v>1.0384000000000006E-2</v>
      </c>
      <c r="AF102" s="20" t="str">
        <f t="shared" si="18"/>
        <v>1+0,010384j</v>
      </c>
      <c r="AH102" s="20" t="str">
        <f t="shared" si="19"/>
        <v>1,56+0,01619904j</v>
      </c>
      <c r="AI102" s="20" t="str">
        <f t="shared" si="20"/>
        <v>18,1744+0,01619904j</v>
      </c>
      <c r="AK102" s="20" t="str">
        <f t="shared" si="21"/>
        <v>0,914164253067445-0,000814804521855449j</v>
      </c>
      <c r="AO102" s="20">
        <f t="shared" si="22"/>
        <v>0.91416461618943035</v>
      </c>
      <c r="AP102" s="20">
        <v>32</v>
      </c>
      <c r="AR102" s="20">
        <f>Compensation!$C$16</f>
        <v>1.0249999999999999</v>
      </c>
    </row>
    <row r="103" spans="1:44" s="20" customFormat="1">
      <c r="A103" s="20">
        <f t="shared" si="0"/>
        <v>0.35</v>
      </c>
      <c r="B103" s="20">
        <f t="shared" si="1"/>
        <v>6.49</v>
      </c>
      <c r="C103" s="20">
        <f t="shared" si="23"/>
        <v>1.6500000000000008</v>
      </c>
      <c r="D103" s="20">
        <f t="shared" si="7"/>
        <v>2.7225000000000028</v>
      </c>
      <c r="E103" s="20">
        <f t="shared" si="8"/>
        <v>17.669025000000019</v>
      </c>
      <c r="F103" s="20">
        <f t="shared" si="9"/>
        <v>1.7225000000000028</v>
      </c>
      <c r="G103" s="20">
        <f>1</f>
        <v>1</v>
      </c>
      <c r="H103" s="20">
        <f t="shared" si="10"/>
        <v>3.7479750000000021</v>
      </c>
      <c r="I103" s="20" t="str">
        <f t="shared" si="11"/>
        <v>1+3,747975j</v>
      </c>
      <c r="K103" s="20" t="str">
        <f t="shared" si="12"/>
        <v>1,7225+6,45588693750001j</v>
      </c>
      <c r="M103" s="20" t="str">
        <f t="shared" si="26"/>
        <v>19,391525+6,45588693750001j</v>
      </c>
      <c r="O103" s="20" t="str">
        <f t="shared" si="27"/>
        <v>0,820257047582735-0,273082532646695j</v>
      </c>
      <c r="S103" s="20">
        <f t="shared" si="13"/>
        <v>0.864520499320796</v>
      </c>
      <c r="U103" s="20">
        <f t="shared" si="4"/>
        <v>1.1154411764705883</v>
      </c>
      <c r="V103" s="20">
        <f t="shared" si="5"/>
        <v>0.948125</v>
      </c>
      <c r="X103" s="20">
        <f t="shared" si="24"/>
        <v>1E-3</v>
      </c>
      <c r="Y103" s="20">
        <f t="shared" si="6"/>
        <v>6.49</v>
      </c>
      <c r="Z103" s="20">
        <f t="shared" si="25"/>
        <v>1.6500000000000008</v>
      </c>
      <c r="AA103" s="20">
        <f t="shared" si="14"/>
        <v>2.7225000000000028</v>
      </c>
      <c r="AB103" s="20">
        <f t="shared" si="15"/>
        <v>17.669025000000019</v>
      </c>
      <c r="AC103" s="20">
        <f t="shared" si="16"/>
        <v>1.7225000000000028</v>
      </c>
      <c r="AD103" s="20">
        <v>1</v>
      </c>
      <c r="AE103" s="20">
        <f t="shared" si="17"/>
        <v>1.0708500000000006E-2</v>
      </c>
      <c r="AF103" s="20" t="str">
        <f t="shared" si="18"/>
        <v>1+0,0107085j</v>
      </c>
      <c r="AH103" s="20" t="str">
        <f t="shared" si="19"/>
        <v>1,7225+0,01844539125j</v>
      </c>
      <c r="AI103" s="20" t="str">
        <f t="shared" si="20"/>
        <v>19,391525+0,01844539125j</v>
      </c>
      <c r="AK103" s="20" t="str">
        <f t="shared" si="21"/>
        <v>0,911171710997938-0,000866714644943546j</v>
      </c>
      <c r="AO103" s="20">
        <f t="shared" si="22"/>
        <v>0.91117212321118868</v>
      </c>
      <c r="AP103" s="20">
        <v>33</v>
      </c>
      <c r="AR103" s="20">
        <f>Compensation!$C$16</f>
        <v>1.0249999999999999</v>
      </c>
    </row>
    <row r="104" spans="1:44" s="20" customFormat="1">
      <c r="A104" s="20">
        <f t="shared" si="0"/>
        <v>0.35</v>
      </c>
      <c r="B104" s="20">
        <f t="shared" si="1"/>
        <v>6.49</v>
      </c>
      <c r="C104" s="20">
        <f t="shared" si="23"/>
        <v>1.7000000000000008</v>
      </c>
      <c r="D104" s="20">
        <f t="shared" si="7"/>
        <v>2.8900000000000028</v>
      </c>
      <c r="E104" s="20">
        <f t="shared" si="8"/>
        <v>18.756100000000018</v>
      </c>
      <c r="F104" s="20">
        <f t="shared" si="9"/>
        <v>1.8900000000000028</v>
      </c>
      <c r="G104" s="20">
        <f>1</f>
        <v>1</v>
      </c>
      <c r="H104" s="20">
        <f t="shared" si="10"/>
        <v>3.861550000000002</v>
      </c>
      <c r="I104" s="20" t="str">
        <f t="shared" si="11"/>
        <v>1+3,86155j</v>
      </c>
      <c r="K104" s="20" t="str">
        <f t="shared" si="12"/>
        <v>1,89+7,29832950000001j</v>
      </c>
      <c r="M104" s="20" t="str">
        <f t="shared" si="26"/>
        <v>20,6461+7,29832950000001j</v>
      </c>
      <c r="O104" s="20" t="str">
        <f t="shared" si="27"/>
        <v>0,807546329626007-0,285465012768814j</v>
      </c>
      <c r="S104" s="20">
        <f t="shared" si="13"/>
        <v>0.85651698640922158</v>
      </c>
      <c r="U104" s="20">
        <f t="shared" si="4"/>
        <v>1.1154411764705883</v>
      </c>
      <c r="V104" s="20">
        <f t="shared" si="5"/>
        <v>0.948125</v>
      </c>
      <c r="X104" s="20">
        <f t="shared" si="24"/>
        <v>1E-3</v>
      </c>
      <c r="Y104" s="20">
        <f t="shared" si="6"/>
        <v>6.49</v>
      </c>
      <c r="Z104" s="20">
        <f t="shared" si="25"/>
        <v>1.7000000000000008</v>
      </c>
      <c r="AA104" s="20">
        <f t="shared" si="14"/>
        <v>2.8900000000000028</v>
      </c>
      <c r="AB104" s="20">
        <f t="shared" si="15"/>
        <v>18.756100000000018</v>
      </c>
      <c r="AC104" s="20">
        <f t="shared" si="16"/>
        <v>1.8900000000000028</v>
      </c>
      <c r="AD104" s="20">
        <v>1</v>
      </c>
      <c r="AE104" s="20">
        <f t="shared" si="17"/>
        <v>1.1033000000000006E-2</v>
      </c>
      <c r="AF104" s="20" t="str">
        <f t="shared" si="18"/>
        <v>1+0,011033j</v>
      </c>
      <c r="AH104" s="20" t="str">
        <f t="shared" si="19"/>
        <v>1,89+0,02085237j</v>
      </c>
      <c r="AI104" s="20" t="str">
        <f t="shared" si="20"/>
        <v>20,6461+0,02085237j</v>
      </c>
      <c r="AK104" s="20" t="str">
        <f t="shared" si="21"/>
        <v>0,90845636063336-0,000917532519981026j</v>
      </c>
      <c r="AO104" s="20">
        <f t="shared" si="22"/>
        <v>0.90845682398292027</v>
      </c>
      <c r="AP104" s="20">
        <v>34</v>
      </c>
      <c r="AR104" s="20">
        <f>Compensation!$C$16</f>
        <v>1.0249999999999999</v>
      </c>
    </row>
    <row r="105" spans="1:44" s="20" customFormat="1">
      <c r="A105" s="20">
        <f t="shared" si="0"/>
        <v>0.35</v>
      </c>
      <c r="B105" s="20">
        <f t="shared" si="1"/>
        <v>6.49</v>
      </c>
      <c r="C105" s="20">
        <f t="shared" si="23"/>
        <v>1.7500000000000009</v>
      </c>
      <c r="D105" s="20">
        <f t="shared" si="7"/>
        <v>3.0625000000000031</v>
      </c>
      <c r="E105" s="20">
        <f t="shared" si="8"/>
        <v>19.875625000000021</v>
      </c>
      <c r="F105" s="20">
        <f t="shared" si="9"/>
        <v>2.0625000000000031</v>
      </c>
      <c r="G105" s="20">
        <f>1</f>
        <v>1</v>
      </c>
      <c r="H105" s="20">
        <f t="shared" si="10"/>
        <v>3.9751250000000016</v>
      </c>
      <c r="I105" s="20" t="str">
        <f t="shared" si="11"/>
        <v>1+3,975125j</v>
      </c>
      <c r="K105" s="20" t="str">
        <f t="shared" si="12"/>
        <v>2,0625+8,19869531250001j</v>
      </c>
      <c r="M105" s="20" t="str">
        <f t="shared" si="26"/>
        <v>21,938125+8,19869531250001j</v>
      </c>
      <c r="O105" s="20" t="str">
        <f t="shared" si="27"/>
        <v>0,794957153496291-0,297090635047817j</v>
      </c>
      <c r="S105" s="20">
        <f t="shared" si="13"/>
        <v>0.84865759958185771</v>
      </c>
      <c r="U105" s="20">
        <f t="shared" si="4"/>
        <v>1.1154411764705883</v>
      </c>
      <c r="V105" s="20">
        <f t="shared" si="5"/>
        <v>0.948125</v>
      </c>
      <c r="X105" s="20">
        <f t="shared" si="24"/>
        <v>1E-3</v>
      </c>
      <c r="Y105" s="20">
        <f t="shared" si="6"/>
        <v>6.49</v>
      </c>
      <c r="Z105" s="20">
        <f t="shared" si="25"/>
        <v>1.7500000000000009</v>
      </c>
      <c r="AA105" s="20">
        <f t="shared" si="14"/>
        <v>3.0625000000000031</v>
      </c>
      <c r="AB105" s="20">
        <f t="shared" si="15"/>
        <v>19.875625000000021</v>
      </c>
      <c r="AC105" s="20">
        <f t="shared" si="16"/>
        <v>2.0625000000000031</v>
      </c>
      <c r="AD105" s="20">
        <v>1</v>
      </c>
      <c r="AE105" s="20">
        <f t="shared" si="17"/>
        <v>1.1357500000000005E-2</v>
      </c>
      <c r="AF105" s="20" t="str">
        <f t="shared" si="18"/>
        <v>1+0,0113575j</v>
      </c>
      <c r="AH105" s="20" t="str">
        <f t="shared" si="19"/>
        <v>2,0625+0,02342484375j</v>
      </c>
      <c r="AI105" s="20" t="str">
        <f t="shared" si="20"/>
        <v>21,938125+0,02342484375j</v>
      </c>
      <c r="AK105" s="20" t="str">
        <f t="shared" si="21"/>
        <v>0,905984551516073-0,000967381969023234j</v>
      </c>
      <c r="AO105" s="20">
        <f t="shared" si="22"/>
        <v>0.9059850679860314</v>
      </c>
      <c r="AP105" s="20">
        <v>35</v>
      </c>
      <c r="AR105" s="20">
        <f>Compensation!$C$16</f>
        <v>1.0249999999999999</v>
      </c>
    </row>
    <row r="106" spans="1:44" s="20" customFormat="1">
      <c r="A106" s="20">
        <f t="shared" si="0"/>
        <v>0.35</v>
      </c>
      <c r="B106" s="20">
        <f t="shared" si="1"/>
        <v>6.49</v>
      </c>
      <c r="C106" s="20">
        <f t="shared" si="23"/>
        <v>1.8000000000000009</v>
      </c>
      <c r="D106" s="20">
        <f t="shared" si="7"/>
        <v>3.2400000000000033</v>
      </c>
      <c r="E106" s="20">
        <f t="shared" si="8"/>
        <v>21.027600000000021</v>
      </c>
      <c r="F106" s="20">
        <f t="shared" si="9"/>
        <v>2.2400000000000033</v>
      </c>
      <c r="G106" s="20">
        <f>1</f>
        <v>1</v>
      </c>
      <c r="H106" s="20">
        <f t="shared" si="10"/>
        <v>4.088700000000002</v>
      </c>
      <c r="I106" s="20" t="str">
        <f t="shared" si="11"/>
        <v>1+4,0887j</v>
      </c>
      <c r="K106" s="20" t="str">
        <f t="shared" si="12"/>
        <v>2,24+9,15868800000001j</v>
      </c>
      <c r="M106" s="20" t="str">
        <f t="shared" si="26"/>
        <v>23,2676+9,15868800000001j</v>
      </c>
      <c r="O106" s="20" t="str">
        <f t="shared" si="27"/>
        <v>0,78248986637363-0,308006865739388j</v>
      </c>
      <c r="S106" s="20">
        <f t="shared" si="13"/>
        <v>0.84092723842198314</v>
      </c>
      <c r="U106" s="20">
        <f t="shared" si="4"/>
        <v>1.1154411764705883</v>
      </c>
      <c r="V106" s="20">
        <f t="shared" si="5"/>
        <v>0.948125</v>
      </c>
      <c r="X106" s="20">
        <f t="shared" si="24"/>
        <v>1E-3</v>
      </c>
      <c r="Y106" s="20">
        <f t="shared" si="6"/>
        <v>6.49</v>
      </c>
      <c r="Z106" s="20">
        <f t="shared" si="25"/>
        <v>1.8000000000000009</v>
      </c>
      <c r="AA106" s="20">
        <f t="shared" si="14"/>
        <v>3.2400000000000033</v>
      </c>
      <c r="AB106" s="20">
        <f t="shared" si="15"/>
        <v>21.027600000000021</v>
      </c>
      <c r="AC106" s="20">
        <f t="shared" si="16"/>
        <v>2.2400000000000033</v>
      </c>
      <c r="AD106" s="20">
        <v>1</v>
      </c>
      <c r="AE106" s="20">
        <f t="shared" si="17"/>
        <v>1.1682000000000007E-2</v>
      </c>
      <c r="AF106" s="20" t="str">
        <f t="shared" si="18"/>
        <v>1+0,011682j</v>
      </c>
      <c r="AH106" s="20" t="str">
        <f t="shared" si="19"/>
        <v>2,24+0,02616768j</v>
      </c>
      <c r="AI106" s="20" t="str">
        <f t="shared" si="20"/>
        <v>23,2676+0,02616768j</v>
      </c>
      <c r="AK106" s="20" t="str">
        <f t="shared" si="21"/>
        <v>0,903727647200148-0,00101636850724124j</v>
      </c>
      <c r="AO106" s="20">
        <f t="shared" si="22"/>
        <v>0.90372821872444464</v>
      </c>
      <c r="AP106" s="20">
        <v>36</v>
      </c>
      <c r="AR106" s="20">
        <f>Compensation!$C$16</f>
        <v>1.0249999999999999</v>
      </c>
    </row>
    <row r="107" spans="1:44" s="20" customFormat="1">
      <c r="A107" s="20">
        <f t="shared" si="0"/>
        <v>0.35</v>
      </c>
      <c r="B107" s="20">
        <f t="shared" si="1"/>
        <v>6.49</v>
      </c>
      <c r="C107" s="20">
        <f t="shared" si="23"/>
        <v>1.850000000000001</v>
      </c>
      <c r="D107" s="20">
        <f t="shared" si="7"/>
        <v>3.4225000000000034</v>
      </c>
      <c r="E107" s="20">
        <f t="shared" si="8"/>
        <v>22.212025000000022</v>
      </c>
      <c r="F107" s="20">
        <f t="shared" si="9"/>
        <v>2.4225000000000034</v>
      </c>
      <c r="G107" s="20">
        <f>1</f>
        <v>1</v>
      </c>
      <c r="H107" s="20">
        <f t="shared" si="10"/>
        <v>4.202275000000002</v>
      </c>
      <c r="I107" s="20" t="str">
        <f t="shared" si="11"/>
        <v>1+4,202275j</v>
      </c>
      <c r="K107" s="20" t="str">
        <f t="shared" si="12"/>
        <v>2,4225+10,1800111875j</v>
      </c>
      <c r="M107" s="20" t="str">
        <f t="shared" si="26"/>
        <v>24,634525+10,1800111875j</v>
      </c>
      <c r="O107" s="20" t="str">
        <f t="shared" si="27"/>
        <v>0,770145671995753-0,318256250401478j</v>
      </c>
      <c r="S107" s="20">
        <f t="shared" si="13"/>
        <v>0.83331350463879938</v>
      </c>
      <c r="U107" s="20">
        <f t="shared" si="4"/>
        <v>1.1154411764705883</v>
      </c>
      <c r="V107" s="20">
        <f t="shared" si="5"/>
        <v>0.948125</v>
      </c>
      <c r="X107" s="20">
        <f t="shared" si="24"/>
        <v>1E-3</v>
      </c>
      <c r="Y107" s="20">
        <f t="shared" si="6"/>
        <v>6.49</v>
      </c>
      <c r="Z107" s="20">
        <f t="shared" si="25"/>
        <v>1.850000000000001</v>
      </c>
      <c r="AA107" s="20">
        <f t="shared" si="14"/>
        <v>3.4225000000000034</v>
      </c>
      <c r="AB107" s="20">
        <f t="shared" si="15"/>
        <v>22.212025000000022</v>
      </c>
      <c r="AC107" s="20">
        <f t="shared" si="16"/>
        <v>2.4225000000000034</v>
      </c>
      <c r="AD107" s="20">
        <v>1</v>
      </c>
      <c r="AE107" s="20">
        <f t="shared" si="17"/>
        <v>1.2006500000000007E-2</v>
      </c>
      <c r="AF107" s="20" t="str">
        <f t="shared" si="18"/>
        <v>1+0,0120065j</v>
      </c>
      <c r="AH107" s="20" t="str">
        <f t="shared" si="19"/>
        <v>2,4225+0,02908574625j</v>
      </c>
      <c r="AI107" s="20" t="str">
        <f t="shared" si="20"/>
        <v>24,634525+0,02908574625j</v>
      </c>
      <c r="AK107" s="20" t="str">
        <f t="shared" si="21"/>
        <v>0,901661145722109-0,00106458262491189j</v>
      </c>
      <c r="AO107" s="20">
        <f t="shared" si="22"/>
        <v>0.90166177419311266</v>
      </c>
      <c r="AP107" s="20">
        <v>37</v>
      </c>
      <c r="AR107" s="20">
        <f>Compensation!$C$16</f>
        <v>1.0249999999999999</v>
      </c>
    </row>
    <row r="108" spans="1:44" s="20" customFormat="1">
      <c r="A108" s="20">
        <f t="shared" si="0"/>
        <v>0.35</v>
      </c>
      <c r="B108" s="20">
        <f t="shared" si="1"/>
        <v>6.49</v>
      </c>
      <c r="C108" s="20">
        <f t="shared" si="23"/>
        <v>1.900000000000001</v>
      </c>
      <c r="D108" s="20">
        <f t="shared" si="7"/>
        <v>3.6100000000000039</v>
      </c>
      <c r="E108" s="20">
        <f t="shared" si="8"/>
        <v>23.428900000000027</v>
      </c>
      <c r="F108" s="20">
        <f t="shared" si="9"/>
        <v>2.6100000000000039</v>
      </c>
      <c r="G108" s="20">
        <f>1</f>
        <v>1</v>
      </c>
      <c r="H108" s="20">
        <f t="shared" si="10"/>
        <v>4.315850000000002</v>
      </c>
      <c r="I108" s="20" t="str">
        <f t="shared" si="11"/>
        <v>1+4,31585j</v>
      </c>
      <c r="K108" s="20" t="str">
        <f t="shared" si="12"/>
        <v>2,61+11,2643685j</v>
      </c>
      <c r="M108" s="20" t="str">
        <f t="shared" si="26"/>
        <v>26,0389+11,2643685j</v>
      </c>
      <c r="O108" s="20" t="str">
        <f t="shared" si="27"/>
        <v>0,757926412344518-0,327877230010929j</v>
      </c>
      <c r="S108" s="20">
        <f t="shared" si="13"/>
        <v>0.82580622696191375</v>
      </c>
      <c r="U108" s="20">
        <f t="shared" si="4"/>
        <v>1.1154411764705883</v>
      </c>
      <c r="V108" s="20">
        <f t="shared" si="5"/>
        <v>0.948125</v>
      </c>
      <c r="X108" s="20">
        <f t="shared" si="24"/>
        <v>1E-3</v>
      </c>
      <c r="Y108" s="20">
        <f t="shared" si="6"/>
        <v>6.49</v>
      </c>
      <c r="Z108" s="20">
        <f t="shared" si="25"/>
        <v>1.900000000000001</v>
      </c>
      <c r="AA108" s="20">
        <f t="shared" si="14"/>
        <v>3.6100000000000039</v>
      </c>
      <c r="AB108" s="20">
        <f t="shared" si="15"/>
        <v>23.428900000000027</v>
      </c>
      <c r="AC108" s="20">
        <f t="shared" si="16"/>
        <v>2.6100000000000039</v>
      </c>
      <c r="AD108" s="20">
        <v>1</v>
      </c>
      <c r="AE108" s="20">
        <f t="shared" si="17"/>
        <v>1.2331000000000007E-2</v>
      </c>
      <c r="AF108" s="20" t="str">
        <f t="shared" si="18"/>
        <v>1+0,012331j</v>
      </c>
      <c r="AH108" s="20" t="str">
        <f t="shared" si="19"/>
        <v>2,61+0,03218391j</v>
      </c>
      <c r="AI108" s="20" t="str">
        <f t="shared" si="20"/>
        <v>26,0389+0,03218391j</v>
      </c>
      <c r="AK108" s="20" t="str">
        <f t="shared" si="21"/>
        <v>0,899763976519626-0,00111210238687309j</v>
      </c>
      <c r="AO108" s="20">
        <f t="shared" si="22"/>
        <v>0.89976466379499975</v>
      </c>
      <c r="AP108" s="20">
        <v>38</v>
      </c>
      <c r="AR108" s="20">
        <f>Compensation!$C$16</f>
        <v>1.0249999999999999</v>
      </c>
    </row>
    <row r="109" spans="1:44" s="20" customFormat="1">
      <c r="A109" s="20">
        <f t="shared" si="0"/>
        <v>0.35</v>
      </c>
      <c r="B109" s="20">
        <f t="shared" si="1"/>
        <v>6.49</v>
      </c>
      <c r="C109" s="20">
        <f t="shared" si="23"/>
        <v>1.9500000000000011</v>
      </c>
      <c r="D109" s="20">
        <f t="shared" si="7"/>
        <v>3.8025000000000042</v>
      </c>
      <c r="E109" s="20">
        <f t="shared" si="8"/>
        <v>24.67822500000003</v>
      </c>
      <c r="F109" s="20">
        <f t="shared" si="9"/>
        <v>2.8025000000000042</v>
      </c>
      <c r="G109" s="20">
        <f>1</f>
        <v>1</v>
      </c>
      <c r="H109" s="20">
        <f t="shared" si="10"/>
        <v>4.4294250000000019</v>
      </c>
      <c r="I109" s="20" t="str">
        <f t="shared" si="11"/>
        <v>1+4,429425j</v>
      </c>
      <c r="K109" s="20" t="str">
        <f t="shared" si="12"/>
        <v>2,8025+12,4134635625j</v>
      </c>
      <c r="M109" s="20" t="str">
        <f t="shared" si="26"/>
        <v>27,480725+12,4134635625j</v>
      </c>
      <c r="O109" s="20" t="str">
        <f t="shared" si="27"/>
        <v>0,745834385028249-0,336904792803238j</v>
      </c>
      <c r="S109" s="20">
        <f t="shared" si="13"/>
        <v>0.8183970731278668</v>
      </c>
      <c r="U109" s="20">
        <f t="shared" si="4"/>
        <v>1.1154411764705883</v>
      </c>
      <c r="V109" s="20">
        <f t="shared" si="5"/>
        <v>0.948125</v>
      </c>
      <c r="X109" s="20">
        <f t="shared" si="24"/>
        <v>1E-3</v>
      </c>
      <c r="Y109" s="20">
        <f t="shared" si="6"/>
        <v>6.49</v>
      </c>
      <c r="Z109" s="20">
        <f t="shared" si="25"/>
        <v>1.9500000000000011</v>
      </c>
      <c r="AA109" s="20">
        <f t="shared" si="14"/>
        <v>3.8025000000000042</v>
      </c>
      <c r="AB109" s="20">
        <f t="shared" si="15"/>
        <v>24.67822500000003</v>
      </c>
      <c r="AC109" s="20">
        <f t="shared" si="16"/>
        <v>2.8025000000000042</v>
      </c>
      <c r="AD109" s="20">
        <v>1</v>
      </c>
      <c r="AE109" s="20">
        <f t="shared" si="17"/>
        <v>1.2655500000000007E-2</v>
      </c>
      <c r="AF109" s="20" t="str">
        <f t="shared" si="18"/>
        <v>1+0,0126555j</v>
      </c>
      <c r="AH109" s="20" t="str">
        <f t="shared" si="19"/>
        <v>2,8025+0,0354670387500001j</v>
      </c>
      <c r="AI109" s="20" t="str">
        <f t="shared" si="20"/>
        <v>27,480725+0,0354670387500001j</v>
      </c>
      <c r="AK109" s="20" t="str">
        <f t="shared" si="21"/>
        <v>0,898017934165179-0,00115899550936998j</v>
      </c>
      <c r="AO109" s="20">
        <f t="shared" si="22"/>
        <v>0.89801868207342239</v>
      </c>
      <c r="AP109" s="20">
        <v>39</v>
      </c>
      <c r="AR109" s="20">
        <f>Compensation!$C$16</f>
        <v>1.0249999999999999</v>
      </c>
    </row>
    <row r="110" spans="1:44" s="20" customFormat="1">
      <c r="A110" s="20">
        <f t="shared" si="0"/>
        <v>0.35</v>
      </c>
      <c r="B110" s="20">
        <f t="shared" si="1"/>
        <v>6.49</v>
      </c>
      <c r="C110" s="20">
        <f t="shared" si="23"/>
        <v>2.0000000000000009</v>
      </c>
      <c r="D110" s="20">
        <f t="shared" si="7"/>
        <v>4.0000000000000036</v>
      </c>
      <c r="E110" s="20">
        <f t="shared" si="8"/>
        <v>25.960000000000022</v>
      </c>
      <c r="F110" s="20">
        <f t="shared" si="9"/>
        <v>3.0000000000000036</v>
      </c>
      <c r="G110" s="20">
        <f>1</f>
        <v>1</v>
      </c>
      <c r="H110" s="20">
        <f t="shared" si="10"/>
        <v>4.5430000000000019</v>
      </c>
      <c r="I110" s="20" t="str">
        <f t="shared" si="11"/>
        <v>1+4,543j</v>
      </c>
      <c r="K110" s="20" t="str">
        <f t="shared" si="12"/>
        <v>3+13,629j</v>
      </c>
      <c r="M110" s="20" t="str">
        <f t="shared" si="26"/>
        <v>28,96+13,629j</v>
      </c>
      <c r="O110" s="20" t="str">
        <f t="shared" si="27"/>
        <v>0,733872191623255-0,345370997915516j</v>
      </c>
      <c r="S110" s="20">
        <f t="shared" si="13"/>
        <v>0.81107923154219586</v>
      </c>
      <c r="U110" s="20">
        <f t="shared" si="4"/>
        <v>1.1154411764705883</v>
      </c>
      <c r="V110" s="20">
        <f t="shared" si="5"/>
        <v>0.948125</v>
      </c>
      <c r="X110" s="20">
        <f t="shared" si="24"/>
        <v>1E-3</v>
      </c>
      <c r="Y110" s="20">
        <f t="shared" si="6"/>
        <v>6.49</v>
      </c>
      <c r="Z110" s="20">
        <f t="shared" si="25"/>
        <v>2.0000000000000009</v>
      </c>
      <c r="AA110" s="20">
        <f t="shared" si="14"/>
        <v>4.0000000000000036</v>
      </c>
      <c r="AB110" s="20">
        <f t="shared" si="15"/>
        <v>25.960000000000022</v>
      </c>
      <c r="AC110" s="20">
        <f t="shared" si="16"/>
        <v>3.0000000000000036</v>
      </c>
      <c r="AD110" s="20">
        <v>1</v>
      </c>
      <c r="AE110" s="20">
        <f t="shared" si="17"/>
        <v>1.2980000000000005E-2</v>
      </c>
      <c r="AF110" s="20" t="str">
        <f t="shared" si="18"/>
        <v>1+0,01298j</v>
      </c>
      <c r="AH110" s="20" t="str">
        <f t="shared" si="19"/>
        <v>3+0,03894j</v>
      </c>
      <c r="AI110" s="20" t="str">
        <f t="shared" si="20"/>
        <v>28,96+0,03894j</v>
      </c>
      <c r="AK110" s="20" t="str">
        <f t="shared" si="21"/>
        <v>0,896407219088363-0,00120532103284879j</v>
      </c>
      <c r="AO110" s="20">
        <f t="shared" si="22"/>
        <v>0.8964080294333181</v>
      </c>
      <c r="AP110" s="20">
        <v>40</v>
      </c>
      <c r="AR110" s="20">
        <f>Compensation!$C$16</f>
        <v>1.0249999999999999</v>
      </c>
    </row>
    <row r="111" spans="1:44" s="20" customFormat="1">
      <c r="A111" s="20">
        <f t="shared" si="0"/>
        <v>0.35</v>
      </c>
      <c r="B111" s="20">
        <f t="shared" si="1"/>
        <v>6.49</v>
      </c>
      <c r="C111" s="20">
        <f t="shared" si="23"/>
        <v>2.0500000000000007</v>
      </c>
      <c r="D111" s="20">
        <f t="shared" si="7"/>
        <v>4.2025000000000032</v>
      </c>
      <c r="E111" s="20">
        <f t="shared" si="8"/>
        <v>27.274225000000023</v>
      </c>
      <c r="F111" s="20">
        <f t="shared" si="9"/>
        <v>3.2025000000000032</v>
      </c>
      <c r="G111" s="20">
        <f>1</f>
        <v>1</v>
      </c>
      <c r="H111" s="20">
        <f t="shared" si="10"/>
        <v>4.656575000000001</v>
      </c>
      <c r="I111" s="20" t="str">
        <f t="shared" si="11"/>
        <v>1+4,656575j</v>
      </c>
      <c r="K111" s="20" t="str">
        <f t="shared" si="12"/>
        <v>3,2025+14,9126814375j</v>
      </c>
      <c r="M111" s="20" t="str">
        <f t="shared" si="26"/>
        <v>30,476725+14,9126814375j</v>
      </c>
      <c r="O111" s="20" t="str">
        <f t="shared" si="27"/>
        <v>0,722042612653537-0,35330539835899j</v>
      </c>
      <c r="S111" s="20">
        <f t="shared" si="13"/>
        <v>0.80384714902595145</v>
      </c>
      <c r="U111" s="20">
        <f t="shared" si="4"/>
        <v>1.1154411764705883</v>
      </c>
      <c r="V111" s="20">
        <f t="shared" si="5"/>
        <v>0.948125</v>
      </c>
      <c r="X111" s="20">
        <f t="shared" si="24"/>
        <v>1E-3</v>
      </c>
      <c r="Y111" s="20">
        <f t="shared" si="6"/>
        <v>6.49</v>
      </c>
      <c r="Z111" s="20">
        <f t="shared" si="25"/>
        <v>2.0500000000000007</v>
      </c>
      <c r="AA111" s="20">
        <f t="shared" si="14"/>
        <v>4.2025000000000032</v>
      </c>
      <c r="AB111" s="20">
        <f t="shared" si="15"/>
        <v>27.274225000000023</v>
      </c>
      <c r="AC111" s="20">
        <f t="shared" si="16"/>
        <v>3.2025000000000032</v>
      </c>
      <c r="AD111" s="20">
        <v>1</v>
      </c>
      <c r="AE111" s="20">
        <f t="shared" si="17"/>
        <v>1.3304500000000006E-2</v>
      </c>
      <c r="AF111" s="20" t="str">
        <f t="shared" si="18"/>
        <v>1+0,0133045j</v>
      </c>
      <c r="AH111" s="20" t="str">
        <f t="shared" si="19"/>
        <v>3,2025+0,04260766125j</v>
      </c>
      <c r="AI111" s="20" t="str">
        <f t="shared" si="20"/>
        <v>30,476725+0,04260766125j</v>
      </c>
      <c r="AK111" s="20" t="str">
        <f t="shared" si="21"/>
        <v>0,89491806262805-0,00125113067952551j</v>
      </c>
      <c r="AO111" s="20">
        <f t="shared" si="22"/>
        <v>0.89491893719259263</v>
      </c>
      <c r="AP111" s="20">
        <v>41</v>
      </c>
      <c r="AR111" s="20">
        <f>Compensation!$C$16</f>
        <v>1.0249999999999999</v>
      </c>
    </row>
    <row r="112" spans="1:44" s="20" customFormat="1">
      <c r="A112" s="20">
        <f t="shared" si="0"/>
        <v>0.35</v>
      </c>
      <c r="B112" s="20">
        <f t="shared" si="1"/>
        <v>6.49</v>
      </c>
      <c r="C112" s="20">
        <f t="shared" si="23"/>
        <v>2.1000000000000005</v>
      </c>
      <c r="D112" s="20">
        <f t="shared" si="7"/>
        <v>4.4100000000000019</v>
      </c>
      <c r="E112" s="20">
        <f t="shared" si="8"/>
        <v>28.620900000000013</v>
      </c>
      <c r="F112" s="20">
        <f t="shared" si="9"/>
        <v>3.4100000000000019</v>
      </c>
      <c r="G112" s="20">
        <f>1</f>
        <v>1</v>
      </c>
      <c r="H112" s="20">
        <f t="shared" si="10"/>
        <v>4.770150000000001</v>
      </c>
      <c r="I112" s="20" t="str">
        <f t="shared" si="11"/>
        <v>1+4,77015j</v>
      </c>
      <c r="K112" s="20" t="str">
        <f t="shared" si="12"/>
        <v>3,41+16,2662115j</v>
      </c>
      <c r="M112" s="20" t="str">
        <f t="shared" si="26"/>
        <v>32,0309+16,2662115j</v>
      </c>
      <c r="O112" s="20" t="str">
        <f t="shared" si="27"/>
        <v>0,710348505362496-0,360735384486082j</v>
      </c>
      <c r="S112" s="20">
        <f t="shared" si="13"/>
        <v>0.7966963139685368</v>
      </c>
      <c r="U112" s="20">
        <f t="shared" si="4"/>
        <v>1.1154411764705883</v>
      </c>
      <c r="V112" s="20">
        <f t="shared" si="5"/>
        <v>0.948125</v>
      </c>
      <c r="X112" s="20">
        <f t="shared" si="24"/>
        <v>1E-3</v>
      </c>
      <c r="Y112" s="20">
        <f t="shared" si="6"/>
        <v>6.49</v>
      </c>
      <c r="Z112" s="20">
        <f t="shared" si="25"/>
        <v>2.1000000000000005</v>
      </c>
      <c r="AA112" s="20">
        <f t="shared" si="14"/>
        <v>4.4100000000000019</v>
      </c>
      <c r="AB112" s="20">
        <f t="shared" si="15"/>
        <v>28.620900000000013</v>
      </c>
      <c r="AC112" s="20">
        <f t="shared" si="16"/>
        <v>3.4100000000000019</v>
      </c>
      <c r="AD112" s="20">
        <v>1</v>
      </c>
      <c r="AE112" s="20">
        <f t="shared" si="17"/>
        <v>1.3629000000000004E-2</v>
      </c>
      <c r="AF112" s="20" t="str">
        <f t="shared" si="18"/>
        <v>1+0,013629j</v>
      </c>
      <c r="AH112" s="20" t="str">
        <f t="shared" si="19"/>
        <v>3,41+0,04647489j</v>
      </c>
      <c r="AI112" s="20" t="str">
        <f t="shared" si="20"/>
        <v>32,0309+0,04647489j</v>
      </c>
      <c r="AK112" s="20" t="str">
        <f t="shared" si="21"/>
        <v>0,893538419048515-0,00129646996294371j</v>
      </c>
      <c r="AO112" s="20">
        <f t="shared" si="22"/>
        <v>0.89353935959759745</v>
      </c>
      <c r="AP112" s="20">
        <v>42</v>
      </c>
      <c r="AR112" s="20">
        <f>Compensation!$C$16</f>
        <v>1.0249999999999999</v>
      </c>
    </row>
    <row r="113" spans="1:44" s="20" customFormat="1">
      <c r="A113" s="20">
        <f t="shared" si="0"/>
        <v>0.35</v>
      </c>
      <c r="B113" s="20">
        <f t="shared" si="1"/>
        <v>6.49</v>
      </c>
      <c r="C113" s="20">
        <f t="shared" si="23"/>
        <v>2.1500000000000004</v>
      </c>
      <c r="D113" s="20">
        <f t="shared" si="7"/>
        <v>4.6225000000000014</v>
      </c>
      <c r="E113" s="20">
        <f t="shared" si="8"/>
        <v>30.000025000000011</v>
      </c>
      <c r="F113" s="20">
        <f t="shared" si="9"/>
        <v>3.6225000000000014</v>
      </c>
      <c r="G113" s="20">
        <f>1</f>
        <v>1</v>
      </c>
      <c r="H113" s="20">
        <f t="shared" si="10"/>
        <v>4.883725000000001</v>
      </c>
      <c r="I113" s="20" t="str">
        <f t="shared" si="11"/>
        <v>1+4,883725j</v>
      </c>
      <c r="K113" s="20" t="str">
        <f t="shared" si="12"/>
        <v>3,6225+17,6912938125j</v>
      </c>
      <c r="M113" s="20" t="str">
        <f t="shared" si="26"/>
        <v>33,622525+17,6912938125j</v>
      </c>
      <c r="O113" s="20" t="str">
        <f t="shared" si="27"/>
        <v>0,698792720904189-0,367686464343541j</v>
      </c>
      <c r="S113" s="20">
        <f t="shared" si="13"/>
        <v>0.7896230764422566</v>
      </c>
      <c r="U113" s="20">
        <f t="shared" si="4"/>
        <v>1.1154411764705883</v>
      </c>
      <c r="V113" s="20">
        <f t="shared" si="5"/>
        <v>0.948125</v>
      </c>
      <c r="X113" s="20">
        <f t="shared" si="24"/>
        <v>1E-3</v>
      </c>
      <c r="Y113" s="20">
        <f t="shared" si="6"/>
        <v>6.49</v>
      </c>
      <c r="Z113" s="20">
        <f t="shared" si="25"/>
        <v>2.1500000000000004</v>
      </c>
      <c r="AA113" s="20">
        <f t="shared" si="14"/>
        <v>4.6225000000000014</v>
      </c>
      <c r="AB113" s="20">
        <f t="shared" si="15"/>
        <v>30.000025000000011</v>
      </c>
      <c r="AC113" s="20">
        <f t="shared" si="16"/>
        <v>3.6225000000000014</v>
      </c>
      <c r="AD113" s="20">
        <v>1</v>
      </c>
      <c r="AE113" s="20">
        <f t="shared" si="17"/>
        <v>1.3953500000000004E-2</v>
      </c>
      <c r="AF113" s="20" t="str">
        <f t="shared" si="18"/>
        <v>1+0,0139535j</v>
      </c>
      <c r="AH113" s="20" t="str">
        <f t="shared" si="19"/>
        <v>3,6225+0,05054655375j</v>
      </c>
      <c r="AI113" s="20" t="str">
        <f t="shared" si="20"/>
        <v>33,622525+0,05054655375j</v>
      </c>
      <c r="AK113" s="20" t="str">
        <f t="shared" si="21"/>
        <v>0,892257711100198-0,0013413791008551j</v>
      </c>
      <c r="AO113" s="20">
        <f t="shared" si="22"/>
        <v>0.89225871938337287</v>
      </c>
      <c r="AP113" s="20">
        <v>43</v>
      </c>
      <c r="AR113" s="20">
        <f>Compensation!$C$16</f>
        <v>1.0249999999999999</v>
      </c>
    </row>
    <row r="114" spans="1:44" s="20" customFormat="1">
      <c r="A114" s="20">
        <f t="shared" si="0"/>
        <v>0.35</v>
      </c>
      <c r="B114" s="20">
        <f t="shared" si="1"/>
        <v>6.49</v>
      </c>
      <c r="C114" s="20">
        <f t="shared" si="23"/>
        <v>2.2000000000000002</v>
      </c>
      <c r="D114" s="20">
        <f t="shared" si="7"/>
        <v>4.8400000000000007</v>
      </c>
      <c r="E114" s="20">
        <f t="shared" si="8"/>
        <v>31.411600000000007</v>
      </c>
      <c r="F114" s="20">
        <f t="shared" si="9"/>
        <v>3.8400000000000007</v>
      </c>
      <c r="G114" s="20">
        <f>1</f>
        <v>1</v>
      </c>
      <c r="H114" s="20">
        <f t="shared" si="10"/>
        <v>4.9973000000000001</v>
      </c>
      <c r="I114" s="20" t="str">
        <f t="shared" si="11"/>
        <v>1+4,9973j</v>
      </c>
      <c r="K114" s="20" t="str">
        <f t="shared" si="12"/>
        <v>3,84+19,189632j</v>
      </c>
      <c r="M114" s="20" t="str">
        <f t="shared" si="26"/>
        <v>35,2516+19,189632j</v>
      </c>
      <c r="O114" s="20" t="str">
        <f t="shared" si="27"/>
        <v>0,687378038024868-0,374182493690477j</v>
      </c>
      <c r="S114" s="20">
        <f t="shared" si="13"/>
        <v>0.78262449855811489</v>
      </c>
      <c r="U114" s="20">
        <f t="shared" si="4"/>
        <v>1.1154411764705883</v>
      </c>
      <c r="V114" s="20">
        <f t="shared" si="5"/>
        <v>0.948125</v>
      </c>
      <c r="X114" s="20">
        <f t="shared" si="24"/>
        <v>1E-3</v>
      </c>
      <c r="Y114" s="20">
        <f t="shared" si="6"/>
        <v>6.49</v>
      </c>
      <c r="Z114" s="20">
        <f t="shared" si="25"/>
        <v>2.2000000000000002</v>
      </c>
      <c r="AA114" s="20">
        <f t="shared" si="14"/>
        <v>4.8400000000000007</v>
      </c>
      <c r="AB114" s="20">
        <f t="shared" si="15"/>
        <v>31.411600000000007</v>
      </c>
      <c r="AC114" s="20">
        <f t="shared" si="16"/>
        <v>3.8400000000000007</v>
      </c>
      <c r="AD114" s="20">
        <v>1</v>
      </c>
      <c r="AE114" s="20">
        <f t="shared" si="17"/>
        <v>1.4278000000000002E-2</v>
      </c>
      <c r="AF114" s="20" t="str">
        <f t="shared" si="18"/>
        <v>1+0,014278j</v>
      </c>
      <c r="AH114" s="20" t="str">
        <f t="shared" si="19"/>
        <v>3,84+0,05482752j</v>
      </c>
      <c r="AI114" s="20" t="str">
        <f t="shared" si="20"/>
        <v>35,2516+0,05482752j</v>
      </c>
      <c r="AK114" s="20" t="str">
        <f t="shared" si="21"/>
        <v>0,891066618674941-0,00138589377097019j</v>
      </c>
      <c r="AO114" s="20">
        <f t="shared" si="22"/>
        <v>0.89106769642846839</v>
      </c>
      <c r="AP114" s="20">
        <v>44</v>
      </c>
      <c r="AR114" s="20">
        <f>Compensation!$C$16</f>
        <v>1.0249999999999999</v>
      </c>
    </row>
    <row r="115" spans="1:44" s="20" customFormat="1">
      <c r="A115" s="20">
        <f t="shared" si="0"/>
        <v>0.35</v>
      </c>
      <c r="B115" s="20">
        <f t="shared" si="1"/>
        <v>6.49</v>
      </c>
      <c r="C115" s="20">
        <f t="shared" si="23"/>
        <v>2.25</v>
      </c>
      <c r="D115" s="20">
        <f t="shared" si="7"/>
        <v>5.0625</v>
      </c>
      <c r="E115" s="20">
        <f t="shared" si="8"/>
        <v>32.855625000000003</v>
      </c>
      <c r="F115" s="20">
        <f t="shared" si="9"/>
        <v>4.0625</v>
      </c>
      <c r="G115" s="20">
        <f>1</f>
        <v>1</v>
      </c>
      <c r="H115" s="20">
        <f t="shared" si="10"/>
        <v>5.1108750000000001</v>
      </c>
      <c r="I115" s="20" t="str">
        <f t="shared" si="11"/>
        <v>1+5,110875j</v>
      </c>
      <c r="K115" s="20" t="str">
        <f t="shared" si="12"/>
        <v>4,0625+20,7629296875j</v>
      </c>
      <c r="M115" s="20" t="str">
        <f t="shared" si="26"/>
        <v>36,918125+20,7629296875j</v>
      </c>
      <c r="O115" s="20" t="str">
        <f t="shared" si="27"/>
        <v>0,676107110705681-0,380245865704199j</v>
      </c>
      <c r="S115" s="20">
        <f t="shared" si="13"/>
        <v>0.77569822968208424</v>
      </c>
      <c r="U115" s="20">
        <f t="shared" si="4"/>
        <v>1.1154411764705883</v>
      </c>
      <c r="V115" s="20">
        <f t="shared" si="5"/>
        <v>0.948125</v>
      </c>
      <c r="X115" s="20">
        <f t="shared" si="24"/>
        <v>1E-3</v>
      </c>
      <c r="Y115" s="20">
        <f t="shared" si="6"/>
        <v>6.49</v>
      </c>
      <c r="Z115" s="20">
        <f t="shared" si="25"/>
        <v>2.25</v>
      </c>
      <c r="AA115" s="20">
        <f t="shared" si="14"/>
        <v>5.0625</v>
      </c>
      <c r="AB115" s="20">
        <f t="shared" si="15"/>
        <v>32.855625000000003</v>
      </c>
      <c r="AC115" s="20">
        <f t="shared" si="16"/>
        <v>4.0625</v>
      </c>
      <c r="AD115" s="20">
        <v>1</v>
      </c>
      <c r="AE115" s="20">
        <f t="shared" si="17"/>
        <v>1.4602500000000001E-2</v>
      </c>
      <c r="AF115" s="20" t="str">
        <f t="shared" si="18"/>
        <v>1+0,0146025j</v>
      </c>
      <c r="AH115" s="20" t="str">
        <f t="shared" si="19"/>
        <v>4,0625+0,05932265625j</v>
      </c>
      <c r="AI115" s="20" t="str">
        <f t="shared" si="20"/>
        <v>36,918125+0,05932265625j</v>
      </c>
      <c r="AK115" s="20" t="str">
        <f t="shared" si="21"/>
        <v>0,889956902358615-0,00143004574029518j</v>
      </c>
      <c r="AO115" s="20">
        <f t="shared" si="22"/>
        <v>0.88995805130722916</v>
      </c>
      <c r="AP115" s="20">
        <v>45</v>
      </c>
      <c r="AR115" s="20">
        <f>Compensation!$C$16</f>
        <v>1.0249999999999999</v>
      </c>
    </row>
    <row r="116" spans="1:44" s="20" customFormat="1">
      <c r="A116" s="20">
        <f t="shared" si="0"/>
        <v>0.35</v>
      </c>
      <c r="B116" s="20">
        <f t="shared" si="1"/>
        <v>6.49</v>
      </c>
      <c r="C116" s="20">
        <f t="shared" si="23"/>
        <v>2.2999999999999998</v>
      </c>
      <c r="D116" s="20">
        <f t="shared" si="7"/>
        <v>5.2899999999999991</v>
      </c>
      <c r="E116" s="20">
        <f t="shared" si="8"/>
        <v>34.332099999999997</v>
      </c>
      <c r="F116" s="20">
        <f t="shared" si="9"/>
        <v>4.2899999999999991</v>
      </c>
      <c r="G116" s="20">
        <f>1</f>
        <v>1</v>
      </c>
      <c r="H116" s="20">
        <f t="shared" si="10"/>
        <v>5.2244499999999992</v>
      </c>
      <c r="I116" s="20" t="str">
        <f t="shared" si="11"/>
        <v>1+5,22445j</v>
      </c>
      <c r="K116" s="20" t="str">
        <f t="shared" si="12"/>
        <v>4,29+22,4128905j</v>
      </c>
      <c r="M116" s="20" t="str">
        <f t="shared" si="26"/>
        <v>38,6221+22,4128905j</v>
      </c>
      <c r="O116" s="20" t="str">
        <f t="shared" si="27"/>
        <v>0,664982427591097-0,385897668278613j</v>
      </c>
      <c r="S116" s="20">
        <f t="shared" si="13"/>
        <v>0.76884240217863842</v>
      </c>
      <c r="U116" s="20">
        <f t="shared" si="4"/>
        <v>1.1154411764705883</v>
      </c>
      <c r="V116" s="20">
        <f t="shared" si="5"/>
        <v>0.948125</v>
      </c>
      <c r="X116" s="20">
        <f t="shared" si="24"/>
        <v>1E-3</v>
      </c>
      <c r="Y116" s="20">
        <f t="shared" si="6"/>
        <v>6.49</v>
      </c>
      <c r="Z116" s="20">
        <f t="shared" si="25"/>
        <v>2.2999999999999998</v>
      </c>
      <c r="AA116" s="20">
        <f t="shared" si="14"/>
        <v>5.2899999999999991</v>
      </c>
      <c r="AB116" s="20">
        <f t="shared" si="15"/>
        <v>34.332099999999997</v>
      </c>
      <c r="AC116" s="20">
        <f t="shared" si="16"/>
        <v>4.2899999999999991</v>
      </c>
      <c r="AD116" s="20">
        <v>1</v>
      </c>
      <c r="AE116" s="20">
        <f t="shared" si="17"/>
        <v>1.4926999999999999E-2</v>
      </c>
      <c r="AF116" s="20" t="str">
        <f t="shared" si="18"/>
        <v>1+0,014927j</v>
      </c>
      <c r="AH116" s="20" t="str">
        <f t="shared" si="19"/>
        <v>4,29+0,06403683j</v>
      </c>
      <c r="AI116" s="20" t="str">
        <f t="shared" si="20"/>
        <v>38,6221+0,06403683j</v>
      </c>
      <c r="AK116" s="20" t="str">
        <f t="shared" si="21"/>
        <v>0,888921255407151-0,0014738633920966j</v>
      </c>
      <c r="AO116" s="20">
        <f t="shared" si="22"/>
        <v>0.88892247726555096</v>
      </c>
      <c r="AP116" s="20">
        <v>46</v>
      </c>
      <c r="AR116" s="20">
        <f>Compensation!$C$16</f>
        <v>1.0249999999999999</v>
      </c>
    </row>
    <row r="117" spans="1:44" s="20" customFormat="1">
      <c r="A117" s="20">
        <f t="shared" si="0"/>
        <v>0.35</v>
      </c>
      <c r="B117" s="20">
        <f t="shared" si="1"/>
        <v>6.49</v>
      </c>
      <c r="C117" s="20">
        <f t="shared" si="23"/>
        <v>2.3499999999999996</v>
      </c>
      <c r="D117" s="20">
        <f t="shared" si="7"/>
        <v>5.5224999999999982</v>
      </c>
      <c r="E117" s="20">
        <f t="shared" si="8"/>
        <v>35.841024999999988</v>
      </c>
      <c r="F117" s="20">
        <f t="shared" si="9"/>
        <v>4.5224999999999982</v>
      </c>
      <c r="G117" s="20">
        <f>1</f>
        <v>1</v>
      </c>
      <c r="H117" s="20">
        <f t="shared" si="10"/>
        <v>5.3380249999999991</v>
      </c>
      <c r="I117" s="20" t="str">
        <f t="shared" si="11"/>
        <v>1+5,338025j</v>
      </c>
      <c r="K117" s="20" t="str">
        <f t="shared" si="12"/>
        <v>4,5225+24,1412180625j</v>
      </c>
      <c r="M117" s="20" t="str">
        <f t="shared" si="26"/>
        <v>40,363525+24,1412180625j</v>
      </c>
      <c r="O117" s="20" t="str">
        <f t="shared" si="27"/>
        <v>0,654006281336322-0,391157815180534j</v>
      </c>
      <c r="S117" s="20">
        <f t="shared" si="13"/>
        <v>0.76205554417258403</v>
      </c>
      <c r="U117" s="20">
        <f t="shared" si="4"/>
        <v>1.1154411764705883</v>
      </c>
      <c r="V117" s="20">
        <f t="shared" si="5"/>
        <v>0.948125</v>
      </c>
      <c r="X117" s="20">
        <f t="shared" si="24"/>
        <v>1E-3</v>
      </c>
      <c r="Y117" s="20">
        <f t="shared" si="6"/>
        <v>6.49</v>
      </c>
      <c r="Z117" s="20">
        <f t="shared" si="25"/>
        <v>2.3499999999999996</v>
      </c>
      <c r="AA117" s="20">
        <f t="shared" si="14"/>
        <v>5.5224999999999982</v>
      </c>
      <c r="AB117" s="20">
        <f t="shared" si="15"/>
        <v>35.841024999999988</v>
      </c>
      <c r="AC117" s="20">
        <f t="shared" si="16"/>
        <v>4.5224999999999982</v>
      </c>
      <c r="AD117" s="20">
        <v>1</v>
      </c>
      <c r="AE117" s="20">
        <f t="shared" si="17"/>
        <v>1.5251499999999999E-2</v>
      </c>
      <c r="AF117" s="20" t="str">
        <f t="shared" si="18"/>
        <v>1+0,0152515j</v>
      </c>
      <c r="AH117" s="20" t="str">
        <f t="shared" si="19"/>
        <v>4,5225+0,06897490875j</v>
      </c>
      <c r="AI117" s="20" t="str">
        <f t="shared" si="20"/>
        <v>40,363525+0,06897490875j</v>
      </c>
      <c r="AK117" s="20" t="str">
        <f t="shared" si="21"/>
        <v>0,887953178999928-0,00151737216944735j</v>
      </c>
      <c r="AO117" s="20">
        <f t="shared" si="22"/>
        <v>0.88795447547404072</v>
      </c>
      <c r="AP117" s="20">
        <v>47</v>
      </c>
      <c r="AR117" s="20">
        <f>Compensation!$C$16</f>
        <v>1.0249999999999999</v>
      </c>
    </row>
    <row r="118" spans="1:44" s="20" customFormat="1">
      <c r="A118" s="20">
        <f t="shared" si="0"/>
        <v>0.35</v>
      </c>
      <c r="B118" s="20">
        <f t="shared" si="1"/>
        <v>6.49</v>
      </c>
      <c r="C118" s="20">
        <f t="shared" si="23"/>
        <v>2.3999999999999995</v>
      </c>
      <c r="D118" s="20">
        <f t="shared" si="7"/>
        <v>5.7599999999999971</v>
      </c>
      <c r="E118" s="20">
        <f t="shared" si="8"/>
        <v>37.382399999999983</v>
      </c>
      <c r="F118" s="20">
        <f t="shared" si="9"/>
        <v>4.7599999999999971</v>
      </c>
      <c r="G118" s="20">
        <f>1</f>
        <v>1</v>
      </c>
      <c r="H118" s="20">
        <f t="shared" si="10"/>
        <v>5.4515999999999982</v>
      </c>
      <c r="I118" s="20" t="str">
        <f t="shared" si="11"/>
        <v>1+5,4516j</v>
      </c>
      <c r="K118" s="20" t="str">
        <f t="shared" si="12"/>
        <v>4,76+25,949616j</v>
      </c>
      <c r="M118" s="20" t="str">
        <f t="shared" si="26"/>
        <v>42,1424+25,949616j</v>
      </c>
      <c r="O118" s="20" t="str">
        <f t="shared" si="27"/>
        <v>0,643180746274247-0,396045156052103j</v>
      </c>
      <c r="S118" s="20">
        <f t="shared" si="13"/>
        <v>0.75533650647259987</v>
      </c>
      <c r="U118" s="20">
        <f t="shared" si="4"/>
        <v>1.1154411764705883</v>
      </c>
      <c r="V118" s="20">
        <f t="shared" si="5"/>
        <v>0.948125</v>
      </c>
      <c r="X118" s="20">
        <f t="shared" si="24"/>
        <v>1E-3</v>
      </c>
      <c r="Y118" s="20">
        <f t="shared" si="6"/>
        <v>6.49</v>
      </c>
      <c r="Z118" s="20">
        <f t="shared" si="25"/>
        <v>2.3999999999999995</v>
      </c>
      <c r="AA118" s="20">
        <f t="shared" si="14"/>
        <v>5.7599999999999971</v>
      </c>
      <c r="AB118" s="20">
        <f t="shared" si="15"/>
        <v>37.382399999999983</v>
      </c>
      <c r="AC118" s="20">
        <f t="shared" si="16"/>
        <v>4.7599999999999971</v>
      </c>
      <c r="AD118" s="20">
        <v>1</v>
      </c>
      <c r="AE118" s="20">
        <f t="shared" si="17"/>
        <v>1.5575999999999998E-2</v>
      </c>
      <c r="AF118" s="20" t="str">
        <f t="shared" si="18"/>
        <v>1+0,015576j</v>
      </c>
      <c r="AH118" s="20" t="str">
        <f t="shared" si="19"/>
        <v>4,76+0,07414176j</v>
      </c>
      <c r="AI118" s="20" t="str">
        <f t="shared" si="20"/>
        <v>42,1424+0,07414176j</v>
      </c>
      <c r="AK118" s="20" t="str">
        <f t="shared" si="21"/>
        <v>0,887046876654953-0,00156059495039915j</v>
      </c>
      <c r="AO118" s="20">
        <f t="shared" si="22"/>
        <v>0.88704824944300897</v>
      </c>
      <c r="AP118" s="20">
        <v>48</v>
      </c>
      <c r="AR118" s="20">
        <f>Compensation!$C$16</f>
        <v>1.0249999999999999</v>
      </c>
    </row>
    <row r="119" spans="1:44" s="20" customFormat="1">
      <c r="A119" s="20">
        <f t="shared" si="0"/>
        <v>0.35</v>
      </c>
      <c r="B119" s="20">
        <f t="shared" si="1"/>
        <v>6.49</v>
      </c>
      <c r="C119" s="20">
        <f t="shared" si="23"/>
        <v>2.4499999999999993</v>
      </c>
      <c r="D119" s="20">
        <f t="shared" si="7"/>
        <v>6.0024999999999968</v>
      </c>
      <c r="E119" s="20">
        <f t="shared" si="8"/>
        <v>38.956224999999982</v>
      </c>
      <c r="F119" s="20">
        <f t="shared" si="9"/>
        <v>5.0024999999999968</v>
      </c>
      <c r="G119" s="20">
        <f>1</f>
        <v>1</v>
      </c>
      <c r="H119" s="20">
        <f t="shared" si="10"/>
        <v>5.5651749999999982</v>
      </c>
      <c r="I119" s="20" t="str">
        <f t="shared" si="11"/>
        <v>1+5,565175j</v>
      </c>
      <c r="K119" s="20" t="str">
        <f t="shared" si="12"/>
        <v>5,0025+27,8397879375j</v>
      </c>
      <c r="M119" s="20" t="str">
        <f t="shared" si="26"/>
        <v>43,958725+27,8397879375j</v>
      </c>
      <c r="O119" s="20" t="str">
        <f t="shared" si="27"/>
        <v>0,632507663032893-0,400577569246593j</v>
      </c>
      <c r="S119" s="20">
        <f t="shared" si="13"/>
        <v>0.74868440131930136</v>
      </c>
      <c r="U119" s="20">
        <f t="shared" si="4"/>
        <v>1.1154411764705883</v>
      </c>
      <c r="V119" s="20">
        <f t="shared" si="5"/>
        <v>0.948125</v>
      </c>
      <c r="X119" s="20">
        <f t="shared" si="24"/>
        <v>1E-3</v>
      </c>
      <c r="Y119" s="20">
        <f t="shared" si="6"/>
        <v>6.49</v>
      </c>
      <c r="Z119" s="20">
        <f t="shared" si="25"/>
        <v>2.4499999999999993</v>
      </c>
      <c r="AA119" s="20">
        <f t="shared" si="14"/>
        <v>6.0024999999999968</v>
      </c>
      <c r="AB119" s="20">
        <f t="shared" si="15"/>
        <v>38.956224999999982</v>
      </c>
      <c r="AC119" s="20">
        <f t="shared" si="16"/>
        <v>5.0024999999999968</v>
      </c>
      <c r="AD119" s="20">
        <v>1</v>
      </c>
      <c r="AE119" s="20">
        <f t="shared" si="17"/>
        <v>1.5900499999999994E-2</v>
      </c>
      <c r="AF119" s="20" t="str">
        <f t="shared" si="18"/>
        <v>1+0,0159005j</v>
      </c>
      <c r="AH119" s="20" t="str">
        <f t="shared" si="19"/>
        <v>5,0025+0,07954225125j</v>
      </c>
      <c r="AI119" s="20" t="str">
        <f t="shared" si="20"/>
        <v>43,958725+0,07954225125j</v>
      </c>
      <c r="AK119" s="20" t="str">
        <f t="shared" si="21"/>
        <v>0,886197164495438-0,00160355236680167j</v>
      </c>
      <c r="AO119" s="20">
        <f t="shared" si="22"/>
        <v>0.88619861528889077</v>
      </c>
      <c r="AP119" s="20">
        <v>49</v>
      </c>
      <c r="AR119" s="20">
        <f>Compensation!$C$16</f>
        <v>1.0249999999999999</v>
      </c>
    </row>
    <row r="120" spans="1:44" s="20" customFormat="1">
      <c r="A120" s="20">
        <f t="shared" si="0"/>
        <v>0.35</v>
      </c>
      <c r="B120" s="20">
        <f t="shared" si="1"/>
        <v>6.49</v>
      </c>
      <c r="C120" s="20">
        <f t="shared" si="23"/>
        <v>2.4999999999999991</v>
      </c>
      <c r="D120" s="20">
        <f t="shared" si="7"/>
        <v>6.2499999999999956</v>
      </c>
      <c r="E120" s="20">
        <f t="shared" si="8"/>
        <v>40.562499999999972</v>
      </c>
      <c r="F120" s="20">
        <f t="shared" si="9"/>
        <v>5.2499999999999956</v>
      </c>
      <c r="G120" s="20">
        <f>1</f>
        <v>1</v>
      </c>
      <c r="H120" s="20">
        <f t="shared" si="10"/>
        <v>5.6787499999999973</v>
      </c>
      <c r="I120" s="20" t="str">
        <f t="shared" si="11"/>
        <v>1+5,67875j</v>
      </c>
      <c r="K120" s="20" t="str">
        <f t="shared" si="12"/>
        <v>5,25+29,8134375j</v>
      </c>
      <c r="M120" s="20" t="str">
        <f t="shared" si="26"/>
        <v>45,8125+29,8134375j</v>
      </c>
      <c r="O120" s="20" t="str">
        <f t="shared" si="27"/>
        <v>0,621988628932337-0,404772040695987j</v>
      </c>
      <c r="S120" s="20">
        <f t="shared" si="13"/>
        <v>0.74209855103639855</v>
      </c>
      <c r="U120" s="20">
        <f t="shared" si="4"/>
        <v>1.1154411764705883</v>
      </c>
      <c r="V120" s="20">
        <f t="shared" si="5"/>
        <v>0.948125</v>
      </c>
      <c r="X120" s="20">
        <f t="shared" si="24"/>
        <v>1E-3</v>
      </c>
      <c r="Y120" s="20">
        <f t="shared" si="6"/>
        <v>6.49</v>
      </c>
      <c r="Z120" s="20">
        <f t="shared" si="25"/>
        <v>2.4999999999999991</v>
      </c>
      <c r="AA120" s="20">
        <f t="shared" si="14"/>
        <v>6.2499999999999956</v>
      </c>
      <c r="AB120" s="20">
        <f t="shared" si="15"/>
        <v>40.562499999999972</v>
      </c>
      <c r="AC120" s="20">
        <f t="shared" si="16"/>
        <v>5.2499999999999956</v>
      </c>
      <c r="AD120" s="20">
        <v>1</v>
      </c>
      <c r="AE120" s="20">
        <f t="shared" si="17"/>
        <v>1.6224999999999996E-2</v>
      </c>
      <c r="AF120" s="20" t="str">
        <f t="shared" si="18"/>
        <v>1+0,016225j</v>
      </c>
      <c r="AH120" s="20" t="str">
        <f t="shared" si="19"/>
        <v>5,25+0,0851812499999999j</v>
      </c>
      <c r="AI120" s="20" t="str">
        <f t="shared" si="20"/>
        <v>45,8125+0,0851812499999999j</v>
      </c>
      <c r="AK120" s="20" t="str">
        <f t="shared" si="21"/>
        <v>0,885399394690386-0,00164626307643046j</v>
      </c>
      <c r="AO120" s="20">
        <f t="shared" si="22"/>
        <v>0.88540092517470237</v>
      </c>
      <c r="AP120" s="20">
        <v>50</v>
      </c>
      <c r="AR120" s="20">
        <f>Compensation!$C$16</f>
        <v>1.0249999999999999</v>
      </c>
    </row>
    <row r="121" spans="1:44" s="20" customFormat="1">
      <c r="A121" s="20">
        <f t="shared" si="0"/>
        <v>0.35</v>
      </c>
      <c r="B121" s="20">
        <f t="shared" si="1"/>
        <v>6.49</v>
      </c>
      <c r="C121" s="20">
        <f t="shared" si="23"/>
        <v>2.5499999999999989</v>
      </c>
      <c r="D121" s="20">
        <f t="shared" si="7"/>
        <v>6.5024999999999942</v>
      </c>
      <c r="E121" s="20">
        <f t="shared" si="8"/>
        <v>42.201224999999965</v>
      </c>
      <c r="F121" s="20">
        <f t="shared" si="9"/>
        <v>5.5024999999999942</v>
      </c>
      <c r="G121" s="20">
        <f>1</f>
        <v>1</v>
      </c>
      <c r="H121" s="20">
        <f t="shared" si="10"/>
        <v>5.7923249999999982</v>
      </c>
      <c r="I121" s="20" t="str">
        <f t="shared" si="11"/>
        <v>1+5,792325j</v>
      </c>
      <c r="K121" s="20" t="str">
        <f t="shared" si="12"/>
        <v>5,50249999999999+31,8722683125j</v>
      </c>
      <c r="M121" s="20" t="str">
        <f t="shared" si="26"/>
        <v>47,703725+31,8722683125j</v>
      </c>
      <c r="O121" s="20" t="str">
        <f t="shared" si="27"/>
        <v>0,61162499316026-0,408644731383865j</v>
      </c>
      <c r="S121" s="20">
        <f t="shared" si="13"/>
        <v>0.73557844499827429</v>
      </c>
      <c r="U121" s="20">
        <f t="shared" si="4"/>
        <v>1.1154411764705883</v>
      </c>
      <c r="V121" s="20">
        <f t="shared" si="5"/>
        <v>0.948125</v>
      </c>
      <c r="X121" s="20">
        <f t="shared" si="24"/>
        <v>1E-3</v>
      </c>
      <c r="Y121" s="20">
        <f t="shared" si="6"/>
        <v>6.49</v>
      </c>
      <c r="Z121" s="20">
        <f t="shared" si="25"/>
        <v>2.5499999999999989</v>
      </c>
      <c r="AA121" s="20">
        <f t="shared" si="14"/>
        <v>6.5024999999999942</v>
      </c>
      <c r="AB121" s="20">
        <f t="shared" si="15"/>
        <v>42.201224999999965</v>
      </c>
      <c r="AC121" s="20">
        <f t="shared" si="16"/>
        <v>5.5024999999999942</v>
      </c>
      <c r="AD121" s="20">
        <v>1</v>
      </c>
      <c r="AE121" s="20">
        <f t="shared" si="17"/>
        <v>1.6549499999999995E-2</v>
      </c>
      <c r="AF121" s="20" t="str">
        <f t="shared" si="18"/>
        <v>1+0,0165495j</v>
      </c>
      <c r="AH121" s="20" t="str">
        <f t="shared" si="19"/>
        <v>5,50249999999999+0,0910636237499999j</v>
      </c>
      <c r="AI121" s="20" t="str">
        <f t="shared" si="20"/>
        <v>47,703725+0,0910636237499999j</v>
      </c>
      <c r="AK121" s="20" t="str">
        <f t="shared" si="21"/>
        <v>0,884649389892552-0,00168874399623598j</v>
      </c>
      <c r="AO121" s="20">
        <f t="shared" si="22"/>
        <v>0.88465100174789224</v>
      </c>
      <c r="AP121" s="20">
        <v>51</v>
      </c>
      <c r="AR121" s="20">
        <f>Compensation!$C$16</f>
        <v>1.0249999999999999</v>
      </c>
    </row>
    <row r="122" spans="1:44" s="20" customFormat="1">
      <c r="A122" s="20">
        <f t="shared" si="0"/>
        <v>0.35</v>
      </c>
      <c r="B122" s="20">
        <f t="shared" si="1"/>
        <v>6.49</v>
      </c>
      <c r="C122" s="20">
        <f t="shared" si="23"/>
        <v>2.5999999999999988</v>
      </c>
      <c r="D122" s="20">
        <f t="shared" si="7"/>
        <v>6.7599999999999936</v>
      </c>
      <c r="E122" s="20">
        <f t="shared" si="8"/>
        <v>43.872399999999956</v>
      </c>
      <c r="F122" s="20">
        <f t="shared" si="9"/>
        <v>5.7599999999999936</v>
      </c>
      <c r="G122" s="20">
        <f>1</f>
        <v>1</v>
      </c>
      <c r="H122" s="20">
        <f t="shared" si="10"/>
        <v>5.9058999999999964</v>
      </c>
      <c r="I122" s="20" t="str">
        <f t="shared" si="11"/>
        <v>1+5,9059j</v>
      </c>
      <c r="K122" s="20" t="str">
        <f t="shared" si="12"/>
        <v>5,75999999999999+34,017984j</v>
      </c>
      <c r="M122" s="20" t="str">
        <f t="shared" si="26"/>
        <v>49,6323999999999+34,017984j</v>
      </c>
      <c r="O122" s="20" t="str">
        <f t="shared" si="27"/>
        <v>0,601417855871231-0,412211035499833j</v>
      </c>
      <c r="S122" s="20">
        <f t="shared" si="13"/>
        <v>0.72912370359808865</v>
      </c>
      <c r="U122" s="20">
        <f t="shared" si="4"/>
        <v>1.1154411764705883</v>
      </c>
      <c r="V122" s="20">
        <f t="shared" si="5"/>
        <v>0.948125</v>
      </c>
      <c r="X122" s="20">
        <f t="shared" si="24"/>
        <v>1E-3</v>
      </c>
      <c r="Y122" s="20">
        <f t="shared" si="6"/>
        <v>6.49</v>
      </c>
      <c r="Z122" s="20">
        <f t="shared" si="25"/>
        <v>2.5999999999999988</v>
      </c>
      <c r="AA122" s="20">
        <f t="shared" si="14"/>
        <v>6.7599999999999936</v>
      </c>
      <c r="AB122" s="20">
        <f t="shared" si="15"/>
        <v>43.872399999999956</v>
      </c>
      <c r="AC122" s="20">
        <f t="shared" si="16"/>
        <v>5.7599999999999936</v>
      </c>
      <c r="AD122" s="20">
        <v>1</v>
      </c>
      <c r="AE122" s="20">
        <f t="shared" si="17"/>
        <v>1.6873999999999993E-2</v>
      </c>
      <c r="AF122" s="20" t="str">
        <f t="shared" si="18"/>
        <v>1+0,016874j</v>
      </c>
      <c r="AH122" s="20" t="str">
        <f t="shared" si="19"/>
        <v>5,75999999999999+0,0971942399999999j</v>
      </c>
      <c r="AI122" s="20" t="str">
        <f t="shared" si="20"/>
        <v>49,6323999999999+0,0971942399999999j</v>
      </c>
      <c r="AK122" s="20" t="str">
        <f t="shared" si="21"/>
        <v>0,883943386895451-0,00173101050306512j</v>
      </c>
      <c r="AO122" s="20">
        <f t="shared" si="22"/>
        <v>0.88394508179725895</v>
      </c>
      <c r="AP122" s="20">
        <v>52</v>
      </c>
      <c r="AR122" s="20">
        <f>Compensation!$C$16</f>
        <v>1.0249999999999999</v>
      </c>
    </row>
    <row r="123" spans="1:44" s="20" customFormat="1">
      <c r="A123" s="20">
        <f t="shared" si="0"/>
        <v>0.35</v>
      </c>
      <c r="B123" s="20">
        <f t="shared" si="1"/>
        <v>6.49</v>
      </c>
      <c r="C123" s="20">
        <f t="shared" si="23"/>
        <v>2.6499999999999986</v>
      </c>
      <c r="D123" s="20">
        <f t="shared" si="7"/>
        <v>7.0224999999999929</v>
      </c>
      <c r="E123" s="20">
        <f t="shared" si="8"/>
        <v>45.576024999999952</v>
      </c>
      <c r="F123" s="20">
        <f t="shared" si="9"/>
        <v>6.0224999999999929</v>
      </c>
      <c r="G123" s="20">
        <f>1</f>
        <v>1</v>
      </c>
      <c r="H123" s="20">
        <f t="shared" si="10"/>
        <v>6.0194749999999972</v>
      </c>
      <c r="I123" s="20" t="str">
        <f t="shared" si="11"/>
        <v>1+6,019475j</v>
      </c>
      <c r="K123" s="20" t="str">
        <f t="shared" si="12"/>
        <v>6,02249999999999+36,2522881875j</v>
      </c>
      <c r="M123" s="20" t="str">
        <f t="shared" si="26"/>
        <v>51,5985249999999+36,2522881875j</v>
      </c>
      <c r="O123" s="20" t="str">
        <f t="shared" si="27"/>
        <v>0,591368070480286-0,415485630954318j</v>
      </c>
      <c r="S123" s="20">
        <f t="shared" si="13"/>
        <v>0.72273404812080366</v>
      </c>
      <c r="U123" s="20">
        <f t="shared" si="4"/>
        <v>1.1154411764705883</v>
      </c>
      <c r="V123" s="20">
        <f t="shared" si="5"/>
        <v>0.948125</v>
      </c>
      <c r="X123" s="20">
        <f t="shared" si="24"/>
        <v>1E-3</v>
      </c>
      <c r="Y123" s="20">
        <f t="shared" si="6"/>
        <v>6.49</v>
      </c>
      <c r="Z123" s="20">
        <f t="shared" si="25"/>
        <v>2.6499999999999986</v>
      </c>
      <c r="AA123" s="20">
        <f t="shared" si="14"/>
        <v>7.0224999999999929</v>
      </c>
      <c r="AB123" s="20">
        <f t="shared" si="15"/>
        <v>45.576024999999952</v>
      </c>
      <c r="AC123" s="20">
        <f t="shared" si="16"/>
        <v>6.0224999999999929</v>
      </c>
      <c r="AD123" s="20">
        <v>1</v>
      </c>
      <c r="AE123" s="20">
        <f t="shared" si="17"/>
        <v>1.7198499999999992E-2</v>
      </c>
      <c r="AF123" s="20" t="str">
        <f t="shared" si="18"/>
        <v>1+0,0171985j</v>
      </c>
      <c r="AH123" s="20" t="str">
        <f t="shared" si="19"/>
        <v>6,02249999999999+0,10357796625j</v>
      </c>
      <c r="AI123" s="20" t="str">
        <f t="shared" si="20"/>
        <v>51,5985249999999+0,10357796625j</v>
      </c>
      <c r="AK123" s="20" t="str">
        <f t="shared" si="21"/>
        <v>0,883277988049679-0,00177307660704599j</v>
      </c>
      <c r="AO123" s="20">
        <f t="shared" si="22"/>
        <v>0.88327976766919303</v>
      </c>
      <c r="AP123" s="20">
        <v>53</v>
      </c>
      <c r="AR123" s="20">
        <f>Compensation!$C$16</f>
        <v>1.0249999999999999</v>
      </c>
    </row>
    <row r="124" spans="1:44" s="20" customFormat="1">
      <c r="A124" s="20">
        <f t="shared" si="0"/>
        <v>0.35</v>
      </c>
      <c r="B124" s="20">
        <f t="shared" si="1"/>
        <v>6.49</v>
      </c>
      <c r="C124" s="20">
        <f t="shared" si="23"/>
        <v>2.6999999999999984</v>
      </c>
      <c r="D124" s="20">
        <f t="shared" si="7"/>
        <v>7.2899999999999912</v>
      </c>
      <c r="E124" s="20">
        <f t="shared" si="8"/>
        <v>47.312099999999944</v>
      </c>
      <c r="F124" s="20">
        <f t="shared" si="9"/>
        <v>6.2899999999999912</v>
      </c>
      <c r="G124" s="20">
        <f>1</f>
        <v>1</v>
      </c>
      <c r="H124" s="20">
        <f t="shared" si="10"/>
        <v>6.1330499999999954</v>
      </c>
      <c r="I124" s="20" t="str">
        <f t="shared" si="11"/>
        <v>1+6,13305j</v>
      </c>
      <c r="K124" s="20" t="str">
        <f t="shared" si="12"/>
        <v>6,28999999999999+38,5768844999999j</v>
      </c>
      <c r="M124" s="20" t="str">
        <f t="shared" si="26"/>
        <v>53,6020999999999+38,5768844999999j</v>
      </c>
      <c r="O124" s="20" t="str">
        <f t="shared" si="27"/>
        <v>0,581476248529094-0,418482523613816j</v>
      </c>
      <c r="S124" s="20">
        <f t="shared" si="13"/>
        <v>0.71640927560554146</v>
      </c>
      <c r="U124" s="20">
        <f t="shared" si="4"/>
        <v>1.1154411764705883</v>
      </c>
      <c r="V124" s="20">
        <f t="shared" si="5"/>
        <v>0.948125</v>
      </c>
      <c r="X124" s="20">
        <f t="shared" si="24"/>
        <v>1E-3</v>
      </c>
      <c r="Y124" s="20">
        <f t="shared" si="6"/>
        <v>6.49</v>
      </c>
      <c r="Z124" s="20">
        <f t="shared" si="25"/>
        <v>2.6999999999999984</v>
      </c>
      <c r="AA124" s="20">
        <f t="shared" si="14"/>
        <v>7.2899999999999912</v>
      </c>
      <c r="AB124" s="20">
        <f t="shared" si="15"/>
        <v>47.312099999999944</v>
      </c>
      <c r="AC124" s="20">
        <f t="shared" si="16"/>
        <v>6.2899999999999912</v>
      </c>
      <c r="AD124" s="20">
        <v>1</v>
      </c>
      <c r="AE124" s="20">
        <f t="shared" si="17"/>
        <v>1.752299999999999E-2</v>
      </c>
      <c r="AF124" s="20" t="str">
        <f t="shared" si="18"/>
        <v>1+0,017523j</v>
      </c>
      <c r="AH124" s="20" t="str">
        <f t="shared" si="19"/>
        <v>6,28999999999999+0,11021967j</v>
      </c>
      <c r="AI124" s="20" t="str">
        <f t="shared" si="20"/>
        <v>53,6020999999999+0,11021967j</v>
      </c>
      <c r="AK124" s="20" t="str">
        <f t="shared" si="21"/>
        <v>0,882650119235023-0,00181495510189983j</v>
      </c>
      <c r="AO124" s="20">
        <f t="shared" si="22"/>
        <v>0.88265198523972177</v>
      </c>
      <c r="AP124" s="20">
        <v>54</v>
      </c>
      <c r="AR124" s="20">
        <f>Compensation!$C$16</f>
        <v>1.0249999999999999</v>
      </c>
    </row>
    <row r="125" spans="1:44" s="20" customFormat="1">
      <c r="A125" s="20">
        <f t="shared" si="0"/>
        <v>0.35</v>
      </c>
      <c r="B125" s="20">
        <f t="shared" si="1"/>
        <v>6.49</v>
      </c>
      <c r="C125" s="20">
        <f t="shared" si="23"/>
        <v>2.7499999999999982</v>
      </c>
      <c r="D125" s="20">
        <f t="shared" si="7"/>
        <v>7.5624999999999902</v>
      </c>
      <c r="E125" s="20">
        <f t="shared" si="8"/>
        <v>49.080624999999941</v>
      </c>
      <c r="F125" s="20">
        <f t="shared" si="9"/>
        <v>6.5624999999999902</v>
      </c>
      <c r="G125" s="20">
        <f>1</f>
        <v>1</v>
      </c>
      <c r="H125" s="20">
        <f t="shared" si="10"/>
        <v>6.2466249999999963</v>
      </c>
      <c r="I125" s="20" t="str">
        <f t="shared" si="11"/>
        <v>1+6,246625j</v>
      </c>
      <c r="K125" s="20" t="str">
        <f t="shared" si="12"/>
        <v>6,56249999999999+40,9934765624999j</v>
      </c>
      <c r="M125" s="20" t="str">
        <f t="shared" si="26"/>
        <v>55,6431249999999+40,9934765624999j</v>
      </c>
      <c r="O125" s="20" t="str">
        <f t="shared" si="27"/>
        <v>0,571742766595657-0,421215086360048j</v>
      </c>
      <c r="S125" s="20">
        <f t="shared" si="13"/>
        <v>0.71014923792943596</v>
      </c>
      <c r="U125" s="20">
        <f t="shared" si="4"/>
        <v>1.1154411764705883</v>
      </c>
      <c r="V125" s="20">
        <f t="shared" si="5"/>
        <v>0.948125</v>
      </c>
      <c r="X125" s="20">
        <f t="shared" si="24"/>
        <v>1E-3</v>
      </c>
      <c r="Y125" s="20">
        <f t="shared" si="6"/>
        <v>6.49</v>
      </c>
      <c r="Z125" s="20">
        <f t="shared" si="25"/>
        <v>2.7499999999999982</v>
      </c>
      <c r="AA125" s="20">
        <f t="shared" si="14"/>
        <v>7.5624999999999902</v>
      </c>
      <c r="AB125" s="20">
        <f t="shared" si="15"/>
        <v>49.080624999999941</v>
      </c>
      <c r="AC125" s="20">
        <f t="shared" si="16"/>
        <v>6.5624999999999902</v>
      </c>
      <c r="AD125" s="20">
        <v>1</v>
      </c>
      <c r="AE125" s="20">
        <f t="shared" si="17"/>
        <v>1.7847499999999988E-2</v>
      </c>
      <c r="AF125" s="20" t="str">
        <f t="shared" si="18"/>
        <v>1+0,0178475j</v>
      </c>
      <c r="AH125" s="20" t="str">
        <f t="shared" si="19"/>
        <v>6,56249999999999+0,11712421875j</v>
      </c>
      <c r="AI125" s="20" t="str">
        <f t="shared" si="20"/>
        <v>55,6431249999999+0,11712421875j</v>
      </c>
      <c r="AK125" s="20" t="str">
        <f t="shared" si="21"/>
        <v>0,882056993391689-0,00185665769569872j</v>
      </c>
      <c r="AO125" s="20">
        <f t="shared" si="22"/>
        <v>0.88205894744568247</v>
      </c>
      <c r="AP125" s="20">
        <v>55</v>
      </c>
      <c r="AR125" s="20">
        <f>Compensation!$C$16</f>
        <v>1.0249999999999999</v>
      </c>
    </row>
    <row r="126" spans="1:44" s="20" customFormat="1">
      <c r="A126" s="20">
        <f t="shared" si="0"/>
        <v>0.35</v>
      </c>
      <c r="B126" s="20">
        <f t="shared" si="1"/>
        <v>6.49</v>
      </c>
      <c r="C126" s="20">
        <f t="shared" si="23"/>
        <v>2.799999999999998</v>
      </c>
      <c r="D126" s="20">
        <f t="shared" si="7"/>
        <v>7.8399999999999892</v>
      </c>
      <c r="E126" s="20">
        <f t="shared" si="8"/>
        <v>50.881599999999935</v>
      </c>
      <c r="F126" s="20">
        <f t="shared" si="9"/>
        <v>6.8399999999999892</v>
      </c>
      <c r="G126" s="20">
        <f>1</f>
        <v>1</v>
      </c>
      <c r="H126" s="20">
        <f t="shared" si="10"/>
        <v>6.3601999999999945</v>
      </c>
      <c r="I126" s="20" t="str">
        <f t="shared" si="11"/>
        <v>1+6,36019999999999j</v>
      </c>
      <c r="K126" s="20" t="str">
        <f t="shared" si="12"/>
        <v>6,83999999999999+43,5037679999999j</v>
      </c>
      <c r="M126" s="20" t="str">
        <f t="shared" si="26"/>
        <v>57,7215999999999+43,5037679999999j</v>
      </c>
      <c r="O126" s="20" t="str">
        <f t="shared" si="27"/>
        <v>0,562167774798242-0,423696093869521j</v>
      </c>
      <c r="S126" s="20">
        <f t="shared" si="13"/>
        <v>0.70395382446712862</v>
      </c>
      <c r="U126" s="20">
        <f t="shared" si="4"/>
        <v>1.1154411764705883</v>
      </c>
      <c r="V126" s="20">
        <f t="shared" si="5"/>
        <v>0.948125</v>
      </c>
      <c r="X126" s="20">
        <f t="shared" si="24"/>
        <v>1E-3</v>
      </c>
      <c r="Y126" s="20">
        <f t="shared" si="6"/>
        <v>6.49</v>
      </c>
      <c r="Z126" s="20">
        <f t="shared" si="25"/>
        <v>2.799999999999998</v>
      </c>
      <c r="AA126" s="20">
        <f t="shared" si="14"/>
        <v>7.8399999999999892</v>
      </c>
      <c r="AB126" s="20">
        <f t="shared" si="15"/>
        <v>50.881599999999935</v>
      </c>
      <c r="AC126" s="20">
        <f t="shared" si="16"/>
        <v>6.8399999999999892</v>
      </c>
      <c r="AD126" s="20">
        <v>1</v>
      </c>
      <c r="AE126" s="20">
        <f t="shared" si="17"/>
        <v>1.8171999999999987E-2</v>
      </c>
      <c r="AF126" s="20" t="str">
        <f t="shared" si="18"/>
        <v>1+0,018172j</v>
      </c>
      <c r="AH126" s="20" t="str">
        <f t="shared" si="19"/>
        <v>6,83999999999999+0,12429648j</v>
      </c>
      <c r="AI126" s="20" t="str">
        <f t="shared" si="20"/>
        <v>57,7215999999999+0,12429648j</v>
      </c>
      <c r="AK126" s="20" t="str">
        <f t="shared" si="21"/>
        <v>0,881496078782079-0,0018981951249864j</v>
      </c>
      <c r="AO126" s="20">
        <f t="shared" si="22"/>
        <v>0.88149812254644866</v>
      </c>
      <c r="AP126" s="20">
        <v>56</v>
      </c>
      <c r="AR126" s="20">
        <f>Compensation!$C$16</f>
        <v>1.0249999999999999</v>
      </c>
    </row>
    <row r="127" spans="1:44" s="20" customFormat="1">
      <c r="A127" s="20">
        <f t="shared" si="0"/>
        <v>0.35</v>
      </c>
      <c r="B127" s="20">
        <f t="shared" si="1"/>
        <v>6.49</v>
      </c>
      <c r="C127" s="20">
        <f t="shared" si="23"/>
        <v>2.8499999999999979</v>
      </c>
      <c r="D127" s="20">
        <f t="shared" si="7"/>
        <v>8.1224999999999881</v>
      </c>
      <c r="E127" s="20">
        <f t="shared" si="8"/>
        <v>52.715024999999926</v>
      </c>
      <c r="F127" s="20">
        <f t="shared" si="9"/>
        <v>7.1224999999999881</v>
      </c>
      <c r="G127" s="20">
        <f>1</f>
        <v>1</v>
      </c>
      <c r="H127" s="20">
        <f t="shared" si="10"/>
        <v>6.4737749999999954</v>
      </c>
      <c r="I127" s="20" t="str">
        <f t="shared" si="11"/>
        <v>1+6,473775j</v>
      </c>
      <c r="K127" s="20" t="str">
        <f t="shared" si="12"/>
        <v>7,12249999999999+46,1094624374999j</v>
      </c>
      <c r="M127" s="20" t="str">
        <f t="shared" si="26"/>
        <v>59,8375249999999+46,1094624374999j</v>
      </c>
      <c r="O127" s="20" t="str">
        <f t="shared" si="27"/>
        <v>0,55275120651284-0,425937753842369j</v>
      </c>
      <c r="S127" s="20">
        <f t="shared" si="13"/>
        <v>0.69782294778094167</v>
      </c>
      <c r="U127" s="20">
        <f t="shared" si="4"/>
        <v>1.1154411764705883</v>
      </c>
      <c r="V127" s="20">
        <f t="shared" si="5"/>
        <v>0.948125</v>
      </c>
      <c r="X127" s="20">
        <f t="shared" si="24"/>
        <v>1E-3</v>
      </c>
      <c r="Y127" s="20">
        <f t="shared" si="6"/>
        <v>6.49</v>
      </c>
      <c r="Z127" s="20">
        <f t="shared" si="25"/>
        <v>2.8499999999999979</v>
      </c>
      <c r="AA127" s="20">
        <f t="shared" si="14"/>
        <v>8.1224999999999881</v>
      </c>
      <c r="AB127" s="20">
        <f t="shared" si="15"/>
        <v>52.715024999999926</v>
      </c>
      <c r="AC127" s="20">
        <f t="shared" si="16"/>
        <v>7.1224999999999881</v>
      </c>
      <c r="AD127" s="20">
        <v>1</v>
      </c>
      <c r="AE127" s="20">
        <f t="shared" si="17"/>
        <v>1.8496499999999989E-2</v>
      </c>
      <c r="AF127" s="20" t="str">
        <f t="shared" si="18"/>
        <v>1+0,0184965j</v>
      </c>
      <c r="AH127" s="20" t="str">
        <f t="shared" si="19"/>
        <v>7,12249999999999+0,13174132125j</v>
      </c>
      <c r="AI127" s="20" t="str">
        <f t="shared" si="20"/>
        <v>59,8375249999999+0,13174132125j</v>
      </c>
      <c r="AK127" s="20" t="str">
        <f t="shared" si="21"/>
        <v>0,880965071291465-0,00193957725469157j</v>
      </c>
      <c r="AO127" s="20">
        <f t="shared" si="22"/>
        <v>0.88096720642456527</v>
      </c>
      <c r="AP127" s="20">
        <v>57</v>
      </c>
      <c r="AR127" s="20">
        <f>Compensation!$C$16</f>
        <v>1.0249999999999999</v>
      </c>
    </row>
    <row r="128" spans="1:44" s="20" customFormat="1">
      <c r="A128" s="20">
        <f t="shared" si="0"/>
        <v>0.35</v>
      </c>
      <c r="B128" s="20">
        <f t="shared" si="1"/>
        <v>6.49</v>
      </c>
      <c r="C128" s="20">
        <f t="shared" si="23"/>
        <v>2.8999999999999977</v>
      </c>
      <c r="D128" s="20">
        <f t="shared" si="7"/>
        <v>8.4099999999999859</v>
      </c>
      <c r="E128" s="20">
        <f t="shared" si="8"/>
        <v>54.580899999999907</v>
      </c>
      <c r="F128" s="20">
        <f t="shared" si="9"/>
        <v>7.4099999999999859</v>
      </c>
      <c r="G128" s="20">
        <f>1</f>
        <v>1</v>
      </c>
      <c r="H128" s="20">
        <f t="shared" si="10"/>
        <v>6.5873499999999954</v>
      </c>
      <c r="I128" s="20" t="str">
        <f t="shared" si="11"/>
        <v>1+6,58735j</v>
      </c>
      <c r="K128" s="20" t="str">
        <f t="shared" si="12"/>
        <v>7,40999999999999+48,8122634999999j</v>
      </c>
      <c r="M128" s="20" t="str">
        <f t="shared" si="26"/>
        <v>61,9908999999999+48,8122634999999j</v>
      </c>
      <c r="O128" s="20" t="str">
        <f t="shared" si="27"/>
        <v>0,543492788982642-0,427951735273574j</v>
      </c>
      <c r="S128" s="20">
        <f t="shared" si="13"/>
        <v>0.69175653188082997</v>
      </c>
      <c r="U128" s="20">
        <f t="shared" si="4"/>
        <v>1.1154411764705883</v>
      </c>
      <c r="V128" s="20">
        <f t="shared" si="5"/>
        <v>0.948125</v>
      </c>
      <c r="X128" s="20">
        <f t="shared" si="24"/>
        <v>1E-3</v>
      </c>
      <c r="Y128" s="20">
        <f t="shared" si="6"/>
        <v>6.49</v>
      </c>
      <c r="Z128" s="20">
        <f t="shared" si="25"/>
        <v>2.8999999999999977</v>
      </c>
      <c r="AA128" s="20">
        <f t="shared" si="14"/>
        <v>8.4099999999999859</v>
      </c>
      <c r="AB128" s="20">
        <f t="shared" si="15"/>
        <v>54.580899999999907</v>
      </c>
      <c r="AC128" s="20">
        <f t="shared" si="16"/>
        <v>7.4099999999999859</v>
      </c>
      <c r="AD128" s="20">
        <v>1</v>
      </c>
      <c r="AE128" s="20">
        <f t="shared" si="17"/>
        <v>1.8820999999999987E-2</v>
      </c>
      <c r="AF128" s="20" t="str">
        <f t="shared" si="18"/>
        <v>1+0,018821j</v>
      </c>
      <c r="AH128" s="20" t="str">
        <f t="shared" si="19"/>
        <v>7,40999999999999+0,13946361j</v>
      </c>
      <c r="AI128" s="20" t="str">
        <f t="shared" si="20"/>
        <v>61,9908999999999+0,13946361j</v>
      </c>
      <c r="AK128" s="20" t="str">
        <f t="shared" si="21"/>
        <v>0,880461870188127-0,00198081316586447j</v>
      </c>
      <c r="AO128" s="20">
        <f t="shared" si="22"/>
        <v>0.88046409834585093</v>
      </c>
      <c r="AP128" s="20">
        <v>58</v>
      </c>
      <c r="AR128" s="20">
        <f>Compensation!$C$16</f>
        <v>1.0249999999999999</v>
      </c>
    </row>
    <row r="129" spans="1:83" s="20" customFormat="1">
      <c r="A129" s="20">
        <f t="shared" si="0"/>
        <v>0.35</v>
      </c>
      <c r="B129" s="20">
        <f t="shared" si="1"/>
        <v>6.49</v>
      </c>
      <c r="C129" s="20">
        <f t="shared" si="23"/>
        <v>2.9499999999999975</v>
      </c>
      <c r="D129" s="20">
        <f t="shared" si="7"/>
        <v>8.7024999999999846</v>
      </c>
      <c r="E129" s="20">
        <f t="shared" si="8"/>
        <v>56.4792249999999</v>
      </c>
      <c r="F129" s="20">
        <f t="shared" si="9"/>
        <v>7.7024999999999846</v>
      </c>
      <c r="G129" s="20">
        <f>1</f>
        <v>1</v>
      </c>
      <c r="H129" s="20">
        <f t="shared" si="10"/>
        <v>6.7009249999999945</v>
      </c>
      <c r="I129" s="20" t="str">
        <f t="shared" si="11"/>
        <v>1+6,70092499999999j</v>
      </c>
      <c r="K129" s="20" t="str">
        <f t="shared" si="12"/>
        <v>7,70249999999998+51,6138748124998j</v>
      </c>
      <c r="M129" s="20" t="str">
        <f t="shared" si="26"/>
        <v>64,1817249999999+51,6138748124998j</v>
      </c>
      <c r="O129" s="20" t="str">
        <f t="shared" si="27"/>
        <v>0,534392054548903-0,429749194249324j</v>
      </c>
      <c r="S129" s="20">
        <f t="shared" si="13"/>
        <v>0.68575450266326432</v>
      </c>
      <c r="U129" s="20">
        <f t="shared" si="4"/>
        <v>1.1154411764705883</v>
      </c>
      <c r="V129" s="20">
        <f t="shared" si="5"/>
        <v>0.948125</v>
      </c>
      <c r="X129" s="20">
        <f t="shared" si="24"/>
        <v>1E-3</v>
      </c>
      <c r="Y129" s="20">
        <f t="shared" si="6"/>
        <v>6.49</v>
      </c>
      <c r="Z129" s="20">
        <f t="shared" si="25"/>
        <v>2.9499999999999975</v>
      </c>
      <c r="AA129" s="20">
        <f t="shared" si="14"/>
        <v>8.7024999999999846</v>
      </c>
      <c r="AB129" s="20">
        <f t="shared" si="15"/>
        <v>56.4792249999999</v>
      </c>
      <c r="AC129" s="20">
        <f t="shared" si="16"/>
        <v>7.7024999999999846</v>
      </c>
      <c r="AD129" s="20">
        <v>1</v>
      </c>
      <c r="AE129" s="20">
        <f t="shared" si="17"/>
        <v>1.9145499999999985E-2</v>
      </c>
      <c r="AF129" s="20" t="str">
        <f t="shared" si="18"/>
        <v>1+0,0191455j</v>
      </c>
      <c r="AH129" s="20" t="str">
        <f t="shared" si="19"/>
        <v>7,70249999999998+0,14746821375j</v>
      </c>
      <c r="AI129" s="20" t="str">
        <f t="shared" si="20"/>
        <v>64,1817249999999+0,14746821375j</v>
      </c>
      <c r="AK129" s="20" t="str">
        <f t="shared" si="21"/>
        <v>0,879984556855742-0,00202191123294212j</v>
      </c>
      <c r="AO129" s="20">
        <f t="shared" si="22"/>
        <v>0.87998687969175449</v>
      </c>
      <c r="AP129" s="20">
        <v>59</v>
      </c>
      <c r="AR129" s="20">
        <f>Compensation!$C$16</f>
        <v>1.0249999999999999</v>
      </c>
    </row>
    <row r="130" spans="1:83" s="20" customFormat="1">
      <c r="A130" s="20">
        <f t="shared" si="0"/>
        <v>0.35</v>
      </c>
      <c r="B130" s="20">
        <f t="shared" si="1"/>
        <v>6.49</v>
      </c>
      <c r="C130" s="20">
        <f t="shared" si="23"/>
        <v>2.9999999999999973</v>
      </c>
      <c r="D130" s="20">
        <f t="shared" si="7"/>
        <v>8.999999999999984</v>
      </c>
      <c r="E130" s="20">
        <f t="shared" si="8"/>
        <v>58.409999999999897</v>
      </c>
      <c r="F130" s="20">
        <f t="shared" si="9"/>
        <v>7.999999999999984</v>
      </c>
      <c r="G130" s="20">
        <f>1</f>
        <v>1</v>
      </c>
      <c r="H130" s="20">
        <f t="shared" si="10"/>
        <v>6.8144999999999945</v>
      </c>
      <c r="I130" s="20" t="str">
        <f t="shared" si="11"/>
        <v>1+6,81449999999999j</v>
      </c>
      <c r="K130" s="20" t="str">
        <f t="shared" si="12"/>
        <v>7,99999999999998+54,5159999999998j</v>
      </c>
      <c r="M130" s="20" t="str">
        <f t="shared" si="26"/>
        <v>66,4099999999999+54,5159999999998j</v>
      </c>
      <c r="O130" s="20" t="str">
        <f t="shared" si="27"/>
        <v>0,52544835227649-0,431340797661573j</v>
      </c>
      <c r="S130" s="20">
        <f t="shared" si="13"/>
        <v>0.67981678019698832</v>
      </c>
      <c r="U130" s="20">
        <f t="shared" si="4"/>
        <v>1.1154411764705883</v>
      </c>
      <c r="V130" s="20">
        <f t="shared" si="5"/>
        <v>0.948125</v>
      </c>
      <c r="X130" s="20">
        <f t="shared" si="24"/>
        <v>1E-3</v>
      </c>
      <c r="Y130" s="20">
        <f t="shared" si="6"/>
        <v>6.49</v>
      </c>
      <c r="Z130" s="20">
        <f t="shared" si="25"/>
        <v>2.9999999999999973</v>
      </c>
      <c r="AA130" s="20">
        <f t="shared" si="14"/>
        <v>8.999999999999984</v>
      </c>
      <c r="AB130" s="20">
        <f t="shared" si="15"/>
        <v>58.409999999999897</v>
      </c>
      <c r="AC130" s="20">
        <f t="shared" si="16"/>
        <v>7.999999999999984</v>
      </c>
      <c r="AD130" s="20">
        <v>1</v>
      </c>
      <c r="AE130" s="20">
        <f t="shared" si="17"/>
        <v>1.9469999999999984E-2</v>
      </c>
      <c r="AF130" s="20" t="str">
        <f t="shared" si="18"/>
        <v>1+0,01947j</v>
      </c>
      <c r="AH130" s="20" t="str">
        <f t="shared" si="19"/>
        <v>7,99999999999998+0,15576j</v>
      </c>
      <c r="AI130" s="20" t="str">
        <f t="shared" si="20"/>
        <v>66,4099999999999+0,15576j</v>
      </c>
      <c r="AK130" s="20" t="str">
        <f t="shared" si="21"/>
        <v>0,879531376086991-0,00206287919197877j</v>
      </c>
      <c r="AO130" s="20">
        <f t="shared" si="22"/>
        <v>0.87953379525293773</v>
      </c>
      <c r="AP130" s="20">
        <v>60</v>
      </c>
      <c r="AR130" s="20">
        <f>Compensation!$C$16</f>
        <v>1.0249999999999999</v>
      </c>
    </row>
    <row r="131" spans="1:83" s="20" customFormat="1">
      <c r="A131" s="20">
        <f t="shared" si="0"/>
        <v>0.35</v>
      </c>
      <c r="B131" s="20">
        <f t="shared" si="1"/>
        <v>6.49</v>
      </c>
      <c r="C131" s="20">
        <f t="shared" si="23"/>
        <v>3.0499999999999972</v>
      </c>
      <c r="D131" s="20">
        <f t="shared" si="7"/>
        <v>9.3024999999999824</v>
      </c>
      <c r="E131" s="20">
        <f t="shared" si="8"/>
        <v>60.373224999999891</v>
      </c>
      <c r="F131" s="20">
        <f t="shared" si="9"/>
        <v>8.3024999999999824</v>
      </c>
      <c r="G131" s="20">
        <f>1</f>
        <v>1</v>
      </c>
      <c r="H131" s="20">
        <f t="shared" si="10"/>
        <v>6.9280749999999935</v>
      </c>
      <c r="I131" s="20" t="str">
        <f t="shared" si="11"/>
        <v>1+6,92807499999999j</v>
      </c>
      <c r="K131" s="20" t="str">
        <f t="shared" si="12"/>
        <v>8,30249999999998+57,5203426874998j</v>
      </c>
      <c r="M131" s="20" t="str">
        <f t="shared" si="26"/>
        <v>68,6757249999999+57,5203426874998j</v>
      </c>
      <c r="O131" s="20" t="str">
        <f t="shared" si="27"/>
        <v>0,516660859785212-0,432736745160881j</v>
      </c>
      <c r="S131" s="20">
        <f t="shared" si="13"/>
        <v>0.67394327257301689</v>
      </c>
      <c r="U131" s="20">
        <f t="shared" si="4"/>
        <v>1.1154411764705883</v>
      </c>
      <c r="V131" s="20">
        <f t="shared" si="5"/>
        <v>0.948125</v>
      </c>
      <c r="X131" s="20">
        <f t="shared" si="24"/>
        <v>1E-3</v>
      </c>
      <c r="Y131" s="20">
        <f t="shared" si="6"/>
        <v>6.49</v>
      </c>
      <c r="Z131" s="20">
        <f t="shared" si="25"/>
        <v>3.0499999999999972</v>
      </c>
      <c r="AA131" s="20">
        <f t="shared" si="14"/>
        <v>9.3024999999999824</v>
      </c>
      <c r="AB131" s="20">
        <f t="shared" si="15"/>
        <v>60.373224999999891</v>
      </c>
      <c r="AC131" s="20">
        <f t="shared" si="16"/>
        <v>8.3024999999999824</v>
      </c>
      <c r="AD131" s="20">
        <v>1</v>
      </c>
      <c r="AE131" s="20">
        <f t="shared" si="17"/>
        <v>1.9794499999999982E-2</v>
      </c>
      <c r="AF131" s="20" t="str">
        <f t="shared" si="18"/>
        <v>1+0,0197945j</v>
      </c>
      <c r="AH131" s="20" t="str">
        <f t="shared" si="19"/>
        <v>8,30249999999998+0,16434383625j</v>
      </c>
      <c r="AI131" s="20" t="str">
        <f t="shared" si="20"/>
        <v>68,6757249999999+0,16434383625j</v>
      </c>
      <c r="AK131" s="20" t="str">
        <f t="shared" si="21"/>
        <v>0,879100719590428-0,00210372420105688j</v>
      </c>
      <c r="AO131" s="20">
        <f t="shared" si="22"/>
        <v>0.8791032367361199</v>
      </c>
      <c r="AP131" s="20">
        <v>61</v>
      </c>
      <c r="AR131" s="20">
        <f>Compensation!$C$16</f>
        <v>1.0249999999999999</v>
      </c>
    </row>
    <row r="132" spans="1:83" s="20" customFormat="1">
      <c r="A132" s="20">
        <f t="shared" si="0"/>
        <v>0.35</v>
      </c>
      <c r="B132" s="20">
        <f t="shared" si="1"/>
        <v>6.49</v>
      </c>
      <c r="C132" s="20">
        <f t="shared" si="23"/>
        <v>3.099999999999997</v>
      </c>
      <c r="D132" s="20">
        <f t="shared" si="7"/>
        <v>9.6099999999999817</v>
      </c>
      <c r="E132" s="20">
        <f t="shared" si="8"/>
        <v>62.368899999999883</v>
      </c>
      <c r="F132" s="20">
        <f t="shared" si="9"/>
        <v>8.6099999999999817</v>
      </c>
      <c r="G132" s="20">
        <f>1</f>
        <v>1</v>
      </c>
      <c r="H132" s="20">
        <f t="shared" si="10"/>
        <v>7.0416499999999935</v>
      </c>
      <c r="I132" s="20" t="str">
        <f t="shared" si="11"/>
        <v>1+7,04164999999999j</v>
      </c>
      <c r="K132" s="20" t="str">
        <f t="shared" si="12"/>
        <v>8,60999999999998+60,6286064999998j</v>
      </c>
      <c r="M132" s="20" t="str">
        <f t="shared" si="26"/>
        <v>70,9788999999999+60,6286064999998j</v>
      </c>
      <c r="O132" s="20" t="str">
        <f t="shared" si="27"/>
        <v>0,508028595130529-0,433946789608132j</v>
      </c>
      <c r="S132" s="20">
        <f t="shared" si="13"/>
        <v>0.66813387107787259</v>
      </c>
      <c r="U132" s="20">
        <f t="shared" si="4"/>
        <v>1.1154411764705883</v>
      </c>
      <c r="V132" s="20">
        <f t="shared" si="5"/>
        <v>0.948125</v>
      </c>
      <c r="X132" s="20">
        <f t="shared" si="24"/>
        <v>1E-3</v>
      </c>
      <c r="Y132" s="20">
        <f t="shared" si="6"/>
        <v>6.49</v>
      </c>
      <c r="Z132" s="20">
        <f t="shared" si="25"/>
        <v>3.099999999999997</v>
      </c>
      <c r="AA132" s="20">
        <f t="shared" si="14"/>
        <v>9.6099999999999817</v>
      </c>
      <c r="AB132" s="20">
        <f t="shared" si="15"/>
        <v>62.368899999999883</v>
      </c>
      <c r="AC132" s="20">
        <f t="shared" si="16"/>
        <v>8.6099999999999817</v>
      </c>
      <c r="AD132" s="20">
        <v>1</v>
      </c>
      <c r="AE132" s="20">
        <f t="shared" si="17"/>
        <v>2.0118999999999984E-2</v>
      </c>
      <c r="AF132" s="20" t="str">
        <f t="shared" si="18"/>
        <v>1+0,020119j</v>
      </c>
      <c r="AH132" s="20" t="str">
        <f t="shared" si="19"/>
        <v>8,60999999999998+0,17322459j</v>
      </c>
      <c r="AI132" s="20" t="str">
        <f t="shared" si="20"/>
        <v>70,9788999999999+0,17322459j</v>
      </c>
      <c r="AK132" s="20" t="str">
        <f t="shared" si="21"/>
        <v>0,878691111415176-0,00214445289390986j</v>
      </c>
      <c r="AO132" s="20">
        <f t="shared" si="22"/>
        <v>0.87869372818875369</v>
      </c>
      <c r="AP132" s="20">
        <v>62</v>
      </c>
      <c r="AR132" s="20">
        <f>Compensation!$C$16</f>
        <v>1.0249999999999999</v>
      </c>
    </row>
    <row r="133" spans="1:83" s="20" customFormat="1">
      <c r="A133" s="20">
        <f t="shared" si="0"/>
        <v>0.35</v>
      </c>
      <c r="B133" s="20">
        <f t="shared" si="1"/>
        <v>6.49</v>
      </c>
      <c r="C133" s="20">
        <f t="shared" si="23"/>
        <v>3.1499999999999968</v>
      </c>
      <c r="D133" s="20">
        <f t="shared" si="7"/>
        <v>9.9224999999999799</v>
      </c>
      <c r="E133" s="20">
        <f t="shared" si="8"/>
        <v>64.397024999999871</v>
      </c>
      <c r="F133" s="20">
        <f t="shared" si="9"/>
        <v>8.9224999999999799</v>
      </c>
      <c r="G133" s="20">
        <f>1</f>
        <v>1</v>
      </c>
      <c r="H133" s="20">
        <f t="shared" si="10"/>
        <v>7.1552249999999917</v>
      </c>
      <c r="I133" s="20" t="str">
        <f t="shared" si="11"/>
        <v>1+7,15522499999999j</v>
      </c>
      <c r="K133" s="20" t="str">
        <f t="shared" si="12"/>
        <v>8,92249999999998+63,8424950624998j</v>
      </c>
      <c r="M133" s="20" t="str">
        <f t="shared" si="26"/>
        <v>73,3195249999999+63,8424950624998j</v>
      </c>
      <c r="O133" s="20" t="str">
        <f t="shared" si="27"/>
        <v>0,499550428605242-0,434980256237338j</v>
      </c>
      <c r="S133" s="20">
        <f t="shared" si="13"/>
        <v>0.66238844648437312</v>
      </c>
      <c r="U133" s="20">
        <f t="shared" si="4"/>
        <v>1.1154411764705883</v>
      </c>
      <c r="V133" s="20">
        <f t="shared" si="5"/>
        <v>0.948125</v>
      </c>
      <c r="X133" s="20">
        <f t="shared" si="24"/>
        <v>1E-3</v>
      </c>
      <c r="Y133" s="20">
        <f t="shared" si="6"/>
        <v>6.49</v>
      </c>
      <c r="Z133" s="20">
        <f t="shared" si="25"/>
        <v>3.1499999999999968</v>
      </c>
      <c r="AA133" s="20">
        <f t="shared" si="14"/>
        <v>9.9224999999999799</v>
      </c>
      <c r="AB133" s="20">
        <f t="shared" si="15"/>
        <v>64.397024999999871</v>
      </c>
      <c r="AC133" s="20">
        <f t="shared" si="16"/>
        <v>8.9224999999999799</v>
      </c>
      <c r="AD133" s="20">
        <v>1</v>
      </c>
      <c r="AE133" s="20">
        <f t="shared" si="17"/>
        <v>2.0443499999999979E-2</v>
      </c>
      <c r="AF133" s="20" t="str">
        <f t="shared" si="18"/>
        <v>1+0,0204435j</v>
      </c>
      <c r="AH133" s="20" t="str">
        <f t="shared" si="19"/>
        <v>8,92249999999998+0,18240712875j</v>
      </c>
      <c r="AI133" s="20" t="str">
        <f t="shared" si="20"/>
        <v>73,3195249999999+0,18240712875j</v>
      </c>
      <c r="AK133" s="20" t="str">
        <f t="shared" si="21"/>
        <v>0,878301195041767-0,0021850714276349j</v>
      </c>
      <c r="AO133" s="20">
        <f t="shared" si="22"/>
        <v>0.87830391308984845</v>
      </c>
      <c r="AP133" s="20">
        <v>63</v>
      </c>
      <c r="AR133" s="20">
        <f>Compensation!$C$16</f>
        <v>1.0249999999999999</v>
      </c>
    </row>
    <row r="134" spans="1:83" s="20" customFormat="1">
      <c r="A134" s="20">
        <f t="shared" si="0"/>
        <v>0.35</v>
      </c>
      <c r="B134" s="20">
        <f t="shared" si="1"/>
        <v>6.49</v>
      </c>
      <c r="C134" s="20">
        <f t="shared" si="23"/>
        <v>3.1999999999999966</v>
      </c>
      <c r="D134" s="20">
        <f t="shared" si="7"/>
        <v>10.239999999999979</v>
      </c>
      <c r="E134" s="20">
        <f t="shared" si="8"/>
        <v>66.457599999999871</v>
      </c>
      <c r="F134" s="20">
        <f t="shared" si="9"/>
        <v>9.2399999999999789</v>
      </c>
      <c r="G134" s="20">
        <f>1</f>
        <v>1</v>
      </c>
      <c r="H134" s="20">
        <f t="shared" si="10"/>
        <v>7.2687999999999926</v>
      </c>
      <c r="I134" s="20" t="str">
        <f t="shared" si="11"/>
        <v>1+7,26879999999999j</v>
      </c>
      <c r="K134" s="20" t="str">
        <f t="shared" si="12"/>
        <v>9,23999999999998+67,1637119999997j</v>
      </c>
      <c r="M134" s="20" t="str">
        <f t="shared" ref="M134:M141" si="28">IMSUM(K134,E134)</f>
        <v>75,6975999999999+67,1637119999997j</v>
      </c>
      <c r="O134" s="20" t="str">
        <f t="shared" ref="O134:O141" si="29">IMDIV(E134,M134)</f>
        <v>0,491225094357769-0,435846060702294j</v>
      </c>
      <c r="S134" s="20">
        <f t="shared" si="13"/>
        <v>0.65670684628417475</v>
      </c>
      <c r="U134" s="20">
        <f t="shared" si="4"/>
        <v>1.1154411764705883</v>
      </c>
      <c r="V134" s="20">
        <f t="shared" si="5"/>
        <v>0.948125</v>
      </c>
      <c r="X134" s="20">
        <f t="shared" si="24"/>
        <v>1E-3</v>
      </c>
      <c r="Y134" s="20">
        <f t="shared" si="6"/>
        <v>6.49</v>
      </c>
      <c r="Z134" s="20">
        <f t="shared" si="25"/>
        <v>3.1999999999999966</v>
      </c>
      <c r="AA134" s="20">
        <f t="shared" si="14"/>
        <v>10.239999999999979</v>
      </c>
      <c r="AB134" s="20">
        <f t="shared" si="15"/>
        <v>66.457599999999871</v>
      </c>
      <c r="AC134" s="20">
        <f t="shared" si="16"/>
        <v>9.2399999999999789</v>
      </c>
      <c r="AD134" s="20">
        <v>1</v>
      </c>
      <c r="AE134" s="20">
        <f t="shared" si="17"/>
        <v>2.0767999999999981E-2</v>
      </c>
      <c r="AF134" s="20" t="str">
        <f t="shared" si="18"/>
        <v>1+0,020768j</v>
      </c>
      <c r="AH134" s="20" t="str">
        <f t="shared" si="19"/>
        <v>9,23999999999998+0,19189632j</v>
      </c>
      <c r="AI134" s="20" t="str">
        <f t="shared" si="20"/>
        <v>75,6975999999999+0,19189632j</v>
      </c>
      <c r="AK134" s="20" t="str">
        <f t="shared" si="21"/>
        <v>0,87792972192418-0,00222558552524616j</v>
      </c>
      <c r="AO134" s="20">
        <f t="shared" si="22"/>
        <v>0.8779325428919913</v>
      </c>
      <c r="AP134" s="20">
        <v>64</v>
      </c>
      <c r="AR134" s="20">
        <f>Compensation!$C$16</f>
        <v>1.0249999999999999</v>
      </c>
    </row>
    <row r="135" spans="1:83" s="20" customFormat="1">
      <c r="A135" s="20">
        <f t="shared" si="0"/>
        <v>0.35</v>
      </c>
      <c r="B135" s="20">
        <f t="shared" si="1"/>
        <v>6.49</v>
      </c>
      <c r="C135" s="20">
        <f t="shared" si="23"/>
        <v>3.2499999999999964</v>
      </c>
      <c r="D135" s="20">
        <f t="shared" ref="D135:D141" si="30">C135^2</f>
        <v>10.562499999999977</v>
      </c>
      <c r="E135" s="20">
        <f t="shared" ref="E135:E141" si="31">B135*D135</f>
        <v>68.550624999999854</v>
      </c>
      <c r="F135" s="20">
        <f t="shared" ref="F135:F141" si="32">C135^2-1</f>
        <v>9.5624999999999769</v>
      </c>
      <c r="G135" s="20">
        <f>1</f>
        <v>1</v>
      </c>
      <c r="H135" s="20">
        <f t="shared" ref="H135:H141" si="33">C135*B135*A135</f>
        <v>7.3823749999999908</v>
      </c>
      <c r="I135" s="20" t="str">
        <f t="shared" ref="I135:I141" si="34">COMPLEX(G135,H135,"j")</f>
        <v>1+7,38237499999999j</v>
      </c>
      <c r="K135" s="20" t="str">
        <f t="shared" ref="K135:K141" si="35">IMPRODUCT(I135,F135)</f>
        <v>9,56249999999998+70,5939609374997j</v>
      </c>
      <c r="M135" s="20" t="str">
        <f t="shared" si="28"/>
        <v>78,1131249999998+70,5939609374997j</v>
      </c>
      <c r="O135" s="20" t="str">
        <f t="shared" si="29"/>
        <v>0,483051201743187-0,436552726147762j</v>
      </c>
      <c r="S135" s="20">
        <f t="shared" ref="S135:S141" si="36">IMABS(O135)</f>
        <v>0.65108889271172488</v>
      </c>
      <c r="U135" s="20">
        <f t="shared" si="4"/>
        <v>1.1154411764705883</v>
      </c>
      <c r="V135" s="20">
        <f t="shared" si="5"/>
        <v>0.948125</v>
      </c>
      <c r="X135" s="20">
        <f t="shared" si="24"/>
        <v>1E-3</v>
      </c>
      <c r="Y135" s="20">
        <f t="shared" si="6"/>
        <v>6.49</v>
      </c>
      <c r="Z135" s="20">
        <f t="shared" si="25"/>
        <v>3.2499999999999964</v>
      </c>
      <c r="AA135" s="20">
        <f t="shared" ref="AA135:AA141" si="37">Z135^2</f>
        <v>10.562499999999977</v>
      </c>
      <c r="AB135" s="20">
        <f t="shared" ref="AB135:AB141" si="38">Y135*AA135</f>
        <v>68.550624999999854</v>
      </c>
      <c r="AC135" s="20">
        <f t="shared" ref="AC135:AC141" si="39">Z135^2-1</f>
        <v>9.5624999999999769</v>
      </c>
      <c r="AD135" s="20">
        <v>1</v>
      </c>
      <c r="AE135" s="20">
        <f t="shared" ref="AE135:AE141" si="40">Z135*Y135*X135</f>
        <v>2.1092499999999976E-2</v>
      </c>
      <c r="AF135" s="20" t="str">
        <f t="shared" ref="AF135:AF141" si="41">COMPLEX(AD135,AE135,"j")</f>
        <v>1+0,0210925j</v>
      </c>
      <c r="AH135" s="20" t="str">
        <f t="shared" ref="AH135:AH141" si="42">IMPRODUCT(AF135,AC135)</f>
        <v>9,56249999999998+0,20169703125j</v>
      </c>
      <c r="AI135" s="20" t="str">
        <f t="shared" ref="AI135:AI141" si="43">IMSUM(AH135,AB135)</f>
        <v>78,1131249999998+0,20169703125j</v>
      </c>
      <c r="AK135" s="20" t="str">
        <f t="shared" ref="AK135:AK141" si="44">IMDIV(AB135,AI135)</f>
        <v>0,8775755412989-0,00226600051371137j</v>
      </c>
      <c r="AO135" s="20">
        <f t="shared" ref="AO135:AO141" si="45">IMABS(AK135)</f>
        <v>0.87757846683039431</v>
      </c>
      <c r="AP135" s="20">
        <v>65</v>
      </c>
      <c r="AR135" s="20">
        <f>Compensation!$C$16</f>
        <v>1.0249999999999999</v>
      </c>
    </row>
    <row r="136" spans="1:83" s="20" customFormat="1">
      <c r="A136" s="20">
        <f t="shared" si="0"/>
        <v>0.35</v>
      </c>
      <c r="B136" s="20">
        <f t="shared" si="1"/>
        <v>6.49</v>
      </c>
      <c r="C136" s="20">
        <f t="shared" ref="C136:C141" si="46">C135+0.05</f>
        <v>3.2999999999999963</v>
      </c>
      <c r="D136" s="20">
        <f t="shared" si="30"/>
        <v>10.889999999999976</v>
      </c>
      <c r="E136" s="20">
        <f t="shared" si="31"/>
        <v>70.676099999999849</v>
      </c>
      <c r="F136" s="20">
        <f t="shared" si="32"/>
        <v>9.8899999999999757</v>
      </c>
      <c r="G136" s="20">
        <f>1</f>
        <v>1</v>
      </c>
      <c r="H136" s="20">
        <f t="shared" si="33"/>
        <v>7.4959499999999917</v>
      </c>
      <c r="I136" s="20" t="str">
        <f t="shared" si="34"/>
        <v>1+7,49594999999999j</v>
      </c>
      <c r="K136" s="20" t="str">
        <f t="shared" si="35"/>
        <v>9,88999999999998+74,1349454999997j</v>
      </c>
      <c r="M136" s="20" t="str">
        <f t="shared" si="28"/>
        <v>80,5660999999998+74,1349454999997j</v>
      </c>
      <c r="O136" s="20" t="str">
        <f t="shared" si="29"/>
        <v>0,475027246340856-0,437108399419786j</v>
      </c>
      <c r="S136" s="20">
        <f t="shared" si="36"/>
        <v>0.64553438143099973</v>
      </c>
      <c r="U136" s="20">
        <f t="shared" si="4"/>
        <v>1.1154411764705883</v>
      </c>
      <c r="V136" s="20">
        <f t="shared" si="5"/>
        <v>0.948125</v>
      </c>
      <c r="X136" s="20">
        <f t="shared" ref="X136:X141" si="47">X135</f>
        <v>1E-3</v>
      </c>
      <c r="Y136" s="20">
        <f t="shared" si="6"/>
        <v>6.49</v>
      </c>
      <c r="Z136" s="20">
        <f t="shared" ref="Z136:Z141" si="48">Z135+0.05</f>
        <v>3.2999999999999963</v>
      </c>
      <c r="AA136" s="20">
        <f t="shared" si="37"/>
        <v>10.889999999999976</v>
      </c>
      <c r="AB136" s="20">
        <f t="shared" si="38"/>
        <v>70.676099999999849</v>
      </c>
      <c r="AC136" s="20">
        <f t="shared" si="39"/>
        <v>9.8899999999999757</v>
      </c>
      <c r="AD136" s="20">
        <v>1</v>
      </c>
      <c r="AE136" s="20">
        <f t="shared" si="40"/>
        <v>2.1416999999999978E-2</v>
      </c>
      <c r="AF136" s="20" t="str">
        <f t="shared" si="41"/>
        <v>1+0,021417j</v>
      </c>
      <c r="AH136" s="20" t="str">
        <f t="shared" si="42"/>
        <v>9,88999999999998+0,211814129999999j</v>
      </c>
      <c r="AI136" s="20" t="str">
        <f t="shared" si="43"/>
        <v>80,5660999999998+0,211814129999999j</v>
      </c>
      <c r="AK136" s="20" t="str">
        <f t="shared" si="44"/>
        <v>0,87723759110281-0,00230632135802449j</v>
      </c>
      <c r="AO136" s="20">
        <f t="shared" si="45"/>
        <v>0.87724062284077298</v>
      </c>
      <c r="AP136" s="20">
        <v>66</v>
      </c>
      <c r="AR136" s="20">
        <f>Compensation!$C$16</f>
        <v>1.0249999999999999</v>
      </c>
    </row>
    <row r="137" spans="1:83" s="20" customFormat="1">
      <c r="A137" s="20">
        <f t="shared" si="0"/>
        <v>0.35</v>
      </c>
      <c r="B137" s="20">
        <f t="shared" si="1"/>
        <v>6.49</v>
      </c>
      <c r="C137" s="20">
        <f t="shared" si="46"/>
        <v>3.3499999999999961</v>
      </c>
      <c r="D137" s="20">
        <f t="shared" si="30"/>
        <v>11.222499999999973</v>
      </c>
      <c r="E137" s="20">
        <f t="shared" si="31"/>
        <v>72.834024999999826</v>
      </c>
      <c r="F137" s="20">
        <f t="shared" si="32"/>
        <v>10.222499999999973</v>
      </c>
      <c r="G137" s="20">
        <f>1</f>
        <v>1</v>
      </c>
      <c r="H137" s="20">
        <f t="shared" si="33"/>
        <v>7.6095249999999899</v>
      </c>
      <c r="I137" s="20" t="str">
        <f t="shared" si="34"/>
        <v>1+7,60952499999999j</v>
      </c>
      <c r="K137" s="20" t="str">
        <f t="shared" si="35"/>
        <v>10,2225+77,7883693124997j</v>
      </c>
      <c r="M137" s="20" t="str">
        <f t="shared" si="28"/>
        <v>83,0565249999998+77,7883693124997j</v>
      </c>
      <c r="O137" s="20" t="str">
        <f t="shared" si="29"/>
        <v>0,467151620587422-0,437520866508528j</v>
      </c>
      <c r="S137" s="20">
        <f t="shared" si="36"/>
        <v>0.64004308077490213</v>
      </c>
      <c r="U137" s="20">
        <f t="shared" si="4"/>
        <v>1.1154411764705883</v>
      </c>
      <c r="V137" s="20">
        <f t="shared" si="5"/>
        <v>0.948125</v>
      </c>
      <c r="X137" s="20">
        <f t="shared" si="47"/>
        <v>1E-3</v>
      </c>
      <c r="Y137" s="20">
        <f t="shared" si="6"/>
        <v>6.49</v>
      </c>
      <c r="Z137" s="20">
        <f t="shared" si="48"/>
        <v>3.3499999999999961</v>
      </c>
      <c r="AA137" s="20">
        <f t="shared" si="37"/>
        <v>11.222499999999973</v>
      </c>
      <c r="AB137" s="20">
        <f t="shared" si="38"/>
        <v>72.834024999999826</v>
      </c>
      <c r="AC137" s="20">
        <f t="shared" si="39"/>
        <v>10.222499999999973</v>
      </c>
      <c r="AD137" s="20">
        <v>1</v>
      </c>
      <c r="AE137" s="20">
        <f t="shared" si="40"/>
        <v>2.1741499999999973E-2</v>
      </c>
      <c r="AF137" s="20" t="str">
        <f t="shared" si="41"/>
        <v>1+0,0217415j</v>
      </c>
      <c r="AH137" s="20" t="str">
        <f t="shared" si="42"/>
        <v>10,2225+0,222252483749999j</v>
      </c>
      <c r="AI137" s="20" t="str">
        <f t="shared" si="43"/>
        <v>83,0565249999998+0,222252483749999j</v>
      </c>
      <c r="AK137" s="20" t="str">
        <f t="shared" si="44"/>
        <v>0,876914889863692-0,00234655269179108j</v>
      </c>
      <c r="AO137" s="20">
        <f t="shared" si="45"/>
        <v>0.87691802944983765</v>
      </c>
      <c r="AP137" s="20">
        <v>67</v>
      </c>
      <c r="AR137" s="20">
        <f>Compensation!$C$16</f>
        <v>1.0249999999999999</v>
      </c>
    </row>
    <row r="138" spans="1:83" s="20" customFormat="1">
      <c r="A138" s="20">
        <f t="shared" si="0"/>
        <v>0.35</v>
      </c>
      <c r="B138" s="20">
        <f t="shared" si="1"/>
        <v>6.49</v>
      </c>
      <c r="C138" s="20">
        <f t="shared" si="46"/>
        <v>3.3999999999999959</v>
      </c>
      <c r="D138" s="20">
        <f t="shared" si="30"/>
        <v>11.559999999999972</v>
      </c>
      <c r="E138" s="20">
        <f t="shared" si="31"/>
        <v>75.024399999999815</v>
      </c>
      <c r="F138" s="20">
        <f t="shared" si="32"/>
        <v>10.559999999999972</v>
      </c>
      <c r="G138" s="20">
        <f>1</f>
        <v>1</v>
      </c>
      <c r="H138" s="20">
        <f t="shared" si="33"/>
        <v>7.7230999999999908</v>
      </c>
      <c r="I138" s="20" t="str">
        <f t="shared" si="34"/>
        <v>1+7,72309999999999j</v>
      </c>
      <c r="K138" s="20" t="str">
        <f t="shared" si="35"/>
        <v>10,56+81,5559359999997j</v>
      </c>
      <c r="M138" s="20" t="str">
        <f t="shared" si="28"/>
        <v>85,5843999999998+81,5559359999997j</v>
      </c>
      <c r="O138" s="20" t="str">
        <f t="shared" si="29"/>
        <v>0,459422623986799-0,437797567299874j</v>
      </c>
      <c r="S138" s="20">
        <f t="shared" si="36"/>
        <v>0.63461473144310432</v>
      </c>
      <c r="U138" s="20">
        <f t="shared" si="4"/>
        <v>1.1154411764705883</v>
      </c>
      <c r="V138" s="20">
        <f t="shared" si="5"/>
        <v>0.948125</v>
      </c>
      <c r="X138" s="20">
        <f t="shared" si="47"/>
        <v>1E-3</v>
      </c>
      <c r="Y138" s="20">
        <f t="shared" si="6"/>
        <v>6.49</v>
      </c>
      <c r="Z138" s="20">
        <f t="shared" si="48"/>
        <v>3.3999999999999959</v>
      </c>
      <c r="AA138" s="20">
        <f t="shared" si="37"/>
        <v>11.559999999999972</v>
      </c>
      <c r="AB138" s="20">
        <f t="shared" si="38"/>
        <v>75.024399999999815</v>
      </c>
      <c r="AC138" s="20">
        <f t="shared" si="39"/>
        <v>10.559999999999972</v>
      </c>
      <c r="AD138" s="20">
        <v>1</v>
      </c>
      <c r="AE138" s="20">
        <f t="shared" si="40"/>
        <v>2.2065999999999975E-2</v>
      </c>
      <c r="AF138" s="20" t="str">
        <f t="shared" si="41"/>
        <v>1+0,022066j</v>
      </c>
      <c r="AH138" s="20" t="str">
        <f t="shared" si="42"/>
        <v>10,56+0,233016959999999j</v>
      </c>
      <c r="AI138" s="20" t="str">
        <f t="shared" si="43"/>
        <v>85,5843999999998+0,233016959999999j</v>
      </c>
      <c r="AK138" s="20" t="str">
        <f t="shared" si="44"/>
        <v>0,876606529445679-0,00238669884473785j</v>
      </c>
      <c r="AO138" s="20">
        <f t="shared" si="45"/>
        <v>0.87660977852073585</v>
      </c>
      <c r="AP138" s="20">
        <v>68</v>
      </c>
      <c r="AR138" s="20">
        <f>Compensation!$C$16</f>
        <v>1.0249999999999999</v>
      </c>
    </row>
    <row r="139" spans="1:83" s="20" customFormat="1">
      <c r="A139" s="20">
        <f t="shared" si="0"/>
        <v>0.35</v>
      </c>
      <c r="B139" s="20">
        <f t="shared" si="1"/>
        <v>6.49</v>
      </c>
      <c r="C139" s="20">
        <f t="shared" si="46"/>
        <v>3.4499999999999957</v>
      </c>
      <c r="D139" s="20">
        <f t="shared" si="30"/>
        <v>11.902499999999971</v>
      </c>
      <c r="E139" s="20">
        <f t="shared" si="31"/>
        <v>77.247224999999816</v>
      </c>
      <c r="F139" s="20">
        <f t="shared" si="32"/>
        <v>10.902499999999971</v>
      </c>
      <c r="G139" s="20">
        <f>1</f>
        <v>1</v>
      </c>
      <c r="H139" s="20">
        <f t="shared" si="33"/>
        <v>7.8366749999999907</v>
      </c>
      <c r="I139" s="20" t="str">
        <f t="shared" si="34"/>
        <v>1+7,83667499999999j</v>
      </c>
      <c r="K139" s="20" t="str">
        <f t="shared" si="35"/>
        <v>10,9025+85,4393491874997j</v>
      </c>
      <c r="M139" s="20" t="str">
        <f t="shared" si="28"/>
        <v>88,1497249999998+85,4393491874997j</v>
      </c>
      <c r="O139" s="20" t="str">
        <f t="shared" si="29"/>
        <v>0,451838472869535-0,437945609698123j</v>
      </c>
      <c r="S139" s="20">
        <f t="shared" si="36"/>
        <v>0.62924904657769176</v>
      </c>
      <c r="U139" s="20">
        <f t="shared" si="4"/>
        <v>1.1154411764705883</v>
      </c>
      <c r="V139" s="20">
        <f t="shared" si="5"/>
        <v>0.948125</v>
      </c>
      <c r="X139" s="20">
        <f t="shared" si="47"/>
        <v>1E-3</v>
      </c>
      <c r="Y139" s="20">
        <f t="shared" si="6"/>
        <v>6.49</v>
      </c>
      <c r="Z139" s="20">
        <f t="shared" si="48"/>
        <v>3.4499999999999957</v>
      </c>
      <c r="AA139" s="20">
        <f t="shared" si="37"/>
        <v>11.902499999999971</v>
      </c>
      <c r="AB139" s="20">
        <f t="shared" si="38"/>
        <v>77.247224999999816</v>
      </c>
      <c r="AC139" s="20">
        <f t="shared" si="39"/>
        <v>10.902499999999971</v>
      </c>
      <c r="AD139" s="20">
        <v>1</v>
      </c>
      <c r="AE139" s="20">
        <f t="shared" si="40"/>
        <v>2.2390499999999976E-2</v>
      </c>
      <c r="AF139" s="20" t="str">
        <f t="shared" si="41"/>
        <v>1+0,0223905j</v>
      </c>
      <c r="AH139" s="20" t="str">
        <f t="shared" si="42"/>
        <v>10,9025+0,244112426249999j</v>
      </c>
      <c r="AI139" s="20" t="str">
        <f t="shared" si="43"/>
        <v>88,1497249999998+0,244112426249999j</v>
      </c>
      <c r="AK139" s="20" t="str">
        <f t="shared" si="44"/>
        <v>0,876311668547853-0,00242676386750386j</v>
      </c>
      <c r="AO139" s="20">
        <f t="shared" si="45"/>
        <v>0.8763150287516418</v>
      </c>
      <c r="AP139" s="20">
        <v>69</v>
      </c>
      <c r="AR139" s="20">
        <f>Compensation!$C$16</f>
        <v>1.0249999999999999</v>
      </c>
    </row>
    <row r="140" spans="1:83" s="20" customFormat="1">
      <c r="A140" s="20">
        <f t="shared" si="0"/>
        <v>0.35</v>
      </c>
      <c r="B140" s="20">
        <f t="shared" si="1"/>
        <v>6.49</v>
      </c>
      <c r="C140" s="20">
        <f t="shared" si="46"/>
        <v>3.4999999999999956</v>
      </c>
      <c r="D140" s="20">
        <f t="shared" si="30"/>
        <v>12.249999999999968</v>
      </c>
      <c r="E140" s="20">
        <f t="shared" si="31"/>
        <v>79.502499999999799</v>
      </c>
      <c r="F140" s="20">
        <f t="shared" si="32"/>
        <v>11.249999999999968</v>
      </c>
      <c r="G140" s="20">
        <f>1</f>
        <v>1</v>
      </c>
      <c r="H140" s="20">
        <f t="shared" si="33"/>
        <v>7.9502499999999898</v>
      </c>
      <c r="I140" s="20" t="str">
        <f t="shared" si="34"/>
        <v>1+7,95024999999999j</v>
      </c>
      <c r="K140" s="20" t="str">
        <f t="shared" si="35"/>
        <v>11,25+89,4403124999996j</v>
      </c>
      <c r="M140" s="20" t="str">
        <f t="shared" si="28"/>
        <v>90,7524999999998+89,4403124999996j</v>
      </c>
      <c r="O140" s="20" t="str">
        <f t="shared" si="29"/>
        <v>0,444397309683091-0,437971783170875j</v>
      </c>
      <c r="S140" s="20">
        <f t="shared" si="36"/>
        <v>0.62394571214765548</v>
      </c>
      <c r="U140" s="20">
        <f t="shared" si="4"/>
        <v>1.1154411764705883</v>
      </c>
      <c r="V140" s="20">
        <f t="shared" si="5"/>
        <v>0.948125</v>
      </c>
      <c r="X140" s="20">
        <f t="shared" si="47"/>
        <v>1E-3</v>
      </c>
      <c r="Y140" s="20">
        <f t="shared" si="6"/>
        <v>6.49</v>
      </c>
      <c r="Z140" s="20">
        <f t="shared" si="48"/>
        <v>3.4999999999999956</v>
      </c>
      <c r="AA140" s="20">
        <f t="shared" si="37"/>
        <v>12.249999999999968</v>
      </c>
      <c r="AB140" s="20">
        <f t="shared" si="38"/>
        <v>79.502499999999799</v>
      </c>
      <c r="AC140" s="20">
        <f t="shared" si="39"/>
        <v>11.249999999999968</v>
      </c>
      <c r="AD140" s="20">
        <v>1</v>
      </c>
      <c r="AE140" s="20">
        <f t="shared" si="40"/>
        <v>2.2714999999999971E-2</v>
      </c>
      <c r="AF140" s="20" t="str">
        <f t="shared" si="41"/>
        <v>1+0,022715j</v>
      </c>
      <c r="AH140" s="20" t="str">
        <f t="shared" si="42"/>
        <v>11,25+0,255543749999999j</v>
      </c>
      <c r="AI140" s="20" t="str">
        <f t="shared" si="43"/>
        <v>90,7524999999998+0,255543749999999j</v>
      </c>
      <c r="AK140" s="20" t="str">
        <f t="shared" si="44"/>
        <v>0,876029526867662-0,00246675155402317j</v>
      </c>
      <c r="AO140" s="20">
        <f t="shared" si="45"/>
        <v>0.87603299983916638</v>
      </c>
      <c r="AP140" s="20">
        <v>70</v>
      </c>
      <c r="AR140" s="20">
        <f>Compensation!$C$16</f>
        <v>1.0249999999999999</v>
      </c>
    </row>
    <row r="141" spans="1:83" s="20" customFormat="1">
      <c r="A141" s="20">
        <f t="shared" si="0"/>
        <v>0.35</v>
      </c>
      <c r="B141" s="20">
        <f t="shared" si="1"/>
        <v>6.49</v>
      </c>
      <c r="C141" s="20">
        <f t="shared" si="46"/>
        <v>3.5499999999999954</v>
      </c>
      <c r="D141" s="20">
        <f t="shared" si="30"/>
        <v>12.602499999999967</v>
      </c>
      <c r="E141" s="20">
        <f t="shared" si="31"/>
        <v>81.790224999999793</v>
      </c>
      <c r="F141" s="20">
        <f t="shared" si="32"/>
        <v>11.602499999999967</v>
      </c>
      <c r="G141" s="20">
        <f>1</f>
        <v>1</v>
      </c>
      <c r="H141" s="20">
        <f t="shared" si="33"/>
        <v>8.0638249999999889</v>
      </c>
      <c r="I141" s="20" t="str">
        <f t="shared" si="34"/>
        <v>1+8,06382499999999j</v>
      </c>
      <c r="K141" s="20" t="str">
        <f t="shared" si="35"/>
        <v>11,6025+93,5605295624996j</v>
      </c>
      <c r="M141" s="20" t="str">
        <f t="shared" si="28"/>
        <v>93,3927249999998+93,5605295624996j</v>
      </c>
      <c r="O141" s="20" t="str">
        <f t="shared" si="29"/>
        <v>0,437097211802222-0,437882571758219j</v>
      </c>
      <c r="S141" s="20">
        <f t="shared" si="36"/>
        <v>0.61870438758333401</v>
      </c>
      <c r="U141" s="20">
        <f t="shared" si="4"/>
        <v>1.1154411764705883</v>
      </c>
      <c r="V141" s="20">
        <f t="shared" si="5"/>
        <v>0.948125</v>
      </c>
      <c r="X141" s="20">
        <f t="shared" si="47"/>
        <v>1E-3</v>
      </c>
      <c r="Y141" s="20">
        <f t="shared" si="6"/>
        <v>6.49</v>
      </c>
      <c r="Z141" s="20">
        <f t="shared" si="48"/>
        <v>3.5499999999999954</v>
      </c>
      <c r="AA141" s="20">
        <f t="shared" si="37"/>
        <v>12.602499999999967</v>
      </c>
      <c r="AB141" s="20">
        <f t="shared" si="38"/>
        <v>81.790224999999793</v>
      </c>
      <c r="AC141" s="20">
        <f t="shared" si="39"/>
        <v>11.602499999999967</v>
      </c>
      <c r="AD141" s="20">
        <v>1</v>
      </c>
      <c r="AE141" s="20">
        <f t="shared" si="40"/>
        <v>2.3039499999999973E-2</v>
      </c>
      <c r="AF141" s="20" t="str">
        <f t="shared" si="41"/>
        <v>1+0,0230395j</v>
      </c>
      <c r="AH141" s="20" t="str">
        <f t="shared" si="42"/>
        <v>11,6025+0,267315798749999j</v>
      </c>
      <c r="AI141" s="20" t="str">
        <f t="shared" si="43"/>
        <v>93,3927249999998+0,267315798749999j</v>
      </c>
      <c r="AK141" s="20" t="str">
        <f t="shared" si="44"/>
        <v>0,875759379852337-0,00250666546176944j</v>
      </c>
      <c r="AO141" s="20">
        <f t="shared" si="45"/>
        <v>0.87576296722976765</v>
      </c>
      <c r="AP141" s="20">
        <v>71</v>
      </c>
      <c r="AR141" s="20">
        <f>Compensation!$C$16</f>
        <v>1.0249999999999999</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23731.850116350193</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2.1999999999999999E-2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2.2000000000000002</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2.2000000000000002</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0.25022556390977441</v>
      </c>
      <c r="CC259" s="18"/>
      <c r="CD259" s="18"/>
      <c r="CE259" s="18"/>
    </row>
    <row r="260" spans="1:83">
      <c r="A260" s="123" t="s">
        <v>361</v>
      </c>
      <c r="B260" s="168">
        <f>'DESIGN INPUTS AND CALCULATIONS'!C204/(98000)</f>
        <v>2.0408163265306123E-5</v>
      </c>
      <c r="CC260" s="18"/>
      <c r="CD260" s="18"/>
      <c r="CE260" s="18"/>
    </row>
    <row r="261" spans="1:83" ht="14.45" customHeight="1">
      <c r="A261" s="123" t="s">
        <v>360</v>
      </c>
      <c r="B261" s="54">
        <f>3.5/(1-((B260/'DESIGN INPUTS AND CALCULATIONS'!C206)*(1200+(0.000776)/('DESIGN INPUTS AND CALCULATIONS'!C203/1000000000))))</f>
        <v>8.963414634146341</v>
      </c>
      <c r="CC261" s="18"/>
      <c r="CD261" s="18"/>
      <c r="CE261" s="18"/>
    </row>
    <row r="262" spans="1:83">
      <c r="A262" s="123" t="s">
        <v>357</v>
      </c>
      <c r="B262" s="169">
        <f>(B261-3.5)/B260</f>
        <v>267707.31707317074</v>
      </c>
      <c r="CC262" s="18"/>
      <c r="CD262" s="18"/>
      <c r="CE262" s="18"/>
    </row>
    <row r="263" spans="1:83">
      <c r="A263" s="123" t="s">
        <v>407</v>
      </c>
      <c r="B263" s="54">
        <f>B262*13/B261</f>
        <v>388266.66666666669</v>
      </c>
      <c r="CC263" s="18"/>
      <c r="CD263" s="18"/>
      <c r="CE263" s="18"/>
    </row>
    <row r="264" spans="1:83">
      <c r="A264" s="123" t="s">
        <v>408</v>
      </c>
      <c r="B264" s="54">
        <f>B262*B263/(B263-B262)</f>
        <v>862163.14199395769</v>
      </c>
      <c r="CC264" s="18"/>
      <c r="CD264" s="18"/>
      <c r="CE264" s="18"/>
    </row>
    <row r="265" spans="1:83">
      <c r="A265" s="123" t="s">
        <v>358</v>
      </c>
      <c r="B265" s="54">
        <f>'DESIGN INPUTS AND CALCULATIONS'!C209*1000</f>
        <v>390000</v>
      </c>
      <c r="CC265" s="18"/>
      <c r="CD265" s="18"/>
      <c r="CE265" s="18"/>
    </row>
    <row r="266" spans="1:83">
      <c r="A266" s="123" t="s">
        <v>359</v>
      </c>
      <c r="B266" s="54">
        <f>'DESIGN INPUTS AND CALCULATIONS'!C210*1000</f>
        <v>866000</v>
      </c>
      <c r="CC266" s="18"/>
      <c r="CD266" s="18"/>
      <c r="CE266" s="18"/>
    </row>
    <row r="267" spans="1:83">
      <c r="A267" t="s">
        <v>357</v>
      </c>
      <c r="B267" s="54">
        <f>B265*B266/(B265+B266)</f>
        <v>268901.27388535033</v>
      </c>
      <c r="CC267" s="18"/>
      <c r="CD267" s="18"/>
      <c r="CE267" s="18"/>
    </row>
    <row r="268" spans="1:83">
      <c r="A268" s="123" t="s">
        <v>360</v>
      </c>
      <c r="B268" s="54">
        <f>13*B266/(B265+B266)</f>
        <v>8.9633757961783438</v>
      </c>
      <c r="CC268" s="18"/>
      <c r="CD268" s="18"/>
      <c r="CE268" s="18"/>
    </row>
    <row r="269" spans="1:83">
      <c r="A269" s="123" t="s">
        <v>361</v>
      </c>
      <c r="B269" s="54">
        <f>(B268-3.5)/B267</f>
        <v>2.031740392017528E-5</v>
      </c>
      <c r="CC269" s="18"/>
      <c r="CD269" s="18"/>
      <c r="CE269" s="18"/>
    </row>
    <row r="270" spans="1:83">
      <c r="A270" s="123" t="s">
        <v>406</v>
      </c>
      <c r="B270" s="54">
        <f>(-0.000776)/(B267*'DESIGN INPUTS AND CALCULATIONS'!C203/1000000000)</f>
        <v>-2.8858174927458988E-2</v>
      </c>
      <c r="CC270" s="18"/>
      <c r="CD270" s="18"/>
      <c r="CE270" s="18"/>
    </row>
    <row r="271" spans="1:83">
      <c r="A271" s="123" t="s">
        <v>362</v>
      </c>
      <c r="B271" s="54">
        <f>(1200*13/B265)+B268*(1-EXP(B270))</f>
        <v>0.29496998786158307</v>
      </c>
      <c r="CC271" s="18"/>
      <c r="CD271" s="18"/>
      <c r="CE271" s="18"/>
    </row>
    <row r="272" spans="1:83">
      <c r="A272" s="123" t="s">
        <v>363</v>
      </c>
      <c r="B272" s="54">
        <f>B269*100000</f>
        <v>2.0317403920175279</v>
      </c>
      <c r="CC272" s="18"/>
      <c r="CD272" s="18"/>
      <c r="CE272" s="18"/>
    </row>
    <row r="273" spans="1:83">
      <c r="A273" s="123" t="s">
        <v>365</v>
      </c>
      <c r="B273" s="54">
        <f>B268+'DESIGN INPUTS AND CALCULATIONS'!C200*0.000001*'tables and calculations'!B267</f>
        <v>19.047173566878982</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7500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4,54198940223515E-24-2,84840404770264E-12i</v>
      </c>
      <c r="H285">
        <f>20*LOG10(IMABS(G285))</f>
        <v>-230.90796811501943</v>
      </c>
      <c r="I285">
        <f>IMARGUMENT(G285)*180/PI()</f>
        <v>-89.999999999908653</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-735,678546101645-811,622108661581i</v>
      </c>
      <c r="Q285">
        <f>20*LOG10(IMABS(P285))</f>
        <v>60.791643699273791</v>
      </c>
      <c r="R285">
        <f>IMARGUMENT(P285)*180/PI()+180</f>
        <v>47.80989775856915</v>
      </c>
      <c r="CC285" s="18"/>
      <c r="CD285" s="18"/>
      <c r="CE285" s="18"/>
    </row>
    <row r="286" spans="1:83">
      <c r="A286" s="123" t="s">
        <v>27</v>
      </c>
      <c r="B286" s="119">
        <f>Compensation!C13</f>
        <v>6.4883742303097138</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1,13549735055879E-22-1,42420202385132E-11i</v>
      </c>
      <c r="H286">
        <f t="shared" ref="H286:H321" si="53">20*LOG10(IMABS(G286))</f>
        <v>-216.92856802829905</v>
      </c>
      <c r="I286">
        <f t="shared" ref="I286:I321" si="54">IMARGUMENT(G286)*180/PI()</f>
        <v>-89.999999999543192</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-1841,62158232625-4057,91985177101i</v>
      </c>
      <c r="Q286">
        <f t="shared" ref="Q286:Q321" si="60">20*LOG10(IMABS(P286))</f>
        <v>72.979417081203309</v>
      </c>
      <c r="R286">
        <f t="shared" ref="R286:R321" si="61">IMARGUMENT(P286)*180/PI()+180</f>
        <v>65.589842457635797</v>
      </c>
      <c r="CC286" s="18"/>
      <c r="CD286" s="18"/>
      <c r="CE286" s="18"/>
    </row>
    <row r="287" spans="1:83">
      <c r="A287" s="123" t="s">
        <v>29</v>
      </c>
      <c r="B287" s="119">
        <f>Compensation!C14</f>
        <v>0.35140528901795304</v>
      </c>
      <c r="D287" s="18">
        <f t="shared" ref="D287:D294" si="62">D286+10</f>
        <v>30</v>
      </c>
      <c r="E287" s="18">
        <f t="shared" si="50"/>
        <v>188.49555921538757</v>
      </c>
      <c r="F287" t="str">
        <f t="shared" si="51"/>
        <v>188.495559215388i</v>
      </c>
      <c r="G287" t="str">
        <f t="shared" si="52"/>
        <v>5,0466548913724E-23-9,49468015900877E-12i</v>
      </c>
      <c r="H287">
        <f t="shared" si="53"/>
        <v>-220.45039320941268</v>
      </c>
      <c r="I287">
        <f t="shared" si="54"/>
        <v>-89.999999999695461</v>
      </c>
      <c r="K287" t="str">
        <f t="shared" si="55"/>
        <v>0.219224098582163-3.55582405227236i</v>
      </c>
      <c r="L287" t="str">
        <f t="shared" si="56"/>
        <v>2.84903546250306-8.63951921027488i</v>
      </c>
      <c r="M287">
        <f t="shared" si="57"/>
        <v>19.178115359983487</v>
      </c>
      <c r="N287">
        <f t="shared" si="58"/>
        <v>108.25089287889847</v>
      </c>
      <c r="P287" t="str">
        <f t="shared" si="59"/>
        <v>-8202,94716290282-2705,06804785762i</v>
      </c>
      <c r="Q287">
        <f t="shared" si="60"/>
        <v>78.727722150570798</v>
      </c>
      <c r="R287">
        <f t="shared" si="61"/>
        <v>18.250892879203008</v>
      </c>
      <c r="CC287" s="18"/>
      <c r="CD287" s="18"/>
      <c r="CE287" s="18"/>
    </row>
    <row r="288" spans="1:83">
      <c r="A288" s="123" t="s">
        <v>10</v>
      </c>
      <c r="B288">
        <f>B286*B285*B285</f>
        <v>4.1525595073982178</v>
      </c>
      <c r="D288" s="18">
        <f t="shared" si="62"/>
        <v>40</v>
      </c>
      <c r="E288" s="18">
        <f t="shared" si="50"/>
        <v>251.32741228718345</v>
      </c>
      <c r="F288" t="str">
        <f t="shared" si="51"/>
        <v>251.327412287183i</v>
      </c>
      <c r="G288" t="str">
        <f t="shared" si="52"/>
        <v>2,83874337639698E-23-7,12101011925657E-12i</v>
      </c>
      <c r="H288">
        <f t="shared" si="53"/>
        <v>-222.94916794157871</v>
      </c>
      <c r="I288">
        <f t="shared" si="54"/>
        <v>-89.999999999771603</v>
      </c>
      <c r="K288" t="str">
        <f t="shared" si="55"/>
        <v>0.219223952743723-2.66698630763934i</v>
      </c>
      <c r="L288" t="str">
        <f t="shared" si="56"/>
        <v>2.84872314042739-6.49949997817158i</v>
      </c>
      <c r="M288">
        <f t="shared" si="57"/>
        <v>17.020747129924246</v>
      </c>
      <c r="N288">
        <f t="shared" si="58"/>
        <v>113.66778219292165</v>
      </c>
      <c r="P288" t="str">
        <f t="shared" si="59"/>
        <v>-4628,30051145868-2028,57863101283i</v>
      </c>
      <c r="Q288">
        <f t="shared" si="60"/>
        <v>74.071579188345538</v>
      </c>
      <c r="R288">
        <f t="shared" si="61"/>
        <v>23.66778219315006</v>
      </c>
      <c r="CC288" s="18"/>
      <c r="CD288" s="18"/>
      <c r="CE288" s="18"/>
    </row>
    <row r="289" spans="1:83">
      <c r="A289" s="123" t="s">
        <v>449</v>
      </c>
      <c r="B289">
        <f>((B286+1)*B285^2-1)^2+((B285^2-1)*B285*B287*B286)^2</f>
        <v>14.81470224815512</v>
      </c>
      <c r="D289" s="18">
        <f t="shared" si="62"/>
        <v>50</v>
      </c>
      <c r="E289" s="18">
        <f t="shared" si="50"/>
        <v>314.15926535897933</v>
      </c>
      <c r="F289" t="str">
        <f t="shared" si="51"/>
        <v>314.159265358979i</v>
      </c>
      <c r="G289" t="str">
        <f t="shared" si="52"/>
        <v>1,81679576089406E-23-5,69680809540526E-12i</v>
      </c>
      <c r="H289">
        <f t="shared" si="53"/>
        <v>-224.88736820173983</v>
      </c>
      <c r="I289">
        <f t="shared" si="54"/>
        <v>-89.999999999817291</v>
      </c>
      <c r="K289" t="str">
        <f t="shared" si="55"/>
        <v>0.219223765237442-2.13371069345968i</v>
      </c>
      <c r="L289" t="str">
        <f t="shared" si="56"/>
        <v>2.84832168252446-5.22002295325671i</v>
      </c>
      <c r="M289">
        <f t="shared" si="57"/>
        <v>15.485316129608563</v>
      </c>
      <c r="N289">
        <f t="shared" si="58"/>
        <v>118.61922648173332</v>
      </c>
      <c r="P289" t="str">
        <f t="shared" si="59"/>
        <v>-2973,74690182623-1622,63420194185i</v>
      </c>
      <c r="Q289">
        <f t="shared" si="60"/>
        <v>70.597947927868731</v>
      </c>
      <c r="R289">
        <f t="shared" si="61"/>
        <v>28.619226481916058</v>
      </c>
      <c r="CC289" s="18"/>
      <c r="CD289" s="18"/>
      <c r="CE289" s="18"/>
    </row>
    <row r="290" spans="1:83">
      <c r="A290" s="123" t="s">
        <v>450</v>
      </c>
      <c r="B290" s="18">
        <f>2*((B286+1)*B285^2-1)*(B286+1)+((B285^2-1)*B287*B286)^2+2*(B285*B287*B286)^2*(B285^2-1)</f>
        <v>55.078425647399506</v>
      </c>
      <c r="D290" s="18">
        <f t="shared" si="62"/>
        <v>60</v>
      </c>
      <c r="E290" s="18">
        <f t="shared" si="50"/>
        <v>376.99111843077515</v>
      </c>
      <c r="F290" t="str">
        <f t="shared" si="51"/>
        <v>376.991118430775i</v>
      </c>
      <c r="G290" t="str">
        <f t="shared" si="52"/>
        <v>1,2616637228431E-23-4,74734007950439E-12i</v>
      </c>
      <c r="H290">
        <f t="shared" si="53"/>
        <v>-226.47099312269231</v>
      </c>
      <c r="I290">
        <f t="shared" si="54"/>
        <v>-89.999999999847731</v>
      </c>
      <c r="K290" t="str">
        <f t="shared" si="55"/>
        <v>0.219223536063534-1.77821614439113i</v>
      </c>
      <c r="L290" t="str">
        <f t="shared" si="56"/>
        <v>2.84783116301989-4.37081388172365i</v>
      </c>
      <c r="M290">
        <f t="shared" si="57"/>
        <v>14.347948751037887</v>
      </c>
      <c r="N290">
        <f t="shared" si="58"/>
        <v>123.08650653961962</v>
      </c>
      <c r="P290" t="str">
        <f t="shared" si="59"/>
        <v>-2074,97399207249-1351,96230199211i</v>
      </c>
      <c r="Q290">
        <f t="shared" si="60"/>
        <v>67.876955628345584</v>
      </c>
      <c r="R290">
        <f t="shared" si="61"/>
        <v>33.08650653977196</v>
      </c>
      <c r="CC290" s="18"/>
      <c r="CD290" s="18"/>
      <c r="CE290" s="18"/>
    </row>
    <row r="291" spans="1:83">
      <c r="A291" s="123" t="s">
        <v>452</v>
      </c>
      <c r="B291" s="18">
        <f>0.001*Compensation!C3/Compensation!C6*B285/Compensation!C15*(B286/SQRT(B289)-0.5*B288/(B289*SQRT(B289))*B290)</f>
        <v>-9.3767306976449792E-5</v>
      </c>
      <c r="D291" s="18">
        <f t="shared" si="62"/>
        <v>70</v>
      </c>
      <c r="E291" s="18">
        <f t="shared" si="50"/>
        <v>439.82297150257102</v>
      </c>
      <c r="F291" t="str">
        <f t="shared" si="51"/>
        <v>439.822971502571i</v>
      </c>
      <c r="G291" t="str">
        <f t="shared" si="52"/>
        <v>9,26936612701052E-24-4,0691486395752E-12i</v>
      </c>
      <c r="H291">
        <f t="shared" si="53"/>
        <v>-227.80992891530457</v>
      </c>
      <c r="I291">
        <f t="shared" si="54"/>
        <v>-89.999999999869488</v>
      </c>
      <c r="K291" t="str">
        <f t="shared" si="55"/>
        <v>0.219223265222262-1.52431077526494i</v>
      </c>
      <c r="L291" t="str">
        <f t="shared" si="56"/>
        <v>2.84725167256408-3.76746891444346i</v>
      </c>
      <c r="M291">
        <f t="shared" si="57"/>
        <v>13.483177964221227</v>
      </c>
      <c r="N291">
        <f t="shared" si="58"/>
        <v>127.0800393884755</v>
      </c>
      <c r="P291" t="str">
        <f t="shared" si="59"/>
        <v>-1533,03910078231-1158,58902699773i</v>
      </c>
      <c r="Q291">
        <f t="shared" si="60"/>
        <v>65.673249048916702</v>
      </c>
      <c r="R291">
        <f t="shared" si="61"/>
        <v>37.080039388606025</v>
      </c>
      <c r="CC291" s="18"/>
      <c r="CD291" s="18"/>
      <c r="CE291" s="18"/>
    </row>
    <row r="292" spans="1:83">
      <c r="A292" s="123" t="s">
        <v>453</v>
      </c>
      <c r="B292">
        <f>(1-Compensation!C4/(2*1000*Compensation!C22*B291))</f>
        <v>2.2182066717859681</v>
      </c>
      <c r="D292" s="18">
        <f t="shared" si="62"/>
        <v>80</v>
      </c>
      <c r="E292" s="18">
        <f t="shared" si="50"/>
        <v>502.6548245743669</v>
      </c>
      <c r="F292" t="str">
        <f t="shared" si="51"/>
        <v>502.654824574367i</v>
      </c>
      <c r="G292" t="str">
        <f t="shared" si="52"/>
        <v>7,09685844099242E-24-3,56050505962829E-12i</v>
      </c>
      <c r="H292">
        <f t="shared" si="53"/>
        <v>-228.9697678548583</v>
      </c>
      <c r="I292">
        <f t="shared" si="54"/>
        <v>-89.999999999885816</v>
      </c>
      <c r="K292" t="str">
        <f t="shared" si="55"/>
        <v>0.219222952713933-1.3338986434775i</v>
      </c>
      <c r="L292" t="str">
        <f t="shared" si="56"/>
        <v>2.84658331819015-3.31778560537341i</v>
      </c>
      <c r="M292">
        <f t="shared" si="57"/>
        <v>12.812774565120455</v>
      </c>
      <c r="N292">
        <f t="shared" si="58"/>
        <v>130.6288302739153</v>
      </c>
      <c r="P292" t="str">
        <f t="shared" si="59"/>
        <v>-1181,29924346737-1013,52743070931i</v>
      </c>
      <c r="Q292">
        <f t="shared" si="60"/>
        <v>63.843006710262145</v>
      </c>
      <c r="R292">
        <f t="shared" si="61"/>
        <v>40.628830274029696</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1.7863109973299498</v>
      </c>
      <c r="D293" s="18">
        <f t="shared" si="62"/>
        <v>90</v>
      </c>
      <c r="E293" s="18">
        <f t="shared" si="50"/>
        <v>565.48667764616278</v>
      </c>
      <c r="F293" t="str">
        <f t="shared" si="51"/>
        <v>565.486677646163i</v>
      </c>
      <c r="G293" t="str">
        <f t="shared" si="52"/>
        <v>5,6073943237471E-24-3,16489338633626E-12i</v>
      </c>
      <c r="H293">
        <f t="shared" si="53"/>
        <v>-229.99281830380593</v>
      </c>
      <c r="I293">
        <f t="shared" si="54"/>
        <v>-89.999999999898492</v>
      </c>
      <c r="K293" t="str">
        <f t="shared" si="55"/>
        <v>0.219222598538902-1.18581533645409i</v>
      </c>
      <c r="L293" t="str">
        <f t="shared" si="56"/>
        <v>2.84582622326473-2.97053991123944i</v>
      </c>
      <c r="M293">
        <f t="shared" si="57"/>
        <v>12.284731009735738</v>
      </c>
      <c r="N293">
        <f t="shared" si="58"/>
        <v>133.77166033924178</v>
      </c>
      <c r="P293" t="str">
        <f t="shared" si="59"/>
        <v>-940,144211891365-900,67365926895i</v>
      </c>
      <c r="Q293">
        <f t="shared" si="60"/>
        <v>62.291912705929811</v>
      </c>
      <c r="R293">
        <f t="shared" si="61"/>
        <v>43.771660339343299</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4,54198940223515E-24-2,84840404770264E-12i</v>
      </c>
      <c r="H294">
        <f t="shared" si="53"/>
        <v>-230.90796811501943</v>
      </c>
      <c r="I294">
        <f t="shared" si="54"/>
        <v>-89.999999999908653</v>
      </c>
      <c r="K294" t="str">
        <f t="shared" si="55"/>
        <v>0.219222202697576-1.0673622066345i</v>
      </c>
      <c r="L294" t="str">
        <f t="shared" si="56"/>
        <v>2.84498052743112-2.69499699159954i</v>
      </c>
      <c r="M294">
        <f t="shared" si="57"/>
        <v>11.863042063213925</v>
      </c>
      <c r="N294">
        <f t="shared" si="58"/>
        <v>136.55078698273596</v>
      </c>
      <c r="P294" t="str">
        <f t="shared" si="59"/>
        <v>-767,644033940565-810,365404998224i</v>
      </c>
      <c r="Q294">
        <f t="shared" si="60"/>
        <v>60.95507394819451</v>
      </c>
      <c r="R294">
        <f t="shared" si="61"/>
        <v>46.550786982827333</v>
      </c>
      <c r="CC294" s="18"/>
      <c r="CD294" s="18"/>
      <c r="CE294" s="18"/>
    </row>
    <row r="295" spans="1:83">
      <c r="A295" s="163" t="s">
        <v>461</v>
      </c>
      <c r="B295">
        <f>Compensation!C19*0.001*(Compensation!C7/(2*B292)+Compensation!C20*0.001)</f>
        <v>9.9810357085321493E-4</v>
      </c>
      <c r="D295" s="18">
        <f>D294+100</f>
        <v>200</v>
      </c>
      <c r="E295" s="18">
        <f t="shared" si="50"/>
        <v>1256.6370614359173</v>
      </c>
      <c r="F295" t="str">
        <f t="shared" si="51"/>
        <v>1256.63706143592i</v>
      </c>
      <c r="G295" t="str">
        <f t="shared" si="52"/>
        <v>1,13549735055879E-22-1,42420202385132E-11i</v>
      </c>
      <c r="H295">
        <f t="shared" si="53"/>
        <v>-216.92856802829905</v>
      </c>
      <c r="I295">
        <f t="shared" si="54"/>
        <v>-89.999999999543192</v>
      </c>
      <c r="K295" t="str">
        <f t="shared" si="55"/>
        <v>0.219215952760852-0.534694787000647i</v>
      </c>
      <c r="L295" t="str">
        <f t="shared" si="56"/>
        <v>2.83169272781126-1.51649142039382i</v>
      </c>
      <c r="M295">
        <f t="shared" si="57"/>
        <v>10.136052015236057</v>
      </c>
      <c r="N295">
        <f t="shared" si="58"/>
        <v>151.82906421372809</v>
      </c>
      <c r="P295" t="str">
        <f t="shared" si="59"/>
        <v>-2159,79015004589-4032,90251389108i</v>
      </c>
      <c r="Q295">
        <f t="shared" si="60"/>
        <v>73.207483986937021</v>
      </c>
      <c r="R295">
        <f t="shared" si="61"/>
        <v>61.829064214184868</v>
      </c>
      <c r="CC295" s="18"/>
      <c r="CD295" s="18"/>
      <c r="CE295" s="18"/>
    </row>
    <row r="296" spans="1:83">
      <c r="D296" s="18">
        <f t="shared" ref="D296:D303" si="63">D295+100</f>
        <v>300</v>
      </c>
      <c r="E296" s="18">
        <f t="shared" si="50"/>
        <v>1884.9555921538758</v>
      </c>
      <c r="F296" t="str">
        <f t="shared" si="51"/>
        <v>1884.95559215388i</v>
      </c>
      <c r="G296" t="str">
        <f t="shared" si="52"/>
        <v>5,0466548913724E-23-9,49468015900877E-12i</v>
      </c>
      <c r="H296">
        <f t="shared" si="53"/>
        <v>-220.45039320941268</v>
      </c>
      <c r="I296">
        <f t="shared" si="54"/>
        <v>-89.999999999695461</v>
      </c>
      <c r="K296" t="str">
        <f t="shared" si="55"/>
        <v>0.219205536991531-0.357589420912823i</v>
      </c>
      <c r="L296" t="str">
        <f t="shared" si="56"/>
        <v>2.8098159003716-1.19647658104894i</v>
      </c>
      <c r="M296">
        <f t="shared" si="57"/>
        <v>9.6972435704895243</v>
      </c>
      <c r="N296">
        <f t="shared" si="58"/>
        <v>156.93471174114572</v>
      </c>
      <c r="P296" t="str">
        <f t="shared" si="59"/>
        <v>-1136,01624547898-266,783032803294i</v>
      </c>
      <c r="Q296">
        <f t="shared" si="60"/>
        <v>61.340833818752394</v>
      </c>
      <c r="R296">
        <f t="shared" si="61"/>
        <v>13.215910062533567</v>
      </c>
      <c r="CC296" s="18"/>
      <c r="CD296" s="18"/>
      <c r="CE296" s="18"/>
    </row>
    <row r="297" spans="1:83">
      <c r="A297" t="s">
        <v>547</v>
      </c>
      <c r="D297" s="18">
        <f t="shared" si="63"/>
        <v>400</v>
      </c>
      <c r="E297" s="18">
        <f t="shared" si="50"/>
        <v>2513.2741228718346</v>
      </c>
      <c r="F297" t="str">
        <f t="shared" si="51"/>
        <v>2513.27412287183i</v>
      </c>
      <c r="G297" t="str">
        <f t="shared" si="52"/>
        <v>2,83874337639698E-23-7,12101011925657E-12i</v>
      </c>
      <c r="H297">
        <f t="shared" si="53"/>
        <v>-222.94916794157871</v>
      </c>
      <c r="I297">
        <f t="shared" si="54"/>
        <v>-89.999999999771603</v>
      </c>
      <c r="K297" t="str">
        <f t="shared" si="55"/>
        <v>0.219190956577209-0.269374471902931i</v>
      </c>
      <c r="L297" t="str">
        <f t="shared" si="56"/>
        <v>2.77974152649593-1.08859219507271i</v>
      </c>
      <c r="M297">
        <f t="shared" si="57"/>
        <v>9.4997497906869324</v>
      </c>
      <c r="N297">
        <f t="shared" si="58"/>
        <v>158.61387735098006</v>
      </c>
      <c r="P297" t="str">
        <f t="shared" si="59"/>
        <v>-775,187603677758-1979,45675391261i</v>
      </c>
      <c r="Q297">
        <f t="shared" si="60"/>
        <v>66.550581849108227</v>
      </c>
      <c r="R297">
        <f t="shared" si="61"/>
        <v>68.61387735120843</v>
      </c>
      <c r="CC297" s="18"/>
      <c r="CD297" s="18"/>
      <c r="CE297" s="18"/>
    </row>
    <row r="298" spans="1:83">
      <c r="A298" t="s">
        <v>465</v>
      </c>
      <c r="D298" s="18">
        <f t="shared" si="63"/>
        <v>500</v>
      </c>
      <c r="E298" s="18">
        <f t="shared" si="50"/>
        <v>3141.5926535897929</v>
      </c>
      <c r="F298" t="str">
        <f t="shared" si="51"/>
        <v>3141.59265358979i</v>
      </c>
      <c r="G298" t="str">
        <f t="shared" si="52"/>
        <v>1,81679576089406E-23-5,69680809540526E-12i</v>
      </c>
      <c r="H298">
        <f t="shared" si="53"/>
        <v>-224.88736820173983</v>
      </c>
      <c r="I298">
        <f t="shared" si="54"/>
        <v>-89.999999999817291</v>
      </c>
      <c r="K298" t="str">
        <f t="shared" si="55"/>
        <v>0.219172213180043-0.216715581889345i</v>
      </c>
      <c r="L298" t="str">
        <f t="shared" si="56"/>
        <v>2.74199321987132-1.06289326832187i</v>
      </c>
      <c r="M298">
        <f t="shared" si="57"/>
        <v>9.3692918552918805</v>
      </c>
      <c r="N298">
        <f t="shared" si="58"/>
        <v>158.81191249478729</v>
      </c>
      <c r="P298" t="str">
        <f t="shared" si="59"/>
        <v>-605,509897547797-1562,06091725286i</v>
      </c>
      <c r="Q298">
        <f t="shared" si="60"/>
        <v>64.481923653552073</v>
      </c>
      <c r="R298">
        <f t="shared" si="61"/>
        <v>68.811912494970045</v>
      </c>
      <c r="CC298" s="18"/>
      <c r="CD298" s="18"/>
      <c r="CE298" s="18"/>
    </row>
    <row r="299" spans="1:83">
      <c r="A299" t="s">
        <v>466</v>
      </c>
      <c r="D299" s="18">
        <f t="shared" si="63"/>
        <v>600</v>
      </c>
      <c r="E299" s="18">
        <f t="shared" si="50"/>
        <v>3769.9111843077517</v>
      </c>
      <c r="F299" t="str">
        <f t="shared" si="51"/>
        <v>3769.91118430775i</v>
      </c>
      <c r="G299" t="str">
        <f t="shared" si="52"/>
        <v>1,2616637228431E-23-4,74734007950439E-12i</v>
      </c>
      <c r="H299">
        <f t="shared" si="53"/>
        <v>-226.47099312269231</v>
      </c>
      <c r="I299">
        <f t="shared" si="54"/>
        <v>-89.999999999847731</v>
      </c>
      <c r="K299" t="str">
        <f t="shared" si="55"/>
        <v>0.219149308936283-0.181834605880466i</v>
      </c>
      <c r="L299" t="str">
        <f t="shared" si="56"/>
        <v>2.69720466966642-1.0755976327651i</v>
      </c>
      <c r="M299">
        <f t="shared" si="57"/>
        <v>9.2592149662955716</v>
      </c>
      <c r="N299">
        <f t="shared" si="58"/>
        <v>158.25875873976256</v>
      </c>
      <c r="P299" t="str">
        <f t="shared" si="59"/>
        <v>-51,0622775110551-1280,45478309352i</v>
      </c>
      <c r="Q299">
        <f t="shared" si="60"/>
        <v>62.154185920321929</v>
      </c>
      <c r="R299">
        <f t="shared" si="61"/>
        <v>87.716355432899249</v>
      </c>
      <c r="CC299" s="18"/>
      <c r="CD299" s="18"/>
      <c r="CE299" s="18"/>
    </row>
    <row r="300" spans="1:83">
      <c r="D300" s="18">
        <f t="shared" si="63"/>
        <v>700</v>
      </c>
      <c r="E300" s="18">
        <f t="shared" si="50"/>
        <v>4398.22971502571</v>
      </c>
      <c r="F300" t="str">
        <f t="shared" si="51"/>
        <v>4398.22971502571i</v>
      </c>
      <c r="G300" t="str">
        <f t="shared" si="52"/>
        <v>9,26936612701052E-24-4,0691486395752E-12i</v>
      </c>
      <c r="H300">
        <f t="shared" si="53"/>
        <v>-227.80992891530457</v>
      </c>
      <c r="I300">
        <f t="shared" si="54"/>
        <v>-89.999999999869488</v>
      </c>
      <c r="K300" t="str">
        <f t="shared" si="55"/>
        <v>0.21912224645566-0.157112316938613i</v>
      </c>
      <c r="L300" t="str">
        <f t="shared" si="56"/>
        <v>2.64609436696012-1.10763301157003i</v>
      </c>
      <c r="M300">
        <f t="shared" si="57"/>
        <v>9.1532944990761642</v>
      </c>
      <c r="N300">
        <f t="shared" si="58"/>
        <v>157.28622141126607</v>
      </c>
      <c r="P300" t="str">
        <f t="shared" si="59"/>
        <v>-450,712336215424-1076,73512935136i</v>
      </c>
      <c r="Q300">
        <f t="shared" si="60"/>
        <v>61.343365583771586</v>
      </c>
      <c r="R300">
        <f t="shared" si="61"/>
        <v>67.286221411396539</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7,09685844099242E-24-3,56050505962829E-12i</v>
      </c>
      <c r="H301">
        <f t="shared" si="53"/>
        <v>-228.9697678548583</v>
      </c>
      <c r="I301">
        <f t="shared" si="54"/>
        <v>-89.999999999885816</v>
      </c>
      <c r="K301" t="str">
        <f t="shared" si="55"/>
        <v>0.219091028820639-0.138739082426451i</v>
      </c>
      <c r="L301" t="str">
        <f t="shared" si="56"/>
        <v>2.58943888877042-1.14927837667587i</v>
      </c>
      <c r="M301">
        <f t="shared" si="57"/>
        <v>9.0450102469828906</v>
      </c>
      <c r="N301">
        <f t="shared" si="58"/>
        <v>156.06677317087733</v>
      </c>
      <c r="P301" t="str">
        <f t="shared" si="59"/>
        <v>-409,201147505745-921,971026507349i</v>
      </c>
      <c r="Q301">
        <f t="shared" si="60"/>
        <v>60.075242392124579</v>
      </c>
      <c r="R301">
        <f t="shared" si="61"/>
        <v>66.066773170991496</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5,6073943237471E-24-3,16489338633626E-12i</v>
      </c>
      <c r="H302">
        <f t="shared" si="53"/>
        <v>-229.99281830380593</v>
      </c>
      <c r="I302">
        <f t="shared" si="54"/>
        <v>-89.999999999898492</v>
      </c>
      <c r="K302" t="str">
        <f t="shared" si="55"/>
        <v>0.219055659585553-0.124598422760642i</v>
      </c>
      <c r="L302" t="str">
        <f t="shared" si="56"/>
        <v>2.52804643017069-1.19504369937244i</v>
      </c>
      <c r="M302">
        <f t="shared" si="57"/>
        <v>8.9315944440189199</v>
      </c>
      <c r="N302">
        <f t="shared" si="58"/>
        <v>154.69922888290938</v>
      </c>
      <c r="P302" t="str">
        <f t="shared" si="59"/>
        <v>-378,218590051248-800,099742720491i</v>
      </c>
      <c r="Q302">
        <f t="shared" si="60"/>
        <v>58.938776140212994</v>
      </c>
      <c r="R302">
        <f t="shared" si="61"/>
        <v>64.699228883010875</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4,54198940223515E-24-2,84840404770264E-12i</v>
      </c>
      <c r="H303">
        <f t="shared" si="53"/>
        <v>-230.90796811501943</v>
      </c>
      <c r="I303">
        <f t="shared" si="54"/>
        <v>-89.999999999908653</v>
      </c>
      <c r="K303" t="str">
        <f t="shared" si="55"/>
        <v>0.219016142775582-0.113420434917639i</v>
      </c>
      <c r="L303" t="str">
        <f t="shared" si="56"/>
        <v>2.46273203959018-1.24161751340808i</v>
      </c>
      <c r="M303">
        <f t="shared" si="57"/>
        <v>8.8119418449228757</v>
      </c>
      <c r="N303">
        <f t="shared" si="58"/>
        <v>153.24446483308176</v>
      </c>
      <c r="P303" t="str">
        <f t="shared" si="59"/>
        <v>-353,662835087888-701,485590998129i</v>
      </c>
      <c r="Q303">
        <f t="shared" si="60"/>
        <v>57.90397372990347</v>
      </c>
      <c r="R303">
        <f t="shared" si="61"/>
        <v>63.244464833173097</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1,13549735055879E-22-1,42420202385132E-11i</v>
      </c>
      <c r="H304">
        <f t="shared" si="53"/>
        <v>-216.92856802829905</v>
      </c>
      <c r="I304">
        <f t="shared" si="54"/>
        <v>-89.999999999543192</v>
      </c>
      <c r="K304" t="str">
        <f t="shared" si="55"/>
        <v>0.218394077568986-0.0667995572021568i</v>
      </c>
      <c r="L304" t="str">
        <f t="shared" si="56"/>
        <v>1.74526510622165-1.53239910460691i</v>
      </c>
      <c r="M304">
        <f t="shared" si="57"/>
        <v>7.3192682785752972</v>
      </c>
      <c r="N304">
        <f t="shared" si="58"/>
        <v>138.71582286872169</v>
      </c>
      <c r="P304" t="str">
        <f t="shared" si="59"/>
        <v>-2182,44590610929-2485,61009645536i</v>
      </c>
      <c r="Q304">
        <f t="shared" si="60"/>
        <v>70.39070025027624</v>
      </c>
      <c r="R304">
        <f t="shared" si="61"/>
        <v>48.71582286917851</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5,0466548913724E-23-9,49468015900877E-12i</v>
      </c>
      <c r="H305">
        <f t="shared" si="53"/>
        <v>-220.45039320941268</v>
      </c>
      <c r="I305">
        <f t="shared" si="54"/>
        <v>-89.999999999695461</v>
      </c>
      <c r="K305" t="str">
        <f t="shared" si="55"/>
        <v>0.217365117821916-0.0556589076420397i</v>
      </c>
      <c r="L305" t="str">
        <f t="shared" si="56"/>
        <v>1.16738713776188-1.51000359825444i</v>
      </c>
      <c r="M305">
        <f t="shared" si="57"/>
        <v>5.6144767845776471</v>
      </c>
      <c r="N305">
        <f t="shared" si="58"/>
        <v>127.70768924341787</v>
      </c>
      <c r="P305" t="str">
        <f t="shared" si="59"/>
        <v>-1433,70012043194-1108,3967494866i</v>
      </c>
      <c r="Q305">
        <f t="shared" si="60"/>
        <v>65.16408357516498</v>
      </c>
      <c r="R305">
        <f t="shared" si="61"/>
        <v>37.707689243722427</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2,83874337639698E-23-7,12101011925657E-12i</v>
      </c>
      <c r="H306">
        <f t="shared" si="53"/>
        <v>-222.94916794157871</v>
      </c>
      <c r="I306">
        <f t="shared" si="54"/>
        <v>-89.999999999771603</v>
      </c>
      <c r="K306" t="str">
        <f t="shared" si="55"/>
        <v>0.21594075646524-0.0532951126052341i</v>
      </c>
      <c r="L306" t="str">
        <f t="shared" si="56"/>
        <v>0.790291754783991-1.37037445672277i</v>
      </c>
      <c r="M306">
        <f t="shared" si="57"/>
        <v>3.9837186639635074</v>
      </c>
      <c r="N306">
        <f t="shared" si="58"/>
        <v>119.97194864589653</v>
      </c>
      <c r="P306" t="e">
        <f t="shared" si="59"/>
        <v>#NUM!</v>
      </c>
      <c r="Q306" t="e">
        <f t="shared" si="60"/>
        <v>#NUM!</v>
      </c>
      <c r="R306" t="e">
        <f t="shared" si="61"/>
        <v>#NUM!</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1,81679576089406E-23-5,69680809540526E-12i</v>
      </c>
      <c r="H307">
        <f t="shared" si="53"/>
        <v>-224.88736820173983</v>
      </c>
      <c r="I307">
        <f t="shared" si="54"/>
        <v>-89.999999999817291</v>
      </c>
      <c r="K307" t="str">
        <f t="shared" si="55"/>
        <v>0.21413663499512-0.0543405829619523i</v>
      </c>
      <c r="L307" t="str">
        <f t="shared" si="56"/>
        <v>0.552028282564975-1.21542236067912i</v>
      </c>
      <c r="M307">
        <f t="shared" si="57"/>
        <v>2.5090446797014527</v>
      </c>
      <c r="N307">
        <f t="shared" si="58"/>
        <v>114.42690188579456</v>
      </c>
      <c r="P307" t="e">
        <f t="shared" si="59"/>
        <v>#NUM!</v>
      </c>
      <c r="Q307" t="e">
        <f t="shared" si="60"/>
        <v>#NUM!</v>
      </c>
      <c r="R307" t="e">
        <f t="shared" si="61"/>
        <v>#NUM!</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1,2616637228431E-23-4,74734007950439E-12i</v>
      </c>
      <c r="H308">
        <f t="shared" si="53"/>
        <v>-226.47099312269231</v>
      </c>
      <c r="I308">
        <f t="shared" si="54"/>
        <v>-89.999999999847731</v>
      </c>
      <c r="K308" t="str">
        <f t="shared" si="55"/>
        <v>0.211972122581602-0.0569859691598898i</v>
      </c>
      <c r="L308" t="str">
        <f t="shared" si="56"/>
        <v>0.398113287004894-1.07595217066396i</v>
      </c>
      <c r="M308">
        <f t="shared" si="57"/>
        <v>1.1931108435030997</v>
      </c>
      <c r="N308">
        <f t="shared" si="58"/>
        <v>110.30498818097944</v>
      </c>
      <c r="P308" t="e">
        <f t="shared" si="59"/>
        <v>#NUM!</v>
      </c>
      <c r="Q308" t="e">
        <f t="shared" si="60"/>
        <v>#NUM!</v>
      </c>
      <c r="R308" t="e">
        <f t="shared" si="61"/>
        <v>#NUM!</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9,26936612701052E-24-4,0691486395752E-12i</v>
      </c>
      <c r="H309">
        <f t="shared" si="53"/>
        <v>-227.80992891530457</v>
      </c>
      <c r="I309">
        <f t="shared" si="54"/>
        <v>-89.999999999869488</v>
      </c>
      <c r="K309" t="str">
        <f t="shared" si="55"/>
        <v>0.20946981197312-0.060440897519404i</v>
      </c>
      <c r="L309" t="str">
        <f t="shared" si="56"/>
        <v>0.295111546010777-0.957511831976837i</v>
      </c>
      <c r="M309">
        <f t="shared" si="57"/>
        <v>1.6989907730162512E-2</v>
      </c>
      <c r="N309">
        <f t="shared" si="58"/>
        <v>107.12964773869331</v>
      </c>
      <c r="P309" t="e">
        <f t="shared" si="59"/>
        <v>#NUM!</v>
      </c>
      <c r="Q309" t="e">
        <f t="shared" si="60"/>
        <v>#NUM!</v>
      </c>
      <c r="R309" t="e">
        <f t="shared" si="61"/>
        <v>#NUM!</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7,09685844099242E-24-3,56050505962829E-12i</v>
      </c>
      <c r="H310">
        <f t="shared" si="53"/>
        <v>-228.9697678548583</v>
      </c>
      <c r="I310">
        <f t="shared" si="54"/>
        <v>-89.999999999885816</v>
      </c>
      <c r="K310" t="str">
        <f t="shared" si="55"/>
        <v>0.206654955860219-0.0642993957317733i</v>
      </c>
      <c r="L310" t="str">
        <f t="shared" si="56"/>
        <v>0.223697384123109-0.858386158269275i</v>
      </c>
      <c r="M310">
        <f t="shared" si="57"/>
        <v>-1.0409849334058674</v>
      </c>
      <c r="N310">
        <f t="shared" si="58"/>
        <v>104.60653415210405</v>
      </c>
      <c r="P310" t="e">
        <f t="shared" si="59"/>
        <v>#NUM!</v>
      </c>
      <c r="Q310" t="e">
        <f t="shared" si="60"/>
        <v>#NUM!</v>
      </c>
      <c r="R310" t="e">
        <f t="shared" si="61"/>
        <v>#NUM!</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5,6073943237471E-24-3,16489338633626E-12i</v>
      </c>
      <c r="H311">
        <f t="shared" si="53"/>
        <v>-229.99281830380593</v>
      </c>
      <c r="I311">
        <f t="shared" si="54"/>
        <v>-89.999999999898492</v>
      </c>
      <c r="K311" t="str">
        <f t="shared" si="55"/>
        <v>0.203554868633623-0.0683284927526649i</v>
      </c>
      <c r="L311" t="str">
        <f t="shared" si="56"/>
        <v>0.172588047307123-0.775347998817558i</v>
      </c>
      <c r="M311">
        <f t="shared" si="57"/>
        <v>-2.0000426144435997</v>
      </c>
      <c r="N311">
        <f t="shared" si="58"/>
        <v>102.54912152985401</v>
      </c>
      <c r="P311" t="e">
        <f t="shared" si="59"/>
        <v>#NUM!</v>
      </c>
      <c r="Q311" t="e">
        <f t="shared" si="60"/>
        <v>#NUM!</v>
      </c>
      <c r="R311" t="e">
        <f t="shared" si="61"/>
        <v>#NUM!</v>
      </c>
      <c r="CC311" s="18"/>
      <c r="CD311" s="18"/>
      <c r="CE311" s="18"/>
    </row>
    <row r="312" spans="1:83">
      <c r="A312" t="s">
        <v>503</v>
      </c>
      <c r="B312" s="18">
        <v>100000</v>
      </c>
      <c r="D312" s="18">
        <f t="shared" si="64"/>
        <v>10000</v>
      </c>
      <c r="E312" s="18">
        <f t="shared" si="50"/>
        <v>62831.853071795864</v>
      </c>
      <c r="F312" t="str">
        <f t="shared" si="51"/>
        <v>62831.8530717959i</v>
      </c>
      <c r="G312" t="str">
        <f t="shared" si="52"/>
        <v>4,54198940223515E-24-2,84840404770264E-12i</v>
      </c>
      <c r="H312">
        <f t="shared" si="53"/>
        <v>-230.90796811501943</v>
      </c>
      <c r="I312">
        <f t="shared" si="54"/>
        <v>-89.999999999908653</v>
      </c>
      <c r="K312" t="str">
        <f t="shared" si="55"/>
        <v>0.200198318076047-0.0723836914125539i</v>
      </c>
      <c r="L312" t="str">
        <f t="shared" si="56"/>
        <v>0.134996754916761-0.705317068704762i</v>
      </c>
      <c r="M312">
        <f t="shared" si="57"/>
        <v>-2.8760599191675285</v>
      </c>
      <c r="N312">
        <f t="shared" si="58"/>
        <v>100.83529338934207</v>
      </c>
      <c r="P312" t="e">
        <f t="shared" si="59"/>
        <v>#NUM!</v>
      </c>
      <c r="Q312" t="e">
        <f t="shared" si="60"/>
        <v>#NUM!</v>
      </c>
      <c r="R312" t="e">
        <f t="shared" si="61"/>
        <v>#NUM!</v>
      </c>
      <c r="CC312" s="18"/>
      <c r="CD312" s="18"/>
      <c r="CE312" s="18"/>
    </row>
    <row r="313" spans="1:83">
      <c r="D313" s="18">
        <f>D312+10000</f>
        <v>20000</v>
      </c>
      <c r="E313" s="18">
        <f t="shared" si="50"/>
        <v>125663.70614359173</v>
      </c>
      <c r="F313" t="str">
        <f t="shared" si="51"/>
        <v>125663.706143592i</v>
      </c>
      <c r="G313" t="str">
        <f t="shared" si="52"/>
        <v>1,13549735055879E-22-1,42420202385132E-11i</v>
      </c>
      <c r="H313">
        <f t="shared" si="53"/>
        <v>-216.92856802829905</v>
      </c>
      <c r="I313">
        <f t="shared" si="54"/>
        <v>-89.999999999543192</v>
      </c>
      <c r="K313" t="str">
        <f t="shared" si="55"/>
        <v>0.158841786002943-0.103268431611915i</v>
      </c>
      <c r="L313" t="str">
        <f t="shared" si="56"/>
        <v>0.0134273826029202-0.355393014316317i</v>
      </c>
      <c r="M313">
        <f t="shared" si="57"/>
        <v>-8.9796272868207527</v>
      </c>
      <c r="N313">
        <f t="shared" si="58"/>
        <v>92.163707700254577</v>
      </c>
      <c r="P313" t="e">
        <f t="shared" si="59"/>
        <v>#NUM!</v>
      </c>
      <c r="Q313" t="e">
        <f t="shared" si="60"/>
        <v>#NUM!</v>
      </c>
      <c r="R313" t="e">
        <f t="shared" si="61"/>
        <v>#NUM!</v>
      </c>
      <c r="CC313" s="18"/>
      <c r="CD313" s="18"/>
      <c r="CE313" s="18"/>
    </row>
    <row r="314" spans="1:83">
      <c r="D314" s="18">
        <f t="shared" ref="D314:D321" si="65">D313+10000</f>
        <v>30000</v>
      </c>
      <c r="E314" s="18">
        <f t="shared" si="50"/>
        <v>188495.55921538759</v>
      </c>
      <c r="F314" t="str">
        <f t="shared" si="51"/>
        <v>188495.559215388i</v>
      </c>
      <c r="G314" t="str">
        <f t="shared" si="52"/>
        <v>5,0466548913724E-23-9,49468015900877E-12i</v>
      </c>
      <c r="H314">
        <f t="shared" si="53"/>
        <v>-220.45039320941268</v>
      </c>
      <c r="I314">
        <f t="shared" si="54"/>
        <v>-89.999999999695461</v>
      </c>
      <c r="K314" t="str">
        <f t="shared" si="55"/>
        <v>0.118159797187301-0.112833979234188i</v>
      </c>
      <c r="L314" t="str">
        <f t="shared" si="56"/>
        <v>-0.00365541939365712-0.230021143127179i</v>
      </c>
      <c r="M314">
        <f t="shared" si="57"/>
        <v>-12.763548200830597</v>
      </c>
      <c r="N314">
        <f t="shared" si="58"/>
        <v>89.089551193388758</v>
      </c>
      <c r="P314" t="e">
        <f t="shared" si="59"/>
        <v>#NUM!</v>
      </c>
      <c r="Q314" t="e">
        <f t="shared" si="60"/>
        <v>#NUM!</v>
      </c>
      <c r="R314" t="e">
        <f t="shared" si="61"/>
        <v>#NUM!</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2,83874337639698E-23-7,12101011925657E-12i</v>
      </c>
      <c r="H315">
        <f t="shared" si="53"/>
        <v>-222.94916794157871</v>
      </c>
      <c r="I315">
        <f t="shared" si="54"/>
        <v>-89.999999999771603</v>
      </c>
      <c r="K315" t="str">
        <f t="shared" si="55"/>
        <v>0.0869741033834978-0.109915683634803i</v>
      </c>
      <c r="L315" t="str">
        <f t="shared" si="56"/>
        <v>-0.00624820964168893-0.167875909109795i</v>
      </c>
      <c r="M315">
        <f t="shared" si="57"/>
        <v>-15.494220461016281</v>
      </c>
      <c r="N315">
        <f t="shared" si="58"/>
        <v>87.868479914236275</v>
      </c>
      <c r="P315" t="e">
        <f t="shared" si="59"/>
        <v>#NUM!</v>
      </c>
      <c r="Q315" t="e">
        <f t="shared" si="60"/>
        <v>#NUM!</v>
      </c>
      <c r="R315" t="e">
        <f t="shared" si="61"/>
        <v>#NUM!</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1,81679576089406E-23-5,69680809540526E-12i</v>
      </c>
      <c r="H316">
        <f t="shared" si="53"/>
        <v>-224.88736820173983</v>
      </c>
      <c r="I316">
        <f t="shared" si="54"/>
        <v>-89.999999999817291</v>
      </c>
      <c r="K316" t="str">
        <f t="shared" si="55"/>
        <v>0.0649382178103279-0.102228638940344i</v>
      </c>
      <c r="L316" t="str">
        <f t="shared" si="56"/>
        <v>-0.00590025456098929-0.131566820645976i</v>
      </c>
      <c r="M316">
        <f t="shared" si="57"/>
        <v>-17.608346772905609</v>
      </c>
      <c r="N316">
        <f t="shared" si="58"/>
        <v>87.432230071271448</v>
      </c>
      <c r="P316" t="e">
        <f t="shared" si="59"/>
        <v>#NUM!</v>
      </c>
      <c r="Q316" t="e">
        <f t="shared" si="60"/>
        <v>#NUM!</v>
      </c>
      <c r="R316" t="e">
        <f t="shared" si="61"/>
        <v>#NUM!</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1,2616637228431E-23-4,74734007950439E-12i</v>
      </c>
      <c r="H317">
        <f t="shared" si="53"/>
        <v>-226.47099312269231</v>
      </c>
      <c r="I317">
        <f t="shared" si="54"/>
        <v>-89.999999999847731</v>
      </c>
      <c r="K317" t="str">
        <f t="shared" si="55"/>
        <v>0.0495838762068556-0.0934916541188807i</v>
      </c>
      <c r="L317" t="str">
        <f t="shared" si="56"/>
        <v>-0.00501860110923326-0.108024427390227i</v>
      </c>
      <c r="M317">
        <f t="shared" si="57"/>
        <v>-19.320197058079362</v>
      </c>
      <c r="N317">
        <f t="shared" si="58"/>
        <v>87.340064064548869</v>
      </c>
      <c r="P317" t="e">
        <f t="shared" si="59"/>
        <v>#NUM!</v>
      </c>
      <c r="Q317" t="e">
        <f t="shared" si="60"/>
        <v>#NUM!</v>
      </c>
      <c r="R317" t="e">
        <f t="shared" si="61"/>
        <v>#NUM!</v>
      </c>
      <c r="CC317" s="18"/>
      <c r="CD317" s="18"/>
      <c r="CE317" s="18"/>
    </row>
    <row r="318" spans="1:83">
      <c r="A318" s="54">
        <v>1</v>
      </c>
      <c r="D318" s="18">
        <f t="shared" si="65"/>
        <v>70000</v>
      </c>
      <c r="E318" s="18">
        <f t="shared" si="50"/>
        <v>439822.97150257102</v>
      </c>
      <c r="F318" t="str">
        <f t="shared" si="51"/>
        <v>439822.971502571i</v>
      </c>
      <c r="G318" t="str">
        <f t="shared" si="52"/>
        <v>9,26936612701052E-24-4,0691486395752E-12i</v>
      </c>
      <c r="H318">
        <f t="shared" si="53"/>
        <v>-227.80992891530457</v>
      </c>
      <c r="I318">
        <f t="shared" si="54"/>
        <v>-89.999999999869488</v>
      </c>
      <c r="K318" t="str">
        <f t="shared" si="55"/>
        <v>0.0387544961570726-0.0851540701570526i</v>
      </c>
      <c r="L318" t="str">
        <f t="shared" si="56"/>
        <v>-0.00416478900960367-0.0916078417581582i</v>
      </c>
      <c r="M318">
        <f t="shared" si="57"/>
        <v>-20.752379776315138</v>
      </c>
      <c r="N318">
        <f t="shared" si="58"/>
        <v>87.396940842662019</v>
      </c>
      <c r="P318" t="e">
        <f t="shared" si="59"/>
        <v>#NUM!</v>
      </c>
      <c r="Q318" t="e">
        <f t="shared" si="60"/>
        <v>#NUM!</v>
      </c>
      <c r="R318" t="e">
        <f t="shared" si="61"/>
        <v>#NUM!</v>
      </c>
      <c r="CC318" s="18"/>
      <c r="CD318" s="18"/>
      <c r="CE318" s="18"/>
    </row>
    <row r="319" spans="1:83">
      <c r="A319" s="54"/>
      <c r="D319" s="18">
        <f t="shared" si="65"/>
        <v>80000</v>
      </c>
      <c r="E319" s="18">
        <f t="shared" si="50"/>
        <v>502654.82457436691</v>
      </c>
      <c r="F319" t="str">
        <f t="shared" si="51"/>
        <v>502654.824574367i</v>
      </c>
      <c r="G319" t="str">
        <f t="shared" si="52"/>
        <v>7,09685844099242E-24-3,56050505962829E-12i</v>
      </c>
      <c r="H319">
        <f t="shared" si="53"/>
        <v>-228.9697678548583</v>
      </c>
      <c r="I319">
        <f t="shared" si="54"/>
        <v>-89.999999999885816</v>
      </c>
      <c r="K319" t="str">
        <f t="shared" si="55"/>
        <v>0.0309539199715364-0.0776727701293295i</v>
      </c>
      <c r="L319" t="str">
        <f t="shared" si="56"/>
        <v>-0.00345218753202618-0.0795332325089407i</v>
      </c>
      <c r="M319">
        <f t="shared" si="57"/>
        <v>-21.980852709457604</v>
      </c>
      <c r="N319">
        <f t="shared" si="58"/>
        <v>87.514602501472609</v>
      </c>
      <c r="P319" t="e">
        <f t="shared" si="59"/>
        <v>#NUM!</v>
      </c>
      <c r="Q319" t="e">
        <f t="shared" si="60"/>
        <v>#NUM!</v>
      </c>
      <c r="R319" t="e">
        <f t="shared" si="61"/>
        <v>#NUM!</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5,6073943237471E-24-3,16489338633626E-12i</v>
      </c>
      <c r="H320">
        <f t="shared" si="53"/>
        <v>-229.99281830380593</v>
      </c>
      <c r="I320">
        <f t="shared" si="54"/>
        <v>-89.999999999898492</v>
      </c>
      <c r="K320" t="str">
        <f t="shared" si="55"/>
        <v>0.0252043242550911-0.0711147575797923i</v>
      </c>
      <c r="L320" t="str">
        <f t="shared" si="56"/>
        <v>-0.00288116002336776-0.0702863242492569i</v>
      </c>
      <c r="M320">
        <f t="shared" si="57"/>
        <v>-23.055291934875282</v>
      </c>
      <c r="N320">
        <f t="shared" si="58"/>
        <v>87.652659423938488</v>
      </c>
      <c r="P320" t="e">
        <f t="shared" si="59"/>
        <v>#NUM!</v>
      </c>
      <c r="Q320" t="e">
        <f t="shared" si="60"/>
        <v>#NUM!</v>
      </c>
      <c r="R320" t="e">
        <f t="shared" si="61"/>
        <v>#NUM!</v>
      </c>
      <c r="CC320" s="18"/>
      <c r="CD320" s="18"/>
      <c r="CE320" s="18"/>
    </row>
    <row r="321" spans="1:83">
      <c r="A321" s="54">
        <f>B302*(B304+B305)</f>
        <v>1.49205E-3</v>
      </c>
      <c r="D321" s="18">
        <f t="shared" si="65"/>
        <v>100000</v>
      </c>
      <c r="E321" s="18">
        <f t="shared" si="50"/>
        <v>628318.53071795858</v>
      </c>
      <c r="F321" t="str">
        <f t="shared" si="51"/>
        <v>628318.530717959i</v>
      </c>
      <c r="G321" t="str">
        <f t="shared" si="52"/>
        <v>4,54198940223515E-24-2,84840404770264E-12i</v>
      </c>
      <c r="H321">
        <f t="shared" si="53"/>
        <v>-230.90796811501943</v>
      </c>
      <c r="I321">
        <f t="shared" si="54"/>
        <v>-89.999999999908653</v>
      </c>
      <c r="K321" t="str">
        <f t="shared" si="55"/>
        <v>0.0208714262992654-0.0654087961983113i</v>
      </c>
      <c r="L321" t="str">
        <f t="shared" si="56"/>
        <v>-0.00242745715552676-0.0629790977278091i</v>
      </c>
      <c r="M321">
        <f t="shared" si="57"/>
        <v>-24.00962409626683</v>
      </c>
      <c r="N321">
        <f t="shared" si="58"/>
        <v>87.792692479755402</v>
      </c>
      <c r="P321" t="e">
        <f t="shared" si="59"/>
        <v>#NUM!</v>
      </c>
      <c r="Q321" t="e">
        <f t="shared" si="60"/>
        <v>#NUM!</v>
      </c>
      <c r="R321" t="e">
        <f t="shared" si="61"/>
        <v>#NUM!</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-735,461382765779-831,371183947859i</v>
      </c>
      <c r="R324">
        <f>20*LOG10(IMABS(Q324))</f>
        <v>60.906394334274069</v>
      </c>
      <c r="S324">
        <f>IMARGUMENT(Q324)*180/PI()+180</f>
        <v>48.502849528970387</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-1839,45006148097-4156,80707044406i</v>
      </c>
      <c r="R325">
        <f t="shared" ref="R325:R360" si="73">20*LOG10(IMABS(Q325))</f>
        <v>73.151854213601396</v>
      </c>
      <c r="S325">
        <f t="shared" ref="S325:S360" si="74">IMARGUMENT(Q325)*180/PI()+180</f>
        <v>66.129884536802678</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-8181,23382945767-2771,15044314311i</v>
      </c>
      <c r="R326">
        <f t="shared" si="73"/>
        <v>78.728078768480515</v>
      </c>
      <c r="S326">
        <f t="shared" si="74"/>
        <v>18.712286792031477</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-460,65898024531-2078,30585849145i</v>
      </c>
      <c r="R327">
        <f t="shared" si="73"/>
        <v>66.562479203191543</v>
      </c>
      <c r="S327">
        <f t="shared" si="74"/>
        <v>77.502373781090881</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-2952,03956644202-166,258609922579i</v>
      </c>
      <c r="R328">
        <f t="shared" si="73"/>
        <v>69.416197208080845</v>
      </c>
      <c r="S328">
        <f t="shared" si="74"/>
        <v>3.2234879350788503</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-2053,27077862915-1385,42876114704i</v>
      </c>
      <c r="R329">
        <f t="shared" si="73"/>
        <v>67.878381919401377</v>
      </c>
      <c r="S329">
        <f t="shared" si="74"/>
        <v>34.009207459794197</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-1511,34075692812-118,744995883303i</v>
      </c>
      <c r="R330">
        <f t="shared" si="73"/>
        <v>63.613975064340515</v>
      </c>
      <c r="S330">
        <f t="shared" si="74"/>
        <v>4.4924606675236021</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-1159,60651593831-1038,95775069171i</v>
      </c>
      <c r="R331">
        <f t="shared" si="73"/>
        <v>63.845542005991746</v>
      </c>
      <c r="S331">
        <f t="shared" si="74"/>
        <v>41.858978038306049</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-918,457846392971-923,456615090667i</v>
      </c>
      <c r="R332">
        <f t="shared" si="73"/>
        <v>62.295121183919264</v>
      </c>
      <c r="S332">
        <f t="shared" si="74"/>
        <v>45.155494542214882</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-745,96477500136-831,049240113939i</v>
      </c>
      <c r="R333">
        <f t="shared" si="73"/>
        <v>60.959034679436357</v>
      </c>
      <c r="S333">
        <f t="shared" si="74"/>
        <v>48.088278692218182</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-1944,11415689437-4150,39715419199i</v>
      </c>
      <c r="R334">
        <f t="shared" si="73"/>
        <v>73.223304680091303</v>
      </c>
      <c r="S334">
        <f t="shared" si="74"/>
        <v>64.900837025984075</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#NUM!</v>
      </c>
      <c r="R335" t="e">
        <f t="shared" si="73"/>
        <v>#NUM!</v>
      </c>
      <c r="S335" t="e">
        <f t="shared" si="74"/>
        <v>#NUM!</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#NUM!</v>
      </c>
      <c r="R336" t="e">
        <f t="shared" si="73"/>
        <v>#NUM!</v>
      </c>
      <c r="S336" t="e">
        <f t="shared" si="74"/>
        <v>#NUM!</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#NUM!</v>
      </c>
      <c r="R337" t="e">
        <f t="shared" si="73"/>
        <v>#NUM!</v>
      </c>
      <c r="S337" t="e">
        <f t="shared" si="74"/>
        <v>#NUM!</v>
      </c>
      <c r="CC337" s="18"/>
      <c r="CD337" s="18"/>
      <c r="CE337" s="18"/>
    </row>
    <row r="338" spans="1:83">
      <c r="A338" t="s">
        <v>527</v>
      </c>
      <c r="B338" s="119">
        <f>'DESIGN INPUTS AND CALCULATIONS'!C152*1000</f>
        <v>44200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#NUM!</v>
      </c>
      <c r="R338" t="e">
        <f t="shared" si="73"/>
        <v>#NUM!</v>
      </c>
      <c r="S338" t="e">
        <f t="shared" si="74"/>
        <v>#NUM!</v>
      </c>
      <c r="CC338" s="18"/>
      <c r="CD338" s="18"/>
      <c r="CE338" s="18"/>
    </row>
    <row r="339" spans="1:83">
      <c r="A339" t="s">
        <v>528</v>
      </c>
      <c r="B339" s="119">
        <f>'DESIGN INPUTS AND CALCULATIONS'!C154*1000000</f>
        <v>15030000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#NUM!</v>
      </c>
      <c r="R339" t="e">
        <f t="shared" si="73"/>
        <v>#NUM!</v>
      </c>
      <c r="S339" t="e">
        <f t="shared" si="74"/>
        <v>#NUM!</v>
      </c>
      <c r="CC339" s="18"/>
      <c r="CD339" s="18"/>
      <c r="CE339" s="18"/>
    </row>
    <row r="340" spans="1:83">
      <c r="A340" t="s">
        <v>529</v>
      </c>
      <c r="B340">
        <f>B336*(B338+B339)/B338</f>
        <v>1364.1809954751131</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#NUM!</v>
      </c>
      <c r="R340" t="e">
        <f t="shared" si="73"/>
        <v>#NUM!</v>
      </c>
      <c r="S340" t="e">
        <f t="shared" si="74"/>
        <v>#NUM!</v>
      </c>
      <c r="CC340" s="18"/>
      <c r="CD340" s="18"/>
      <c r="CE340" s="18"/>
    </row>
    <row r="341" spans="1:83">
      <c r="A341" t="s">
        <v>530</v>
      </c>
      <c r="B341">
        <f>B337*(B338+B339)/B338</f>
        <v>1295.9719457013575</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#NUM!</v>
      </c>
      <c r="R341" t="e">
        <f t="shared" si="73"/>
        <v>#NUM!</v>
      </c>
      <c r="S341" t="e">
        <f t="shared" si="74"/>
        <v>#NUM!</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#NUM!</v>
      </c>
      <c r="R342" t="e">
        <f t="shared" si="73"/>
        <v>#NUM!</v>
      </c>
      <c r="S342" t="e">
        <f t="shared" si="74"/>
        <v>#NUM!</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#NUM!</v>
      </c>
      <c r="R343" t="e">
        <f t="shared" si="73"/>
        <v>#NUM!</v>
      </c>
      <c r="S343" t="e">
        <f t="shared" si="74"/>
        <v>#NUM!</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#NUM!</v>
      </c>
      <c r="R344" t="e">
        <f t="shared" si="73"/>
        <v>#NUM!</v>
      </c>
      <c r="S344" t="e">
        <f t="shared" si="74"/>
        <v>#NUM!</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#NUM!</v>
      </c>
      <c r="R345" t="e">
        <f t="shared" si="73"/>
        <v>#NUM!</v>
      </c>
      <c r="S345" t="e">
        <f t="shared" si="74"/>
        <v>#NUM!</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#NUM!</v>
      </c>
      <c r="R346" t="e">
        <f t="shared" si="73"/>
        <v>#NUM!</v>
      </c>
      <c r="S346" t="e">
        <f t="shared" si="74"/>
        <v>#NUM!</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#NUM!</v>
      </c>
      <c r="R347" t="e">
        <f t="shared" si="73"/>
        <v>#NUM!</v>
      </c>
      <c r="S347" t="e">
        <f t="shared" si="74"/>
        <v>#NUM!</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#NUM!</v>
      </c>
      <c r="R348" t="e">
        <f t="shared" si="73"/>
        <v>#NUM!</v>
      </c>
      <c r="S348" t="e">
        <f t="shared" si="74"/>
        <v>#NUM!</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#NUM!</v>
      </c>
      <c r="R349" t="e">
        <f t="shared" si="73"/>
        <v>#NUM!</v>
      </c>
      <c r="S349" t="e">
        <f t="shared" si="74"/>
        <v>#NUM!</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#NUM!</v>
      </c>
      <c r="R350" t="e">
        <f t="shared" si="73"/>
        <v>#NUM!</v>
      </c>
      <c r="S350" t="e">
        <f t="shared" si="74"/>
        <v>#NUM!</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#NUM!</v>
      </c>
      <c r="R351" t="e">
        <f t="shared" si="73"/>
        <v>#NUM!</v>
      </c>
      <c r="S351" t="e">
        <f t="shared" si="74"/>
        <v>#NUM!</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-1723,65654529863-1866,42463938881i</v>
      </c>
      <c r="R352">
        <f t="shared" si="73"/>
        <v>68.098648134888393</v>
      </c>
      <c r="S352">
        <f t="shared" si="74"/>
        <v>47.277302610078294</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#NUM!</v>
      </c>
      <c r="R353" t="e">
        <f t="shared" si="73"/>
        <v>#NUM!</v>
      </c>
      <c r="S353" t="e">
        <f t="shared" si="74"/>
        <v>#NUM!</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#NUM!</v>
      </c>
      <c r="R354" t="e">
        <f t="shared" si="73"/>
        <v>#NUM!</v>
      </c>
      <c r="S354" t="e">
        <f t="shared" si="74"/>
        <v>#NUM!</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#NUM!</v>
      </c>
      <c r="R355" t="e">
        <f t="shared" si="73"/>
        <v>#NUM!</v>
      </c>
      <c r="S355" t="e">
        <f t="shared" si="74"/>
        <v>#NUM!</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#NUM!</v>
      </c>
      <c r="R356" t="e">
        <f t="shared" si="73"/>
        <v>#NUM!</v>
      </c>
      <c r="S356" t="e">
        <f t="shared" si="74"/>
        <v>#NUM!</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#NUM!</v>
      </c>
      <c r="R357" t="e">
        <f t="shared" si="73"/>
        <v>#NUM!</v>
      </c>
      <c r="S357" t="e">
        <f t="shared" si="74"/>
        <v>#NUM!</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#NUM!</v>
      </c>
      <c r="R358" t="e">
        <f t="shared" si="73"/>
        <v>#NUM!</v>
      </c>
      <c r="S358" t="e">
        <f t="shared" si="74"/>
        <v>#NUM!</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#NUM!</v>
      </c>
      <c r="R359" t="e">
        <f t="shared" si="73"/>
        <v>#NUM!</v>
      </c>
      <c r="S359" t="e">
        <f t="shared" si="74"/>
        <v>#NUM!</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#NUM!</v>
      </c>
      <c r="R360" t="e">
        <f t="shared" si="73"/>
        <v>#NUM!</v>
      </c>
      <c r="S360" t="e">
        <f t="shared" si="74"/>
        <v>#NUM!</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#NUM!</v>
      </c>
      <c r="P363" t="e">
        <f>20*LOG10(IMABS(O363))</f>
        <v>#NUM!</v>
      </c>
      <c r="Q363" t="e">
        <f>IMARGUMENT(O363)*180/PI()+180</f>
        <v>#NUM!</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#NUM!</v>
      </c>
      <c r="P364" t="e">
        <f t="shared" ref="P364:P399" si="80">20*LOG10(IMABS(O364))</f>
        <v>#NUM!</v>
      </c>
      <c r="Q364" t="e">
        <f t="shared" ref="Q364:Q399" si="81">IMARGUMENT(O364)*180/PI()+180</f>
        <v>#NUM!</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#NUM!</v>
      </c>
      <c r="P365" t="e">
        <f t="shared" si="80"/>
        <v>#NUM!</v>
      </c>
      <c r="Q365" t="e">
        <f t="shared" si="81"/>
        <v>#NUM!</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#NUM!</v>
      </c>
      <c r="P366" t="e">
        <f t="shared" si="80"/>
        <v>#NUM!</v>
      </c>
      <c r="Q366" t="e">
        <f t="shared" si="81"/>
        <v>#NUM!</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#NUM!</v>
      </c>
      <c r="P367" t="e">
        <f t="shared" si="80"/>
        <v>#NUM!</v>
      </c>
      <c r="Q367" t="e">
        <f t="shared" si="81"/>
        <v>#NUM!</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#NUM!</v>
      </c>
      <c r="P368" t="e">
        <f t="shared" si="80"/>
        <v>#NUM!</v>
      </c>
      <c r="Q368" t="e">
        <f t="shared" si="81"/>
        <v>#NUM!</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#NUM!</v>
      </c>
      <c r="P369" t="e">
        <f t="shared" si="80"/>
        <v>#NUM!</v>
      </c>
      <c r="Q369" t="e">
        <f t="shared" si="81"/>
        <v>#NUM!</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#NUM!</v>
      </c>
      <c r="P370" t="e">
        <f t="shared" si="80"/>
        <v>#NUM!</v>
      </c>
      <c r="Q370" t="e">
        <f t="shared" si="81"/>
        <v>#NUM!</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#NUM!</v>
      </c>
      <c r="P371" t="e">
        <f t="shared" si="80"/>
        <v>#NUM!</v>
      </c>
      <c r="Q371" t="e">
        <f t="shared" si="81"/>
        <v>#NUM!</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#NUM!</v>
      </c>
      <c r="P372" t="e">
        <f t="shared" si="80"/>
        <v>#NUM!</v>
      </c>
      <c r="Q372" t="e">
        <f t="shared" si="81"/>
        <v>#NUM!</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#NUM!</v>
      </c>
      <c r="P373" t="e">
        <f t="shared" si="80"/>
        <v>#NUM!</v>
      </c>
      <c r="Q373" t="e">
        <f t="shared" si="81"/>
        <v>#NUM!</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#NUM!</v>
      </c>
      <c r="P374" t="e">
        <f t="shared" si="80"/>
        <v>#NUM!</v>
      </c>
      <c r="Q374" t="e">
        <f t="shared" si="81"/>
        <v>#NUM!</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#NUM!</v>
      </c>
      <c r="P375" t="e">
        <f t="shared" si="80"/>
        <v>#NUM!</v>
      </c>
      <c r="Q375" t="e">
        <f t="shared" si="81"/>
        <v>#NUM!</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#NUM!</v>
      </c>
      <c r="P376" t="e">
        <f t="shared" si="80"/>
        <v>#NUM!</v>
      </c>
      <c r="Q376" t="e">
        <f t="shared" si="81"/>
        <v>#NUM!</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#NUM!</v>
      </c>
      <c r="P377" t="e">
        <f t="shared" si="80"/>
        <v>#NUM!</v>
      </c>
      <c r="Q377" t="e">
        <f t="shared" si="81"/>
        <v>#NUM!</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#NUM!</v>
      </c>
      <c r="P378" t="e">
        <f t="shared" si="80"/>
        <v>#NUM!</v>
      </c>
      <c r="Q378" t="e">
        <f t="shared" si="81"/>
        <v>#NUM!</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#NUM!</v>
      </c>
      <c r="P379" t="e">
        <f t="shared" si="80"/>
        <v>#NUM!</v>
      </c>
      <c r="Q379" t="e">
        <f t="shared" si="81"/>
        <v>#NUM!</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#NUM!</v>
      </c>
      <c r="P380" t="e">
        <f t="shared" si="80"/>
        <v>#NUM!</v>
      </c>
      <c r="Q380" t="e">
        <f t="shared" si="81"/>
        <v>#NUM!</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#NUM!</v>
      </c>
      <c r="P381" t="e">
        <f t="shared" si="80"/>
        <v>#NUM!</v>
      </c>
      <c r="Q381" t="e">
        <f t="shared" si="81"/>
        <v>#NUM!</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#NUM!</v>
      </c>
      <c r="P382" t="e">
        <f t="shared" si="80"/>
        <v>#NUM!</v>
      </c>
      <c r="Q382" t="e">
        <f t="shared" si="81"/>
        <v>#NUM!</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e">
        <f t="shared" si="79"/>
        <v>#NUM!</v>
      </c>
      <c r="P383" t="e">
        <f t="shared" si="80"/>
        <v>#NUM!</v>
      </c>
      <c r="Q383" t="e">
        <f t="shared" si="81"/>
        <v>#NUM!</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#NUM!</v>
      </c>
      <c r="P384" t="e">
        <f t="shared" si="80"/>
        <v>#NUM!</v>
      </c>
      <c r="Q384" t="e">
        <f t="shared" si="81"/>
        <v>#NUM!</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#NUM!</v>
      </c>
      <c r="P385" t="e">
        <f t="shared" si="80"/>
        <v>#NUM!</v>
      </c>
      <c r="Q385" t="e">
        <f t="shared" si="81"/>
        <v>#NUM!</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#NUM!</v>
      </c>
      <c r="P386" t="e">
        <f t="shared" si="80"/>
        <v>#NUM!</v>
      </c>
      <c r="Q386" t="e">
        <f t="shared" si="81"/>
        <v>#NUM!</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#NUM!</v>
      </c>
      <c r="P387" t="e">
        <f t="shared" si="80"/>
        <v>#NUM!</v>
      </c>
      <c r="Q387" t="e">
        <f t="shared" si="81"/>
        <v>#NUM!</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#NUM!</v>
      </c>
      <c r="P388" t="e">
        <f t="shared" si="80"/>
        <v>#NUM!</v>
      </c>
      <c r="Q388" t="e">
        <f t="shared" si="81"/>
        <v>#NUM!</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#NUM!</v>
      </c>
      <c r="P389" t="e">
        <f t="shared" si="80"/>
        <v>#NUM!</v>
      </c>
      <c r="Q389" t="e">
        <f t="shared" si="81"/>
        <v>#NUM!</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#NUM!</v>
      </c>
      <c r="P390" t="e">
        <f t="shared" si="80"/>
        <v>#NUM!</v>
      </c>
      <c r="Q390" t="e">
        <f t="shared" si="81"/>
        <v>#NUM!</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#NUM!</v>
      </c>
      <c r="P391" t="e">
        <f t="shared" si="80"/>
        <v>#NUM!</v>
      </c>
      <c r="Q391" t="e">
        <f t="shared" si="81"/>
        <v>#NUM!</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#NUM!</v>
      </c>
      <c r="P392" t="e">
        <f t="shared" si="80"/>
        <v>#NUM!</v>
      </c>
      <c r="Q392" t="e">
        <f t="shared" si="81"/>
        <v>#NUM!</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#NUM!</v>
      </c>
      <c r="P393" t="e">
        <f t="shared" si="80"/>
        <v>#NUM!</v>
      </c>
      <c r="Q393" t="e">
        <f t="shared" si="81"/>
        <v>#NUM!</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#NUM!</v>
      </c>
      <c r="P394" t="e">
        <f t="shared" si="80"/>
        <v>#NUM!</v>
      </c>
      <c r="Q394" t="e">
        <f t="shared" si="81"/>
        <v>#NUM!</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#NUM!</v>
      </c>
      <c r="P395" t="e">
        <f t="shared" si="80"/>
        <v>#NUM!</v>
      </c>
      <c r="Q395" t="e">
        <f t="shared" si="81"/>
        <v>#NUM!</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#NUM!</v>
      </c>
      <c r="P396" t="e">
        <f t="shared" si="80"/>
        <v>#NUM!</v>
      </c>
      <c r="Q396" t="e">
        <f t="shared" si="81"/>
        <v>#NUM!</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#NUM!</v>
      </c>
      <c r="P397" t="e">
        <f t="shared" si="80"/>
        <v>#NUM!</v>
      </c>
      <c r="Q397" t="e">
        <f t="shared" si="81"/>
        <v>#NUM!</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#NUM!</v>
      </c>
      <c r="P398" t="e">
        <f t="shared" si="80"/>
        <v>#NUM!</v>
      </c>
      <c r="Q398" t="e">
        <f t="shared" si="81"/>
        <v>#NUM!</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#NUM!</v>
      </c>
      <c r="P399" t="e">
        <f t="shared" si="80"/>
        <v>#NUM!</v>
      </c>
      <c r="Q399" t="e">
        <f t="shared" si="81"/>
        <v>#NUM!</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baseColWidth="10" defaultColWidth="9.140625"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94" t="s">
        <v>420</v>
      </c>
      <c r="B2" s="395"/>
      <c r="C2" s="395"/>
      <c r="D2" s="396"/>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370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18</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144</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10.25</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2.25</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191.61102341561602</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0.98</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706</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108.81</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2.4E-2</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6.4883742303097138</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0.35140528901795304</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98.487271443930609</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1.0249999999999999</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7500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82</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78.78981715514449</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baseColWidth="10" defaultColWidth="9.140625"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baseColWidth="10" defaultColWidth="9.140625"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baseColWidth="10" defaultColWidth="9.140625"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106.73544534622266</v>
      </c>
      <c r="H15" t="s">
        <v>73</v>
      </c>
    </row>
    <row r="16" spans="6:8" ht="45">
      <c r="F16" s="123" t="s">
        <v>602</v>
      </c>
      <c r="G16">
        <f>Lr/(1-(C17^2))</f>
        <v>572.68421052631595</v>
      </c>
      <c r="H16" t="s">
        <v>73</v>
      </c>
    </row>
    <row r="17" spans="2:52">
      <c r="B17" t="s">
        <v>595</v>
      </c>
      <c r="C17">
        <f>'DESIGN INPUTS AND CALCULATIONS'!C91</f>
        <v>0.9</v>
      </c>
      <c r="F17" t="s">
        <v>604</v>
      </c>
      <c r="G17">
        <f>G15*(1-C17)/(1-C17^2)</f>
        <v>56.176550182222456</v>
      </c>
      <c r="H17" t="s">
        <v>73</v>
      </c>
    </row>
    <row r="18" spans="2:52">
      <c r="B18" t="s">
        <v>600</v>
      </c>
      <c r="C18">
        <f>1/C17</f>
        <v>1.1111111111111112</v>
      </c>
    </row>
    <row r="19" spans="2:52">
      <c r="B19" t="s">
        <v>594</v>
      </c>
      <c r="C19">
        <f>Qe_selected*Re_fl</f>
        <v>67.063858195465599</v>
      </c>
      <c r="F19" t="s">
        <v>612</v>
      </c>
      <c r="G19">
        <f>SQRT(Lr/Cr)</f>
        <v>67.333127062390318</v>
      </c>
      <c r="L19" t="str">
        <f>'DESIGN INPUTS AND CALCULATIONS'!C90</f>
        <v>Discrete Inductor</v>
      </c>
    </row>
    <row r="20" spans="2:52">
      <c r="F20" t="s">
        <v>613</v>
      </c>
      <c r="G20">
        <f>G19/Re_fl</f>
        <v>0.35140528901795304</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0.35</v>
      </c>
      <c r="C24" s="20">
        <f t="shared" ref="C24:C95" si="1">Ln_selected</f>
        <v>6.49</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0.35</v>
      </c>
      <c r="C25" s="20">
        <f t="shared" si="1"/>
        <v>6.49</v>
      </c>
      <c r="D25" s="20">
        <f>D24+0.05</f>
        <v>0.05</v>
      </c>
      <c r="E25" s="20">
        <f t="shared" ref="E25:E88" si="2">D25^2</f>
        <v>2.5000000000000005E-3</v>
      </c>
      <c r="F25" s="20">
        <f t="shared" ref="F25:F88" si="3">($C$18*(1-(1-($C$17^2))/(E25)))^2</f>
        <v>6944.4444444444362</v>
      </c>
      <c r="G25" s="20">
        <f t="shared" ref="G25:G88" si="4">((B25/$C$17)*(D25-(1/D25)))^2</f>
        <v>60.191736111111091</v>
      </c>
      <c r="H25" s="20">
        <f t="shared" ref="H25:H88" si="5">SQRT(F25+G25)</f>
        <v>83.693704545536434</v>
      </c>
      <c r="I25" s="20">
        <f t="shared" ref="I25:I88" si="6">1/(H25)</f>
        <v>1.1948329990052187E-2</v>
      </c>
      <c r="J25" s="20">
        <f t="shared" ref="J25:J88" si="7">SQRT(F25)</f>
        <v>83.333333333333286</v>
      </c>
      <c r="K25" s="20">
        <f t="shared" ref="K25:K88" si="8">1/J25</f>
        <v>1.2000000000000007E-2</v>
      </c>
      <c r="L25" s="20">
        <f>IF('DESIGN INPUTS AND CALCULATIONS'!$C$90="Integrated Leakage",'Integrated Leakage'!I25,'tables and calculations'!$S67)</f>
        <v>1.6425502116674942E-2</v>
      </c>
      <c r="M25" s="20">
        <f>IF('DESIGN INPUTS AND CALCULATIONS'!$C$90="Integrated Leakage",'Integrated Leakage'!K25,'tables and calculations'!$AO67)</f>
        <v>1.653460968359418E-2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0.35</v>
      </c>
      <c r="C26" s="20">
        <f t="shared" si="1"/>
        <v>6.49</v>
      </c>
      <c r="D26" s="20">
        <f t="shared" ref="D26:D89" si="9">D25+0.05</f>
        <v>0.1</v>
      </c>
      <c r="E26" s="20">
        <f t="shared" si="2"/>
        <v>1.0000000000000002E-2</v>
      </c>
      <c r="F26" s="20">
        <f t="shared" si="3"/>
        <v>399.99999999999955</v>
      </c>
      <c r="G26" s="20">
        <f t="shared" si="4"/>
        <v>14.822499999999998</v>
      </c>
      <c r="H26" s="20">
        <f t="shared" si="5"/>
        <v>20.367191755369703</v>
      </c>
      <c r="I26" s="20">
        <f t="shared" si="6"/>
        <v>4.9098570485857744E-2</v>
      </c>
      <c r="J26" s="20">
        <f t="shared" si="7"/>
        <v>19.999999999999989</v>
      </c>
      <c r="K26" s="20">
        <f t="shared" si="8"/>
        <v>5.0000000000000024E-2</v>
      </c>
      <c r="L26" s="20">
        <f>IF('DESIGN INPUTS AND CALCULATIONS'!$C$90="Integrated Leakage",'Integrated Leakage'!I26,'tables and calculations'!$S68)</f>
        <v>6.8169397570965892E-2</v>
      </c>
      <c r="M26" s="20">
        <f>IF('DESIGN INPUTS AND CALCULATIONS'!$C$90="Integrated Leakage",'Integrated Leakage'!K26,'tables and calculations'!$AO68)</f>
        <v>7.015456096316329E-2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0.35</v>
      </c>
      <c r="C27" s="20">
        <f t="shared" si="1"/>
        <v>6.49</v>
      </c>
      <c r="D27" s="20">
        <f t="shared" si="9"/>
        <v>0.15000000000000002</v>
      </c>
      <c r="E27" s="20">
        <f t="shared" si="2"/>
        <v>2.2500000000000006E-2</v>
      </c>
      <c r="F27" s="20">
        <f t="shared" si="3"/>
        <v>68.419448254839111</v>
      </c>
      <c r="G27" s="20">
        <f t="shared" si="4"/>
        <v>6.4224699931412861</v>
      </c>
      <c r="H27" s="20">
        <f t="shared" si="5"/>
        <v>8.6511223692640247</v>
      </c>
      <c r="I27" s="20">
        <f t="shared" si="6"/>
        <v>0.11559193793776758</v>
      </c>
      <c r="J27" s="20">
        <f t="shared" si="7"/>
        <v>8.271604938271599</v>
      </c>
      <c r="K27" s="20">
        <f t="shared" si="8"/>
        <v>0.12089552238805978</v>
      </c>
      <c r="L27" s="20">
        <f>IF('DESIGN INPUTS AND CALCULATIONS'!$C$90="Integrated Leakage",'Integrated Leakage'!I27,'tables and calculations'!$S69)</f>
        <v>0.16302888799633194</v>
      </c>
      <c r="M27" s="20">
        <f>IF('DESIGN INPUTS AND CALCULATIONS'!$C$90="Integrated Leakage",'Integrated Leakage'!K27,'tables and calculations'!$AO69)</f>
        <v>0.17562152123379146</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0.35</v>
      </c>
      <c r="C28" s="20">
        <f t="shared" si="1"/>
        <v>6.49</v>
      </c>
      <c r="D28" s="20">
        <f t="shared" si="9"/>
        <v>0.2</v>
      </c>
      <c r="E28" s="20">
        <f t="shared" si="2"/>
        <v>4.0000000000000008E-2</v>
      </c>
      <c r="F28" s="20">
        <f t="shared" si="3"/>
        <v>17.361111111111093</v>
      </c>
      <c r="G28" s="20">
        <f t="shared" si="4"/>
        <v>3.4844444444444429</v>
      </c>
      <c r="H28" s="20">
        <f t="shared" si="5"/>
        <v>4.5656933269280726</v>
      </c>
      <c r="I28" s="20">
        <f t="shared" si="6"/>
        <v>0.21902478515192528</v>
      </c>
      <c r="J28" s="20">
        <f t="shared" si="7"/>
        <v>4.1666666666666643</v>
      </c>
      <c r="K28" s="20">
        <f t="shared" si="8"/>
        <v>0.24000000000000013</v>
      </c>
      <c r="L28" s="20">
        <f>IF('DESIGN INPUTS AND CALCULATIONS'!$C$90="Integrated Leakage",'Integrated Leakage'!I28,'tables and calculations'!$S70)</f>
        <v>0.3146336639597288</v>
      </c>
      <c r="M28" s="20">
        <f>IF('DESIGN INPUTS AND CALCULATIONS'!$C$90="Integrated Leakage",'Integrated Leakage'!K28,'tables and calculations'!$AO70)</f>
        <v>0.37064475893705179</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0.35</v>
      </c>
      <c r="C29" s="20">
        <f t="shared" si="1"/>
        <v>6.49</v>
      </c>
      <c r="D29" s="20">
        <f t="shared" si="9"/>
        <v>0.25</v>
      </c>
      <c r="E29" s="20">
        <f t="shared" si="2"/>
        <v>6.25E-2</v>
      </c>
      <c r="F29" s="20">
        <f t="shared" si="3"/>
        <v>5.1377777777777736</v>
      </c>
      <c r="G29" s="20">
        <f t="shared" si="4"/>
        <v>2.1267361111111103</v>
      </c>
      <c r="H29" s="20">
        <f t="shared" si="5"/>
        <v>2.6952762175496749</v>
      </c>
      <c r="I29" s="20">
        <f t="shared" si="6"/>
        <v>0.37101948716377514</v>
      </c>
      <c r="J29" s="20">
        <f t="shared" si="7"/>
        <v>2.2666666666666657</v>
      </c>
      <c r="K29" s="20">
        <f t="shared" si="8"/>
        <v>0.4411764705882355</v>
      </c>
      <c r="L29" s="20">
        <f>IF('DESIGN INPUTS AND CALCULATIONS'!$C$90="Integrated Leakage",'Integrated Leakage'!I29,'tables and calculations'!$S71)</f>
        <v>0.53900502697616104</v>
      </c>
      <c r="M29" s="20">
        <f>IF('DESIGN INPUTS AND CALCULATIONS'!$C$90="Integrated Leakage",'Integrated Leakage'!K29,'tables and calculations'!$AO71)</f>
        <v>0.76262907870270114</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0.35</v>
      </c>
      <c r="C30" s="20">
        <f t="shared" si="1"/>
        <v>6.49</v>
      </c>
      <c r="D30" s="20">
        <f t="shared" si="9"/>
        <v>0.3</v>
      </c>
      <c r="E30" s="20">
        <f t="shared" si="2"/>
        <v>0.09</v>
      </c>
      <c r="F30" s="20">
        <f t="shared" si="3"/>
        <v>1.5241579027587251</v>
      </c>
      <c r="G30" s="20">
        <f t="shared" si="4"/>
        <v>1.3915260631001372</v>
      </c>
      <c r="H30" s="20">
        <f t="shared" si="5"/>
        <v>1.7075373980849913</v>
      </c>
      <c r="I30" s="20">
        <f t="shared" si="6"/>
        <v>0.58563871053219874</v>
      </c>
      <c r="J30" s="20">
        <f t="shared" si="7"/>
        <v>1.2345679012345676</v>
      </c>
      <c r="K30" s="20">
        <f t="shared" si="8"/>
        <v>0.81000000000000016</v>
      </c>
      <c r="L30" s="20">
        <f>IF('DESIGN INPUTS AND CALCULATIONS'!$C$90="Integrated Leakage",'Integrated Leakage'!I30,'tables and calculations'!$S72)</f>
        <v>0.8337830611892687</v>
      </c>
      <c r="M30" s="20">
        <f>IF('DESIGN INPUTS AND CALCULATIONS'!$C$90="Integrated Leakage",'Integrated Leakage'!K30,'tables and calculations'!$AO72)</f>
        <v>1.7922410811764284</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0.35</v>
      </c>
      <c r="C31" s="20">
        <f t="shared" si="1"/>
        <v>6.49</v>
      </c>
      <c r="D31" s="20">
        <f t="shared" si="9"/>
        <v>0.35</v>
      </c>
      <c r="E31" s="20">
        <f t="shared" si="2"/>
        <v>0.12249999999999998</v>
      </c>
      <c r="F31" s="20">
        <f t="shared" si="3"/>
        <v>0.37484381507705083</v>
      </c>
      <c r="G31" s="20">
        <f t="shared" si="4"/>
        <v>0.95062499999999972</v>
      </c>
      <c r="H31" s="20">
        <f t="shared" si="5"/>
        <v>1.1512900655686431</v>
      </c>
      <c r="I31" s="20">
        <f t="shared" si="6"/>
        <v>0.86859083553898453</v>
      </c>
      <c r="J31" s="20">
        <f t="shared" si="7"/>
        <v>0.61224489795918335</v>
      </c>
      <c r="K31" s="20">
        <f t="shared" si="8"/>
        <v>1.6333333333333342</v>
      </c>
      <c r="L31" s="20">
        <f>IF('DESIGN INPUTS AND CALCULATIONS'!$C$90="Integrated Leakage",'Integrated Leakage'!I31,'tables and calculations'!$S73)</f>
        <v>1.1317200135482444</v>
      </c>
      <c r="M31" s="20">
        <f>IF('DESIGN INPUTS AND CALCULATIONS'!$C$90="Integrated Leakage",'Integrated Leakage'!K31,'tables and calculations'!$AO73)</f>
        <v>9.6367738234578333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0.35</v>
      </c>
      <c r="C32" s="20">
        <f t="shared" si="1"/>
        <v>6.49</v>
      </c>
      <c r="D32" s="20">
        <f t="shared" si="9"/>
        <v>0.39999999999999997</v>
      </c>
      <c r="E32" s="20">
        <f t="shared" si="2"/>
        <v>0.15999999999999998</v>
      </c>
      <c r="F32" s="20">
        <f t="shared" si="3"/>
        <v>4.3402777777777679E-2</v>
      </c>
      <c r="G32" s="20">
        <f t="shared" si="4"/>
        <v>0.66694444444444445</v>
      </c>
      <c r="H32" s="20">
        <f t="shared" si="5"/>
        <v>0.8428209906155768</v>
      </c>
      <c r="I32" s="20">
        <f t="shared" si="6"/>
        <v>1.1864915695438758</v>
      </c>
      <c r="J32" s="20">
        <f t="shared" si="7"/>
        <v>0.20833333333333309</v>
      </c>
      <c r="K32" s="20">
        <f t="shared" si="8"/>
        <v>4.8000000000000052</v>
      </c>
      <c r="L32" s="20">
        <f>IF('DESIGN INPUTS AND CALCULATIONS'!$C$90="Integrated Leakage",'Integrated Leakage'!I32,'tables and calculations'!$S74)</f>
        <v>1.3167813812606963</v>
      </c>
      <c r="M32" s="20">
        <f>IF('DESIGN INPUTS AND CALCULATIONS'!$C$90="Integrated Leakage",'Integrated Leakage'!K32,'tables and calculations'!$AO74)</f>
        <v>5.2335548577073991</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0.35</v>
      </c>
      <c r="C33" s="20">
        <f t="shared" si="1"/>
        <v>6.49</v>
      </c>
      <c r="D33" s="20">
        <f t="shared" si="9"/>
        <v>0.44999999999999996</v>
      </c>
      <c r="E33" s="20">
        <f t="shared" si="2"/>
        <v>0.20249999999999996</v>
      </c>
      <c r="F33" s="20">
        <f t="shared" si="3"/>
        <v>4.7041910578973101E-3</v>
      </c>
      <c r="G33" s="20">
        <f t="shared" si="4"/>
        <v>0.47499323654930653</v>
      </c>
      <c r="H33" s="20">
        <f t="shared" si="5"/>
        <v>0.69260192578941326</v>
      </c>
      <c r="I33" s="20">
        <f t="shared" si="6"/>
        <v>1.4438308106929112</v>
      </c>
      <c r="J33" s="20">
        <f t="shared" si="7"/>
        <v>6.8587105624142719E-2</v>
      </c>
      <c r="K33" s="20">
        <f t="shared" si="8"/>
        <v>14.579999999999988</v>
      </c>
      <c r="L33" s="20">
        <f>IF('DESIGN INPUTS AND CALCULATIONS'!$C$90="Integrated Leakage",'Integrated Leakage'!I33,'tables and calculations'!$S77)</f>
        <v>1.3616677833706305</v>
      </c>
      <c r="M33" s="20">
        <f>IF('DESIGN INPUTS AND CALCULATIONS'!$C$90="Integrated Leakage",'Integrated Leakage'!K33,'tables and calculations'!$AO77)</f>
        <v>2.5433482988678597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0.35</v>
      </c>
      <c r="C34" s="20">
        <f t="shared" si="1"/>
        <v>6.49</v>
      </c>
      <c r="D34" s="20">
        <f t="shared" si="9"/>
        <v>0.49999999999999994</v>
      </c>
      <c r="E34" s="20">
        <f t="shared" si="2"/>
        <v>0.24999999999999994</v>
      </c>
      <c r="F34" s="20">
        <f t="shared" si="3"/>
        <v>7.1111111111111111E-2</v>
      </c>
      <c r="G34" s="20">
        <f t="shared" si="4"/>
        <v>0.34027777777777796</v>
      </c>
      <c r="H34" s="20">
        <f t="shared" si="5"/>
        <v>0.64139604682979534</v>
      </c>
      <c r="I34" s="20">
        <f t="shared" si="6"/>
        <v>1.5590991010042285</v>
      </c>
      <c r="J34" s="20">
        <f t="shared" si="7"/>
        <v>0.26666666666666666</v>
      </c>
      <c r="K34" s="20">
        <f t="shared" si="8"/>
        <v>3.75</v>
      </c>
      <c r="L34" s="20">
        <f>IF('DESIGN INPUTS AND CALCULATIONS'!$C$90="Integrated Leakage",'Integrated Leakage'!I34,'tables and calculations'!$S78)</f>
        <v>1.3306151768933967</v>
      </c>
      <c r="M34" s="20">
        <f>IF('DESIGN INPUTS AND CALCULATIONS'!$C$90="Integrated Leakage",'Integrated Leakage'!K34,'tables and calculations'!$AO78)</f>
        <v>1.859591619380246</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0.35</v>
      </c>
      <c r="C35" s="20">
        <f t="shared" si="1"/>
        <v>6.49</v>
      </c>
      <c r="D35" s="20">
        <f t="shared" si="9"/>
        <v>0.54999999999999993</v>
      </c>
      <c r="E35" s="20">
        <f t="shared" si="2"/>
        <v>0.30249999999999994</v>
      </c>
      <c r="F35" s="20">
        <f t="shared" si="3"/>
        <v>0.17075336384126777</v>
      </c>
      <c r="G35" s="20">
        <f t="shared" si="4"/>
        <v>0.24322830578512405</v>
      </c>
      <c r="H35" s="20">
        <f t="shared" si="5"/>
        <v>0.64341407322686983</v>
      </c>
      <c r="I35" s="20">
        <f t="shared" si="6"/>
        <v>1.5542090880679211</v>
      </c>
      <c r="J35" s="20">
        <f t="shared" si="7"/>
        <v>0.41322314049586789</v>
      </c>
      <c r="K35" s="20">
        <f t="shared" si="8"/>
        <v>2.4199999999999995</v>
      </c>
      <c r="L35" s="20">
        <f>IF('DESIGN INPUTS AND CALCULATIONS'!$C$90="Integrated Leakage",'Integrated Leakage'!I35,'tables and calculations'!$S81)</f>
        <v>1.2775703775644289</v>
      </c>
      <c r="M35" s="20">
        <f>IF('DESIGN INPUTS AND CALCULATIONS'!$C$90="Integrated Leakage",'Integrated Leakage'!K35,'tables and calculations'!$AO81)</f>
        <v>1.551064569260356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0.35</v>
      </c>
      <c r="C36" s="20">
        <f t="shared" si="1"/>
        <v>6.49</v>
      </c>
      <c r="D36" s="20">
        <f t="shared" si="9"/>
        <v>0.6</v>
      </c>
      <c r="E36" s="20">
        <f t="shared" si="2"/>
        <v>0.36</v>
      </c>
      <c r="F36" s="20">
        <f t="shared" si="3"/>
        <v>0.27530102118579497</v>
      </c>
      <c r="G36" s="20">
        <f t="shared" si="4"/>
        <v>0.17207133058984914</v>
      </c>
      <c r="H36" s="20">
        <f t="shared" si="5"/>
        <v>0.66885899244582492</v>
      </c>
      <c r="I36" s="20">
        <f t="shared" si="6"/>
        <v>1.495083435064972</v>
      </c>
      <c r="J36" s="20">
        <f t="shared" si="7"/>
        <v>0.52469135802469147</v>
      </c>
      <c r="K36" s="20">
        <f t="shared" si="8"/>
        <v>1.9058823529411761</v>
      </c>
      <c r="L36" s="20">
        <f>IF('DESIGN INPUTS AND CALCULATIONS'!$C$90="Integrated Leakage",'Integrated Leakage'!I36,'tables and calculations'!$S82)</f>
        <v>1.2248413281025665</v>
      </c>
      <c r="M36" s="20">
        <f>IF('DESIGN INPUTS AND CALCULATIONS'!$C$90="Integrated Leakage",'Integrated Leakage'!K36,'tables and calculations'!$AO82)</f>
        <v>1.3772680256860315</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0.35</v>
      </c>
      <c r="C37" s="20">
        <f t="shared" si="1"/>
        <v>6.49</v>
      </c>
      <c r="D37" s="20">
        <f t="shared" si="9"/>
        <v>0.65</v>
      </c>
      <c r="E37" s="20">
        <f t="shared" si="2"/>
        <v>0.42250000000000004</v>
      </c>
      <c r="F37" s="20">
        <f t="shared" si="3"/>
        <v>0.37385868064065636</v>
      </c>
      <c r="G37" s="20">
        <f t="shared" si="4"/>
        <v>0.11937910913872445</v>
      </c>
      <c r="H37" s="20">
        <f t="shared" si="5"/>
        <v>0.7023088991173192</v>
      </c>
      <c r="I37" s="20">
        <f t="shared" si="6"/>
        <v>1.4238748807779982</v>
      </c>
      <c r="J37" s="20">
        <f t="shared" si="7"/>
        <v>0.61143984220907321</v>
      </c>
      <c r="K37" s="20">
        <f t="shared" si="8"/>
        <v>1.6354838709677413</v>
      </c>
      <c r="L37" s="20">
        <f>IF('DESIGN INPUTS AND CALCULATIONS'!$C$90="Integrated Leakage",'Integrated Leakage'!I37,'tables and calculations'!$S83)</f>
        <v>1.1786484646230604</v>
      </c>
      <c r="M37" s="20">
        <f>IF('DESIGN INPUTS AND CALCULATIONS'!$C$90="Integrated Leakage",'Integrated Leakage'!K37,'tables and calculations'!$AO83)</f>
        <v>1.2668013828695572</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0.35</v>
      </c>
      <c r="C38" s="20">
        <f t="shared" si="1"/>
        <v>6.49</v>
      </c>
      <c r="D38" s="20">
        <f t="shared" si="9"/>
        <v>0.70000000000000007</v>
      </c>
      <c r="E38" s="20">
        <f t="shared" si="2"/>
        <v>0.4900000000000001</v>
      </c>
      <c r="F38" s="20">
        <f t="shared" si="3"/>
        <v>0.46277014207043404</v>
      </c>
      <c r="G38" s="20">
        <f t="shared" si="4"/>
        <v>8.0277777777777712E-2</v>
      </c>
      <c r="H38" s="20">
        <f t="shared" si="5"/>
        <v>0.73691785149242506</v>
      </c>
      <c r="I38" s="20">
        <f t="shared" si="6"/>
        <v>1.3570033592954414</v>
      </c>
      <c r="J38" s="20">
        <f t="shared" si="7"/>
        <v>0.68027210884353773</v>
      </c>
      <c r="K38" s="20">
        <f t="shared" si="8"/>
        <v>1.4699999999999993</v>
      </c>
      <c r="L38" s="20">
        <f>IF('DESIGN INPUTS AND CALCULATIONS'!$C$90="Integrated Leakage",'Integrated Leakage'!I38,'tables and calculations'!$S84)</f>
        <v>1.1396060244456523</v>
      </c>
      <c r="M38" s="20">
        <f>IF('DESIGN INPUTS AND CALCULATIONS'!$C$90="Integrated Leakage",'Integrated Leakage'!K38,'tables and calculations'!$AO84)</f>
        <v>1.1910036338563148</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0.35</v>
      </c>
      <c r="C39" s="20">
        <f t="shared" si="1"/>
        <v>6.49</v>
      </c>
      <c r="D39" s="20">
        <f t="shared" si="9"/>
        <v>0.75000000000000011</v>
      </c>
      <c r="E39" s="20">
        <f t="shared" si="2"/>
        <v>0.56250000000000022</v>
      </c>
      <c r="F39" s="20">
        <f t="shared" si="3"/>
        <v>0.54140527358634405</v>
      </c>
      <c r="G39" s="20">
        <f t="shared" si="4"/>
        <v>5.1461762688614458E-2</v>
      </c>
      <c r="H39" s="20">
        <f t="shared" si="5"/>
        <v>0.76997859468621499</v>
      </c>
      <c r="I39" s="20">
        <f t="shared" si="6"/>
        <v>1.2987374024436671</v>
      </c>
      <c r="J39" s="20">
        <f t="shared" si="7"/>
        <v>0.73580246913580283</v>
      </c>
      <c r="K39" s="20">
        <f t="shared" si="8"/>
        <v>1.3590604026845632</v>
      </c>
      <c r="L39" s="20">
        <f>IF('DESIGN INPUTS AND CALCULATIONS'!$C$90="Integrated Leakage",'Integrated Leakage'!I39,'tables and calculations'!$S85)</f>
        <v>1.1067736346418777</v>
      </c>
      <c r="M39" s="20">
        <f>IF('DESIGN INPUTS AND CALCULATIONS'!$C$90="Integrated Leakage",'Integrated Leakage'!K39,'tables and calculations'!$AO85)</f>
        <v>1.1361600305714419</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0.35</v>
      </c>
      <c r="C40" s="20">
        <f t="shared" si="1"/>
        <v>6.49</v>
      </c>
      <c r="D40" s="20">
        <f t="shared" si="9"/>
        <v>0.80000000000000016</v>
      </c>
      <c r="E40" s="20">
        <f t="shared" si="2"/>
        <v>0.64000000000000024</v>
      </c>
      <c r="F40" s="20">
        <f t="shared" si="3"/>
        <v>0.61035156250000056</v>
      </c>
      <c r="G40" s="20">
        <f t="shared" si="4"/>
        <v>3.0624999999999937E-2</v>
      </c>
      <c r="H40" s="20">
        <f t="shared" si="5"/>
        <v>0.8006101189093231</v>
      </c>
      <c r="I40" s="20">
        <f t="shared" si="6"/>
        <v>1.249047415691307</v>
      </c>
      <c r="J40" s="20">
        <f t="shared" si="7"/>
        <v>0.78125000000000033</v>
      </c>
      <c r="K40" s="20">
        <f t="shared" si="8"/>
        <v>1.2799999999999994</v>
      </c>
      <c r="L40" s="20">
        <f>IF('DESIGN INPUTS AND CALCULATIONS'!$C$90="Integrated Leakage",'Integrated Leakage'!I40,'tables and calculations'!$S86)</f>
        <v>1.0789711375531763</v>
      </c>
      <c r="M40" s="20">
        <f>IF('DESIGN INPUTS AND CALCULATIONS'!$C$90="Integrated Leakage",'Integrated Leakage'!K40,'tables and calculations'!$AO86)</f>
        <v>1.0948965351757922</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0.35</v>
      </c>
      <c r="C41" s="20">
        <f t="shared" si="1"/>
        <v>6.49</v>
      </c>
      <c r="D41" s="20">
        <f t="shared" si="9"/>
        <v>0.8500000000000002</v>
      </c>
      <c r="E41" s="20">
        <f t="shared" si="2"/>
        <v>0.72250000000000036</v>
      </c>
      <c r="F41" s="20">
        <f t="shared" si="3"/>
        <v>0.67062309013435129</v>
      </c>
      <c r="G41" s="20">
        <f t="shared" si="4"/>
        <v>1.6119040753556281E-2</v>
      </c>
      <c r="H41" s="20">
        <f t="shared" si="5"/>
        <v>0.82869905930193233</v>
      </c>
      <c r="I41" s="20">
        <f t="shared" si="6"/>
        <v>1.2067106735252791</v>
      </c>
      <c r="J41" s="20">
        <f t="shared" si="7"/>
        <v>0.81891580161476385</v>
      </c>
      <c r="K41" s="20">
        <f t="shared" si="8"/>
        <v>1.2211267605633798</v>
      </c>
      <c r="L41" s="20">
        <f>IF('DESIGN INPUTS AND CALCULATIONS'!$C$90="Integrated Leakage",'Integrated Leakage'!I41,'tables and calculations'!$S87)</f>
        <v>1.0551498210762893</v>
      </c>
      <c r="M41" s="20">
        <f>IF('DESIGN INPUTS AND CALCULATIONS'!$C$90="Integrated Leakage",'Integrated Leakage'!K41,'tables and calculations'!$AO87)</f>
        <v>1.0629033537583317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0.35</v>
      </c>
      <c r="C42" s="20">
        <f t="shared" si="1"/>
        <v>6.49</v>
      </c>
      <c r="D42" s="20">
        <f t="shared" si="9"/>
        <v>0.90000000000000024</v>
      </c>
      <c r="E42" s="20">
        <f t="shared" si="2"/>
        <v>0.81000000000000039</v>
      </c>
      <c r="F42" s="20">
        <f t="shared" si="3"/>
        <v>0.72331641706228955</v>
      </c>
      <c r="G42" s="20">
        <f t="shared" si="4"/>
        <v>6.7402072854747313E-3</v>
      </c>
      <c r="H42" s="20">
        <f t="shared" si="5"/>
        <v>0.85443351078229857</v>
      </c>
      <c r="I42" s="20">
        <f t="shared" si="6"/>
        <v>1.1703660815976473</v>
      </c>
      <c r="J42" s="20">
        <f t="shared" si="7"/>
        <v>0.85048010973936927</v>
      </c>
      <c r="K42" s="20">
        <f t="shared" si="8"/>
        <v>1.1758064516129028</v>
      </c>
      <c r="L42" s="20">
        <f>IF('DESIGN INPUTS AND CALCULATIONS'!$C$90="Integrated Leakage",'Integrated Leakage'!I42,'tables and calculations'!$S88)</f>
        <v>1.0344631144446002</v>
      </c>
      <c r="M42" s="20">
        <f>IF('DESIGN INPUTS AND CALCULATIONS'!$C$90="Integrated Leakage",'Integrated Leakage'!K42,'tables and calculations'!$AO88)</f>
        <v>1.0374982482198849</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0.35</v>
      </c>
      <c r="C43" s="20">
        <f t="shared" si="1"/>
        <v>6.49</v>
      </c>
      <c r="D43" s="20">
        <f t="shared" si="9"/>
        <v>0.95000000000000029</v>
      </c>
      <c r="E43" s="20">
        <f t="shared" si="2"/>
        <v>0.90250000000000052</v>
      </c>
      <c r="F43" s="20">
        <f t="shared" si="3"/>
        <v>0.76946752847029909</v>
      </c>
      <c r="G43" s="20">
        <f t="shared" si="4"/>
        <v>1.5929901508156172E-3</v>
      </c>
      <c r="H43" s="20">
        <f t="shared" si="5"/>
        <v>0.87810051737891304</v>
      </c>
      <c r="I43" s="20">
        <f t="shared" si="6"/>
        <v>1.1388217865819632</v>
      </c>
      <c r="J43" s="20">
        <f t="shared" si="7"/>
        <v>0.87719298245614064</v>
      </c>
      <c r="K43" s="20">
        <f t="shared" si="8"/>
        <v>1.1399999999999997</v>
      </c>
      <c r="L43" s="20">
        <f>IF('DESIGN INPUTS AND CALCULATIONS'!$C$90="Integrated Leakage",'Integrated Leakage'!I43,'tables and calculations'!$S89)</f>
        <v>1.0162500873748475</v>
      </c>
      <c r="M43" s="20">
        <f>IF('DESIGN INPUTS AND CALCULATIONS'!$C$90="Integrated Leakage",'Integrated Leakage'!K43,'tables and calculations'!$AO89)</f>
        <v>1.0169278859839719</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0.35</v>
      </c>
      <c r="C44" s="20">
        <f t="shared" si="1"/>
        <v>6.49</v>
      </c>
      <c r="D44" s="20">
        <f t="shared" si="9"/>
        <v>1.0000000000000002</v>
      </c>
      <c r="E44" s="20">
        <f t="shared" si="2"/>
        <v>1.0000000000000004</v>
      </c>
      <c r="F44" s="20">
        <f t="shared" si="3"/>
        <v>0.81000000000000039</v>
      </c>
      <c r="G44" s="20">
        <f t="shared" si="4"/>
        <v>2.9825759533819109E-32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0.35</v>
      </c>
      <c r="C45" s="20">
        <f t="shared" si="1"/>
        <v>6.49</v>
      </c>
      <c r="D45" s="20">
        <f t="shared" si="9"/>
        <v>1.0500000000000003</v>
      </c>
      <c r="E45" s="20">
        <f t="shared" si="2"/>
        <v>1.1025000000000005</v>
      </c>
      <c r="F45" s="20">
        <f t="shared" si="3"/>
        <v>0.84571402163694853</v>
      </c>
      <c r="G45" s="20">
        <f t="shared" si="4"/>
        <v>1.4411865569273134E-3</v>
      </c>
      <c r="H45" s="20">
        <f t="shared" si="5"/>
        <v>0.92041034772207764</v>
      </c>
      <c r="I45" s="20">
        <f t="shared" si="6"/>
        <v>1.0864719225233601</v>
      </c>
      <c r="J45" s="20">
        <f t="shared" si="7"/>
        <v>0.91962711010330078</v>
      </c>
      <c r="K45" s="20">
        <f t="shared" si="8"/>
        <v>1.0873972602739723</v>
      </c>
      <c r="L45" s="20">
        <f>IF('DESIGN INPUTS AND CALCULATIONS'!$C$90="Integrated Leakage",'Integrated Leakage'!I45,'tables and calculations'!$S91)</f>
        <v>0.98531829422439898</v>
      </c>
      <c r="M45" s="20">
        <f>IF('DESIGN INPUTS AND CALCULATIONS'!$C$90="Integrated Leakage",'Integrated Leakage'!K45,'tables and calculations'!$AO91)</f>
        <v>0.9858771125750011</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0.35</v>
      </c>
      <c r="C46" s="20">
        <f t="shared" si="1"/>
        <v>6.49</v>
      </c>
      <c r="D46" s="20">
        <f t="shared" si="9"/>
        <v>1.1000000000000003</v>
      </c>
      <c r="E46" s="20">
        <f t="shared" si="2"/>
        <v>1.2100000000000006</v>
      </c>
      <c r="F46" s="20">
        <f t="shared" si="3"/>
        <v>0.8772928382244688</v>
      </c>
      <c r="G46" s="20">
        <f t="shared" si="4"/>
        <v>5.5119375573921348E-3</v>
      </c>
      <c r="H46" s="20">
        <f t="shared" si="5"/>
        <v>0.93957691318053405</v>
      </c>
      <c r="I46" s="20">
        <f t="shared" si="6"/>
        <v>1.0643088245058401</v>
      </c>
      <c r="J46" s="20">
        <f t="shared" si="7"/>
        <v>0.93663911845730041</v>
      </c>
      <c r="K46" s="20">
        <f t="shared" si="8"/>
        <v>1.0676470588235292</v>
      </c>
      <c r="L46" s="20">
        <f>IF('DESIGN INPUTS AND CALCULATIONS'!$C$90="Integrated Leakage",'Integrated Leakage'!I46,'tables and calculations'!$S92)</f>
        <v>0.97189889518304906</v>
      </c>
      <c r="M46" s="20">
        <f>IF('DESIGN INPUTS AND CALCULATIONS'!$C$90="Integrated Leakage",'Integrated Leakage'!K46,'tables and calculations'!$AO92)</f>
        <v>0.97395476370199285</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0.35</v>
      </c>
      <c r="C47" s="20">
        <f t="shared" si="1"/>
        <v>6.49</v>
      </c>
      <c r="D47" s="20">
        <f t="shared" si="9"/>
        <v>1.1500000000000004</v>
      </c>
      <c r="E47" s="20">
        <f t="shared" si="2"/>
        <v>1.3225000000000009</v>
      </c>
      <c r="F47" s="20">
        <f t="shared" si="3"/>
        <v>0.90531567727546924</v>
      </c>
      <c r="G47" s="20">
        <f t="shared" si="4"/>
        <v>1.189364104179799E-2</v>
      </c>
      <c r="H47" s="20">
        <f t="shared" si="5"/>
        <v>0.95771045641011321</v>
      </c>
      <c r="I47" s="20">
        <f t="shared" si="6"/>
        <v>1.0441569195646094</v>
      </c>
      <c r="J47" s="20">
        <f t="shared" si="7"/>
        <v>0.95148078134845648</v>
      </c>
      <c r="K47" s="20">
        <f t="shared" si="8"/>
        <v>1.0509933774834435</v>
      </c>
      <c r="L47" s="20">
        <f>IF('DESIGN INPUTS AND CALCULATIONS'!$C$90="Integrated Leakage",'Integrated Leakage'!I47,'tables and calculations'!$S93)</f>
        <v>0.95950291996279424</v>
      </c>
      <c r="M47" s="20">
        <f>IF('DESIGN INPUTS AND CALCULATIONS'!$C$90="Integrated Leakage",'Integrated Leakage'!K47,'tables and calculations'!$AO93)</f>
        <v>0.96378649057761823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0.35</v>
      </c>
      <c r="C48" s="20">
        <f t="shared" si="1"/>
        <v>6.49</v>
      </c>
      <c r="D48" s="20">
        <f t="shared" si="9"/>
        <v>1.2000000000000004</v>
      </c>
      <c r="E48" s="20">
        <f t="shared" si="2"/>
        <v>1.4400000000000011</v>
      </c>
      <c r="F48" s="20">
        <f t="shared" si="3"/>
        <v>0.93027215744551173</v>
      </c>
      <c r="G48" s="20">
        <f t="shared" si="4"/>
        <v>2.0332647462277167E-2</v>
      </c>
      <c r="H48" s="20">
        <f t="shared" si="5"/>
        <v>0.9749896434874521</v>
      </c>
      <c r="I48" s="20">
        <f t="shared" si="6"/>
        <v>1.0256519201815191</v>
      </c>
      <c r="J48" s="20">
        <f t="shared" si="7"/>
        <v>0.96450617283950635</v>
      </c>
      <c r="K48" s="20">
        <f t="shared" si="8"/>
        <v>1.0367999999999997</v>
      </c>
      <c r="L48" s="20">
        <f>IF('DESIGN INPUTS AND CALCULATIONS'!$C$90="Integrated Leakage",'Integrated Leakage'!I48,'tables and calculations'!$S94)</f>
        <v>0.94794266616810052</v>
      </c>
      <c r="M48" s="20">
        <f>IF('DESIGN INPUTS AND CALCULATIONS'!$C$90="Integrated Leakage",'Integrated Leakage'!K48,'tables and calculations'!$AO94)</f>
        <v>0.95503591266693899</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0.35</v>
      </c>
      <c r="C49" s="20">
        <f t="shared" si="1"/>
        <v>6.49</v>
      </c>
      <c r="D49" s="20">
        <f t="shared" si="9"/>
        <v>1.2500000000000004</v>
      </c>
      <c r="E49" s="20">
        <f t="shared" si="2"/>
        <v>1.5625000000000011</v>
      </c>
      <c r="F49" s="20">
        <f t="shared" si="3"/>
        <v>0.9525760000000002</v>
      </c>
      <c r="G49" s="20">
        <f t="shared" si="4"/>
        <v>3.0625000000000093E-2</v>
      </c>
      <c r="H49" s="20">
        <f t="shared" si="5"/>
        <v>0.99156492475278712</v>
      </c>
      <c r="I49" s="20">
        <f t="shared" si="6"/>
        <v>1.0085068310068712</v>
      </c>
      <c r="J49" s="20">
        <f t="shared" si="7"/>
        <v>0.97600000000000009</v>
      </c>
      <c r="K49" s="20">
        <f t="shared" si="8"/>
        <v>1.0245901639344261</v>
      </c>
      <c r="L49" s="20">
        <f>IF('DESIGN INPUTS AND CALCULATIONS'!$C$90="Integrated Leakage",'Integrated Leakage'!I49,'tables and calculations'!$S95)</f>
        <v>0.93706964801218851</v>
      </c>
      <c r="M49" s="20">
        <f>IF('DESIGN INPUTS AND CALCULATIONS'!$C$90="Integrated Leakage",'Integrated Leakage'!K49,'tables and calculations'!$AO95)</f>
        <v>0.94744516936370771</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0.35</v>
      </c>
      <c r="C50" s="20">
        <f t="shared" si="1"/>
        <v>6.49</v>
      </c>
      <c r="D50" s="20">
        <f t="shared" si="9"/>
        <v>1.3000000000000005</v>
      </c>
      <c r="E50" s="20">
        <f t="shared" si="2"/>
        <v>1.6900000000000013</v>
      </c>
      <c r="F50" s="20">
        <f t="shared" si="3"/>
        <v>0.97257721290493282</v>
      </c>
      <c r="G50" s="20">
        <f t="shared" si="4"/>
        <v>4.260519395134791E-2</v>
      </c>
      <c r="H50" s="20">
        <f t="shared" si="5"/>
        <v>1.0075626069164541</v>
      </c>
      <c r="I50" s="20">
        <f t="shared" si="6"/>
        <v>0.9924941568250546</v>
      </c>
      <c r="J50" s="20">
        <f t="shared" si="7"/>
        <v>0.98619329388560173</v>
      </c>
      <c r="K50" s="20">
        <f t="shared" si="8"/>
        <v>1.0139999999999998</v>
      </c>
      <c r="L50" s="20">
        <f>IF('DESIGN INPUTS AND CALCULATIONS'!$C$90="Integrated Leakage",'Integrated Leakage'!I50,'tables and calculations'!$S96)</f>
        <v>0.9267656471850515</v>
      </c>
      <c r="M50" s="20">
        <f>IF('DESIGN INPUTS AND CALCULATIONS'!$C$90="Integrated Leakage",'Integrated Leakage'!K50,'tables and calculations'!$AO96)</f>
        <v>0.940813565891779</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0.35</v>
      </c>
      <c r="C51" s="20">
        <f t="shared" si="1"/>
        <v>6.49</v>
      </c>
      <c r="D51" s="20">
        <f t="shared" si="9"/>
        <v>1.3500000000000005</v>
      </c>
      <c r="E51" s="20">
        <f t="shared" si="2"/>
        <v>1.8225000000000013</v>
      </c>
      <c r="F51" s="20">
        <f t="shared" si="3"/>
        <v>0.99057254558366981</v>
      </c>
      <c r="G51" s="20">
        <f t="shared" si="4"/>
        <v>5.6137794458839402E-2</v>
      </c>
      <c r="H51" s="20">
        <f t="shared" si="5"/>
        <v>1.0230886276576967</v>
      </c>
      <c r="I51" s="20">
        <f t="shared" si="6"/>
        <v>0.97743242664073315</v>
      </c>
      <c r="J51" s="20">
        <f t="shared" si="7"/>
        <v>0.99527511050144812</v>
      </c>
      <c r="K51" s="20">
        <f t="shared" si="8"/>
        <v>1.0047473200612556</v>
      </c>
      <c r="L51" s="20">
        <f>IF('DESIGN INPUTS AND CALCULATIONS'!$C$90="Integrated Leakage",'Integrated Leakage'!I51,'tables and calculations'!$S97)</f>
        <v>0.91693598612269311</v>
      </c>
      <c r="M51" s="20">
        <f>IF('DESIGN INPUTS AND CALCULATIONS'!$C$90="Integrated Leakage",'Integrated Leakage'!K51,'tables and calculations'!$AO97)</f>
        <v>0.93498278379094335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0.35</v>
      </c>
      <c r="C52" s="20">
        <f t="shared" si="1"/>
        <v>6.49</v>
      </c>
      <c r="D52" s="20">
        <f t="shared" si="9"/>
        <v>1.4000000000000006</v>
      </c>
      <c r="E52" s="20">
        <f t="shared" si="2"/>
        <v>1.9600000000000015</v>
      </c>
      <c r="F52" s="20">
        <f t="shared" si="3"/>
        <v>1.0068142903419874</v>
      </c>
      <c r="G52" s="20">
        <f t="shared" si="4"/>
        <v>7.1111111111111291E-2</v>
      </c>
      <c r="H52" s="20">
        <f t="shared" si="5"/>
        <v>1.0382318630503973</v>
      </c>
      <c r="I52" s="20">
        <f t="shared" si="6"/>
        <v>0.96317598755053668</v>
      </c>
      <c r="J52" s="20">
        <f t="shared" si="7"/>
        <v>1.0034013605442178</v>
      </c>
      <c r="K52" s="20">
        <f t="shared" si="8"/>
        <v>0.99661016949152526</v>
      </c>
      <c r="L52" s="20">
        <f>IF('DESIGN INPUTS AND CALCULATIONS'!$C$90="Integrated Leakage",'Integrated Leakage'!I52,'tables and calculations'!$S98)</f>
        <v>0.90750443726679242</v>
      </c>
      <c r="M52" s="20">
        <f>IF('DESIGN INPUTS AND CALCULATIONS'!$C$90="Integrated Leakage",'Integrated Leakage'!K52,'tables and calculations'!$AO98)</f>
        <v>0.92982642425675766</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0.35</v>
      </c>
      <c r="C53" s="20">
        <f t="shared" si="1"/>
        <v>6.49</v>
      </c>
      <c r="D53" s="20">
        <f t="shared" si="9"/>
        <v>1.4500000000000006</v>
      </c>
      <c r="E53" s="20">
        <f t="shared" si="2"/>
        <v>2.1025000000000018</v>
      </c>
      <c r="F53" s="20">
        <f t="shared" si="3"/>
        <v>1.0215176146397262</v>
      </c>
      <c r="G53" s="20">
        <f t="shared" si="4"/>
        <v>8.7432372175981182E-2</v>
      </c>
      <c r="H53" s="20">
        <f t="shared" si="5"/>
        <v>1.0530669431786885</v>
      </c>
      <c r="I53" s="20">
        <f t="shared" si="6"/>
        <v>0.94960724622263271</v>
      </c>
      <c r="J53" s="20">
        <f t="shared" si="7"/>
        <v>1.0107015457788349</v>
      </c>
      <c r="K53" s="20">
        <f t="shared" si="8"/>
        <v>0.98941176470588221</v>
      </c>
      <c r="L53" s="20">
        <f>IF('DESIGN INPUTS AND CALCULATIONS'!$C$90="Integrated Leakage",'Integrated Leakage'!I53,'tables and calculations'!$S99)</f>
        <v>0.89840934057290067</v>
      </c>
      <c r="M53" s="20">
        <f>IF('DESIGN INPUTS AND CALCULATIONS'!$C$90="Integrated Leakage",'Integrated Leakage'!K53,'tables and calculations'!$AO99)</f>
        <v>0.92524247796681169</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0.35</v>
      </c>
      <c r="C54" s="20">
        <f t="shared" si="1"/>
        <v>6.49</v>
      </c>
      <c r="D54" s="20">
        <f t="shared" si="9"/>
        <v>1.5000000000000007</v>
      </c>
      <c r="E54" s="20">
        <f t="shared" si="2"/>
        <v>2.2500000000000018</v>
      </c>
      <c r="F54" s="20">
        <f t="shared" si="3"/>
        <v>1.034866636183509</v>
      </c>
      <c r="G54" s="20">
        <f t="shared" si="4"/>
        <v>0.10502400548696866</v>
      </c>
      <c r="H54" s="20">
        <f t="shared" si="5"/>
        <v>1.0676566122450035</v>
      </c>
      <c r="I54" s="20">
        <f t="shared" si="6"/>
        <v>0.93663073738405522</v>
      </c>
      <c r="J54" s="20">
        <f t="shared" si="7"/>
        <v>1.0172839506172842</v>
      </c>
      <c r="K54" s="20">
        <f t="shared" si="8"/>
        <v>0.98300970873786386</v>
      </c>
      <c r="L54" s="20">
        <f>IF('DESIGN INPUTS AND CALCULATIONS'!$C$90="Integrated Leakage",'Integrated Leakage'!I54,'tables and calculations'!$S100)</f>
        <v>0.88960061851800154</v>
      </c>
      <c r="M54" s="20">
        <f>IF('DESIGN INPUTS AND CALCULATIONS'!$C$90="Integrated Leakage",'Integrated Leakage'!K54,'tables and calculations'!$AO100)</f>
        <v>0.92114781250729094</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0.35</v>
      </c>
      <c r="C55" s="20">
        <f t="shared" si="1"/>
        <v>6.49</v>
      </c>
      <c r="D55" s="20">
        <f t="shared" si="9"/>
        <v>1.5500000000000007</v>
      </c>
      <c r="E55" s="20">
        <f t="shared" si="2"/>
        <v>2.4025000000000021</v>
      </c>
      <c r="F55" s="20">
        <f t="shared" si="3"/>
        <v>1.0470194445437024</v>
      </c>
      <c r="G55" s="20">
        <f t="shared" si="4"/>
        <v>0.12382074517285262</v>
      </c>
      <c r="H55" s="20">
        <f t="shared" si="5"/>
        <v>1.0820536907735008</v>
      </c>
      <c r="I55" s="20">
        <f t="shared" si="6"/>
        <v>0.92416855884956584</v>
      </c>
      <c r="J55" s="20">
        <f t="shared" si="7"/>
        <v>1.023239680887964</v>
      </c>
      <c r="K55" s="20">
        <f t="shared" si="8"/>
        <v>0.97728813559322025</v>
      </c>
      <c r="L55" s="20">
        <f>IF('DESIGN INPUTS AND CALCULATIONS'!$C$90="Integrated Leakage",'Integrated Leakage'!I55,'tables and calculations'!$S101)</f>
        <v>0.88103746251954562</v>
      </c>
      <c r="M55" s="20">
        <f>IF('DESIGN INPUTS AND CALCULATIONS'!$C$90="Integrated Leakage",'Integrated Leakage'!K55,'tables and calculations'!$AO101)</f>
        <v>0.91747407663895175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0.35</v>
      </c>
      <c r="C56" s="20">
        <f t="shared" si="1"/>
        <v>6.49</v>
      </c>
      <c r="D56" s="20">
        <f t="shared" si="9"/>
        <v>1.6000000000000008</v>
      </c>
      <c r="E56" s="20">
        <f t="shared" si="2"/>
        <v>2.5600000000000023</v>
      </c>
      <c r="F56" s="20">
        <f t="shared" si="3"/>
        <v>1.0581122504340281</v>
      </c>
      <c r="G56" s="20">
        <f t="shared" si="4"/>
        <v>0.14376736111111141</v>
      </c>
      <c r="H56" s="20">
        <f t="shared" si="5"/>
        <v>1.0963027006922583</v>
      </c>
      <c r="I56" s="20">
        <f t="shared" si="6"/>
        <v>0.9121568334808916</v>
      </c>
      <c r="J56" s="20">
        <f t="shared" si="7"/>
        <v>1.0286458333333335</v>
      </c>
      <c r="K56" s="20">
        <f t="shared" si="8"/>
        <v>0.97215189873417707</v>
      </c>
      <c r="L56" s="20">
        <f>IF('DESIGN INPUTS AND CALCULATIONS'!$C$90="Integrated Leakage",'Integrated Leakage'!I56,'tables and calculations'!$S102)</f>
        <v>0.87268652553287052</v>
      </c>
      <c r="M56" s="20">
        <f>IF('DESIGN INPUTS AND CALCULATIONS'!$C$90="Integrated Leakage",'Integrated Leakage'!K56,'tables and calculations'!$AO102)</f>
        <v>0.91416461618943035</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0.35</v>
      </c>
      <c r="C57" s="20">
        <f t="shared" si="1"/>
        <v>6.49</v>
      </c>
      <c r="D57" s="20">
        <f t="shared" si="9"/>
        <v>1.6500000000000008</v>
      </c>
      <c r="E57" s="20">
        <f t="shared" si="2"/>
        <v>2.7225000000000028</v>
      </c>
      <c r="F57" s="20">
        <f t="shared" si="3"/>
        <v>1.0682628173731432</v>
      </c>
      <c r="G57" s="20">
        <f t="shared" si="4"/>
        <v>0.16481686250836114</v>
      </c>
      <c r="H57" s="20">
        <f t="shared" si="5"/>
        <v>1.1104412095565908</v>
      </c>
      <c r="I57" s="20">
        <f t="shared" si="6"/>
        <v>0.90054294760846376</v>
      </c>
      <c r="J57" s="20">
        <f t="shared" si="7"/>
        <v>1.033568003264973</v>
      </c>
      <c r="K57" s="20">
        <f t="shared" si="8"/>
        <v>0.96752221125370186</v>
      </c>
      <c r="L57" s="20">
        <f>IF('DESIGN INPUTS AND CALCULATIONS'!$C$90="Integrated Leakage",'Integrated Leakage'!I57,'tables and calculations'!$S103)</f>
        <v>0.864520499320796</v>
      </c>
      <c r="M57" s="20">
        <f>IF('DESIGN INPUTS AND CALCULATIONS'!$C$90="Integrated Leakage",'Integrated Leakage'!K57,'tables and calculations'!$AO103)</f>
        <v>0.91117212321118868</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0.35</v>
      </c>
      <c r="C58" s="20">
        <f t="shared" si="1"/>
        <v>6.49</v>
      </c>
      <c r="D58" s="20">
        <f t="shared" si="9"/>
        <v>1.7000000000000008</v>
      </c>
      <c r="E58" s="20">
        <f t="shared" si="2"/>
        <v>2.8900000000000028</v>
      </c>
      <c r="F58" s="20">
        <f t="shared" si="3"/>
        <v>1.0775733049173264</v>
      </c>
      <c r="G58" s="20">
        <f t="shared" si="4"/>
        <v>0.18692906574394499</v>
      </c>
      <c r="H58" s="20">
        <f t="shared" si="5"/>
        <v>1.1245009429348076</v>
      </c>
      <c r="I58" s="20">
        <f t="shared" si="6"/>
        <v>0.88928338058136647</v>
      </c>
      <c r="J58" s="20">
        <f t="shared" si="7"/>
        <v>1.0380622837370244</v>
      </c>
      <c r="K58" s="20">
        <f t="shared" si="8"/>
        <v>0.96333333333333315</v>
      </c>
      <c r="L58" s="20">
        <f>IF('DESIGN INPUTS AND CALCULATIONS'!$C$90="Integrated Leakage",'Integrated Leakage'!I58,'tables and calculations'!$S104)</f>
        <v>0.85651698640922158</v>
      </c>
      <c r="M58" s="20">
        <f>IF('DESIGN INPUTS AND CALCULATIONS'!$C$90="Integrated Leakage",'Integrated Leakage'!K58,'tables and calculations'!$AO104)</f>
        <v>0.90845682398292027</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0.35</v>
      </c>
      <c r="C59" s="20">
        <f t="shared" si="1"/>
        <v>6.49</v>
      </c>
      <c r="D59" s="20">
        <f t="shared" si="9"/>
        <v>1.7500000000000009</v>
      </c>
      <c r="E59" s="20">
        <f t="shared" si="2"/>
        <v>3.0625000000000031</v>
      </c>
      <c r="F59" s="20">
        <f t="shared" si="3"/>
        <v>1.0861326299227176</v>
      </c>
      <c r="G59" s="20">
        <f t="shared" si="4"/>
        <v>0.21006944444444478</v>
      </c>
      <c r="H59" s="20">
        <f t="shared" si="5"/>
        <v>1.1385087063203172</v>
      </c>
      <c r="I59" s="20">
        <f t="shared" si="6"/>
        <v>0.87834198759183835</v>
      </c>
      <c r="J59" s="20">
        <f t="shared" si="7"/>
        <v>1.0421768707482995</v>
      </c>
      <c r="K59" s="20">
        <f t="shared" si="8"/>
        <v>0.95953002610966043</v>
      </c>
      <c r="L59" s="20">
        <f>IF('DESIGN INPUTS AND CALCULATIONS'!$C$90="Integrated Leakage",'Integrated Leakage'!I59,'tables and calculations'!$S105)</f>
        <v>0.84865759958185771</v>
      </c>
      <c r="M59" s="20">
        <f>IF('DESIGN INPUTS AND CALCULATIONS'!$C$90="Integrated Leakage",'Integrated Leakage'!K59,'tables and calculations'!$AO105)</f>
        <v>0.9059850679860314</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0.35</v>
      </c>
      <c r="C60" s="20">
        <f t="shared" si="1"/>
        <v>6.49</v>
      </c>
      <c r="D60" s="20">
        <f t="shared" si="9"/>
        <v>1.8000000000000009</v>
      </c>
      <c r="E60" s="20">
        <f t="shared" si="2"/>
        <v>3.2400000000000033</v>
      </c>
      <c r="F60" s="20">
        <f t="shared" si="3"/>
        <v>1.0940184329022415</v>
      </c>
      <c r="G60" s="20">
        <f t="shared" si="4"/>
        <v>0.23420819996951728</v>
      </c>
      <c r="H60" s="20">
        <f t="shared" si="5"/>
        <v>1.1524871508488757</v>
      </c>
      <c r="I60" s="20">
        <f t="shared" si="6"/>
        <v>0.86768863259207729</v>
      </c>
      <c r="J60" s="20">
        <f t="shared" si="7"/>
        <v>1.0459533607681757</v>
      </c>
      <c r="K60" s="20">
        <f t="shared" si="8"/>
        <v>0.95606557377049173</v>
      </c>
      <c r="L60" s="20">
        <f>IF('DESIGN INPUTS AND CALCULATIONS'!$C$90="Integrated Leakage",'Integrated Leakage'!I60,'tables and calculations'!$S106)</f>
        <v>0.84092723842198314</v>
      </c>
      <c r="M60" s="20">
        <f>IF('DESIGN INPUTS AND CALCULATIONS'!$C$90="Integrated Leakage",'Integrated Leakage'!K60,'tables and calculations'!$AO106)</f>
        <v>0.90372821872444464</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0.35</v>
      </c>
      <c r="C61" s="20">
        <f t="shared" si="1"/>
        <v>6.49</v>
      </c>
      <c r="D61" s="20">
        <f t="shared" si="9"/>
        <v>1.850000000000001</v>
      </c>
      <c r="E61" s="20">
        <f t="shared" si="2"/>
        <v>3.4225000000000034</v>
      </c>
      <c r="F61" s="20">
        <f t="shared" si="3"/>
        <v>1.1012987203933446</v>
      </c>
      <c r="G61" s="20">
        <f t="shared" si="4"/>
        <v>0.25931950531612735</v>
      </c>
      <c r="H61" s="20">
        <f t="shared" si="5"/>
        <v>1.1664554109392575</v>
      </c>
      <c r="I61" s="20">
        <f t="shared" si="6"/>
        <v>0.85729809354202091</v>
      </c>
      <c r="J61" s="20">
        <f t="shared" si="7"/>
        <v>1.049427806184563</v>
      </c>
      <c r="K61" s="20">
        <f t="shared" si="8"/>
        <v>0.95290023201856144</v>
      </c>
      <c r="L61" s="20">
        <f>IF('DESIGN INPUTS AND CALCULATIONS'!$C$90="Integrated Leakage",'Integrated Leakage'!I61,'tables and calculations'!$S107)</f>
        <v>0.83331350463879938</v>
      </c>
      <c r="M61" s="20">
        <f>IF('DESIGN INPUTS AND CALCULATIONS'!$C$90="Integrated Leakage",'Integrated Leakage'!K61,'tables and calculations'!$AO107)</f>
        <v>0.90166177419311266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0.35</v>
      </c>
      <c r="C62" s="20">
        <f t="shared" si="1"/>
        <v>6.49</v>
      </c>
      <c r="D62" s="20">
        <f t="shared" si="9"/>
        <v>1.900000000000001</v>
      </c>
      <c r="E62" s="20">
        <f t="shared" si="2"/>
        <v>3.6100000000000039</v>
      </c>
      <c r="F62" s="20">
        <f t="shared" si="3"/>
        <v>1.1080332409972302</v>
      </c>
      <c r="G62" s="20">
        <f t="shared" si="4"/>
        <v>0.28538088642659326</v>
      </c>
      <c r="H62" s="20">
        <f t="shared" si="5"/>
        <v>1.1804296367949356</v>
      </c>
      <c r="I62" s="20">
        <f t="shared" si="6"/>
        <v>0.84714918096699743</v>
      </c>
      <c r="J62" s="20">
        <f t="shared" si="7"/>
        <v>1.0526315789473686</v>
      </c>
      <c r="K62" s="20">
        <f t="shared" si="8"/>
        <v>0.94999999999999984</v>
      </c>
      <c r="L62" s="20">
        <f>IF('DESIGN INPUTS AND CALCULATIONS'!$C$90="Integrated Leakage",'Integrated Leakage'!I62,'tables and calculations'!$S108)</f>
        <v>0.82580622696191375</v>
      </c>
      <c r="M62" s="20">
        <f>IF('DESIGN INPUTS AND CALCULATIONS'!$C$90="Integrated Leakage",'Integrated Leakage'!K62,'tables and calculations'!$AO108)</f>
        <v>0.89976466379499975</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0.35</v>
      </c>
      <c r="C63" s="20">
        <f t="shared" si="1"/>
        <v>6.49</v>
      </c>
      <c r="D63" s="20">
        <f t="shared" si="9"/>
        <v>1.9500000000000011</v>
      </c>
      <c r="E63" s="20">
        <f t="shared" si="2"/>
        <v>3.8025000000000042</v>
      </c>
      <c r="F63" s="20">
        <f t="shared" si="3"/>
        <v>1.1142746419620424</v>
      </c>
      <c r="G63" s="20">
        <f t="shared" si="4"/>
        <v>0.31237271308674497</v>
      </c>
      <c r="H63" s="20">
        <f t="shared" si="5"/>
        <v>1.1944234404300627</v>
      </c>
      <c r="I63" s="20">
        <f t="shared" si="6"/>
        <v>0.83722402470596291</v>
      </c>
      <c r="J63" s="20">
        <f t="shared" si="7"/>
        <v>1.055592081233107</v>
      </c>
      <c r="K63" s="20">
        <f t="shared" si="8"/>
        <v>0.94733564013840821</v>
      </c>
      <c r="L63" s="20">
        <f>IF('DESIGN INPUTS AND CALCULATIONS'!$C$90="Integrated Leakage",'Integrated Leakage'!I63,'tables and calculations'!$S109)</f>
        <v>0.8183970731278668</v>
      </c>
      <c r="M63" s="20">
        <f>IF('DESIGN INPUTS AND CALCULATIONS'!$C$90="Integrated Leakage",'Integrated Leakage'!K63,'tables and calculations'!$AO109)</f>
        <v>0.89801868207342239</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0.35</v>
      </c>
      <c r="C64" s="20">
        <f t="shared" si="1"/>
        <v>6.49</v>
      </c>
      <c r="D64" s="20">
        <f t="shared" si="9"/>
        <v>2.0000000000000009</v>
      </c>
      <c r="E64" s="20">
        <f t="shared" si="2"/>
        <v>4.0000000000000036</v>
      </c>
      <c r="F64" s="20">
        <f t="shared" si="3"/>
        <v>1.1200694444444446</v>
      </c>
      <c r="G64" s="20">
        <f t="shared" si="4"/>
        <v>0.34027777777777823</v>
      </c>
      <c r="H64" s="20">
        <f t="shared" si="5"/>
        <v>1.2084482703956438</v>
      </c>
      <c r="I64" s="20">
        <f t="shared" si="6"/>
        <v>0.82750749411276148</v>
      </c>
      <c r="J64" s="20">
        <f t="shared" si="7"/>
        <v>1.0583333333333333</v>
      </c>
      <c r="K64" s="20">
        <f t="shared" si="8"/>
        <v>0.94488188976377951</v>
      </c>
      <c r="L64" s="20">
        <f>IF('DESIGN INPUTS AND CALCULATIONS'!$C$90="Integrated Leakage",'Integrated Leakage'!I64,'tables and calculations'!$S110)</f>
        <v>0.81107923154219586</v>
      </c>
      <c r="M64" s="20">
        <f>IF('DESIGN INPUTS AND CALCULATIONS'!$C$90="Integrated Leakage",'Integrated Leakage'!K64,'tables and calculations'!$AO110)</f>
        <v>0.8964080294333181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0.35</v>
      </c>
      <c r="C65" s="20">
        <f t="shared" si="1"/>
        <v>6.49</v>
      </c>
      <c r="D65" s="20">
        <f t="shared" si="9"/>
        <v>2.0500000000000007</v>
      </c>
      <c r="E65" s="20">
        <f t="shared" si="2"/>
        <v>4.2025000000000032</v>
      </c>
      <c r="F65" s="20">
        <f t="shared" si="3"/>
        <v>1.1254588685234801</v>
      </c>
      <c r="G65" s="20">
        <f t="shared" si="4"/>
        <v>0.36908094553506543</v>
      </c>
      <c r="H65" s="20">
        <f t="shared" si="5"/>
        <v>1.222513727554233</v>
      </c>
      <c r="I65" s="20">
        <f t="shared" si="6"/>
        <v>0.81798672477944678</v>
      </c>
      <c r="J65" s="20">
        <f t="shared" si="7"/>
        <v>1.0608764624231608</v>
      </c>
      <c r="K65" s="20">
        <f t="shared" si="8"/>
        <v>0.94261682242990652</v>
      </c>
      <c r="L65" s="20">
        <f>IF('DESIGN INPUTS AND CALCULATIONS'!$C$90="Integrated Leakage",'Integrated Leakage'!I65,'tables and calculations'!$S111)</f>
        <v>0.80384714902595145</v>
      </c>
      <c r="M65" s="20">
        <f>IF('DESIGN INPUTS AND CALCULATIONS'!$C$90="Integrated Leakage",'Integrated Leakage'!K65,'tables and calculations'!$AO111)</f>
        <v>0.89491893719259263</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0.35</v>
      </c>
      <c r="C66" s="20">
        <f t="shared" si="1"/>
        <v>6.49</v>
      </c>
      <c r="D66" s="20">
        <f t="shared" si="9"/>
        <v>2.1000000000000005</v>
      </c>
      <c r="E66" s="20">
        <f t="shared" si="2"/>
        <v>4.4100000000000019</v>
      </c>
      <c r="F66" s="20">
        <f t="shared" si="3"/>
        <v>1.1304795333397957</v>
      </c>
      <c r="G66" s="20">
        <f t="shared" si="4"/>
        <v>0.39876886145404683</v>
      </c>
      <c r="H66" s="20">
        <f t="shared" si="5"/>
        <v>1.2366278319663691</v>
      </c>
      <c r="I66" s="20">
        <f t="shared" si="6"/>
        <v>0.80865073076181238</v>
      </c>
      <c r="J66" s="20">
        <f t="shared" si="7"/>
        <v>1.0632401108591585</v>
      </c>
      <c r="K66" s="20">
        <f t="shared" si="8"/>
        <v>0.94052132701421798</v>
      </c>
      <c r="L66" s="20">
        <f>IF('DESIGN INPUTS AND CALCULATIONS'!$C$90="Integrated Leakage",'Integrated Leakage'!I66,'tables and calculations'!$S112)</f>
        <v>0.7966963139685368</v>
      </c>
      <c r="M66" s="20">
        <f>IF('DESIGN INPUTS AND CALCULATIONS'!$C$90="Integrated Leakage",'Integrated Leakage'!K66,'tables and calculations'!$AO112)</f>
        <v>0.89353935959759745</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0.35</v>
      </c>
      <c r="C67" s="20">
        <f t="shared" si="1"/>
        <v>6.49</v>
      </c>
      <c r="D67" s="20">
        <f t="shared" si="9"/>
        <v>2.1500000000000004</v>
      </c>
      <c r="E67" s="20">
        <f t="shared" si="2"/>
        <v>4.6225000000000014</v>
      </c>
      <c r="F67" s="20">
        <f t="shared" si="3"/>
        <v>1.1351640531285681</v>
      </c>
      <c r="G67" s="20">
        <f t="shared" si="4"/>
        <v>0.42932970524607905</v>
      </c>
      <c r="H67" s="20">
        <f t="shared" si="5"/>
        <v>1.2507972491074031</v>
      </c>
      <c r="I67" s="20">
        <f t="shared" si="6"/>
        <v>0.79949008579417835</v>
      </c>
      <c r="J67" s="20">
        <f t="shared" si="7"/>
        <v>1.0654407787993512</v>
      </c>
      <c r="K67" s="20">
        <f t="shared" si="8"/>
        <v>0.93857868020304558</v>
      </c>
      <c r="L67" s="20">
        <f>IF('DESIGN INPUTS AND CALCULATIONS'!$C$90="Integrated Leakage",'Integrated Leakage'!I67,'tables and calculations'!$S113)</f>
        <v>0.7896230764422566</v>
      </c>
      <c r="M67" s="20">
        <f>IF('DESIGN INPUTS AND CALCULATIONS'!$C$90="Integrated Leakage",'Integrated Leakage'!K67,'tables and calculations'!$AO113)</f>
        <v>0.89225871938337287</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0.35</v>
      </c>
      <c r="C68" s="20">
        <f t="shared" si="1"/>
        <v>6.49</v>
      </c>
      <c r="D68" s="20">
        <f t="shared" si="9"/>
        <v>2.2000000000000002</v>
      </c>
      <c r="E68" s="20">
        <f t="shared" si="2"/>
        <v>4.8400000000000007</v>
      </c>
      <c r="F68" s="20">
        <f t="shared" si="3"/>
        <v>1.1395415461906826</v>
      </c>
      <c r="G68" s="20">
        <f t="shared" si="4"/>
        <v>0.46075298438934792</v>
      </c>
      <c r="H68" s="20">
        <f t="shared" si="5"/>
        <v>1.2650274821441747</v>
      </c>
      <c r="I68" s="20">
        <f t="shared" si="6"/>
        <v>0.79049666044016453</v>
      </c>
      <c r="J68" s="20">
        <f t="shared" si="7"/>
        <v>1.0674931129476586</v>
      </c>
      <c r="K68" s="20">
        <f t="shared" si="8"/>
        <v>0.93677419354838698</v>
      </c>
      <c r="L68" s="20">
        <f>IF('DESIGN INPUTS AND CALCULATIONS'!$C$90="Integrated Leakage",'Integrated Leakage'!I68,'tables and calculations'!$S114)</f>
        <v>0.78262449855811489</v>
      </c>
      <c r="M68" s="20">
        <f>IF('DESIGN INPUTS AND CALCULATIONS'!$C$90="Integrated Leakage",'Integrated Leakage'!K68,'tables and calculations'!$AO114)</f>
        <v>0.89106769642846839</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0.35</v>
      </c>
      <c r="C69" s="20">
        <f t="shared" si="1"/>
        <v>6.49</v>
      </c>
      <c r="D69" s="20">
        <f t="shared" si="9"/>
        <v>2.25</v>
      </c>
      <c r="E69" s="20">
        <f t="shared" si="2"/>
        <v>5.0625</v>
      </c>
      <c r="F69" s="20">
        <f t="shared" si="3"/>
        <v>1.1436380708300642</v>
      </c>
      <c r="G69" s="20">
        <f t="shared" si="4"/>
        <v>0.49302935909160173</v>
      </c>
      <c r="H69" s="20">
        <f t="shared" si="5"/>
        <v>1.279323035797318</v>
      </c>
      <c r="I69" s="20">
        <f t="shared" si="6"/>
        <v>0.78166340479968432</v>
      </c>
      <c r="J69" s="20">
        <f t="shared" si="7"/>
        <v>1.0694101508916325</v>
      </c>
      <c r="K69" s="20">
        <f t="shared" si="8"/>
        <v>0.93509492047203679</v>
      </c>
      <c r="L69" s="20">
        <f>IF('DESIGN INPUTS AND CALCULATIONS'!$C$90="Integrated Leakage",'Integrated Leakage'!I69,'tables and calculations'!$S115)</f>
        <v>0.77569822968208424</v>
      </c>
      <c r="M69" s="20">
        <f>IF('DESIGN INPUTS AND CALCULATIONS'!$C$90="Integrated Leakage",'Integrated Leakage'!K69,'tables and calculations'!$AO115)</f>
        <v>0.88995805130722916</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0.35</v>
      </c>
      <c r="C70" s="20">
        <f t="shared" si="1"/>
        <v>6.49</v>
      </c>
      <c r="D70" s="20">
        <f t="shared" si="9"/>
        <v>2.2999999999999998</v>
      </c>
      <c r="E70" s="20">
        <f t="shared" si="2"/>
        <v>5.2899999999999991</v>
      </c>
      <c r="F70" s="20">
        <f t="shared" si="3"/>
        <v>1.1474769998360179</v>
      </c>
      <c r="G70" s="20">
        <f t="shared" si="4"/>
        <v>0.52615049359378241</v>
      </c>
      <c r="H70" s="20">
        <f t="shared" si="5"/>
        <v>1.2936875563403245</v>
      </c>
      <c r="I70" s="20">
        <f t="shared" si="6"/>
        <v>0.77298416847176854</v>
      </c>
      <c r="J70" s="20">
        <f t="shared" si="7"/>
        <v>1.0712035286704473</v>
      </c>
      <c r="K70" s="20">
        <f t="shared" si="8"/>
        <v>0.93352941176470594</v>
      </c>
      <c r="L70" s="20">
        <f>IF('DESIGN INPUTS AND CALCULATIONS'!$C$90="Integrated Leakage",'Integrated Leakage'!I70,'tables and calculations'!$S116)</f>
        <v>0.76884240217863842</v>
      </c>
      <c r="M70" s="20">
        <f>IF('DESIGN INPUTS AND CALCULATIONS'!$C$90="Integrated Leakage",'Integrated Leakage'!K70,'tables and calculations'!$AO116)</f>
        <v>0.88892247726555096</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0.35</v>
      </c>
      <c r="C71" s="20">
        <f t="shared" si="1"/>
        <v>6.49</v>
      </c>
      <c r="D71" s="20">
        <f t="shared" si="9"/>
        <v>2.3499999999999996</v>
      </c>
      <c r="E71" s="20">
        <f t="shared" si="2"/>
        <v>5.5224999999999982</v>
      </c>
      <c r="F71" s="20">
        <f t="shared" si="3"/>
        <v>1.1510793430964033</v>
      </c>
      <c r="G71" s="20">
        <f t="shared" si="4"/>
        <v>0.56010892937980949</v>
      </c>
      <c r="H71" s="20">
        <f t="shared" si="5"/>
        <v>1.3081239514955043</v>
      </c>
      <c r="I71" s="20">
        <f t="shared" si="6"/>
        <v>0.7644535511002275</v>
      </c>
      <c r="J71" s="20">
        <f t="shared" si="7"/>
        <v>1.072883657763694</v>
      </c>
      <c r="K71" s="20">
        <f t="shared" si="8"/>
        <v>0.93206751054852321</v>
      </c>
      <c r="L71" s="20">
        <f>IF('DESIGN INPUTS AND CALCULATIONS'!$C$90="Integrated Leakage",'Integrated Leakage'!I71,'tables and calculations'!$S117)</f>
        <v>0.76205554417258403</v>
      </c>
      <c r="M71" s="20">
        <f>IF('DESIGN INPUTS AND CALCULATIONS'!$C$90="Integrated Leakage",'Integrated Leakage'!K71,'tables and calculations'!$AO117)</f>
        <v>0.88795447547404072</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0.35</v>
      </c>
      <c r="C72" s="20">
        <f t="shared" si="1"/>
        <v>6.49</v>
      </c>
      <c r="D72" s="20">
        <f t="shared" si="9"/>
        <v>2.3999999999999995</v>
      </c>
      <c r="E72" s="20">
        <f t="shared" si="2"/>
        <v>5.7599999999999971</v>
      </c>
      <c r="F72" s="20">
        <f t="shared" si="3"/>
        <v>1.1544640263012498</v>
      </c>
      <c r="G72" s="20">
        <f t="shared" si="4"/>
        <v>0.59489797668038347</v>
      </c>
      <c r="H72" s="20">
        <f t="shared" si="5"/>
        <v>1.3226344933433549</v>
      </c>
      <c r="I72" s="20">
        <f t="shared" si="6"/>
        <v>0.75606677811055756</v>
      </c>
      <c r="J72" s="20">
        <f t="shared" si="7"/>
        <v>1.0744598765432098</v>
      </c>
      <c r="K72" s="20">
        <f t="shared" si="8"/>
        <v>0.93070017953321371</v>
      </c>
      <c r="L72" s="20">
        <f>IF('DESIGN INPUTS AND CALCULATIONS'!$C$90="Integrated Leakage",'Integrated Leakage'!I72,'tables and calculations'!$S118)</f>
        <v>0.75533650647259987</v>
      </c>
      <c r="M72" s="20">
        <f>IF('DESIGN INPUTS AND CALCULATIONS'!$C$90="Integrated Leakage",'Integrated Leakage'!K72,'tables and calculations'!$AO118)</f>
        <v>0.88704824944300897</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0.35</v>
      </c>
      <c r="C73" s="20">
        <f t="shared" si="1"/>
        <v>6.49</v>
      </c>
      <c r="D73" s="20">
        <f t="shared" si="9"/>
        <v>2.4499999999999993</v>
      </c>
      <c r="E73" s="20">
        <f t="shared" si="2"/>
        <v>6.0024999999999968</v>
      </c>
      <c r="F73" s="20">
        <f t="shared" si="3"/>
        <v>1.1576481323659069</v>
      </c>
      <c r="G73" s="20">
        <f t="shared" si="4"/>
        <v>0.63051162131519212</v>
      </c>
      <c r="H73" s="20">
        <f t="shared" si="5"/>
        <v>1.3372209068366749</v>
      </c>
      <c r="I73" s="20">
        <f t="shared" si="6"/>
        <v>0.74781959726130554</v>
      </c>
      <c r="J73" s="20">
        <f t="shared" si="7"/>
        <v>1.0759405803137583</v>
      </c>
      <c r="K73" s="20">
        <f t="shared" si="8"/>
        <v>0.92941935483870952</v>
      </c>
      <c r="L73" s="20">
        <f>IF('DESIGN INPUTS AND CALCULATIONS'!$C$90="Integrated Leakage",'Integrated Leakage'!I73,'tables and calculations'!$S119)</f>
        <v>0.74868440131930136</v>
      </c>
      <c r="M73" s="20">
        <f>IF('DESIGN INPUTS AND CALCULATIONS'!$C$90="Integrated Leakage",'Integrated Leakage'!K73,'tables and calculations'!$AO119)</f>
        <v>0.88619861528889077</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0.35</v>
      </c>
      <c r="C74" s="20">
        <f t="shared" si="1"/>
        <v>6.49</v>
      </c>
      <c r="D74" s="20">
        <f t="shared" si="9"/>
        <v>2.4999999999999991</v>
      </c>
      <c r="E74" s="20">
        <f t="shared" si="2"/>
        <v>6.2499999999999956</v>
      </c>
      <c r="F74" s="20">
        <f t="shared" si="3"/>
        <v>1.1606471111111114</v>
      </c>
      <c r="G74" s="20">
        <f t="shared" si="4"/>
        <v>0.66694444444444356</v>
      </c>
      <c r="H74" s="20">
        <f t="shared" si="5"/>
        <v>1.3518844460809345</v>
      </c>
      <c r="I74" s="20">
        <f t="shared" si="6"/>
        <v>0.73970819244127328</v>
      </c>
      <c r="J74" s="20">
        <f t="shared" si="7"/>
        <v>1.0773333333333335</v>
      </c>
      <c r="K74" s="20">
        <f t="shared" si="8"/>
        <v>0.92821782178217804</v>
      </c>
      <c r="L74" s="20">
        <f>IF('DESIGN INPUTS AND CALCULATIONS'!$C$90="Integrated Leakage",'Integrated Leakage'!I74,'tables and calculations'!$S120)</f>
        <v>0.74209855103639855</v>
      </c>
      <c r="M74" s="20">
        <f>IF('DESIGN INPUTS AND CALCULATIONS'!$C$90="Integrated Leakage",'Integrated Leakage'!K74,'tables and calculations'!$AO120)</f>
        <v>0.88540092517470237</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0.35</v>
      </c>
      <c r="C75" s="20">
        <f t="shared" si="1"/>
        <v>6.49</v>
      </c>
      <c r="D75" s="20">
        <f t="shared" si="9"/>
        <v>2.5499999999999989</v>
      </c>
      <c r="E75" s="20">
        <f t="shared" si="2"/>
        <v>6.5024999999999942</v>
      </c>
      <c r="F75" s="20">
        <f t="shared" si="3"/>
        <v>1.1634749618390705</v>
      </c>
      <c r="G75" s="20">
        <f t="shared" si="4"/>
        <v>0.70419155322501681</v>
      </c>
      <c r="H75" s="20">
        <f t="shared" si="5"/>
        <v>1.3666259601895785</v>
      </c>
      <c r="I75" s="20">
        <f t="shared" si="6"/>
        <v>0.73172911179096867</v>
      </c>
      <c r="J75" s="20">
        <f t="shared" si="7"/>
        <v>1.0786449656115169</v>
      </c>
      <c r="K75" s="20">
        <f t="shared" si="8"/>
        <v>0.92708910891089114</v>
      </c>
      <c r="L75" s="20">
        <f>IF('DESIGN INPUTS AND CALCULATIONS'!$C$90="Integrated Leakage",'Integrated Leakage'!I75,'tables and calculations'!$S121)</f>
        <v>0.73557844499827429</v>
      </c>
      <c r="M75" s="20">
        <f>IF('DESIGN INPUTS AND CALCULATIONS'!$C$90="Integrated Leakage",'Integrated Leakage'!K75,'tables and calculations'!$AO121)</f>
        <v>0.88465100174789224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0.35</v>
      </c>
      <c r="C76" s="20">
        <f t="shared" si="1"/>
        <v>6.49</v>
      </c>
      <c r="D76" s="20">
        <f t="shared" si="9"/>
        <v>2.5999999999999988</v>
      </c>
      <c r="E76" s="20">
        <f t="shared" si="2"/>
        <v>6.7599999999999936</v>
      </c>
      <c r="F76" s="20">
        <f t="shared" si="3"/>
        <v>1.1661443927033368</v>
      </c>
      <c r="G76" s="20">
        <f t="shared" si="4"/>
        <v>0.74224852071005787</v>
      </c>
      <c r="H76" s="20">
        <f t="shared" si="5"/>
        <v>1.3814459502323624</v>
      </c>
      <c r="I76" s="20">
        <f t="shared" si="6"/>
        <v>0.72387920774735903</v>
      </c>
      <c r="J76" s="20">
        <f t="shared" si="7"/>
        <v>1.0798816568047338</v>
      </c>
      <c r="K76" s="20">
        <f t="shared" si="8"/>
        <v>0.92602739726027394</v>
      </c>
      <c r="L76" s="20">
        <f>IF('DESIGN INPUTS AND CALCULATIONS'!$C$90="Integrated Leakage",'Integrated Leakage'!I76,'tables and calculations'!$S122)</f>
        <v>0.72912370359808865</v>
      </c>
      <c r="M76" s="20">
        <f>IF('DESIGN INPUTS AND CALCULATIONS'!$C$90="Integrated Leakage",'Integrated Leakage'!K76,'tables and calculations'!$AO122)</f>
        <v>0.88394508179725895</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0.35</v>
      </c>
      <c r="C77" s="20">
        <f t="shared" si="1"/>
        <v>6.49</v>
      </c>
      <c r="D77" s="20">
        <f t="shared" si="9"/>
        <v>2.6499999999999986</v>
      </c>
      <c r="E77" s="20">
        <f t="shared" si="2"/>
        <v>7.0224999999999929</v>
      </c>
      <c r="F77" s="20">
        <f t="shared" si="3"/>
        <v>1.1686669601567312</v>
      </c>
      <c r="G77" s="20">
        <f t="shared" si="4"/>
        <v>0.78111133361021978</v>
      </c>
      <c r="H77" s="20">
        <f t="shared" si="5"/>
        <v>1.3963446185548003</v>
      </c>
      <c r="I77" s="20">
        <f t="shared" si="6"/>
        <v>0.7161555870319376</v>
      </c>
      <c r="J77" s="20">
        <f t="shared" si="7"/>
        <v>1.0810490091372968</v>
      </c>
      <c r="K77" s="20">
        <f t="shared" si="8"/>
        <v>0.92502744237102086</v>
      </c>
      <c r="L77" s="20">
        <f>IF('DESIGN INPUTS AND CALCULATIONS'!$C$90="Integrated Leakage",'Integrated Leakage'!I77,'tables and calculations'!$S123)</f>
        <v>0.72273404812080366</v>
      </c>
      <c r="M77" s="20">
        <f>IF('DESIGN INPUTS AND CALCULATIONS'!$C$90="Integrated Leakage",'Integrated Leakage'!K77,'tables and calculations'!$AO123)</f>
        <v>0.88327976766919303</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0.35</v>
      </c>
      <c r="C78" s="20">
        <f t="shared" si="1"/>
        <v>6.49</v>
      </c>
      <c r="D78" s="20">
        <f t="shared" si="9"/>
        <v>2.6999999999999984</v>
      </c>
      <c r="E78" s="20">
        <f t="shared" si="2"/>
        <v>7.2899999999999912</v>
      </c>
      <c r="F78" s="20">
        <f t="shared" si="3"/>
        <v>1.1710531912523605</v>
      </c>
      <c r="G78" s="20">
        <f t="shared" si="4"/>
        <v>0.82077634676285638</v>
      </c>
      <c r="H78" s="20">
        <f t="shared" si="5"/>
        <v>1.4113219115478994</v>
      </c>
      <c r="I78" s="20">
        <f t="shared" si="6"/>
        <v>0.70855556894403149</v>
      </c>
      <c r="J78" s="20">
        <f t="shared" si="7"/>
        <v>1.0821521109586953</v>
      </c>
      <c r="K78" s="20">
        <f t="shared" si="8"/>
        <v>0.92408450704225353</v>
      </c>
      <c r="L78" s="20">
        <f>IF('DESIGN INPUTS AND CALCULATIONS'!$C$90="Integrated Leakage",'Integrated Leakage'!I78,'tables and calculations'!$S124)</f>
        <v>0.71640927560554146</v>
      </c>
      <c r="M78" s="20">
        <f>IF('DESIGN INPUTS AND CALCULATIONS'!$C$90="Integrated Leakage",'Integrated Leakage'!K78,'tables and calculations'!$AO124)</f>
        <v>0.88265198523972177</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0.35</v>
      </c>
      <c r="C79" s="20">
        <f t="shared" si="1"/>
        <v>6.49</v>
      </c>
      <c r="D79" s="20">
        <f t="shared" si="9"/>
        <v>2.7499999999999982</v>
      </c>
      <c r="E79" s="20">
        <f t="shared" si="2"/>
        <v>7.5624999999999902</v>
      </c>
      <c r="F79" s="20">
        <f t="shared" si="3"/>
        <v>1.1733126911489045</v>
      </c>
      <c r="G79" s="20">
        <f t="shared" si="4"/>
        <v>0.86124024334251459</v>
      </c>
      <c r="H79" s="20">
        <f t="shared" si="5"/>
        <v>1.4263775567820109</v>
      </c>
      <c r="I79" s="20">
        <f t="shared" si="6"/>
        <v>0.70107665060017976</v>
      </c>
      <c r="J79" s="20">
        <f t="shared" si="7"/>
        <v>1.0831955922865013</v>
      </c>
      <c r="K79" s="20">
        <f t="shared" si="8"/>
        <v>0.92319430315361151</v>
      </c>
      <c r="L79" s="20">
        <f>IF('DESIGN INPUTS AND CALCULATIONS'!$C$90="Integrated Leakage",'Integrated Leakage'!I79,'tables and calculations'!$S125)</f>
        <v>0.71014923792943596</v>
      </c>
      <c r="M79" s="20">
        <f>IF('DESIGN INPUTS AND CALCULATIONS'!$C$90="Integrated Leakage",'Integrated Leakage'!K79,'tables and calculations'!$AO125)</f>
        <v>0.88205894744568247</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0.35</v>
      </c>
      <c r="C80" s="20">
        <f t="shared" si="1"/>
        <v>6.49</v>
      </c>
      <c r="D80" s="20">
        <f t="shared" si="9"/>
        <v>2.799999999999998</v>
      </c>
      <c r="E80" s="20">
        <f t="shared" si="2"/>
        <v>7.8399999999999892</v>
      </c>
      <c r="F80" s="20">
        <f t="shared" si="3"/>
        <v>1.1754542378175759</v>
      </c>
      <c r="G80" s="20">
        <f t="shared" si="4"/>
        <v>0.90249999999999819</v>
      </c>
      <c r="H80" s="20">
        <f t="shared" si="5"/>
        <v>1.441511095280773</v>
      </c>
      <c r="I80" s="20">
        <f t="shared" si="6"/>
        <v>0.69371647798883096</v>
      </c>
      <c r="J80" s="20">
        <f t="shared" si="7"/>
        <v>1.0841836734693877</v>
      </c>
      <c r="K80" s="20">
        <f t="shared" si="8"/>
        <v>0.9223529411764706</v>
      </c>
      <c r="L80" s="20">
        <f>IF('DESIGN INPUTS AND CALCULATIONS'!$C$90="Integrated Leakage",'Integrated Leakage'!I80,'tables and calculations'!$S126)</f>
        <v>0.70395382446712862</v>
      </c>
      <c r="M80" s="20">
        <f>IF('DESIGN INPUTS AND CALCULATIONS'!$C$90="Integrated Leakage",'Integrated Leakage'!K80,'tables and calculations'!$AO126)</f>
        <v>0.88149812254644866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0.35</v>
      </c>
      <c r="C81" s="20">
        <f t="shared" si="1"/>
        <v>6.49</v>
      </c>
      <c r="D81" s="20">
        <f t="shared" si="9"/>
        <v>2.8499999999999979</v>
      </c>
      <c r="E81" s="20">
        <f t="shared" si="2"/>
        <v>8.1224999999999881</v>
      </c>
      <c r="F81" s="20">
        <f t="shared" si="3"/>
        <v>1.1774858656520251</v>
      </c>
      <c r="G81" s="20">
        <f t="shared" si="4"/>
        <v>0.9445528562444645</v>
      </c>
      <c r="H81" s="20">
        <f t="shared" si="5"/>
        <v>1.456721909595819</v>
      </c>
      <c r="I81" s="20">
        <f t="shared" si="6"/>
        <v>0.68647282189739234</v>
      </c>
      <c r="J81" s="20">
        <f t="shared" si="7"/>
        <v>1.0851202079272255</v>
      </c>
      <c r="K81" s="20">
        <f t="shared" si="8"/>
        <v>0.92155688622754484</v>
      </c>
      <c r="L81" s="20">
        <f>IF('DESIGN INPUTS AND CALCULATIONS'!$C$90="Integrated Leakage",'Integrated Leakage'!I81,'tables and calculations'!$S127)</f>
        <v>0.69782294778094167</v>
      </c>
      <c r="M81" s="20">
        <f>IF('DESIGN INPUTS AND CALCULATIONS'!$C$90="Integrated Leakage",'Integrated Leakage'!K81,'tables and calculations'!$AO127)</f>
        <v>0.88096720642456527</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0.35</v>
      </c>
      <c r="C82" s="20">
        <f t="shared" si="1"/>
        <v>6.49</v>
      </c>
      <c r="D82" s="20">
        <f t="shared" si="9"/>
        <v>2.8999999999999977</v>
      </c>
      <c r="E82" s="20">
        <f t="shared" si="2"/>
        <v>8.4099999999999859</v>
      </c>
      <c r="F82" s="20">
        <f t="shared" si="3"/>
        <v>1.1794149394339422</v>
      </c>
      <c r="G82" s="20">
        <f t="shared" si="4"/>
        <v>0.98739628748843744</v>
      </c>
      <c r="H82" s="20">
        <f t="shared" si="5"/>
        <v>1.4720092482462124</v>
      </c>
      <c r="I82" s="20">
        <f t="shared" si="6"/>
        <v>0.67934355792358259</v>
      </c>
      <c r="J82" s="20">
        <f t="shared" si="7"/>
        <v>1.0860087197780421</v>
      </c>
      <c r="K82" s="20">
        <f t="shared" si="8"/>
        <v>0.92080291970802908</v>
      </c>
      <c r="L82" s="20">
        <f>IF('DESIGN INPUTS AND CALCULATIONS'!$C$90="Integrated Leakage",'Integrated Leakage'!I82,'tables and calculations'!$S128)</f>
        <v>0.69175653188082997</v>
      </c>
      <c r="M82" s="20">
        <f>IF('DESIGN INPUTS AND CALCULATIONS'!$C$90="Integrated Leakage",'Integrated Leakage'!K82,'tables and calculations'!$AO128)</f>
        <v>0.88046409834585093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0.35</v>
      </c>
      <c r="C83" s="20">
        <f t="shared" si="1"/>
        <v>6.49</v>
      </c>
      <c r="D83" s="20">
        <f t="shared" si="9"/>
        <v>2.9499999999999975</v>
      </c>
      <c r="E83" s="20">
        <f t="shared" si="2"/>
        <v>8.7024999999999846</v>
      </c>
      <c r="F83" s="20">
        <f t="shared" si="3"/>
        <v>1.1812482198979721</v>
      </c>
      <c r="G83" s="20">
        <f t="shared" si="4"/>
        <v>1.0310279812633638</v>
      </c>
      <c r="H83" s="20">
        <f t="shared" si="5"/>
        <v>1.4873722470052129</v>
      </c>
      <c r="I83" s="20">
        <f t="shared" si="6"/>
        <v>0.67232664991126145</v>
      </c>
      <c r="J83" s="20">
        <f t="shared" si="7"/>
        <v>1.086852437039165</v>
      </c>
      <c r="K83" s="20">
        <f t="shared" si="8"/>
        <v>0.92008810572687227</v>
      </c>
      <c r="L83" s="20">
        <f>IF('DESIGN INPUTS AND CALCULATIONS'!$C$90="Integrated Leakage",'Integrated Leakage'!I83,'tables and calculations'!$S129)</f>
        <v>0.68575450266326432</v>
      </c>
      <c r="M83" s="20">
        <f>IF('DESIGN INPUTS AND CALCULATIONS'!$C$90="Integrated Leakage",'Integrated Leakage'!K83,'tables and calculations'!$AO129)</f>
        <v>0.87998687969175449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0.35</v>
      </c>
      <c r="C84" s="20">
        <f t="shared" si="1"/>
        <v>6.49</v>
      </c>
      <c r="D84" s="20">
        <f t="shared" si="9"/>
        <v>2.9999999999999973</v>
      </c>
      <c r="E84" s="20">
        <f t="shared" si="2"/>
        <v>8.999999999999984</v>
      </c>
      <c r="F84" s="20">
        <f t="shared" si="3"/>
        <v>1.1829919219631155</v>
      </c>
      <c r="G84" s="20">
        <f t="shared" si="4"/>
        <v>1.0754458161865545</v>
      </c>
      <c r="H84" s="20">
        <f t="shared" si="5"/>
        <v>1.5028099474483358</v>
      </c>
      <c r="I84" s="20">
        <f t="shared" si="6"/>
        <v>0.66542013625736818</v>
      </c>
      <c r="J84" s="20">
        <f t="shared" si="7"/>
        <v>1.0876543209876544</v>
      </c>
      <c r="K84" s="20">
        <f t="shared" si="8"/>
        <v>0.91940976163450616</v>
      </c>
      <c r="L84" s="20">
        <f>IF('DESIGN INPUTS AND CALCULATIONS'!$C$90="Integrated Leakage",'Integrated Leakage'!I84,'tables and calculations'!$S130)</f>
        <v>0.67981678019698832</v>
      </c>
      <c r="M84" s="20">
        <f>IF('DESIGN INPUTS AND CALCULATIONS'!$C$90="Integrated Leakage",'Integrated Leakage'!K84,'tables and calculations'!$AO130)</f>
        <v>0.87953379525293773</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0.35</v>
      </c>
      <c r="C85" s="20">
        <f t="shared" si="1"/>
        <v>6.49</v>
      </c>
      <c r="D85" s="20">
        <f t="shared" si="9"/>
        <v>3.0499999999999972</v>
      </c>
      <c r="E85" s="20">
        <f t="shared" si="2"/>
        <v>9.3024999999999824</v>
      </c>
      <c r="F85" s="20">
        <f t="shared" si="3"/>
        <v>1.184651766548525</v>
      </c>
      <c r="G85" s="20">
        <f t="shared" si="4"/>
        <v>1.1206478433216847</v>
      </c>
      <c r="H85" s="20">
        <f t="shared" si="5"/>
        <v>1.5183213131186066</v>
      </c>
      <c r="I85" s="20">
        <f t="shared" si="6"/>
        <v>0.65862211862521824</v>
      </c>
      <c r="J85" s="20">
        <f t="shared" si="7"/>
        <v>1.0884170921795215</v>
      </c>
      <c r="K85" s="20">
        <f t="shared" si="8"/>
        <v>0.91876543209876549</v>
      </c>
      <c r="L85" s="20">
        <f>IF('DESIGN INPUTS AND CALCULATIONS'!$C$90="Integrated Leakage",'Integrated Leakage'!I85,'tables and calculations'!$S131)</f>
        <v>0.67394327257301689</v>
      </c>
      <c r="M85" s="20">
        <f>IF('DESIGN INPUTS AND CALCULATIONS'!$C$90="Integrated Leakage",'Integrated Leakage'!K85,'tables and calculations'!$AO131)</f>
        <v>0.8791032367361199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0.35</v>
      </c>
      <c r="C86" s="20">
        <f t="shared" si="1"/>
        <v>6.49</v>
      </c>
      <c r="D86" s="20">
        <f t="shared" si="9"/>
        <v>3.099999999999997</v>
      </c>
      <c r="E86" s="20">
        <f t="shared" si="2"/>
        <v>9.6099999999999817</v>
      </c>
      <c r="F86" s="20">
        <f t="shared" si="3"/>
        <v>1.1862330267650778</v>
      </c>
      <c r="G86" s="20">
        <f t="shared" si="4"/>
        <v>1.1666322696265434</v>
      </c>
      <c r="H86" s="20">
        <f t="shared" si="5"/>
        <v>1.5339052436156613</v>
      </c>
      <c r="I86" s="20">
        <f t="shared" si="6"/>
        <v>0.65193075267337841</v>
      </c>
      <c r="J86" s="20">
        <f t="shared" si="7"/>
        <v>1.0891432535553245</v>
      </c>
      <c r="K86" s="20">
        <f t="shared" si="8"/>
        <v>0.91815286624203807</v>
      </c>
      <c r="L86" s="20">
        <f>IF('DESIGN INPUTS AND CALCULATIONS'!$C$90="Integrated Leakage",'Integrated Leakage'!I86,'tables and calculations'!$S132)</f>
        <v>0.66813387107787259</v>
      </c>
      <c r="M86" s="20">
        <f>IF('DESIGN INPUTS AND CALCULATIONS'!$C$90="Integrated Leakage",'Integrated Leakage'!K86,'tables and calculations'!$AO132)</f>
        <v>0.87869372818875369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0.35</v>
      </c>
      <c r="C87" s="20">
        <f t="shared" si="1"/>
        <v>6.49</v>
      </c>
      <c r="D87" s="20">
        <f t="shared" si="9"/>
        <v>3.1499999999999968</v>
      </c>
      <c r="E87" s="20">
        <f t="shared" si="2"/>
        <v>9.9224999999999799</v>
      </c>
      <c r="F87" s="20">
        <f t="shared" si="3"/>
        <v>1.1877405691664908</v>
      </c>
      <c r="G87" s="20">
        <f t="shared" si="4"/>
        <v>1.2133974432251147</v>
      </c>
      <c r="H87" s="20">
        <f t="shared" si="5"/>
        <v>1.5495605868734548</v>
      </c>
      <c r="I87" s="20">
        <f t="shared" si="6"/>
        <v>0.64534424047122796</v>
      </c>
      <c r="J87" s="20">
        <f t="shared" si="7"/>
        <v>1.0898351109991322</v>
      </c>
      <c r="K87" s="20">
        <f t="shared" si="8"/>
        <v>0.91756999743128687</v>
      </c>
      <c r="L87" s="20">
        <f>IF('DESIGN INPUTS AND CALCULATIONS'!$C$90="Integrated Leakage",'Integrated Leakage'!I87,'tables and calculations'!$S133)</f>
        <v>0.66238844648437312</v>
      </c>
      <c r="M87" s="20">
        <f>IF('DESIGN INPUTS AND CALCULATIONS'!$C$90="Integrated Leakage",'Integrated Leakage'!K87,'tables and calculations'!$AO133)</f>
        <v>0.87830391308984845</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0.35</v>
      </c>
      <c r="C88" s="20">
        <f t="shared" si="1"/>
        <v>6.49</v>
      </c>
      <c r="D88" s="20">
        <f t="shared" si="9"/>
        <v>3.1999999999999966</v>
      </c>
      <c r="E88" s="20">
        <f t="shared" si="2"/>
        <v>10.239999999999979</v>
      </c>
      <c r="F88" s="20">
        <f t="shared" si="3"/>
        <v>1.189178890652127</v>
      </c>
      <c r="G88" s="20">
        <f t="shared" si="4"/>
        <v>1.2609418402777741</v>
      </c>
      <c r="H88" s="20">
        <f t="shared" si="5"/>
        <v>1.5652861498556425</v>
      </c>
      <c r="I88" s="20">
        <f t="shared" si="6"/>
        <v>0.63886082432418145</v>
      </c>
      <c r="J88" s="20">
        <f t="shared" si="7"/>
        <v>1.0904947916666667</v>
      </c>
      <c r="K88" s="20">
        <f t="shared" si="8"/>
        <v>0.91701492537313423</v>
      </c>
      <c r="L88" s="20">
        <f>IF('DESIGN INPUTS AND CALCULATIONS'!$C$90="Integrated Leakage",'Integrated Leakage'!I88,'tables and calculations'!$S134)</f>
        <v>0.65670684628417475</v>
      </c>
      <c r="M88" s="20">
        <f>IF('DESIGN INPUTS AND CALCULATIONS'!$C$90="Integrated Leakage",'Integrated Leakage'!K88,'tables and calculations'!$AO134)</f>
        <v>0.8779325428919913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0.35</v>
      </c>
      <c r="C89" s="20">
        <f t="shared" si="1"/>
        <v>6.49</v>
      </c>
      <c r="D89" s="20">
        <f t="shared" si="9"/>
        <v>3.2499999999999964</v>
      </c>
      <c r="E89" s="20">
        <f t="shared" ref="E89:E95" si="10">D89^2</f>
        <v>10.562499999999977</v>
      </c>
      <c r="F89" s="20">
        <f t="shared" ref="F89:F95" si="11">($C$18*(1-(1-($C$17^2))/(E89)))^2</f>
        <v>1.1905521515353101</v>
      </c>
      <c r="G89" s="20">
        <f t="shared" ref="G89:G95" si="12">((B89/$C$17)*(D89-(1/D89)))^2</f>
        <v>1.3092640532544342</v>
      </c>
      <c r="H89" s="20">
        <f t="shared" ref="H89:H95" si="13">SQRT(F89+G89)</f>
        <v>1.5810807078671678</v>
      </c>
      <c r="I89" s="20">
        <f t="shared" ref="I89:I95" si="14">1/(H89)</f>
        <v>0.6324787817751385</v>
      </c>
      <c r="J89" s="20">
        <f t="shared" ref="J89:J95" si="15">SQRT(F89)</f>
        <v>1.0911242603550295</v>
      </c>
      <c r="K89" s="20">
        <f t="shared" ref="K89:K95" si="16">1/J89</f>
        <v>0.91648590021691978</v>
      </c>
      <c r="L89" s="20">
        <f>IF('DESIGN INPUTS AND CALCULATIONS'!$C$90="Integrated Leakage",'Integrated Leakage'!I89,'tables and calculations'!$S135)</f>
        <v>0.65108889271172488</v>
      </c>
      <c r="M89" s="20">
        <f>IF('DESIGN INPUTS AND CALCULATIONS'!$C$90="Integrated Leakage",'Integrated Leakage'!K89,'tables and calculations'!$AO135)</f>
        <v>0.87757846683039431</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0.35</v>
      </c>
      <c r="C90" s="20">
        <f t="shared" si="1"/>
        <v>6.49</v>
      </c>
      <c r="D90" s="20">
        <f t="shared" ref="D90:D95" si="17">D89+0.05</f>
        <v>3.2999999999999963</v>
      </c>
      <c r="E90" s="20">
        <f t="shared" si="10"/>
        <v>10.889999999999976</v>
      </c>
      <c r="F90" s="20">
        <f t="shared" si="11"/>
        <v>1.1918642052240049</v>
      </c>
      <c r="G90" s="20">
        <f t="shared" si="12"/>
        <v>1.3583627804419012</v>
      </c>
      <c r="H90" s="20">
        <f t="shared" si="13"/>
        <v>1.596943012654461</v>
      </c>
      <c r="I90" s="20">
        <f t="shared" si="14"/>
        <v>0.62619642158538014</v>
      </c>
      <c r="J90" s="20">
        <f t="shared" si="15"/>
        <v>1.0917253341495767</v>
      </c>
      <c r="K90" s="20">
        <f t="shared" si="16"/>
        <v>0.91598130841121483</v>
      </c>
      <c r="L90" s="20">
        <f>IF('DESIGN INPUTS AND CALCULATIONS'!$C$90="Integrated Leakage",'Integrated Leakage'!I90,'tables and calculations'!$S136)</f>
        <v>0.64553438143099973</v>
      </c>
      <c r="M90" s="20">
        <f>IF('DESIGN INPUTS AND CALCULATIONS'!$C$90="Integrated Leakage",'Integrated Leakage'!K90,'tables and calculations'!$AO136)</f>
        <v>0.87724062284077298</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0.35</v>
      </c>
      <c r="C91" s="20">
        <f t="shared" si="1"/>
        <v>6.49</v>
      </c>
      <c r="D91" s="20">
        <f t="shared" si="17"/>
        <v>3.3499999999999961</v>
      </c>
      <c r="E91" s="20">
        <f t="shared" si="10"/>
        <v>11.222499999999973</v>
      </c>
      <c r="F91" s="20">
        <f t="shared" si="11"/>
        <v>1.1931186249031891</v>
      </c>
      <c r="G91" s="20">
        <f t="shared" si="12"/>
        <v>1.4082368165391901</v>
      </c>
      <c r="H91" s="20">
        <f t="shared" si="13"/>
        <v>1.6128717994442023</v>
      </c>
      <c r="I91" s="20">
        <f t="shared" si="14"/>
        <v>0.62001208052902979</v>
      </c>
      <c r="J91" s="20">
        <f t="shared" si="15"/>
        <v>1.0922996955520903</v>
      </c>
      <c r="K91" s="20">
        <f t="shared" si="16"/>
        <v>0.91549966009517336</v>
      </c>
      <c r="L91" s="20">
        <f>IF('DESIGN INPUTS AND CALCULATIONS'!$C$90="Integrated Leakage",'Integrated Leakage'!I91,'tables and calculations'!$S137)</f>
        <v>0.64004308077490213</v>
      </c>
      <c r="M91" s="20">
        <f>IF('DESIGN INPUTS AND CALCULATIONS'!$C$90="Integrated Leakage",'Integrated Leakage'!K91,'tables and calculations'!$AO137)</f>
        <v>0.87691802944983765</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0.35</v>
      </c>
      <c r="C92" s="20">
        <f t="shared" si="1"/>
        <v>6.49</v>
      </c>
      <c r="D92" s="20">
        <f t="shared" si="17"/>
        <v>3.3999999999999959</v>
      </c>
      <c r="E92" s="20">
        <f t="shared" si="10"/>
        <v>11.559999999999972</v>
      </c>
      <c r="F92" s="20">
        <f t="shared" si="11"/>
        <v>1.1943187275588705</v>
      </c>
      <c r="G92" s="20">
        <f t="shared" si="12"/>
        <v>1.4588850442137595</v>
      </c>
      <c r="H92" s="20">
        <f t="shared" si="13"/>
        <v>1.6288657930512969</v>
      </c>
      <c r="I92" s="20">
        <f t="shared" si="14"/>
        <v>0.61392412086126213</v>
      </c>
      <c r="J92" s="20">
        <f t="shared" si="15"/>
        <v>1.0928489042675893</v>
      </c>
      <c r="K92" s="20">
        <f t="shared" si="16"/>
        <v>0.91503957783641166</v>
      </c>
      <c r="L92" s="20">
        <f>IF('DESIGN INPUTS AND CALCULATIONS'!$C$90="Integrated Leakage",'Integrated Leakage'!I92,'tables and calculations'!$S138)</f>
        <v>0.63461473144310432</v>
      </c>
      <c r="M92" s="20">
        <f>IF('DESIGN INPUTS AND CALCULATIONS'!$C$90="Integrated Leakage",'Integrated Leakage'!K92,'tables and calculations'!$AO138)</f>
        <v>0.87660977852073585</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0.35</v>
      </c>
      <c r="C93" s="20">
        <f t="shared" si="1"/>
        <v>6.49</v>
      </c>
      <c r="D93" s="20">
        <f t="shared" si="17"/>
        <v>3.4499999999999957</v>
      </c>
      <c r="E93" s="20">
        <f t="shared" si="10"/>
        <v>11.902499999999971</v>
      </c>
      <c r="F93" s="20">
        <f t="shared" si="11"/>
        <v>1.1954675956410745</v>
      </c>
      <c r="G93" s="20">
        <f t="shared" si="12"/>
        <v>1.5103064265080688</v>
      </c>
      <c r="H93" s="20">
        <f t="shared" si="13"/>
        <v>1.6449237131700496</v>
      </c>
      <c r="I93" s="20">
        <f t="shared" si="14"/>
        <v>0.60793092834246321</v>
      </c>
      <c r="J93" s="20">
        <f t="shared" si="15"/>
        <v>1.0933744078041494</v>
      </c>
      <c r="K93" s="20">
        <f t="shared" si="16"/>
        <v>0.91459978655282825</v>
      </c>
      <c r="L93" s="20">
        <f>IF('DESIGN INPUTS AND CALCULATIONS'!$C$90="Integrated Leakage",'Integrated Leakage'!I93,'tables and calculations'!$S139)</f>
        <v>0.62924904657769176</v>
      </c>
      <c r="M93" s="20">
        <f>IF('DESIGN INPUTS AND CALCULATIONS'!$C$90="Integrated Leakage",'Integrated Leakage'!K93,'tables and calculations'!$AO139)</f>
        <v>0.8763150287516418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0.35</v>
      </c>
      <c r="C94" s="20">
        <f t="shared" si="1"/>
        <v>6.49</v>
      </c>
      <c r="D94" s="20">
        <f t="shared" si="17"/>
        <v>3.4999999999999956</v>
      </c>
      <c r="E94" s="20">
        <f t="shared" si="10"/>
        <v>12.249999999999968</v>
      </c>
      <c r="F94" s="20">
        <f t="shared" si="11"/>
        <v>1.1965680966264056</v>
      </c>
      <c r="G94" s="20">
        <f t="shared" si="12"/>
        <v>1.5624999999999951</v>
      </c>
      <c r="H94" s="20">
        <f t="shared" si="13"/>
        <v>1.6610442789481563</v>
      </c>
      <c r="I94" s="20">
        <f t="shared" si="14"/>
        <v>0.6020309107191546</v>
      </c>
      <c r="J94" s="20">
        <f t="shared" si="15"/>
        <v>1.0938775510204082</v>
      </c>
      <c r="K94" s="20">
        <f t="shared" si="16"/>
        <v>0.91417910447761197</v>
      </c>
      <c r="L94" s="20">
        <f>IF('DESIGN INPUTS AND CALCULATIONS'!$C$90="Integrated Leakage",'Integrated Leakage'!I94,'tables and calculations'!$S140)</f>
        <v>0.62394571214765548</v>
      </c>
      <c r="M94" s="20">
        <f>IF('DESIGN INPUTS AND CALCULATIONS'!$C$90="Integrated Leakage",'Integrated Leakage'!K94,'tables and calculations'!$AO140)</f>
        <v>0.87603299983916638</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0.35</v>
      </c>
      <c r="C95" s="20">
        <f t="shared" si="1"/>
        <v>6.49</v>
      </c>
      <c r="D95" s="20">
        <f t="shared" si="17"/>
        <v>3.5499999999999954</v>
      </c>
      <c r="E95" s="20">
        <f t="shared" si="10"/>
        <v>12.602499999999967</v>
      </c>
      <c r="F95" s="20">
        <f t="shared" si="11"/>
        <v>1.1976229007089738</v>
      </c>
      <c r="G95" s="20">
        <f t="shared" si="12"/>
        <v>1.6154648686327611</v>
      </c>
      <c r="H95" s="20">
        <f t="shared" si="13"/>
        <v>1.6772262129306632</v>
      </c>
      <c r="I95" s="20">
        <f t="shared" si="14"/>
        <v>0.59622249657824788</v>
      </c>
      <c r="J95" s="20">
        <f t="shared" si="15"/>
        <v>1.0943595847384779</v>
      </c>
      <c r="K95" s="20">
        <f t="shared" si="16"/>
        <v>0.91377643504531714</v>
      </c>
      <c r="L95" s="20">
        <f>IF('DESIGN INPUTS AND CALCULATIONS'!$C$90="Integrated Leakage",'Integrated Leakage'!I95,'tables and calculations'!$S141)</f>
        <v>0.61870438758333401</v>
      </c>
      <c r="M95" s="20">
        <f>IF('DESIGN INPUTS AND CALCULATIONS'!$C$90="Integrated Leakage",'Integrated Leakage'!K95,'tables and calculations'!$AO141)</f>
        <v>0.87576296722976765</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A7" zoomScale="85" zoomScaleNormal="85" workbookViewId="0">
      <selection activeCell="P14" sqref="P14"/>
    </sheetView>
  </sheetViews>
  <sheetFormatPr baseColWidth="10"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5.7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c r="B6" s="212" t="s">
        <v>640</v>
      </c>
      <c r="C6" s="210" t="s">
        <v>641</v>
      </c>
      <c r="D6" s="310">
        <v>370</v>
      </c>
      <c r="E6" s="210" t="s">
        <v>642</v>
      </c>
      <c r="G6" s="212" t="s">
        <v>643</v>
      </c>
      <c r="H6" s="210" t="s">
        <v>644</v>
      </c>
      <c r="I6" s="204">
        <f>'DESIGN INPUTS AND CALCULATIONS'!C172</f>
        <v>82</v>
      </c>
      <c r="J6" s="220" t="s">
        <v>645</v>
      </c>
      <c r="K6" s="453"/>
      <c r="L6" s="443" t="s">
        <v>899</v>
      </c>
      <c r="M6" s="444"/>
      <c r="N6" s="444"/>
      <c r="O6" s="210" t="s">
        <v>646</v>
      </c>
      <c r="P6" s="318">
        <v>50</v>
      </c>
      <c r="Q6" s="210" t="s">
        <v>557</v>
      </c>
      <c r="U6" s="180"/>
    </row>
    <row r="7" spans="2:21">
      <c r="B7" s="212" t="s">
        <v>647</v>
      </c>
      <c r="C7" s="210" t="s">
        <v>648</v>
      </c>
      <c r="D7" s="301">
        <f>Vloss</f>
        <v>0</v>
      </c>
      <c r="E7" s="210" t="s">
        <v>642</v>
      </c>
      <c r="G7" s="212" t="s">
        <v>649</v>
      </c>
      <c r="H7" s="210" t="s">
        <v>650</v>
      </c>
      <c r="I7" s="204">
        <f>'DESIGN INPUTS AND CALCULATIONS'!C170/1000</f>
        <v>7.5</v>
      </c>
      <c r="J7" s="220" t="s">
        <v>651</v>
      </c>
      <c r="K7" s="453"/>
      <c r="L7" s="443" t="s">
        <v>652</v>
      </c>
      <c r="M7" s="444"/>
      <c r="N7" s="444"/>
      <c r="O7" s="210" t="s">
        <v>653</v>
      </c>
      <c r="P7" s="312">
        <v>2</v>
      </c>
      <c r="Q7" s="210" t="s">
        <v>557</v>
      </c>
      <c r="U7" s="180"/>
    </row>
    <row r="8" spans="2:21">
      <c r="B8" s="212" t="s">
        <v>654</v>
      </c>
      <c r="C8" s="210" t="s">
        <v>655</v>
      </c>
      <c r="D8" s="301">
        <f>Vout</f>
        <v>18</v>
      </c>
      <c r="E8" s="210" t="s">
        <v>642</v>
      </c>
      <c r="G8" s="212" t="s">
        <v>656</v>
      </c>
      <c r="H8" s="210" t="s">
        <v>657</v>
      </c>
      <c r="I8" s="219">
        <f>CdivH2*picoF2*CdivL2*nanoF2*1000000000000/(CdivH2*picoF2+CdivL2*nanoF2)</f>
        <v>81.113162753890805</v>
      </c>
      <c r="J8" s="220" t="s">
        <v>645</v>
      </c>
      <c r="K8" s="453"/>
      <c r="L8" s="443" t="s">
        <v>658</v>
      </c>
      <c r="M8" s="444"/>
      <c r="N8" s="444"/>
      <c r="O8" s="210" t="s">
        <v>659</v>
      </c>
      <c r="P8" s="312">
        <v>0.8</v>
      </c>
      <c r="Q8" s="210"/>
      <c r="U8" s="180"/>
    </row>
    <row r="9" spans="2:21">
      <c r="B9" s="212" t="s">
        <v>660</v>
      </c>
      <c r="C9" s="210" t="s">
        <v>661</v>
      </c>
      <c r="D9" s="310">
        <v>8</v>
      </c>
      <c r="E9" s="210" t="s">
        <v>662</v>
      </c>
      <c r="G9" s="212" t="s">
        <v>663</v>
      </c>
      <c r="H9" s="210" t="s">
        <v>664</v>
      </c>
      <c r="I9" s="219">
        <f>(CdivH2*picoF2+CdivL2*nanoF2)*1000000000</f>
        <v>7.5820000000000016</v>
      </c>
      <c r="J9" s="220" t="s">
        <v>651</v>
      </c>
      <c r="K9" s="453"/>
      <c r="L9" s="443" t="s">
        <v>665</v>
      </c>
      <c r="M9" s="444"/>
      <c r="N9" s="444"/>
      <c r="O9" s="210" t="s">
        <v>666</v>
      </c>
      <c r="P9" s="312">
        <v>15</v>
      </c>
      <c r="Q9" s="210" t="s">
        <v>667</v>
      </c>
      <c r="U9" s="180"/>
    </row>
    <row r="10" spans="2:21">
      <c r="B10" s="212" t="s">
        <v>668</v>
      </c>
      <c r="C10" s="210" t="s">
        <v>669</v>
      </c>
      <c r="D10" s="310">
        <v>1640</v>
      </c>
      <c r="E10" s="210" t="s">
        <v>670</v>
      </c>
      <c r="G10" s="212" t="s">
        <v>671</v>
      </c>
      <c r="H10" s="210" t="s">
        <v>672</v>
      </c>
      <c r="I10" s="219">
        <f>CdivH2*picoF2/(CdivH2*picoF2+CdivL2*nanoF2)</f>
        <v>1.0815088367185437E-2</v>
      </c>
      <c r="J10" s="220"/>
      <c r="K10" s="453"/>
      <c r="L10" s="443" t="s">
        <v>673</v>
      </c>
      <c r="M10" s="444"/>
      <c r="N10" s="444"/>
      <c r="O10" s="210" t="s">
        <v>674</v>
      </c>
      <c r="P10" s="312">
        <v>1000</v>
      </c>
      <c r="Q10" s="216" t="s">
        <v>675</v>
      </c>
      <c r="U10" s="180"/>
    </row>
    <row r="11" spans="2:21" ht="15.75" thickBot="1">
      <c r="B11" s="212" t="s">
        <v>676</v>
      </c>
      <c r="C11" s="210" t="s">
        <v>677</v>
      </c>
      <c r="D11" s="310">
        <v>20</v>
      </c>
      <c r="E11" s="210" t="s">
        <v>564</v>
      </c>
      <c r="G11" s="212" t="s">
        <v>678</v>
      </c>
      <c r="H11" s="210" t="s">
        <v>679</v>
      </c>
      <c r="I11" s="311">
        <v>0.374</v>
      </c>
      <c r="J11" s="220" t="s">
        <v>651</v>
      </c>
      <c r="K11" s="453"/>
      <c r="L11" s="443" t="s">
        <v>680</v>
      </c>
      <c r="M11" s="444"/>
      <c r="N11" s="444"/>
      <c r="O11" s="210" t="s">
        <v>681</v>
      </c>
      <c r="P11" s="219">
        <f>0.9*1000000000/((Rzero2+Rfeedforward2*kiliOhm2)*2*PI()*F_roll2*kilihertz2)</f>
        <v>3.183098861837907</v>
      </c>
      <c r="Q11" s="216" t="s">
        <v>682</v>
      </c>
      <c r="U11" s="180"/>
    </row>
    <row r="12" spans="2:21">
      <c r="B12" s="212" t="s">
        <v>683</v>
      </c>
      <c r="C12" s="210" t="s">
        <v>684</v>
      </c>
      <c r="D12" s="301">
        <f>Lm</f>
        <v>706</v>
      </c>
      <c r="E12" s="210" t="s">
        <v>685</v>
      </c>
      <c r="G12" s="445" t="s">
        <v>686</v>
      </c>
      <c r="H12" s="446"/>
      <c r="I12" s="446"/>
      <c r="J12" s="447"/>
      <c r="K12" s="453"/>
      <c r="L12" s="443" t="s">
        <v>687</v>
      </c>
      <c r="M12" s="444"/>
      <c r="N12" s="444"/>
      <c r="O12" s="210" t="s">
        <v>688</v>
      </c>
      <c r="P12" s="313">
        <v>3.3</v>
      </c>
      <c r="Q12" s="210" t="s">
        <v>689</v>
      </c>
      <c r="U12" s="180"/>
    </row>
    <row r="13" spans="2:21">
      <c r="B13" s="212" t="s">
        <v>690</v>
      </c>
      <c r="C13" s="210" t="s">
        <v>691</v>
      </c>
      <c r="D13" s="301">
        <f>Lr</f>
        <v>108.81</v>
      </c>
      <c r="E13" s="210" t="s">
        <v>685</v>
      </c>
      <c r="G13" s="209" t="s">
        <v>563</v>
      </c>
      <c r="H13" s="208" t="s">
        <v>692</v>
      </c>
      <c r="I13" s="217">
        <v>7</v>
      </c>
      <c r="J13" s="206" t="s">
        <v>10</v>
      </c>
      <c r="K13" s="453"/>
      <c r="L13" s="443" t="s">
        <v>693</v>
      </c>
      <c r="M13" s="444"/>
      <c r="N13" s="444"/>
      <c r="O13" s="210" t="s">
        <v>694</v>
      </c>
      <c r="P13" s="313">
        <v>0.1</v>
      </c>
      <c r="Q13" s="210" t="s">
        <v>557</v>
      </c>
      <c r="U13" s="180"/>
    </row>
    <row r="14" spans="2:21">
      <c r="B14" s="212" t="s">
        <v>695</v>
      </c>
      <c r="C14" s="210" t="s">
        <v>696</v>
      </c>
      <c r="D14" s="301">
        <f>Cr*1000</f>
        <v>24</v>
      </c>
      <c r="E14" s="210" t="s">
        <v>697</v>
      </c>
      <c r="G14" s="209" t="s">
        <v>562</v>
      </c>
      <c r="H14" s="208" t="s">
        <v>698</v>
      </c>
      <c r="I14" s="217">
        <v>0.5</v>
      </c>
      <c r="J14" s="215"/>
      <c r="K14" s="453"/>
      <c r="L14" s="443" t="s">
        <v>699</v>
      </c>
      <c r="M14" s="444"/>
      <c r="N14" s="444"/>
      <c r="O14" s="210" t="s">
        <v>700</v>
      </c>
      <c r="P14" s="313">
        <v>22</v>
      </c>
      <c r="Q14" s="210" t="s">
        <v>701</v>
      </c>
      <c r="U14" s="180"/>
    </row>
    <row r="15" spans="2:21">
      <c r="B15" s="212" t="s">
        <v>702</v>
      </c>
      <c r="C15" s="210" t="s">
        <v>703</v>
      </c>
      <c r="D15" s="210">
        <f>Nps</f>
        <v>10.25</v>
      </c>
      <c r="E15" s="210"/>
      <c r="G15" s="209" t="s">
        <v>561</v>
      </c>
      <c r="H15" s="218" t="s">
        <v>704</v>
      </c>
      <c r="I15" s="217">
        <v>0.2</v>
      </c>
      <c r="J15" s="206" t="s">
        <v>560</v>
      </c>
      <c r="K15" s="453"/>
      <c r="L15" s="443" t="s">
        <v>705</v>
      </c>
      <c r="M15" s="444"/>
      <c r="N15" s="444"/>
      <c r="O15" s="210" t="s">
        <v>706</v>
      </c>
      <c r="P15" s="313">
        <v>100</v>
      </c>
      <c r="Q15" s="210" t="s">
        <v>707</v>
      </c>
      <c r="U15" s="180"/>
    </row>
    <row r="16" spans="2:21">
      <c r="B16" s="212" t="s">
        <v>708</v>
      </c>
      <c r="C16" s="210" t="s">
        <v>709</v>
      </c>
      <c r="D16" s="217">
        <v>100</v>
      </c>
      <c r="E16" s="210" t="s">
        <v>710</v>
      </c>
      <c r="G16" s="209" t="s">
        <v>559</v>
      </c>
      <c r="H16" s="208" t="s">
        <v>711</v>
      </c>
      <c r="I16" s="217">
        <v>20</v>
      </c>
      <c r="J16" s="206" t="s">
        <v>558</v>
      </c>
      <c r="K16" s="453"/>
      <c r="L16" s="443" t="s">
        <v>712</v>
      </c>
      <c r="M16" s="444"/>
      <c r="N16" s="444"/>
      <c r="O16" s="210" t="s">
        <v>713</v>
      </c>
      <c r="P16" s="313">
        <v>100</v>
      </c>
      <c r="Q16" s="210" t="s">
        <v>557</v>
      </c>
      <c r="U16" s="180"/>
    </row>
    <row r="17" spans="2:21">
      <c r="B17" s="212" t="s">
        <v>714</v>
      </c>
      <c r="C17" s="210" t="s">
        <v>715</v>
      </c>
      <c r="D17" s="211">
        <f>(Vo_set2+Vfeed2)/Ioutput2</f>
        <v>2.25</v>
      </c>
      <c r="E17" s="216" t="s">
        <v>716</v>
      </c>
      <c r="G17" s="209" t="s">
        <v>556</v>
      </c>
      <c r="H17" s="208" t="s">
        <v>717</v>
      </c>
      <c r="I17" s="214">
        <f>I_step2/(kslewrate2*1/microsecond2)</f>
        <v>3.4999999999999998E-7</v>
      </c>
      <c r="J17" s="215" t="s">
        <v>553</v>
      </c>
      <c r="K17" s="453"/>
      <c r="L17" s="345" t="s">
        <v>718</v>
      </c>
      <c r="M17" s="346"/>
      <c r="N17" s="346"/>
      <c r="O17" s="346"/>
      <c r="P17" s="346"/>
      <c r="Q17" s="347"/>
      <c r="U17" s="180"/>
    </row>
    <row r="18" spans="2:21">
      <c r="B18" s="212" t="s">
        <v>719</v>
      </c>
      <c r="C18" s="210" t="s">
        <v>720</v>
      </c>
      <c r="D18" s="211">
        <f>Vo_set2+Vfeed2</f>
        <v>18</v>
      </c>
      <c r="E18" s="210" t="s">
        <v>642</v>
      </c>
      <c r="G18" s="209" t="s">
        <v>555</v>
      </c>
      <c r="H18" s="210" t="s">
        <v>721</v>
      </c>
      <c r="I18" s="214">
        <f>2*transient2+duty_step2/(freq_load2*kilihertz2)</f>
        <v>2.5007000000000002E-3</v>
      </c>
      <c r="J18" s="213" t="s">
        <v>553</v>
      </c>
      <c r="K18" s="453"/>
      <c r="L18" s="454" t="s">
        <v>722</v>
      </c>
      <c r="M18" s="455"/>
      <c r="N18" s="455"/>
      <c r="O18" s="455"/>
      <c r="P18" s="205" t="s">
        <v>723</v>
      </c>
      <c r="Q18" s="313">
        <v>0</v>
      </c>
      <c r="U18" s="180"/>
    </row>
    <row r="19" spans="2:21">
      <c r="B19" s="319" t="s">
        <v>724</v>
      </c>
      <c r="C19" s="320" t="s">
        <v>725</v>
      </c>
      <c r="D19" s="321">
        <f>1*0.001/(2*PI()*(Lseries2*res_cap2*microhenry2*nanoF2)^0.5)</f>
        <v>98.487271443930624</v>
      </c>
      <c r="E19" s="320" t="s">
        <v>726</v>
      </c>
      <c r="G19" s="209" t="s">
        <v>554</v>
      </c>
      <c r="H19" s="208" t="s">
        <v>727</v>
      </c>
      <c r="I19" s="207">
        <f>1/(freq_load2*kilihertz2)</f>
        <v>5.0000000000000001E-3</v>
      </c>
      <c r="J19" s="206" t="s">
        <v>553</v>
      </c>
      <c r="K19" s="453"/>
      <c r="L19" s="443" t="s">
        <v>728</v>
      </c>
      <c r="M19" s="444"/>
      <c r="N19" s="444"/>
      <c r="O19" s="444"/>
      <c r="P19" s="205" t="s">
        <v>729</v>
      </c>
      <c r="Q19" s="313">
        <v>0</v>
      </c>
      <c r="U19" s="180"/>
    </row>
    <row r="20" spans="2:21" ht="15.75" thickBot="1">
      <c r="B20" s="319" t="s">
        <v>730</v>
      </c>
      <c r="C20" s="320" t="s">
        <v>731</v>
      </c>
      <c r="D20" s="201">
        <v>10</v>
      </c>
      <c r="E20" s="320" t="s">
        <v>732</v>
      </c>
      <c r="G20" s="203" t="s">
        <v>733</v>
      </c>
      <c r="H20" s="202" t="s">
        <v>734</v>
      </c>
      <c r="I20" s="201">
        <v>4</v>
      </c>
      <c r="J20" s="200" t="s">
        <v>735</v>
      </c>
      <c r="K20" s="453"/>
      <c r="L20" s="456" t="s">
        <v>736</v>
      </c>
      <c r="M20" s="457"/>
      <c r="N20" s="457"/>
      <c r="O20" s="457"/>
      <c r="P20" s="199" t="s">
        <v>737</v>
      </c>
      <c r="Q20" s="350">
        <v>1</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t="e">
        <f>Data!X20/1000</f>
        <v>#N/A</v>
      </c>
      <c r="E23" s="353" t="s">
        <v>11</v>
      </c>
      <c r="G23" s="188"/>
      <c r="H23" s="187"/>
      <c r="I23" s="348"/>
      <c r="J23" s="193"/>
      <c r="K23" s="193"/>
      <c r="P23" s="184"/>
      <c r="Q23" s="192"/>
      <c r="U23" s="180"/>
    </row>
    <row r="24" spans="2:21" ht="15.75" thickBot="1">
      <c r="B24" s="322" t="s">
        <v>589</v>
      </c>
      <c r="C24" s="323"/>
      <c r="D24" s="323" t="e">
        <f>Data!X21</f>
        <v>#N/A</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Alex</cp:lastModifiedBy>
  <dcterms:created xsi:type="dcterms:W3CDTF">2014-10-10T14:52:07Z</dcterms:created>
  <dcterms:modified xsi:type="dcterms:W3CDTF">2023-04-10T19:15:14Z</dcterms:modified>
</cp:coreProperties>
</file>